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5.xml" ContentType="application/vnd.openxmlformats-officedocument.drawing+xml"/>
  <Override PartName="/xl/comments4.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updateLinks="never" codeName="ThisWorkbook"/>
  <mc:AlternateContent xmlns:mc="http://schemas.openxmlformats.org/markup-compatibility/2006">
    <mc:Choice Requires="x15">
      <x15ac:absPath xmlns:x15ac="http://schemas.microsoft.com/office/spreadsheetml/2010/11/ac" url="C:\Users\DIGITAL\Downloads\"/>
    </mc:Choice>
  </mc:AlternateContent>
  <xr:revisionPtr revIDLastSave="0" documentId="13_ncr:1_{9FF9D46C-E317-4FEA-A11A-5CD8D8857A86}" xr6:coauthVersionLast="47" xr6:coauthVersionMax="47" xr10:uidLastSave="{00000000-0000-0000-0000-000000000000}"/>
  <bookViews>
    <workbookView xWindow="-120" yWindow="-120" windowWidth="20730" windowHeight="11160" firstSheet="3" activeTab="3" xr2:uid="{00000000-000D-0000-FFFF-FFFF00000000}"/>
  </bookViews>
  <sheets>
    <sheet name="SDSCJ" sheetId="10" r:id="rId1"/>
    <sheet name="HOJA RESUMEN" sheetId="8" r:id="rId2"/>
    <sheet name="LISTADO DE ACTIVOS - ICC" sheetId="12" r:id="rId3"/>
    <sheet name="RIESGO INHERENTE" sheetId="3" r:id="rId4"/>
    <sheet name="TRATAMIENTO DE RIESGO" sheetId="5" r:id="rId5"/>
    <sheet name="VALORACIÓN CON CONTROLES" sheetId="6" r:id="rId6"/>
    <sheet name="TRATAMIENTO DE RIESGO RESIDUAL " sheetId="9" r:id="rId7"/>
    <sheet name="CONTROL DE CAMBIOS" sheetId="11" r:id="rId8"/>
    <sheet name="TABLAS DE INFORMACIÓN" sheetId="1" r:id="rId9"/>
  </sheets>
  <externalReferences>
    <externalReference r:id="rId10"/>
  </externalReferences>
  <definedNames>
    <definedName name="_xlnm._FilterDatabase" localSheetId="2" hidden="1">'LISTADO DE ACTIVOS - ICC'!$A$8:$N$160</definedName>
    <definedName name="_xlnm._FilterDatabase" localSheetId="3" hidden="1">'RIESGO INHERENTE'!$A$7:$BE$9</definedName>
    <definedName name="_xlnm._FilterDatabase" localSheetId="4" hidden="1">'TRATAMIENTO DE RIESGO'!$A$9:$AF$11</definedName>
    <definedName name="_xlnm.Print_Area" localSheetId="7">'CONTROL DE CAMBIOS'!$A$1:$G$11</definedName>
    <definedName name="_xlnm.Print_Area" localSheetId="1">'HOJA RESUMEN'!$A$1:$M$53</definedName>
    <definedName name="_xlnm.Print_Area" localSheetId="2">'LISTADO DE ACTIVOS - ICC'!$A$1:$N$927</definedName>
    <definedName name="_xlnm.Print_Area" localSheetId="3">'RIESGO INHERENTE'!$A$1:$M$41</definedName>
    <definedName name="_xlnm.Print_Area" localSheetId="0">SDSCJ!$A$1:$E$16</definedName>
    <definedName name="_xlnm.Print_Area" localSheetId="4">'TRATAMIENTO DE RIESGO'!$A$1:$U$51</definedName>
    <definedName name="_xlnm.Print_Area" localSheetId="6">'TRATAMIENTO DE RIESGO RESIDUAL '!$A$1:$G$41</definedName>
    <definedName name="_xlnm.Print_Area" localSheetId="5">'VALORACIÓN CON CONTROLES'!$A$1:$H$43</definedName>
    <definedName name="PROCESOS">[1]Hoja2!$A$2:$A$5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8" l="1"/>
  <c r="A44" i="8"/>
  <c r="B44" i="8"/>
  <c r="C44" i="8"/>
  <c r="F44" i="8"/>
  <c r="G44" i="8"/>
  <c r="A43" i="8"/>
  <c r="B43" i="8"/>
  <c r="C43" i="8"/>
  <c r="F43" i="8"/>
  <c r="G43" i="8"/>
  <c r="C42" i="8"/>
  <c r="B42" i="8"/>
  <c r="A42" i="8"/>
  <c r="F42" i="8"/>
  <c r="G42" i="8"/>
  <c r="A41" i="8"/>
  <c r="B41" i="8"/>
  <c r="C41" i="8"/>
  <c r="F41" i="8"/>
  <c r="G41" i="8"/>
  <c r="A40" i="8"/>
  <c r="B40" i="8"/>
  <c r="C40" i="8"/>
  <c r="F40" i="8"/>
  <c r="E38" i="8"/>
  <c r="F38" i="8"/>
  <c r="G38" i="8"/>
  <c r="E39" i="8"/>
  <c r="F39" i="8"/>
  <c r="G39" i="8"/>
  <c r="C39" i="8"/>
  <c r="B39" i="8"/>
  <c r="A39" i="8"/>
  <c r="C38" i="8"/>
  <c r="B38" i="8"/>
  <c r="A38" i="8"/>
  <c r="A37" i="8"/>
  <c r="B37" i="8"/>
  <c r="C37" i="8"/>
  <c r="E37" i="8"/>
  <c r="F37" i="8"/>
  <c r="G37" i="8"/>
  <c r="E36" i="8"/>
  <c r="C36" i="8"/>
  <c r="B36" i="8"/>
  <c r="A36" i="8"/>
  <c r="C35" i="8"/>
  <c r="B35" i="8"/>
  <c r="A35" i="8"/>
  <c r="C34" i="8"/>
  <c r="B34" i="8"/>
  <c r="A34" i="8"/>
  <c r="C33" i="8"/>
  <c r="B33" i="8"/>
  <c r="A33" i="8"/>
  <c r="C32" i="8"/>
  <c r="B32" i="8"/>
  <c r="A32" i="8"/>
  <c r="C31" i="8"/>
  <c r="B31" i="8"/>
  <c r="A31" i="8"/>
  <c r="C30" i="8"/>
  <c r="B30" i="8"/>
  <c r="A30" i="8"/>
  <c r="C29" i="8"/>
  <c r="B29" i="8"/>
  <c r="A29" i="8"/>
  <c r="C28" i="8"/>
  <c r="B28" i="8"/>
  <c r="A28" i="8"/>
  <c r="C27" i="8"/>
  <c r="B27" i="8"/>
  <c r="A27" i="8"/>
  <c r="C26" i="8"/>
  <c r="B26" i="8"/>
  <c r="A26" i="8"/>
  <c r="C25" i="8"/>
  <c r="B25" i="8"/>
  <c r="A25" i="8"/>
  <c r="C24" i="8"/>
  <c r="C23" i="8"/>
  <c r="B24" i="8"/>
  <c r="B23" i="8"/>
  <c r="A24" i="8"/>
  <c r="A23" i="8"/>
  <c r="A22" i="8"/>
  <c r="G18" i="8"/>
  <c r="G9" i="8"/>
  <c r="G10" i="8"/>
  <c r="G11" i="8"/>
  <c r="G12" i="8"/>
  <c r="G13" i="8"/>
  <c r="G14" i="8"/>
  <c r="G15" i="8"/>
  <c r="G16" i="8"/>
  <c r="G17" i="8"/>
  <c r="G19" i="8"/>
  <c r="G20" i="8"/>
  <c r="G21" i="8"/>
  <c r="G22" i="8"/>
  <c r="G23" i="8"/>
  <c r="G24" i="8"/>
  <c r="G25" i="8"/>
  <c r="G26" i="8"/>
  <c r="G27" i="8"/>
  <c r="G28" i="8"/>
  <c r="G29" i="8"/>
  <c r="G30" i="8"/>
  <c r="G31" i="8"/>
  <c r="G32" i="8"/>
  <c r="G33" i="8"/>
  <c r="G34" i="8"/>
  <c r="G35" i="8"/>
  <c r="G36" i="8"/>
  <c r="F10" i="8"/>
  <c r="F11" i="8"/>
  <c r="F12" i="8"/>
  <c r="F13" i="8"/>
  <c r="F14" i="8"/>
  <c r="F15" i="8"/>
  <c r="F16" i="8"/>
  <c r="F17" i="8"/>
  <c r="F18" i="8"/>
  <c r="F19" i="8"/>
  <c r="F20" i="8"/>
  <c r="F21" i="8"/>
  <c r="F22" i="8"/>
  <c r="F23" i="8"/>
  <c r="F24" i="8"/>
  <c r="F25" i="8"/>
  <c r="F26" i="8"/>
  <c r="F27" i="8"/>
  <c r="F28" i="8"/>
  <c r="F29" i="8"/>
  <c r="F30" i="8"/>
  <c r="F31" i="8"/>
  <c r="F32" i="8"/>
  <c r="F33" i="8"/>
  <c r="F34" i="8"/>
  <c r="F35" i="8"/>
  <c r="F36" i="8"/>
  <c r="F9" i="8"/>
  <c r="E22" i="8"/>
  <c r="E23" i="8"/>
  <c r="E24" i="8"/>
  <c r="E26" i="8"/>
  <c r="E27" i="8"/>
  <c r="E29" i="8"/>
  <c r="E30" i="8"/>
  <c r="E35" i="8"/>
  <c r="C10" i="8"/>
  <c r="C11" i="8"/>
  <c r="C12" i="8"/>
  <c r="C13" i="8"/>
  <c r="C14" i="8"/>
  <c r="C15" i="8"/>
  <c r="C16" i="8"/>
  <c r="C17" i="8"/>
  <c r="C18" i="8"/>
  <c r="C19" i="8"/>
  <c r="C20" i="8"/>
  <c r="C21" i="8"/>
  <c r="C22" i="8"/>
  <c r="C9" i="8"/>
  <c r="B9" i="8"/>
  <c r="B10" i="8"/>
  <c r="B11" i="8"/>
  <c r="B12" i="8"/>
  <c r="B13" i="8"/>
  <c r="B14" i="8"/>
  <c r="B15" i="8"/>
  <c r="B16" i="8"/>
  <c r="B17" i="8"/>
  <c r="B18" i="8"/>
  <c r="B19" i="8"/>
  <c r="B20" i="8"/>
  <c r="B21" i="8"/>
  <c r="B22" i="8"/>
  <c r="A21" i="8"/>
  <c r="A18" i="8"/>
  <c r="A19" i="8"/>
  <c r="A20" i="8"/>
  <c r="A15" i="8"/>
  <c r="A16" i="8"/>
  <c r="A17" i="8"/>
  <c r="A13" i="8"/>
  <c r="A14" i="8"/>
  <c r="A11" i="8"/>
  <c r="A12" i="8"/>
  <c r="A10" i="8"/>
  <c r="A9" i="8"/>
  <c r="P12" i="5" l="1"/>
  <c r="F12" i="5"/>
  <c r="E12" i="5"/>
  <c r="E11" i="8" s="1"/>
  <c r="M10" i="3"/>
  <c r="D11" i="8" s="1"/>
  <c r="P45" i="5"/>
  <c r="D37" i="6" s="1"/>
  <c r="E37" i="6" s="1"/>
  <c r="F45" i="5"/>
  <c r="E45" i="5"/>
  <c r="E44" i="8" s="1"/>
  <c r="P44" i="5"/>
  <c r="D36" i="6" s="1"/>
  <c r="E36" i="6" s="1"/>
  <c r="F44" i="5"/>
  <c r="E44" i="5"/>
  <c r="E43" i="8" s="1"/>
  <c r="P43" i="5"/>
  <c r="Q43" i="5" s="1"/>
  <c r="S43" i="5" s="1"/>
  <c r="T43" i="5" s="1"/>
  <c r="F43" i="5"/>
  <c r="F42" i="5"/>
  <c r="E43" i="5"/>
  <c r="E42" i="8" s="1"/>
  <c r="E42" i="5"/>
  <c r="E41" i="8" s="1"/>
  <c r="P42" i="5"/>
  <c r="M33" i="3"/>
  <c r="M34" i="3"/>
  <c r="D43" i="8" s="1"/>
  <c r="P41" i="5"/>
  <c r="D34" i="6" s="1"/>
  <c r="F41" i="5"/>
  <c r="E41" i="5"/>
  <c r="E40" i="8" s="1"/>
  <c r="E35" i="5"/>
  <c r="E34" i="8" s="1"/>
  <c r="M32" i="3"/>
  <c r="D40" i="8" s="1"/>
  <c r="P40" i="5"/>
  <c r="F40" i="5"/>
  <c r="P39" i="5"/>
  <c r="Q39" i="5" s="1"/>
  <c r="S39" i="5" s="1"/>
  <c r="T39" i="5" s="1"/>
  <c r="F39" i="5"/>
  <c r="F38" i="5"/>
  <c r="P38" i="5"/>
  <c r="Q38" i="5" s="1"/>
  <c r="S38" i="5" s="1"/>
  <c r="T38" i="5" s="1"/>
  <c r="F37" i="5"/>
  <c r="P36" i="5"/>
  <c r="Q36" i="5" s="1"/>
  <c r="S36" i="5" s="1"/>
  <c r="T36" i="5" s="1"/>
  <c r="P37" i="5"/>
  <c r="Q37" i="5" s="1"/>
  <c r="S37" i="5" s="1"/>
  <c r="T37" i="5" s="1"/>
  <c r="F36" i="5"/>
  <c r="M30" i="3"/>
  <c r="M31" i="3"/>
  <c r="P35" i="5"/>
  <c r="Q35" i="5" s="1"/>
  <c r="S35" i="5" s="1"/>
  <c r="T35" i="5" s="1"/>
  <c r="F35" i="5"/>
  <c r="P34" i="5"/>
  <c r="Q34" i="5" s="1"/>
  <c r="S34" i="5" s="1"/>
  <c r="T34" i="5" s="1"/>
  <c r="F34" i="5"/>
  <c r="E34" i="5"/>
  <c r="E33" i="8" s="1"/>
  <c r="P33" i="5"/>
  <c r="Q33" i="5" s="1"/>
  <c r="S33" i="5" s="1"/>
  <c r="T33" i="5" s="1"/>
  <c r="F33" i="5"/>
  <c r="E33" i="5"/>
  <c r="E32" i="8" s="1"/>
  <c r="P32" i="5"/>
  <c r="Q32" i="5" s="1"/>
  <c r="S32" i="5" s="1"/>
  <c r="T32" i="5" s="1"/>
  <c r="F32" i="5"/>
  <c r="E32" i="5"/>
  <c r="E31" i="8" s="1"/>
  <c r="E22" i="5"/>
  <c r="E21" i="8" s="1"/>
  <c r="F31" i="5"/>
  <c r="F30" i="5"/>
  <c r="F29" i="5"/>
  <c r="E29" i="5"/>
  <c r="E28" i="8" s="1"/>
  <c r="F28" i="5"/>
  <c r="F27" i="5"/>
  <c r="F25" i="5"/>
  <c r="F26" i="5"/>
  <c r="E26" i="5"/>
  <c r="E25" i="8" s="1"/>
  <c r="F24" i="5"/>
  <c r="F23" i="5"/>
  <c r="F22" i="5"/>
  <c r="F21" i="5"/>
  <c r="E21" i="5"/>
  <c r="E20" i="8" s="1"/>
  <c r="E18" i="5"/>
  <c r="F18" i="5"/>
  <c r="F19" i="5"/>
  <c r="E20" i="5"/>
  <c r="E19" i="8" s="1"/>
  <c r="F20" i="5"/>
  <c r="M17" i="3"/>
  <c r="D18" i="8" s="1"/>
  <c r="M18" i="3"/>
  <c r="D19" i="8" s="1"/>
  <c r="M19" i="3"/>
  <c r="D20" i="8" s="1"/>
  <c r="M20" i="3"/>
  <c r="D21" i="8" s="1"/>
  <c r="M21" i="3"/>
  <c r="M22" i="3"/>
  <c r="D25" i="8" s="1"/>
  <c r="M23" i="3"/>
  <c r="M24" i="3"/>
  <c r="D28" i="8" s="1"/>
  <c r="M25" i="3"/>
  <c r="M26" i="3"/>
  <c r="D31" i="8" s="1"/>
  <c r="M27" i="3"/>
  <c r="D32" i="8" s="1"/>
  <c r="M28" i="3"/>
  <c r="D33" i="8" s="1"/>
  <c r="M29" i="3"/>
  <c r="D34" i="8" s="1"/>
  <c r="M35" i="3"/>
  <c r="D44" i="8" s="1"/>
  <c r="E17" i="5"/>
  <c r="E16" i="8" s="1"/>
  <c r="F17" i="5"/>
  <c r="P14" i="5"/>
  <c r="Q14" i="5" s="1"/>
  <c r="S14" i="5" s="1"/>
  <c r="T14" i="5" s="1"/>
  <c r="P15" i="5"/>
  <c r="Q15" i="5"/>
  <c r="S15" i="5" s="1"/>
  <c r="T15" i="5" s="1"/>
  <c r="P16" i="5"/>
  <c r="D16" i="6" s="1"/>
  <c r="P17" i="5"/>
  <c r="D17" i="6" s="1"/>
  <c r="Q17" i="5"/>
  <c r="S17" i="5" s="1"/>
  <c r="T17" i="5" s="1"/>
  <c r="P18" i="5"/>
  <c r="Q18" i="5" s="1"/>
  <c r="S18" i="5" s="1"/>
  <c r="T18" i="5" s="1"/>
  <c r="P19" i="5"/>
  <c r="D19" i="6" s="1"/>
  <c r="Q19" i="5"/>
  <c r="S19" i="5" s="1"/>
  <c r="T19" i="5" s="1"/>
  <c r="P20" i="5"/>
  <c r="D20" i="6" s="1"/>
  <c r="P21" i="5"/>
  <c r="D21" i="6" s="1"/>
  <c r="Q21" i="5"/>
  <c r="S21" i="5" s="1"/>
  <c r="T21" i="5" s="1"/>
  <c r="P22" i="5"/>
  <c r="D22" i="6" s="1"/>
  <c r="P23" i="5"/>
  <c r="Q23" i="5" s="1"/>
  <c r="S23" i="5" s="1"/>
  <c r="T23" i="5" s="1"/>
  <c r="P24" i="5"/>
  <c r="Q24" i="5" s="1"/>
  <c r="S24" i="5" s="1"/>
  <c r="T24" i="5" s="1"/>
  <c r="P25" i="5"/>
  <c r="Q25" i="5" s="1"/>
  <c r="S25" i="5" s="1"/>
  <c r="T25" i="5" s="1"/>
  <c r="P26" i="5"/>
  <c r="Q26" i="5" s="1"/>
  <c r="S26" i="5" s="1"/>
  <c r="T26" i="5" s="1"/>
  <c r="P27" i="5"/>
  <c r="Q27" i="5" s="1"/>
  <c r="S27" i="5" s="1"/>
  <c r="T27" i="5" s="1"/>
  <c r="P28" i="5"/>
  <c r="D28" i="6" s="1"/>
  <c r="P29" i="5"/>
  <c r="D29" i="6" s="1"/>
  <c r="P30" i="5"/>
  <c r="D30" i="6" s="1"/>
  <c r="P31" i="5"/>
  <c r="F15" i="5"/>
  <c r="F16" i="5"/>
  <c r="E15" i="5"/>
  <c r="E14" i="8" s="1"/>
  <c r="E16" i="5"/>
  <c r="E15" i="8" s="1"/>
  <c r="D15" i="6"/>
  <c r="F14" i="5"/>
  <c r="F13" i="5"/>
  <c r="E14" i="5"/>
  <c r="E13" i="8" s="1"/>
  <c r="E13" i="5"/>
  <c r="E12" i="8" s="1"/>
  <c r="M11" i="3"/>
  <c r="D12" i="8" s="1"/>
  <c r="M12" i="3"/>
  <c r="D13" i="8" s="1"/>
  <c r="M13" i="3"/>
  <c r="D14" i="8" s="1"/>
  <c r="M14" i="3"/>
  <c r="D15" i="8" s="1"/>
  <c r="M15" i="3"/>
  <c r="D16" i="8" s="1"/>
  <c r="M16" i="3"/>
  <c r="D17" i="8" s="1"/>
  <c r="M9" i="3"/>
  <c r="D10" i="8" s="1"/>
  <c r="J33" i="12"/>
  <c r="J34" i="12"/>
  <c r="J35" i="12"/>
  <c r="J36" i="12"/>
  <c r="J37" i="12"/>
  <c r="J38" i="12"/>
  <c r="J39" i="12"/>
  <c r="J40" i="12"/>
  <c r="J41" i="12"/>
  <c r="J42" i="12"/>
  <c r="J43" i="12"/>
  <c r="J44" i="12"/>
  <c r="J45" i="12"/>
  <c r="J46" i="12"/>
  <c r="J47" i="12"/>
  <c r="J48" i="12"/>
  <c r="J49" i="12"/>
  <c r="J50" i="12"/>
  <c r="J51" i="12"/>
  <c r="J52" i="12"/>
  <c r="J53" i="12"/>
  <c r="J54" i="12"/>
  <c r="J55" i="12"/>
  <c r="J56" i="12"/>
  <c r="J57" i="12"/>
  <c r="J58" i="12"/>
  <c r="J59" i="12"/>
  <c r="J60" i="12"/>
  <c r="J6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E15" i="6" l="1"/>
  <c r="K14" i="8"/>
  <c r="E30" i="6"/>
  <c r="K36" i="8"/>
  <c r="K35" i="8"/>
  <c r="E29" i="6"/>
  <c r="K34" i="8"/>
  <c r="E28" i="6"/>
  <c r="K33" i="8"/>
  <c r="K27" i="8"/>
  <c r="E22" i="6"/>
  <c r="K25" i="8"/>
  <c r="K21" i="8"/>
  <c r="E21" i="6"/>
  <c r="K20" i="8"/>
  <c r="E20" i="6"/>
  <c r="K19" i="8"/>
  <c r="E19" i="6"/>
  <c r="K18" i="8"/>
  <c r="E17" i="6"/>
  <c r="K16" i="8"/>
  <c r="E16" i="6"/>
  <c r="K15" i="8"/>
  <c r="D30" i="8"/>
  <c r="D29" i="8"/>
  <c r="D27" i="8"/>
  <c r="D26" i="8"/>
  <c r="D24" i="8"/>
  <c r="D23" i="8"/>
  <c r="D22" i="8"/>
  <c r="E19" i="5"/>
  <c r="E18" i="8" s="1"/>
  <c r="E17" i="8"/>
  <c r="D39" i="8"/>
  <c r="D38" i="8"/>
  <c r="D37" i="8"/>
  <c r="D36" i="8"/>
  <c r="D35" i="8"/>
  <c r="E34" i="6"/>
  <c r="K43" i="8"/>
  <c r="D42" i="8"/>
  <c r="D41" i="8"/>
  <c r="Q12" i="5"/>
  <c r="S12" i="5" s="1"/>
  <c r="T12" i="5" s="1"/>
  <c r="D12" i="6"/>
  <c r="D33" i="6"/>
  <c r="D35" i="6"/>
  <c r="D31" i="6"/>
  <c r="Q20" i="5"/>
  <c r="S20" i="5" s="1"/>
  <c r="T20" i="5" s="1"/>
  <c r="Q16" i="5"/>
  <c r="S16" i="5" s="1"/>
  <c r="T16" i="5" s="1"/>
  <c r="Q44" i="5"/>
  <c r="S44" i="5" s="1"/>
  <c r="T44" i="5" s="1"/>
  <c r="Q40" i="5"/>
  <c r="S40" i="5" s="1"/>
  <c r="T40" i="5" s="1"/>
  <c r="Q41" i="5"/>
  <c r="S41" i="5" s="1"/>
  <c r="T41" i="5" s="1"/>
  <c r="Q31" i="5"/>
  <c r="S31" i="5" s="1"/>
  <c r="T31" i="5" s="1"/>
  <c r="Q30" i="5"/>
  <c r="S30" i="5" s="1"/>
  <c r="T30" i="5" s="1"/>
  <c r="Q29" i="5"/>
  <c r="S29" i="5" s="1"/>
  <c r="T29" i="5" s="1"/>
  <c r="Q28" i="5"/>
  <c r="S28" i="5" s="1"/>
  <c r="T28" i="5" s="1"/>
  <c r="Q22" i="5"/>
  <c r="S22" i="5" s="1"/>
  <c r="T22" i="5" s="1"/>
  <c r="Q42" i="5"/>
  <c r="S42" i="5" s="1"/>
  <c r="T42" i="5" s="1"/>
  <c r="Q45" i="5"/>
  <c r="S45" i="5" s="1"/>
  <c r="T45" i="5" s="1"/>
  <c r="F37" i="6"/>
  <c r="G37" i="6"/>
  <c r="F36" i="6"/>
  <c r="G36" i="6"/>
  <c r="D32" i="6"/>
  <c r="F34" i="6"/>
  <c r="G34" i="6"/>
  <c r="D26" i="6"/>
  <c r="D27" i="6"/>
  <c r="D25" i="6"/>
  <c r="D24" i="6"/>
  <c r="D23" i="6"/>
  <c r="F30" i="6"/>
  <c r="G30" i="6"/>
  <c r="F29" i="6"/>
  <c r="G29" i="6"/>
  <c r="F28" i="6"/>
  <c r="G28" i="6"/>
  <c r="F22" i="6"/>
  <c r="G22" i="6"/>
  <c r="F21" i="6"/>
  <c r="G21" i="6"/>
  <c r="F20" i="6"/>
  <c r="G20" i="6"/>
  <c r="F19" i="6"/>
  <c r="G19" i="6"/>
  <c r="D18" i="6"/>
  <c r="D14" i="6"/>
  <c r="G17" i="6"/>
  <c r="F17" i="6"/>
  <c r="G16" i="6"/>
  <c r="F16" i="6"/>
  <c r="G15" i="6"/>
  <c r="F15" i="6"/>
  <c r="E14" i="6" l="1"/>
  <c r="K13" i="8"/>
  <c r="E18" i="6"/>
  <c r="K17" i="8"/>
  <c r="E23" i="6"/>
  <c r="F23" i="6" s="1"/>
  <c r="K26" i="8"/>
  <c r="K24" i="8"/>
  <c r="K23" i="8"/>
  <c r="K22" i="8"/>
  <c r="E24" i="6"/>
  <c r="F24" i="6" s="1"/>
  <c r="K28" i="8"/>
  <c r="E25" i="6"/>
  <c r="F25" i="6" s="1"/>
  <c r="K30" i="8"/>
  <c r="K29" i="8"/>
  <c r="E27" i="6"/>
  <c r="F27" i="6" s="1"/>
  <c r="K32" i="8"/>
  <c r="E26" i="6"/>
  <c r="F26" i="6" s="1"/>
  <c r="K31" i="8"/>
  <c r="E32" i="6"/>
  <c r="K40" i="8"/>
  <c r="E31" i="6"/>
  <c r="K39" i="8"/>
  <c r="K38" i="8"/>
  <c r="K37" i="8"/>
  <c r="E35" i="6"/>
  <c r="K44" i="8"/>
  <c r="E33" i="6"/>
  <c r="K42" i="8"/>
  <c r="K41" i="8"/>
  <c r="E12" i="6"/>
  <c r="K11" i="8"/>
  <c r="G27" i="6"/>
  <c r="G25" i="6"/>
  <c r="H25" i="6" s="1"/>
  <c r="G23" i="6"/>
  <c r="H23" i="6" s="1"/>
  <c r="H15" i="6"/>
  <c r="L14" i="8" s="1"/>
  <c r="H17" i="6"/>
  <c r="L16" i="8" s="1"/>
  <c r="G24" i="6"/>
  <c r="H24" i="6" s="1"/>
  <c r="L28" i="8" s="1"/>
  <c r="G26" i="6"/>
  <c r="H26" i="6" s="1"/>
  <c r="L31" i="8" s="1"/>
  <c r="H16" i="6"/>
  <c r="L15" i="8" s="1"/>
  <c r="H37" i="6"/>
  <c r="H36" i="6"/>
  <c r="H34" i="6"/>
  <c r="L43" i="8" s="1"/>
  <c r="F18" i="6"/>
  <c r="G18" i="6"/>
  <c r="H19" i="6"/>
  <c r="L18" i="8" s="1"/>
  <c r="H20" i="6"/>
  <c r="L19" i="8" s="1"/>
  <c r="H21" i="6"/>
  <c r="L20" i="8" s="1"/>
  <c r="H22" i="6"/>
  <c r="H27" i="6"/>
  <c r="L32" i="8" s="1"/>
  <c r="H28" i="6"/>
  <c r="H29" i="6"/>
  <c r="L34" i="8" s="1"/>
  <c r="H30" i="6"/>
  <c r="G14" i="6"/>
  <c r="F14" i="6"/>
  <c r="L36" i="8" l="1"/>
  <c r="L35" i="8"/>
  <c r="L33" i="8"/>
  <c r="L27" i="8"/>
  <c r="L25" i="8"/>
  <c r="L21" i="8"/>
  <c r="L26" i="8"/>
  <c r="L24" i="8"/>
  <c r="L23" i="8"/>
  <c r="L22" i="8"/>
  <c r="L30" i="8"/>
  <c r="L29" i="8"/>
  <c r="F12" i="6"/>
  <c r="G12" i="6"/>
  <c r="F33" i="6"/>
  <c r="G33" i="6"/>
  <c r="F35" i="6"/>
  <c r="G35" i="6"/>
  <c r="F31" i="6"/>
  <c r="G31" i="6"/>
  <c r="G32" i="6"/>
  <c r="F32" i="6"/>
  <c r="H32" i="6" s="1"/>
  <c r="L40" i="8" s="1"/>
  <c r="H14" i="6"/>
  <c r="L13" i="8" s="1"/>
  <c r="H18" i="6"/>
  <c r="L17" i="8" s="1"/>
  <c r="M8" i="3"/>
  <c r="D9" i="8" s="1"/>
  <c r="J9" i="12"/>
  <c r="H31" i="6" l="1"/>
  <c r="H35" i="6"/>
  <c r="L44" i="8" s="1"/>
  <c r="H33" i="6"/>
  <c r="H12" i="6"/>
  <c r="L11" i="8" s="1"/>
  <c r="N9" i="12"/>
  <c r="J10" i="12"/>
  <c r="J11" i="12"/>
  <c r="J12" i="12"/>
  <c r="J13" i="12"/>
  <c r="J14" i="12"/>
  <c r="J15" i="12"/>
  <c r="J16" i="12"/>
  <c r="J17" i="12"/>
  <c r="J18" i="12"/>
  <c r="J19" i="12"/>
  <c r="J20" i="12"/>
  <c r="J21" i="12"/>
  <c r="J22" i="12"/>
  <c r="J23" i="12"/>
  <c r="J24" i="12"/>
  <c r="J25" i="12"/>
  <c r="J26" i="12"/>
  <c r="J27" i="12"/>
  <c r="J28" i="12"/>
  <c r="J29" i="12"/>
  <c r="J30" i="12"/>
  <c r="J31" i="12"/>
  <c r="J32" i="12"/>
  <c r="P11" i="5"/>
  <c r="P13" i="5"/>
  <c r="D13" i="6" s="1"/>
  <c r="P10" i="5"/>
  <c r="E10" i="5"/>
  <c r="E9" i="8" s="1"/>
  <c r="E11" i="5"/>
  <c r="E10" i="8" s="1"/>
  <c r="F11" i="5"/>
  <c r="F10" i="5"/>
  <c r="E13" i="6" l="1"/>
  <c r="K12" i="8"/>
  <c r="L42" i="8"/>
  <c r="L41" i="8"/>
  <c r="L39" i="8"/>
  <c r="L38" i="8"/>
  <c r="L37" i="8"/>
  <c r="Q13" i="5"/>
  <c r="S13" i="5" s="1"/>
  <c r="T13" i="5" s="1"/>
  <c r="G13" i="6"/>
  <c r="F13" i="6"/>
  <c r="Q11" i="5"/>
  <c r="S11" i="5" s="1"/>
  <c r="T11" i="5" s="1"/>
  <c r="D11" i="6"/>
  <c r="D10" i="6"/>
  <c r="Q10" i="5"/>
  <c r="S10" i="5" s="1"/>
  <c r="T10" i="5" s="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5" i="1"/>
  <c r="Q66" i="1"/>
  <c r="Q67" i="1"/>
  <c r="Q6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5" i="1"/>
  <c r="P66" i="1"/>
  <c r="P67" i="1"/>
  <c r="P6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5" i="1"/>
  <c r="O66" i="1"/>
  <c r="O67" i="1"/>
  <c r="O6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5" i="1"/>
  <c r="N66" i="1"/>
  <c r="N67" i="1"/>
  <c r="N68" i="1"/>
  <c r="E10" i="6" l="1"/>
  <c r="K9" i="8"/>
  <c r="E11" i="6"/>
  <c r="K10" i="8"/>
  <c r="H13" i="6"/>
  <c r="L12" i="8" s="1"/>
  <c r="G11" i="6"/>
  <c r="F11" i="6"/>
  <c r="H11" i="6" s="1"/>
  <c r="L10" i="8" s="1"/>
  <c r="G10" i="6"/>
  <c r="F10" i="6"/>
  <c r="J922" i="12"/>
  <c r="H10" i="6" l="1"/>
  <c r="L9" i="8" s="1"/>
  <c r="P18" i="1"/>
  <c r="O18" i="1"/>
  <c r="N18" i="1"/>
  <c r="Q18" i="1"/>
  <c r="N16" i="1" l="1"/>
  <c r="N17" i="1"/>
  <c r="N922" i="12"/>
  <c r="S11" i="1" l="1"/>
  <c r="R11" i="1"/>
  <c r="Q11" i="1"/>
  <c r="P11" i="1"/>
  <c r="O11" i="1"/>
  <c r="S10" i="1"/>
  <c r="R10" i="1"/>
  <c r="Q10" i="1"/>
  <c r="P10" i="1"/>
  <c r="O10" i="1"/>
  <c r="S9" i="1"/>
  <c r="R9" i="1"/>
  <c r="Q9" i="1"/>
  <c r="P9" i="1"/>
  <c r="O9" i="1"/>
  <c r="S8" i="1"/>
  <c r="R8" i="1"/>
  <c r="Q8" i="1"/>
  <c r="P8" i="1"/>
  <c r="O8" i="1"/>
  <c r="S7" i="1"/>
  <c r="R7" i="1"/>
  <c r="Q7" i="1"/>
  <c r="P7" i="1"/>
  <c r="O7" i="1"/>
  <c r="Q17" i="1" l="1"/>
  <c r="Q16" i="1"/>
  <c r="N15" i="1" l="1"/>
  <c r="O17" i="1"/>
  <c r="P17" i="1"/>
  <c r="O16" i="1"/>
  <c r="P16" i="1"/>
  <c r="P15" i="1" l="1"/>
  <c r="O15" i="1"/>
  <c r="Q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tc={C4F26BEF-4E28-4350-B416-CAFB1FE3A8B6}</author>
  </authors>
  <commentList>
    <comment ref="G8" authorId="0" shapeId="0" xr:uid="{00000000-0006-0000-01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DEBE CONTENER:
- RESPONSABLE
- OBJETIVO DEL CONTROL
- PERIODICIDAD DE LA IMPLEMENTACION
- IMPLEMENTACION
- QUE SE HACE CON LAS DESVIACIONES
- EVIDENCIA DE LAS IMPLEMENTACIONES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Marcela Bovea Jimenez</author>
    <author/>
  </authors>
  <commentList>
    <comment ref="C7" authorId="0" shapeId="0" xr:uid="{00000000-0006-0000-0200-000001000000}">
      <text>
        <r>
          <rPr>
            <b/>
            <sz val="9"/>
            <color indexed="81"/>
            <rFont val="Tahoma"/>
            <family val="2"/>
          </rPr>
          <t xml:space="preserve">Proceso: </t>
        </r>
        <r>
          <rPr>
            <sz val="9"/>
            <color indexed="81"/>
            <rFont val="Tahoma"/>
            <family val="2"/>
          </rPr>
          <t xml:space="preserve">seleccione de la lista el proceso al que se le identificará los activos de información
</t>
        </r>
      </text>
    </comment>
    <comment ref="F7" authorId="1" shapeId="0" xr:uid="{00000000-0006-0000-0200-000002000000}">
      <text>
        <r>
          <rPr>
            <b/>
            <sz val="10"/>
            <color indexed="81"/>
            <rFont val="Arial"/>
            <family val="2"/>
          </rPr>
          <t>Definición:</t>
        </r>
        <r>
          <rPr>
            <sz val="10"/>
            <color indexed="81"/>
            <rFont val="Arial"/>
            <family val="2"/>
          </rPr>
          <t xml:space="preserve"> realizar la descripción general del documento, especificando la información que contiene.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M7" authorId="0" shapeId="0" xr:uid="{00000000-0006-0000-0300-000001000000}">
      <text>
        <r>
          <rPr>
            <b/>
            <sz val="9"/>
            <color indexed="81"/>
            <rFont val="Tahoma"/>
            <family val="2"/>
          </rPr>
          <t xml:space="preserve">Describa el procedimiento al cual esta asociado el riesgo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G9" authorId="0" shapeId="0" xr:uid="{00000000-0006-0000-0400-000001000000}">
      <text>
        <r>
          <rPr>
            <b/>
            <sz val="9"/>
            <color rgb="FF000000"/>
            <rFont val="Tahoma"/>
            <family val="2"/>
          </rPr>
          <t xml:space="preserve">El nombre del control debe incluir los siguientes elementos:
</t>
        </r>
        <r>
          <rPr>
            <b/>
            <sz val="9"/>
            <color rgb="FF000000"/>
            <rFont val="Tahoma"/>
            <family val="2"/>
          </rPr>
          <t xml:space="preserve">*Responsable de la ejecución.
</t>
        </r>
        <r>
          <rPr>
            <b/>
            <sz val="9"/>
            <color rgb="FF000000"/>
            <rFont val="Tahoma"/>
            <family val="2"/>
          </rPr>
          <t xml:space="preserve">*Objetivo del control ( verificar, validar, comparar, etc.)
</t>
        </r>
        <r>
          <rPr>
            <b/>
            <sz val="9"/>
            <color rgb="FF000000"/>
            <rFont val="Tahoma"/>
            <family val="2"/>
          </rPr>
          <t xml:space="preserve">*Periodicidad de la aplicación del control
</t>
        </r>
        <r>
          <rPr>
            <b/>
            <sz val="9"/>
            <color rgb="FF000000"/>
            <rFont val="Tahoma"/>
            <family val="2"/>
          </rPr>
          <t xml:space="preserve">*Modo en que se implementa
</t>
        </r>
        <r>
          <rPr>
            <b/>
            <sz val="9"/>
            <color rgb="FF000000"/>
            <rFont val="Tahoma"/>
            <family val="2"/>
          </rPr>
          <t xml:space="preserve">*Que se hace con las desviaciones 
</t>
        </r>
        <r>
          <rPr>
            <b/>
            <sz val="9"/>
            <color rgb="FF000000"/>
            <rFont val="Tahoma"/>
            <family val="2"/>
          </rPr>
          <t>*Donde reposa el soporte de la ejecución</t>
        </r>
      </text>
    </comment>
    <comment ref="H9" authorId="0" shapeId="0" xr:uid="{00000000-0006-0000-0400-000002000000}">
      <text>
        <r>
          <rPr>
            <b/>
            <sz val="9"/>
            <color indexed="81"/>
            <rFont val="Tahoma"/>
            <family val="2"/>
          </rPr>
          <t>Ver tabla 6 de la hoja TABLAS DE INFORMACIÓN</t>
        </r>
      </text>
    </comment>
    <comment ref="I9" authorId="0" shapeId="0" xr:uid="{00000000-0006-0000-0400-000003000000}">
      <text>
        <r>
          <rPr>
            <b/>
            <sz val="9"/>
            <color indexed="81"/>
            <rFont val="Tahoma"/>
            <family val="2"/>
          </rPr>
          <t xml:space="preserve">Describa al responsable de la implementación del control
</t>
        </r>
      </text>
    </comment>
    <comment ref="K9" authorId="0" shapeId="0" xr:uid="{00000000-0006-0000-0400-000004000000}">
      <text>
        <r>
          <rPr>
            <b/>
            <sz val="9"/>
            <color rgb="FF000000"/>
            <rFont val="Tahoma"/>
            <family val="2"/>
          </rPr>
          <t>1 si no existe evidencia, 10 si existe evidencia contundente</t>
        </r>
      </text>
    </comment>
    <comment ref="M9" authorId="0" shapeId="0" xr:uid="{00000000-0006-0000-0400-000005000000}">
      <text>
        <r>
          <rPr>
            <b/>
            <sz val="9"/>
            <color rgb="FF000000"/>
            <rFont val="Tahoma"/>
            <family val="2"/>
          </rPr>
          <t xml:space="preserve">Seleccione la frecuencia de la implementación del control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9" authorId="0" shapeId="0" xr:uid="{00000000-0006-0000-0500-000001000000}">
      <text>
        <r>
          <rPr>
            <b/>
            <sz val="9"/>
            <color indexed="81"/>
            <rFont val="Tahoma"/>
            <family val="2"/>
          </rPr>
          <t xml:space="preserve">Seleccione si Sí o No el control afecta la probabilidad de que el riesgo se materialice
</t>
        </r>
      </text>
    </comment>
    <comment ref="C9" authorId="0" shapeId="0" xr:uid="{00000000-0006-0000-0500-000002000000}">
      <text>
        <r>
          <rPr>
            <b/>
            <sz val="9"/>
            <color indexed="81"/>
            <rFont val="Tahoma"/>
            <family val="2"/>
          </rPr>
          <t>Seleccione si Sí o No el control afecta el impacto del riesgo en el proceso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9" authorId="0" shapeId="0" xr:uid="{00000000-0006-0000-0600-000001000000}">
      <text>
        <r>
          <rPr>
            <b/>
            <sz val="9"/>
            <color indexed="81"/>
            <rFont val="Tahoma"/>
            <family val="2"/>
          </rPr>
          <t xml:space="preserve">seleccione el tipo de acción que se tomara sobre el riesgo residual
</t>
        </r>
      </text>
    </comment>
    <comment ref="C9" authorId="0" shapeId="0" xr:uid="{00000000-0006-0000-0600-000002000000}">
      <text>
        <r>
          <rPr>
            <b/>
            <sz val="9"/>
            <color indexed="81"/>
            <rFont val="Tahoma"/>
            <family val="2"/>
          </rPr>
          <t>Describa la acción que se tomara sobre el riesgo residual</t>
        </r>
      </text>
    </comment>
    <comment ref="D9" authorId="0" shapeId="0" xr:uid="{00000000-0006-0000-0600-000003000000}">
      <text>
        <r>
          <rPr>
            <b/>
            <sz val="9"/>
            <color indexed="81"/>
            <rFont val="Tahoma"/>
            <family val="2"/>
          </rPr>
          <t xml:space="preserve">Describa si hay o no un indicador relacionado a la implementación del control
</t>
        </r>
      </text>
    </comment>
    <comment ref="E9" authorId="0" shapeId="0" xr:uid="{00000000-0006-0000-0600-00000400000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<sst xmlns="http://schemas.openxmlformats.org/spreadsheetml/2006/main" count="2313" uniqueCount="894">
  <si>
    <t>Proceso</t>
  </si>
  <si>
    <t>Direccionamiento Sectorial e Institucional</t>
  </si>
  <si>
    <t>CODIGO</t>
  </si>
  <si>
    <t>F-DS-898</t>
  </si>
  <si>
    <t>VERSIÓN</t>
  </si>
  <si>
    <t>FECHA APROBACIÓN</t>
  </si>
  <si>
    <t>Documento</t>
  </si>
  <si>
    <t>Matriz de Riesgos de Seguridad Digital</t>
  </si>
  <si>
    <t>FECHA VIGENCIA
08/09/2021</t>
  </si>
  <si>
    <t>HOJA 1 DE 11</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</si>
  <si>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</si>
  <si>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</si>
  <si>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</si>
  <si>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</si>
  <si>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</si>
  <si>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</si>
  <si>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Mención de recursos</t>
  </si>
  <si>
    <t>La Secretaria Distrital de Seguridad, Convivencia y Justicia cuenta con los recursos humanos, economicos, fisicos y tecnologicos necesarios para la correcta administracion de los Riesgos de Seguridad Digital y la no materialización de los mismos.</t>
  </si>
  <si>
    <t>HOJA 2 DE 11</t>
  </si>
  <si>
    <t xml:space="preserve">PLAN DE TRATAMIENTO DEL RIESGO </t>
  </si>
  <si>
    <t>Riesgo #</t>
  </si>
  <si>
    <t>Riesgo</t>
  </si>
  <si>
    <t>Riesgo Inherente</t>
  </si>
  <si>
    <t>Causa</t>
  </si>
  <si>
    <t>Tipo de tratamiento de riesgo</t>
  </si>
  <si>
    <t>Control</t>
  </si>
  <si>
    <t>Soporte</t>
  </si>
  <si>
    <t>Responsable</t>
  </si>
  <si>
    <t>Periodicidad</t>
  </si>
  <si>
    <t>Evaluacion global de los controles (sobre 100)</t>
  </si>
  <si>
    <t>Riesgo Residual</t>
  </si>
  <si>
    <t>Indicador</t>
  </si>
  <si>
    <t>Soportes de la documentacion entregada en los repositorios SharePoint disponibles para el area.</t>
  </si>
  <si>
    <t>Responsable de generacion de informacion</t>
  </si>
  <si>
    <t>Trimestral</t>
  </si>
  <si>
    <t>N/A</t>
  </si>
  <si>
    <t>Comunicacion oficial y/o correo electronico</t>
  </si>
  <si>
    <t>Correo electrónico</t>
  </si>
  <si>
    <t>EL profesional de acceso a la Justicia asignado</t>
  </si>
  <si>
    <t>Responsable del registro documental</t>
  </si>
  <si>
    <t>Responsable de la oficina de cobro persuasivo</t>
  </si>
  <si>
    <t>Semestral</t>
  </si>
  <si>
    <t>Solicitud de permisos a traves de correo electronico</t>
  </si>
  <si>
    <t>El Auxiliar Administrativo de la Oficina de Control Discilinario Interno Designado.</t>
  </si>
  <si>
    <t>Cada que se requiera</t>
  </si>
  <si>
    <t>Profesional asignado por la Oficina Asesora de Planeacion para las publicaciones en el sitio web</t>
  </si>
  <si>
    <t>Comunicación de Soliciud y Retiro de Acceso de Usuarios</t>
  </si>
  <si>
    <t>El equipo de nomina de la DGH</t>
  </si>
  <si>
    <t>Base de Datos de Prestamos de Historias Laborales.</t>
  </si>
  <si>
    <t>La Direccion de Gestion Humana.</t>
  </si>
  <si>
    <t>Inventario Documental de la DJC</t>
  </si>
  <si>
    <t>Responsable del equipo de Archivo documental</t>
  </si>
  <si>
    <t>Anualmente</t>
  </si>
  <si>
    <t>Responsable del equipo de Archivo de la Direccion Juridica y Contractual.</t>
  </si>
  <si>
    <t>Comunicado Oficial sobre el Seguimiento a la Operación y Acciones Realizadas.</t>
  </si>
  <si>
    <t>Responsable del proyecto NUSE123, Grupo Operaciones C-4, grupo de entrenamiento C-4</t>
  </si>
  <si>
    <t>Mensual</t>
  </si>
  <si>
    <t>Proyeccion Sobre Ausencia Personal y Necesidades de Operación.</t>
  </si>
  <si>
    <t>grupo de seguimiento de infraestructura tecnologica del C-4</t>
  </si>
  <si>
    <t>Listas de Asistencia y documentos de apoyo  a  las capacitaciones</t>
  </si>
  <si>
    <t>El responsable del seguimiento del contrato de mantenimiento de videovigilancia, jefe del C4</t>
  </si>
  <si>
    <t>Actas del Contratistas del Mantenimiento y los informes tecncos de funcionamiento de las UPS</t>
  </si>
  <si>
    <t>El Grupo de Seguimieno de Infraestructura Tecnologia C-4</t>
  </si>
  <si>
    <t>Solicitud de cambio aprobado, Correo Electronico asignacion responsable y los informes de actividades desplegadas.</t>
  </si>
  <si>
    <t>Responsable del Seguimiento del Contrato de Mantenimiento de Videovigilancia</t>
  </si>
  <si>
    <t>Informe Mensual de Empresa Contratista</t>
  </si>
  <si>
    <t>Jefe C-4</t>
  </si>
  <si>
    <t>El responsable de gestion de la información de Subsecretaría de seguridad y convivencia</t>
  </si>
  <si>
    <t xml:space="preserve">Acta </t>
  </si>
  <si>
    <t>Director de Seguridad</t>
  </si>
  <si>
    <t>Responsable de validacion de actas de consejos Locales</t>
  </si>
  <si>
    <t>Mensualmente</t>
  </si>
  <si>
    <t>Actualizacion tabla de avance</t>
  </si>
  <si>
    <t>El responsable de Gestion de la información de Subsecretaría de seguridad y convivencia</t>
  </si>
  <si>
    <t>Tabla de verificacion de correspondencia de registro.</t>
  </si>
  <si>
    <t>Reporte del Seguimiento al Plan o verificacion de versionamiento en el ambien de desarrollo y produccion</t>
  </si>
  <si>
    <t>Responsable de Sistema de Informacion</t>
  </si>
  <si>
    <t>Reporte del Seguimiento al Plan o manuales tecnicos de los sistemas</t>
  </si>
  <si>
    <t>Mecanismo de gestion segura de contraseñas o comunicado oficial</t>
  </si>
  <si>
    <t>Responsable de Infraestructura</t>
  </si>
  <si>
    <t>Plan de recuperacion de informacion en el sitio alterno o comunicado oficial</t>
  </si>
  <si>
    <t>Reporte de renimiento de la ifraestructura de seguridad o comunicado oficial</t>
  </si>
  <si>
    <t>Indicador de Gestion</t>
  </si>
  <si>
    <t>Responsable de la Bodega de Datos</t>
  </si>
  <si>
    <t>Profesional de la Oficina de Control Interno Designado</t>
  </si>
  <si>
    <t>Jefatura de Control Interno</t>
  </si>
  <si>
    <t>Reporte Sistema de Informacion.</t>
  </si>
  <si>
    <t>Profesional de la Oficina Control Interno</t>
  </si>
  <si>
    <t>Responsable de Almacenamiento de documentacion</t>
  </si>
  <si>
    <t>HOJA 3 DE 11</t>
  </si>
  <si>
    <t>IDENTIFICACIÓN DE INFRAESTRUCTURAS CRÍTICAS</t>
  </si>
  <si>
    <t>No</t>
  </si>
  <si>
    <t>ID ACTIVO</t>
  </si>
  <si>
    <t>Nombre del Activo de Información (registro o documento de archivo)</t>
  </si>
  <si>
    <t>TIPO DE ACTIVO</t>
  </si>
  <si>
    <t>Descripción del activo de información</t>
  </si>
  <si>
    <t xml:space="preserve">Confidencialidad </t>
  </si>
  <si>
    <t xml:space="preserve">Integridad </t>
  </si>
  <si>
    <t>Dispinibilidad</t>
  </si>
  <si>
    <t>Importancia del Activo / Criticidad del Activo</t>
  </si>
  <si>
    <t>Infraestructuras Críticas Cibernéticas ICC</t>
  </si>
  <si>
    <t>IMPACTO SOCIAL
250.000
personas</t>
  </si>
  <si>
    <t>IMPACTO ECONOMICO
$464.619.736.13
Diarios</t>
  </si>
  <si>
    <t>IMPACTO AMBIENTAL
3 años</t>
  </si>
  <si>
    <t>Se debe reportar</t>
  </si>
  <si>
    <t>AI0003</t>
  </si>
  <si>
    <t>Acceso y Fortalecimiento a la Justicia</t>
  </si>
  <si>
    <t>Base de datos Historias del programa de justicia juvenil restaurativa</t>
  </si>
  <si>
    <t>Otros</t>
  </si>
  <si>
    <t>Base de datos en Excel en donde se encuenta toda la informacion de los ofensores y victimas vinuclados al PDJJR. En las lineas de pos egreso y reintegro</t>
  </si>
  <si>
    <t>Alta</t>
  </si>
  <si>
    <t>AI0004</t>
  </si>
  <si>
    <t>expedientes Historias del programa de justicia juvenil restaurativa</t>
  </si>
  <si>
    <t>Documentos e historia del proceso de atención de los jovenes y adolescentes que ingresan al PDJJR en la linea de Principio de Oportunidad</t>
  </si>
  <si>
    <t>Media</t>
  </si>
  <si>
    <t>AI0005</t>
  </si>
  <si>
    <t xml:space="preserve">Acuerdos de ingreso y convivencia Programa De Seguimiento Judicial al Tratamiento de Drogas </t>
  </si>
  <si>
    <t>Es un documento que firma el joven o adolescente al momento de ingresar al PSJTD, con el fin de conocer sus derechos y deberes</t>
  </si>
  <si>
    <t>AI0006</t>
  </si>
  <si>
    <t>Consentimiento Informado Mayor de Edad</t>
  </si>
  <si>
    <t>Documento de firma un usuario mayor de edad al momento de ingresar al PSJTD aceptando su participacion en el mismo</t>
  </si>
  <si>
    <t>AI0007</t>
  </si>
  <si>
    <t>Consentimiento Informado Menor de Edad</t>
  </si>
  <si>
    <t>Documento de firma un usuario menor de edad al momento de ingresar al PSJTD aceptando su participacion en el mismo</t>
  </si>
  <si>
    <t>AI0008</t>
  </si>
  <si>
    <t xml:space="preserve">Informe De Seguimiento Programa De Seguimiento Judicial al Tratamiento de Drogas </t>
  </si>
  <si>
    <t>Es un informe elaborado por el equipo psicosocial, remitido a las autoridades judiciales y administrativas, el cual se emite cada 2 meses después de la emision del informe inicial o cuando se requiera audiencia de seguimiento y aun no se ha llevado a cabo la audiencia de renuncia.</t>
  </si>
  <si>
    <t>AI0009</t>
  </si>
  <si>
    <t xml:space="preserve">Informe Extraordinario Programa De Seguimiento Judicial al Tratamiento de Drogas </t>
  </si>
  <si>
    <t>Es un informe elaborado por el equipo psicosocial, remitido a las autoridades judiciales y adminiastrativas, en el momento en que se presente una situación inusual, atipica o extraordinaria con el ofensor, victima o familia.</t>
  </si>
  <si>
    <t>AI0010</t>
  </si>
  <si>
    <t>Informe Final PSJTD</t>
  </si>
  <si>
    <t>Es un informe elaborado por el equipo psicosocial remitido a las autoridades judiciales y administrativas, que da cuenta el estado final del proceso.</t>
  </si>
  <si>
    <t>AI0011</t>
  </si>
  <si>
    <t xml:space="preserve">Valoración Inicial del Programa De Seguimiento Judicial al Tratamiento de Drogas 
</t>
  </si>
  <si>
    <t xml:space="preserve">Es un documento elaborado por el equipo psicosocial en donde se describen aspectos importantes del ofensor en cuanto a Habilidades para la vida, percepcion del sistema familiar, redes de apoyo, resultados de aplicación del tamizaje ASSIT y estado actual del componente en salud. </t>
  </si>
  <si>
    <t>AI0012</t>
  </si>
  <si>
    <t>Visita Domiciliaria, Equipo Psicosocial. PSJTD</t>
  </si>
  <si>
    <t>Es un documento que se elabora al momento de realizar una visita domiciliaria a un usuario del programa en donde se decriben las condiciones de habitabilidad, composición familiar, situacion familiar etc</t>
  </si>
  <si>
    <t>AI0013</t>
  </si>
  <si>
    <t>BD PSJTD</t>
  </si>
  <si>
    <t xml:space="preserve">Base de datos en Excel en donde se encuenta toda la información de los ofensores y víctimas vinuculados al PSJTD. En las lineas Principio de oportunidad, Ejecucion de la sansion y Preselección. </t>
  </si>
  <si>
    <t>AI0014</t>
  </si>
  <si>
    <t>Plan de Acción de Casas de Justicia</t>
  </si>
  <si>
    <t>Información</t>
  </si>
  <si>
    <t>Instrumento que da cuenta de los planes de acción de las Casas de Justicia y Unidades de Mediación y Conciliación del Distrito Capital</t>
  </si>
  <si>
    <t>AI0015</t>
  </si>
  <si>
    <t xml:space="preserve">Actas del Comité de Coordinación Local de las Casas de Justicia </t>
  </si>
  <si>
    <t>Acta de reunión donde se regista la información relevante relacioanda con los comités coordinadores de Casas de Justicia</t>
  </si>
  <si>
    <t>AI0017</t>
  </si>
  <si>
    <t xml:space="preserve">Acciones Preventivo – Pedagógicas </t>
  </si>
  <si>
    <t>Formato que contiene información relacionada con las actividades prentivo pedagógicas realizadas en el CTP</t>
  </si>
  <si>
    <t>AI0018</t>
  </si>
  <si>
    <t xml:space="preserve">Seguimiento a la Implementación del Traslado por Protección y Atención Psicológica a la Población Trasladada </t>
  </si>
  <si>
    <t>Formato que contiene el seguimiento a la implementción del traslado por protección y atención psicológica a la población trasladada en el Centro de Traslado por Protección CTP</t>
  </si>
  <si>
    <t>AI0019</t>
  </si>
  <si>
    <t xml:space="preserve">Historias de Procesos de Mediación para la Solución de Conflictos </t>
  </si>
  <si>
    <t>Se refieren a las actas de audiencia de mediación profesional realizadas por las Unidades de Mediación y Conciliación UMC</t>
  </si>
  <si>
    <t>AI0020</t>
  </si>
  <si>
    <t>Formulario de forms registro atenciones virtuales Centro de Recepción e Información CRI</t>
  </si>
  <si>
    <t>Corresponde a un formulario de forms para el registro de las orientaciones que realiza el CRI por canales no presenciales</t>
  </si>
  <si>
    <t>AI0021</t>
  </si>
  <si>
    <t>Formulario de forms registro jornadas unidades móviles para el acceso a la justicia</t>
  </si>
  <si>
    <t>Corresponde a un formulario de forms para el registro de las orientaciones que realizan las unidades móviles para el acceso a la justicia (vans)</t>
  </si>
  <si>
    <t>AI0022</t>
  </si>
  <si>
    <t>Formulario forms encuesta de satisfacción Dirección de Acceso a la Justicia</t>
  </si>
  <si>
    <t>Corresponde a un formulario de forms para la evaluación de la satisfacción ciudadana que accede a los diferentes canalees y servicios que presta la Dirección de Acceso a la Justicia</t>
  </si>
  <si>
    <t>AI0023</t>
  </si>
  <si>
    <t>Historia de PPL dentro del CER</t>
  </si>
  <si>
    <t xml:space="preserve">Formatos relacionados con las diferentes actuaciones y eventos relacionados con un PPL dentro del CER. </t>
  </si>
  <si>
    <t>AI0090</t>
  </si>
  <si>
    <t>Atención y Servicio al Ciudadano</t>
  </si>
  <si>
    <t>Informe de Control y Seguimiento a las PQRSDF</t>
  </si>
  <si>
    <t>Documento que se toma como evidencia de la gestión realizada en la Subsecretaría de Gestión Institucional por parte del equipo de Atención y Servicio a la Ciudadania en cumplimiento a los lineamientos de servicio a la ciudadania ,frente al tramite de las Peticiones, Quejas, Reclamos y Sugerencias que llegan a la entidad; sus respectivas respuestas; canales de atención; asi como las tipologias.</t>
  </si>
  <si>
    <t>Baja</t>
  </si>
  <si>
    <t>AI0093</t>
  </si>
  <si>
    <t xml:space="preserve">Matriz de Trazabilidad de PQRSDF. </t>
  </si>
  <si>
    <t xml:space="preserve">Formato que evidencia el proceso interno que se lleva a cabo durante el tramite de respuesta a las PQRSDF radicadas y de competencia en la Entidad . </t>
  </si>
  <si>
    <t>AI0095</t>
  </si>
  <si>
    <t>Matriz informe de PQRSDF</t>
  </si>
  <si>
    <t>Formato que menciona la información, mes vencido, del tramite realizado al interior de la SDSCJ a las PQRSDF de ciudadanas; en cumplimiento a la circular 053 de 2016 de SECRETARIA GENERAL DE LA ALCALDÍA MAYOR DE BOGOTÁ, D.C., respecto al informe público de solicitudes de acceso a la información SDQS.</t>
  </si>
  <si>
    <t>AI0096</t>
  </si>
  <si>
    <t>Registro y Encuesta de Satisfacción de Atención Canal Telefónico y Presencial</t>
  </si>
  <si>
    <t>Matriz que se conforma con los datos y evaluación de satisfacción de los ciudadanos registrados en un Forms y atendidos por el servidor publico que atiende los canales presencial y telefónico en el punto de Atención del Nivel Central, la Línea de Atención Telefónica de la SDSCJ.</t>
  </si>
  <si>
    <t>AI0097</t>
  </si>
  <si>
    <t>Ficha de Medición Canales Presencial y Telefónico</t>
  </si>
  <si>
    <t>Formato que recoge la información y el análisis de la medición de los criterios que determinan la satisfacción de los ciudadanos que son atendidos por las distintas estrategias de la SDSCJ a través de los diferentes canales de interacción ciudadana implementados para tal fin.</t>
  </si>
  <si>
    <t>AI0098</t>
  </si>
  <si>
    <t>Expedientes de Cobro Persuasivo</t>
  </si>
  <si>
    <t>Los procesos de cobro persuasivo, son fuente primaria para la investigación de la recaudación de rentas a cargo de la SDSCJ por medio de la jurisdicción coactiva en su etapa persuasiva.</t>
  </si>
  <si>
    <t>AI0100</t>
  </si>
  <si>
    <t>Control Interno Disciplinario</t>
  </si>
  <si>
    <t>Formato matriz seguimiento de Procesos y autos activos</t>
  </si>
  <si>
    <t>Contiene la relación de todas las causas activas, remitidas a archivos, fallos y autos de investigación de la Oficina de Control Interno Disciplinario</t>
  </si>
  <si>
    <t>AI0101</t>
  </si>
  <si>
    <t>Expedientes de Investigaciones disciplinarias</t>
  </si>
  <si>
    <t>Contiene todos los documentos relacionados con las diferentes fases de los procesos disciplinarios aperturados por la Oficina de Control Interno Disciplinario a un servidor público. Estas fases son:
1. Indagación
2. cargos
3. Decreto de Pruebas
4. Apertura de investigación
5. Fallos</t>
  </si>
  <si>
    <t>AI0105</t>
  </si>
  <si>
    <t xml:space="preserve">Plan Institucional de Gestión Ambiental PL-DS-8 </t>
  </si>
  <si>
    <t>Documento de planeación, el cual permite identificar y desarrollar
programas con el fin de minimizar los impactos generados por las actividades organizacionales (administrativas y operativas)</t>
  </si>
  <si>
    <t>AI0109</t>
  </si>
  <si>
    <t>Plan Anticorrupción y de Atención al Ciudadano - PAAC</t>
  </si>
  <si>
    <t xml:space="preserve">Matriz con las acciones anuales de cada componente que conforman el Plan Anticorrupción y de Atención al ciudadano </t>
  </si>
  <si>
    <t>AI0110</t>
  </si>
  <si>
    <t>Plan de Participación
Ciudadana</t>
  </si>
  <si>
    <t xml:space="preserve">Documento con los mecanismos de participación ciudadana de la entidad </t>
  </si>
  <si>
    <t>AI0111</t>
  </si>
  <si>
    <t>Plan Integral de Seguridad, convivencia Ciudadana Y Justicia - PISCCJ</t>
  </si>
  <si>
    <t xml:space="preserve">Documento con las estrategias de mediano plazo en materia de seguridad, convivencia y justicia para Bogotá </t>
  </si>
  <si>
    <t>AI0112</t>
  </si>
  <si>
    <t xml:space="preserve">Plan Operativo Anual </t>
  </si>
  <si>
    <t xml:space="preserve">Matriz con el plan de acción anual  por dependencia y su seguimiento </t>
  </si>
  <si>
    <t>AI0113</t>
  </si>
  <si>
    <t>Plan Estratégico Institucional PL-DS-1_x000D_</t>
  </si>
  <si>
    <t xml:space="preserve">Documento con los objetivos y estrategias de mediano plazo e la Entidad </t>
  </si>
  <si>
    <t>AI0114</t>
  </si>
  <si>
    <t xml:space="preserve">Proyecto de inversión </t>
  </si>
  <si>
    <t>Información del proyecto de inversión desde la identificación de problemas hasta la programación de metas y presupuesto, aprobación, registro, modificaciones y plan de acción.</t>
  </si>
  <si>
    <t>AI0115</t>
  </si>
  <si>
    <t xml:space="preserve">Plan de Acción política pública </t>
  </si>
  <si>
    <t xml:space="preserve">Matriz con los objetivos, productos y acciones de la política pública </t>
  </si>
  <si>
    <t>AI0116</t>
  </si>
  <si>
    <t>Gestión Humana</t>
  </si>
  <si>
    <t>Criterios de  elegibilidad y viabilidad de inversión Local</t>
  </si>
  <si>
    <t>Documento con los lineamientos de inversión en seguridad, convivencia y justicia, para los fondo de desarrollo local</t>
  </si>
  <si>
    <t>AI0147</t>
  </si>
  <si>
    <t>Aportes Seguridad Social Integral</t>
  </si>
  <si>
    <t>Contiene las planillas de aportes al sistema de seguridad social, los reportes de pagos de pagos (aportes patronales), las planillas de liquidación y pago a fondos privados y públicos de cesantías, así como los anexos que soportan la información detallada del informe.</t>
  </si>
  <si>
    <t>AI0149</t>
  </si>
  <si>
    <t>HISTORIAS LABORALES</t>
  </si>
  <si>
    <t>Entiéndase como Historia Laboral, una serie documental de acceso reservado custodiada por parte de la Dirección de Gestión Humana, en donde se conservan todos los documentos de carácter administrativo relacionados con el vínculo laboral que se establece entre el servidor público y la Secretaría, la cual contiene información personal o reservada que forma parte del sistema único de información de personal al servicio del Estado. El manejo de esta información debe ser conforme a la ley y los derechos fundamentales.
La Circular 004 de 2003 menciona los documentos mínimos que cada expediente de Historia Laboral debe contener, así como aquellos definidos en la Tabla de Retención Documental vigente, respondiendo a la forma de vinculación laboral. Así las cosas, contiene todos los documentos que den cuenta de una situación administrativa del servidor deben ser conservados en la historia laboral, ya que permiten proteger los derechos y deberes tanto este como de la entidad y, además, constituyen pruebas si alguna situación así lo requiere.</t>
  </si>
  <si>
    <t>AI0151</t>
  </si>
  <si>
    <t>Base de Datos de Planta de Personal</t>
  </si>
  <si>
    <t>Este archivo contiene la actualización de la información básica que da cuenta de cada servidor público de la Secretaría Distrital de Seguridad, Convivencia y Justicia acorde con los registros contentivos de su expediente laboral.</t>
  </si>
  <si>
    <t>AI0160</t>
  </si>
  <si>
    <t>Informes del Programa de vigilancia epidemiológica de riesgo psicosocial</t>
  </si>
  <si>
    <t>Contiene los informes relacionados con el PVE respecto de los factores de riesgo psicosocial intra y extra laborales, factores personales y estrés de los servidores en el ambiente de trabajo y registros de las actividades interventivas.</t>
  </si>
  <si>
    <t>AI0161</t>
  </si>
  <si>
    <t>Reporte de liquidacion de nómina mensual</t>
  </si>
  <si>
    <t>Contiene el documento en PDF de las nominas mensuales liquidadas y canceladas por la Secretaría a los Servidores de planta.</t>
  </si>
  <si>
    <t>AI0162</t>
  </si>
  <si>
    <t>Gestión Jurídica y Contractual</t>
  </si>
  <si>
    <t>Acciones de tutela</t>
  </si>
  <si>
    <t>Son los documentos que albergan la información generada en el transcurso de los procesos de tutela en los cuales la Entidad es parte. Contiene documentos de origen externo como de origen interno, estos últimos generados durante los procesos al interior de la secretaria para la defensa judicial.</t>
  </si>
  <si>
    <t>AI0163</t>
  </si>
  <si>
    <t>Actas de comité de contratación</t>
  </si>
  <si>
    <t xml:space="preserve">Son los expedientes que albergan en orden cronológico las actas de los comités de contratación.  </t>
  </si>
  <si>
    <t>AI0167</t>
  </si>
  <si>
    <t>Contratos y convenios</t>
  </si>
  <si>
    <t>Expediente contractual que contiene toda la información referente a la contratación en todas sus fases (Precontractual, contractual, poscontractual)</t>
  </si>
  <si>
    <t>AI0168</t>
  </si>
  <si>
    <t>Procesos contractuales declarados desiertos o no adjudicados</t>
  </si>
  <si>
    <t>Expediente que contiene información de la fase precontractual y la resolución de declaratoria de desierto o no adjudicación</t>
  </si>
  <si>
    <t>AI0170</t>
  </si>
  <si>
    <t>Base de datos de información contractual</t>
  </si>
  <si>
    <t>Archivo en Excel que contiene toda la información contractual de cada expediente que lleva la Dirección Jurídica y Contractual de la SDSCJ</t>
  </si>
  <si>
    <t>AI0171</t>
  </si>
  <si>
    <t>Resoluciones</t>
  </si>
  <si>
    <t xml:space="preserve">Orden escrita dictada por el/la director/a jurídica/o y contractual de carácter general, obligatorio y permanente, y se refiere al ámbito de competencia de la SDSCJ </t>
  </si>
  <si>
    <t>AI0180</t>
  </si>
  <si>
    <t>Gestión de Emergencias</t>
  </si>
  <si>
    <t>Grabación de Llamada del usuario a Línea de Emergencias 123</t>
  </si>
  <si>
    <t>Recepción de llamadas entrantes realizadas  por los usuarios de la Línea de Emergencias 123 se recepcionan utilizando el guión de saludo establecido en el Manual de Operaciones de la SUR.,</t>
  </si>
  <si>
    <t>AI0181</t>
  </si>
  <si>
    <t>Bitácora Incidente Procedente creado en el sistema CAD</t>
  </si>
  <si>
    <t>Documento con el cual se soporta el incidente procedente reportado a la Línea de emergencias, estos  deben ser registrados en el sistema de despacho asistido por computador (CAD por sus siglas en inglés: Computer-Aided Despacho), generando la bitácora del incidente.</t>
  </si>
  <si>
    <t>AI0187</t>
  </si>
  <si>
    <t>Emerson Network Power Site Interface Card</t>
  </si>
  <si>
    <t>Software</t>
  </si>
  <si>
    <t>Monitoreo en Linea e historico de las UPS´s de operacion del NUSE y CAD</t>
  </si>
  <si>
    <t>AI0188</t>
  </si>
  <si>
    <t>NUSE (Número Único de Seguridad y Emergencia (Telefonía y CAD)</t>
  </si>
  <si>
    <t>Sistema que permite la Recepción de las llamadas de seguridad y emergencia.</t>
  </si>
  <si>
    <t>X</t>
  </si>
  <si>
    <t>AI0189</t>
  </si>
  <si>
    <t>Sistema de Videovigilancia Ciudadana</t>
  </si>
  <si>
    <t>Sistema que permite el monitoreo de la ciudad en tiempo real para situación de seguridad y emergencia</t>
  </si>
  <si>
    <t>AI0190</t>
  </si>
  <si>
    <t>Sistema de Comunicaciones</t>
  </si>
  <si>
    <t>Sistemas que permite las comunicaciones entre las agencia para atención de emergencias y seguridad</t>
  </si>
  <si>
    <t>AI0213</t>
  </si>
  <si>
    <t>Gestión de Seguridad y Convivencia</t>
  </si>
  <si>
    <t>Registros en el formulario de Mercados criminales y Aspectos sociales, económicos y estructurales en Survey123.</t>
  </si>
  <si>
    <t>Registros en el instrumento para identificar y clasificar los lugares donde se presume la existencia de actividades económicas ilegales o que facilitan el flujo de los mercados ilegales, así como información de situaciones que pueden llegar a facilitar la comisión de delitos, generar percepción de inseguridad y o afectar la convivencia.</t>
  </si>
  <si>
    <t>AI0214</t>
  </si>
  <si>
    <t>Registros en el formulario de actividades territoriales en Survey123</t>
  </si>
  <si>
    <t>Instrumento de recolección de datos e información geolocalizada sobre las actividades y principales resultados operativos de las actividades realizadas y dinamizadas por los equipos de la Subsecretaría de Seguridad y convivencia y sus dependencias.</t>
  </si>
  <si>
    <t>AI0215</t>
  </si>
  <si>
    <t>Registros y evidencias de actividades gestionadas para lograr el control, la prevención del delito y promover la convivencia pacífica.</t>
  </si>
  <si>
    <t>Registro, evidencias y seguimiento a las actividades y metas de gestión de la Subsecretaría de Seguridad y Convivencia y sus dependencias.</t>
  </si>
  <si>
    <t>AI0216</t>
  </si>
  <si>
    <t>Reportes de Seguridad Ciudadana</t>
  </si>
  <si>
    <t>Documentos de información construidos por la Dirección de Seguridad como impulso y fortalecimiento a la demanda de persecución penal con el objetivo de aperturar noticias criminales que den cuenta a la  afectación y desarticulación de grupos criminales.</t>
  </si>
  <si>
    <t>AI0217</t>
  </si>
  <si>
    <t>Actas de Concejos Locales de Seguridad</t>
  </si>
  <si>
    <t>Actas de reunión de los Consejos Locales de Seguridad realizados en las localidades de la ciudad.</t>
  </si>
  <si>
    <t>AI0230</t>
  </si>
  <si>
    <t>Gestión de Tecnología de Información</t>
  </si>
  <si>
    <t>Repositorio de Codigo Fuente (GitLab)</t>
  </si>
  <si>
    <t>Servicio</t>
  </si>
  <si>
    <t>Repositorio donde se almacena el codigo fuente de los sistemas de información de la SDSCJ.</t>
  </si>
  <si>
    <t>AI0231</t>
  </si>
  <si>
    <t>CONTROL DOC secretaria</t>
  </si>
  <si>
    <t>Bases de Datos anterior gestor documental - Consulta de la SDSCJ.</t>
  </si>
  <si>
    <t>AI0232</t>
  </si>
  <si>
    <t>Servicio de Nube</t>
  </si>
  <si>
    <t>Servicio externo remoto que alojan lo servicios internos de la Entidad y se acceden a traves de la red.</t>
  </si>
  <si>
    <t>AI0233</t>
  </si>
  <si>
    <t>Directorio Activo (Active Directory)</t>
  </si>
  <si>
    <t xml:space="preserve">Es la base de datos y conjunto de servicios que administra los usuarios de dominio scj.gov.co </t>
  </si>
  <si>
    <t>AI0238</t>
  </si>
  <si>
    <t>Componente Tecnologico del Sistema de informacion LICO</t>
  </si>
  <si>
    <t>Sistema de información de gestión de la Liquidación de las medidas correctivas tipo multa de los comparendos señalados a través del Código Nacional de Seguridad y Convivencia Ciudadana, que contempla base de datos, servidor de base datos, codigo fuente.</t>
  </si>
  <si>
    <t>AI0240</t>
  </si>
  <si>
    <t>Componente Tecnologico del Sistema de informacion SIDIJUS</t>
  </si>
  <si>
    <t>Sistema de Información Distrital de Justicia.</t>
  </si>
  <si>
    <t>AI0242</t>
  </si>
  <si>
    <t>Componente Tecnologico del Sistema de informacion SISIPEC</t>
  </si>
  <si>
    <t>Sistema de Información Integral Penitenciario y Carcelario - para la Radicación, control y gestión de toda la información concerniente con el manejo penitenciario, carcelario y jurídico de los internos sindicados y condenados a nivel nacional, regional, departamental, distrital y/o municipal.</t>
  </si>
  <si>
    <t>AI0244</t>
  </si>
  <si>
    <t xml:space="preserve">Componente Tecnologico del Sistema de Gestion Documental ORFEO </t>
  </si>
  <si>
    <t xml:space="preserve">Sistema de Gestión Documental, es el encargado de administrar la gestión de todos los documentos oficiales que se reciben y generan en la Entidad. </t>
  </si>
  <si>
    <t>AI0246</t>
  </si>
  <si>
    <t>Sitio WEB www.scj.gov.co</t>
  </si>
  <si>
    <t>Sitio Web enfocado en apalancar la misión de la entidad y difundir a los ciudadanos los proyectos relacionados con la misma, así como contribuir a la transparencia mediante datos abiertos.</t>
  </si>
  <si>
    <t>AI0247</t>
  </si>
  <si>
    <t>INTRANET</t>
  </si>
  <si>
    <t>Página enfocada para apoyar la comunicación interna de los funcionarios de la entidad.
Publicación de documentos, Acceso aplicaciones internas, Ingreso al correo electrónico,  Divulgación de noticias</t>
  </si>
  <si>
    <t>AI0252</t>
  </si>
  <si>
    <t>Componente Tecnologico del Sistema de informacion SICAPITAL II</t>
  </si>
  <si>
    <t xml:space="preserve">SI Capital es un sistema de información integrado de caracter vertical para los procedimientos interno administrativos y financieros.
</t>
  </si>
  <si>
    <t>AI0255</t>
  </si>
  <si>
    <t xml:space="preserve"> Componente Tecnologico del Sistema de Gestion de la atencion al pospenado CASA LIBERTAD </t>
  </si>
  <si>
    <t xml:space="preserve">Sistema de Información CASA LIBERTAD que permite el seguimiento y la gestión de la atención al pospenado, cuenta con el módulo de registro de visitante y registro de pospenado
</t>
  </si>
  <si>
    <t>AI0257</t>
  </si>
  <si>
    <t>Componente Tecnologico del Sistema de informacion SIRPA</t>
  </si>
  <si>
    <t>"Sistema de Información de Responsabilidad Penal Adolescente"
Gestión de Noticia Criminal, Gestión de Hechos, Gestión de Victimas, Gestión de Ofensores"</t>
  </si>
  <si>
    <t>AI0259</t>
  </si>
  <si>
    <t>Componente Tecnologico del Sistema de informacion PROGRESSUS</t>
  </si>
  <si>
    <t>Sistema de Información para realizar la gestión, planeación y seguimiento de actividades en el marco del Plan Integrado de Seguridad, Convivencia y Justicia</t>
  </si>
  <si>
    <t>AI0261</t>
  </si>
  <si>
    <t xml:space="preserve"> Componente Tecnologico del Sistema de informacion COPE  </t>
  </si>
  <si>
    <t>Sistema de gestión del cobro persuasivo aplicado a las multas del Código Nacional de Seguridad y Convivencia Ciudadana emitidas en Bogotá.</t>
  </si>
  <si>
    <t>AI0267</t>
  </si>
  <si>
    <t>Componente Tecnologico del Sistema de autenticacion ARANEUS</t>
  </si>
  <si>
    <t>Sistema de Autenticación Centralizada (CAS - Central Authentication Service)</t>
  </si>
  <si>
    <t>AI0275</t>
  </si>
  <si>
    <t>Gestión y Análisis de Información de S, C y AJ</t>
  </si>
  <si>
    <t>Base de Datos (BI)</t>
  </si>
  <si>
    <t>Solución informática que consolida datos de diferentes fuentes de información de la Entidad (internas y externas).</t>
  </si>
  <si>
    <t>AI0281</t>
  </si>
  <si>
    <t>Seguimiento y Monitoreo al Sistema de Control Interno</t>
  </si>
  <si>
    <t>Matriz Seguimiento al Plan de Mejoramiento por Proceso</t>
  </si>
  <si>
    <t>Documento - Matriz donde se registra el seguimiento a los avances del plan de mejoramiento por proceso</t>
  </si>
  <si>
    <t>AI0291</t>
  </si>
  <si>
    <t xml:space="preserve"> Matriz de seguimiento de plan de mejoramiento contraloria</t>
  </si>
  <si>
    <t>Documento utilizado para realizar el monitoreo de avance del plan de mejoramiento de contraloría</t>
  </si>
  <si>
    <t>AI0331</t>
  </si>
  <si>
    <t>Sin Proceso</t>
  </si>
  <si>
    <t>Actas</t>
  </si>
  <si>
    <t>Actas del Consejo Distrital de Seguridad y Convivencia</t>
  </si>
  <si>
    <t>CUAL ES EL NOMBRE DEL ACTIVO</t>
  </si>
  <si>
    <t>Describa el activo</t>
  </si>
  <si>
    <t>AI2041</t>
  </si>
  <si>
    <t>AI2042</t>
  </si>
  <si>
    <t>HOJA 4 DE 11</t>
  </si>
  <si>
    <t>IDENTIFICACIÓN DE RIESGOS</t>
  </si>
  <si>
    <t>RIESGO #</t>
  </si>
  <si>
    <t>PROCESO</t>
  </si>
  <si>
    <t>ACTIVO</t>
  </si>
  <si>
    <t>RIESGO</t>
  </si>
  <si>
    <t>AMENAZA</t>
  </si>
  <si>
    <t>VULNERABILIDAD</t>
  </si>
  <si>
    <t>CONSECUENCIA</t>
  </si>
  <si>
    <t>INTERNO</t>
  </si>
  <si>
    <t>EXTERNO</t>
  </si>
  <si>
    <t>PROBABILIDAD</t>
  </si>
  <si>
    <t>IMPACTO</t>
  </si>
  <si>
    <t>RIESGO INHERENTE</t>
  </si>
  <si>
    <t>Acceso y Fortalecimiento de la Justicia</t>
  </si>
  <si>
    <r>
      <t>Documentación DAJ</t>
    </r>
    <r>
      <rPr>
        <sz val="10"/>
        <color rgb="FF000000"/>
        <rFont val="Arial"/>
        <family val="2"/>
      </rPr>
      <t xml:space="preserve"> (Plan de Acción de Casas de Justicia,Actas del Comité de Coordinación Local de las Casas de Justicia,Acciones Preventivo – Pedagógicas, Seguimiento a la Implementación del Traslado por Protección y Atención Psicológica a la Población Trasladada, Historias de Procesos de Mediación para la Solución de Conflictos) </t>
    </r>
  </si>
  <si>
    <t>Pérdida de la Confidencialidad</t>
  </si>
  <si>
    <t>Error en el uso</t>
  </si>
  <si>
    <t>Ausencia de documentación.</t>
  </si>
  <si>
    <t>Pérdida o detrimento de información</t>
  </si>
  <si>
    <t>Moderado</t>
  </si>
  <si>
    <r>
      <t>Formularios</t>
    </r>
    <r>
      <rPr>
        <sz val="10"/>
        <color rgb="FF000000"/>
        <rFont val="Arial"/>
        <family val="2"/>
      </rPr>
      <t xml:space="preserve"> (Formulario de forms registro atenciones virtuales Centro de Recepción e Información CRI, Formulario de forms registro jornadas unidades móviles para el acceso a la justicia, Formulario forms encuesta de satisfacción Dirección de Acceso a la Justicia)</t>
    </r>
  </si>
  <si>
    <t>Pérdida de la Integridad</t>
  </si>
  <si>
    <t>Abuso de derechos.</t>
  </si>
  <si>
    <t>Asignación errada de los derechos de acceso.</t>
  </si>
  <si>
    <t>"Pérdida de la Disponibilidad
Perdida de Confidencialidad"</t>
  </si>
  <si>
    <t xml:space="preserve">Divulgación </t>
  </si>
  <si>
    <t>Ausencia de mecanismos de monitoreo.</t>
  </si>
  <si>
    <t>"Pérdida o detrimento de información
Pérdida de reputación y/o de imagen"</t>
  </si>
  <si>
    <t>x</t>
  </si>
  <si>
    <r>
      <t>Registro Documental SGI - ATC</t>
    </r>
    <r>
      <rPr>
        <sz val="10"/>
        <color rgb="FF000000"/>
        <rFont val="Arial"/>
        <family val="2"/>
      </rPr>
      <t xml:space="preserve"> (Informe de Control y Seguimiento a las PQRSDF, Matriz informe de PQRSDF,  Matriz de trazabilidad de PQRSDF, Registro y Encuesta de Satisfacción de Atención Canal Telefónico y Presencial, Ficha de Medición Canales Presencial y Telefónico,  </t>
    </r>
  </si>
  <si>
    <t>Pérdida de la Integridad
 Perdida de Confidencialidad</t>
  </si>
  <si>
    <t xml:space="preserve">Datos provenientes de fuentes no confiables </t>
  </si>
  <si>
    <t>Deficiencias o deterioro del servicio al ciudadano</t>
  </si>
  <si>
    <t>Leve</t>
  </si>
  <si>
    <t>Reclamaciones o quejas de ciudadanos</t>
  </si>
  <si>
    <t>Muy Baja</t>
  </si>
  <si>
    <t xml:space="preserve">Pérdida de la Integridad </t>
  </si>
  <si>
    <t xml:space="preserve">Corrupción de los datos </t>
  </si>
  <si>
    <t>Almacenamiento sin protección.</t>
  </si>
  <si>
    <t>Demandas, litigios, derechos de petición o tutelas</t>
  </si>
  <si>
    <r>
      <rPr>
        <b/>
        <sz val="10"/>
        <color rgb="FF000000"/>
        <rFont val="Arial"/>
        <family val="2"/>
      </rPr>
      <t>Planes</t>
    </r>
    <r>
      <rPr>
        <sz val="10"/>
        <color rgb="FF000000"/>
        <rFont val="Arial"/>
        <family val="2"/>
      </rPr>
      <t xml:space="preserve"> (Plan Institucional de Gestión Ambiental PL-DS-8 , Plan Anticorrupción y de Atención al Ciudadano - PAAC, Plan de Participación Ciudadana, Plan Integral de Seguridad, convivencia Ciudadana Y Justicia - PISCCJ, Plan Operativo Anual, Plan Estratégico Institucional PL-DS-1, Plan de Acción política pública, Proyecto de inversión, Criterios de  elegibilidad y viabilidad de inversión Local )</t>
    </r>
  </si>
  <si>
    <t>Pérdida de la Disponibilidad</t>
  </si>
  <si>
    <t>Incumplimiento en la Divulgacion</t>
  </si>
  <si>
    <t>Multas o sanciones</t>
  </si>
  <si>
    <t>Mayor</t>
  </si>
  <si>
    <t>Uso no autorizado del equipo o software.</t>
  </si>
  <si>
    <t>Ausencia de mecanismos de identificación y autentificación, como la autentificación de usuario.</t>
  </si>
  <si>
    <t>Historias Laborales</t>
  </si>
  <si>
    <t>Abuso de derechos y corrpción de los datos</t>
  </si>
  <si>
    <r>
      <rPr>
        <b/>
        <sz val="10"/>
        <color rgb="FF000000"/>
        <rFont val="Arial"/>
        <family val="2"/>
      </rPr>
      <t>Proceso Juridico</t>
    </r>
    <r>
      <rPr>
        <sz val="10"/>
        <color rgb="FF000000"/>
        <rFont val="Arial"/>
        <family val="2"/>
      </rPr>
      <t xml:space="preserve"> (Acciones de tutela,  Resoluciones)</t>
    </r>
  </si>
  <si>
    <t>"Pérdida de la Disponibilidad
Perdida de la Confidencialidad
Perdida de la Integridad"</t>
  </si>
  <si>
    <t>"Corrupción de los datos 
Fenomenos Ambiental
Perdida de Informacion"</t>
  </si>
  <si>
    <t>Ausencia y/o alteracion de documentación.</t>
  </si>
  <si>
    <t>"Pérdida o detrimento de información
Demandas, litigios, derechos de petición o tutelas
Reclamaciones o quejas de ciudadanos
Demoras en los servicios prestados y ejecución de los procesos
Interrupción de los sistemas / procesos
Pérdidas de conocimiento"</t>
  </si>
  <si>
    <r>
      <rPr>
        <b/>
        <sz val="10"/>
        <color rgb="FF000000"/>
        <rFont val="Arial"/>
        <family val="2"/>
      </rPr>
      <t xml:space="preserve">Proceso Contractual </t>
    </r>
    <r>
      <rPr>
        <sz val="10"/>
        <color rgb="FF000000"/>
        <rFont val="Arial"/>
        <family val="2"/>
      </rPr>
      <t>(Actas de comité de contratación, Procesos contractuales declarados desiertos o no adjudicados, Contratos y convenios,  Base de datos de información contractual)</t>
    </r>
  </si>
  <si>
    <t>"Pérdida de la Disponibilidad
Perdida de la Integridad"</t>
  </si>
  <si>
    <r>
      <rPr>
        <b/>
        <sz val="10"/>
        <color rgb="FF000000"/>
        <rFont val="Arial"/>
        <family val="2"/>
      </rPr>
      <t>NUSE 123</t>
    </r>
    <r>
      <rPr>
        <sz val="10"/>
        <color rgb="FF000000"/>
        <rFont val="Arial"/>
        <family val="2"/>
      </rPr>
      <t xml:space="preserve"> (Número Único de Seguridad y Emergencia Telefonía y CAD (Bitácora Incidente Procedente creado en el sistema CAD), Grabación de Llamada del usuario a Línea de Emergencias 123)</t>
    </r>
  </si>
  <si>
    <t xml:space="preserve">Pérdida de Confidencialidad, Integridad y/o disponibilidad de la información </t>
  </si>
  <si>
    <t>"Fallas del equipo.
Divulgacion.
Falla en equipo de telecomunicaciones
Uso no autorizado del equipo o del software"</t>
  </si>
  <si>
    <t>"Ausencia de mecanismos de monitoreo establecidos para las brechas en la seguridad.
Ausencia del Personal.
Gestion deficiente de Contraseñas."</t>
  </si>
  <si>
    <t>Demoras en los servicios prestados y ejecución de los procesos</t>
  </si>
  <si>
    <t>Hardware</t>
  </si>
  <si>
    <t>Mantenimiento de equipos Inadecuado</t>
  </si>
  <si>
    <t>Respuesta inadecuada de mantenimiento del servicio.</t>
  </si>
  <si>
    <t xml:space="preserve">Falla en equipo de telecomunicaciones </t>
  </si>
  <si>
    <t>"Trabajo no supervisado del personal externo o de limpieza.
Ausencia de acuerdos de nivel de servicio, o insuficiencia en los mismos."</t>
  </si>
  <si>
    <t>Uso incorrecto de software y hardware.</t>
  </si>
  <si>
    <r>
      <t>Registro Documental SSC</t>
    </r>
    <r>
      <rPr>
        <sz val="10"/>
        <color rgb="FF000000"/>
        <rFont val="Arial"/>
        <family val="2"/>
      </rPr>
      <t xml:space="preserve">  Registros y evidencias de actividades gestionadas para lograr el control, la prevención del delito y promover la convivencia pacífica.</t>
    </r>
  </si>
  <si>
    <t>Pérdida de la Integridad y Disponibidad</t>
  </si>
  <si>
    <t xml:space="preserve">Abuso de derechos.
Datos provenientes de fuentes no confiables 
Error en el uso </t>
  </si>
  <si>
    <t>Falta de control periodico sobre los derechos de acceso.
Ausencia de manuales de roles y  uso de la plataforma.</t>
  </si>
  <si>
    <t>Pérdida o detrimento de información
Demoras en los servicios prestados y ejecución de los procesos</t>
  </si>
  <si>
    <t>Abuso de Derechos
Corrupción de Datos 
Error en el uso</t>
  </si>
  <si>
    <t xml:space="preserve">Acceso y uso inadecuado de la información </t>
  </si>
  <si>
    <t>Pérdida o detrimento de información
Perdida de confianza del ciudadano
Demandas, litigios, derechos de petición o tutelas</t>
  </si>
  <si>
    <t>Actas de Concejos Locales de Seguridad.</t>
  </si>
  <si>
    <r>
      <t>Registros Survey 123</t>
    </r>
    <r>
      <rPr>
        <sz val="10"/>
        <color rgb="FF000000"/>
        <rFont val="Arial"/>
        <family val="2"/>
      </rPr>
      <t xml:space="preserve"> (Registros en el formulario de Mercados criminales y Aspectos sociales, económicos y estructurales en Survey123)</t>
    </r>
  </si>
  <si>
    <t xml:space="preserve">Registro de información no verificada </t>
  </si>
  <si>
    <r>
      <t>Registros Survey 123</t>
    </r>
    <r>
      <rPr>
        <sz val="10"/>
        <color rgb="FF000000"/>
        <rFont val="Arial"/>
        <family val="2"/>
      </rPr>
      <t xml:space="preserve"> (Registros en el formulario de actividades territoriales en Survey123)</t>
    </r>
  </si>
  <si>
    <t>Abuso de derechos.
Datos provenientes de fuentes no confiables 
Error en el uso</t>
  </si>
  <si>
    <t xml:space="preserve">
Dificultad para la verificación de los datos registrados
</t>
  </si>
  <si>
    <r>
      <t>SOLUCIONES TECNOLOGICAS SDSCJ</t>
    </r>
    <r>
      <rPr>
        <sz val="10"/>
        <color rgb="FF000000"/>
        <rFont val="Arial"/>
        <family val="2"/>
      </rPr>
      <t xml:space="preserve"> (Sistemas de Informacion, Servicios Ciudadanos Digitales y Servicios Tecnologicos)</t>
    </r>
  </si>
  <si>
    <t xml:space="preserve">Pérdida de Cofidencilidad, integridad y/o disponibilidad de la información </t>
  </si>
  <si>
    <t>Ciberataque
Modificación de bases de datos</t>
  </si>
  <si>
    <t>Obsolecencia y brechas de seguridad por uso de versionamiento desactualizado  del entorno de desarrollo de los diferentes sistemas de información.
Falta de Arquitectura de datos estandarizada para los sistemas de información</t>
  </si>
  <si>
    <t>PÉRDIDA O DETRIMENTO DE INFORMACIÓN
PERDIDA DE LA INTEGRIDAD E INTEGRABILIDAD DE LA INFORMACIÓN</t>
  </si>
  <si>
    <r>
      <t>INFRAESTRUCTURA  Y PLATAFORMA TECNOLOGICA  SDSCJ</t>
    </r>
    <r>
      <rPr>
        <sz val="10"/>
        <color rgb="FF000000"/>
        <rFont val="Arial"/>
        <family val="2"/>
      </rPr>
      <t xml:space="preserve"> </t>
    </r>
  </si>
  <si>
    <t>Uso no autorizado de credenciales de administración a cualquiera de los componentes de la infraestructura de la SDSCJ
Ciberataque o incidente informático a la infraestructura del proveedor de nube
Ciberataque dirigido a la infraestructura de la Entidad</t>
  </si>
  <si>
    <t>No se cuenta con un mecanismo seguro y estandarizado de manejo de credenciales de administración a la infraestructura tecnologica 
Los servicios y soluciones tecnologicas estan desplegadas  en un único proveedor de nube 
Configuración incorrecta de parámetros.</t>
  </si>
  <si>
    <t>PÉRDIDA O DETRIMENTO DE INFORMACIÓN
INTERRUPCIÓN DE LOS SISTEMAS / PROCESOS
DEMORAS EN LOS SERVICIOS PRESTADOS Y EJECUCIÓN DE LOS PROCESOS</t>
  </si>
  <si>
    <r>
      <rPr>
        <b/>
        <sz val="10"/>
        <color rgb="FF000000"/>
        <rFont val="Arial"/>
        <family val="2"/>
      </rPr>
      <t xml:space="preserve">Base de Datos </t>
    </r>
    <r>
      <rPr>
        <sz val="10"/>
        <color rgb="FF000000"/>
        <rFont val="Arial"/>
        <family val="2"/>
      </rPr>
      <t>(BI)</t>
    </r>
  </si>
  <si>
    <t>PÉRDIDA O DETRIMENTO DE INFORMACIÓN</t>
  </si>
  <si>
    <t>Matriz de seguimiento de plan de mejoramiento contraloria</t>
  </si>
  <si>
    <t>Corrupción de datos.
Indisponibilidad del sistema de información 
Mal funcionamiento del software.</t>
  </si>
  <si>
    <t>Almacenamiento sin protección.
Defectos bien conocidos en el software
Asignación errada de los derechos de acceso.</t>
  </si>
  <si>
    <t>Interrupción de los sistemas / procesos</t>
  </si>
  <si>
    <t>Actas del Consejo Distrital de Convivencia y seguridad</t>
  </si>
  <si>
    <t>Pérdida de confianza del ciudadano</t>
  </si>
  <si>
    <t>HOJA 7 DE 11</t>
  </si>
  <si>
    <t>VALORACIÓN DEL RIESGO</t>
  </si>
  <si>
    <t>DILIGENCIAMIENTO POR PARTE DEL LIDER OPERATIVO DEL PROCESO</t>
  </si>
  <si>
    <t>DILIGENCIAMIENTO POR PARTE DEL ADMINISTRADOR DEL RIESGO OAP</t>
  </si>
  <si>
    <t>CONTROL #</t>
  </si>
  <si>
    <t>TIPO DE ACCIÓN</t>
  </si>
  <si>
    <t>CAUSA MITIGADA</t>
  </si>
  <si>
    <t>CONSECUENCIA MITIGADAS</t>
  </si>
  <si>
    <t>NOMBRE DEL CONTROL</t>
  </si>
  <si>
    <t>TIPO DE CONTROL</t>
  </si>
  <si>
    <t>RESPONSABLE DEL CONTROL</t>
  </si>
  <si>
    <t>¿EL RESPONSABLE DE LA IMPLEMENTACIÓN ES EL ADECUADO?</t>
  </si>
  <si>
    <t>EVIDENCIA DE LA EJECUCIÓN DEL CONTROL</t>
  </si>
  <si>
    <t>¿LA FUENTE DE INFORMACIÓN QUE SE UTILIZA EN EL DESARROLLO DEL CONTROL ES CONFIABLE?</t>
  </si>
  <si>
    <t>¿LAS DEVIACIONES, OBSERVACIONES O DIFERENCIAS SON INVESTIGADAS Y RESUELTAS DE MANERA OPORTUNA?</t>
  </si>
  <si>
    <t>¿LA PERIODICIDAD DE LA APLICACIÓN DEL CONTROL ES LA ADECUADA?</t>
  </si>
  <si>
    <t>INDICADOR</t>
  </si>
  <si>
    <t>EVALUACION DEL CONTROL</t>
  </si>
  <si>
    <t>CALIFICACIÓN DEL DISEÑO DEL CONTROL</t>
  </si>
  <si>
    <t>CALIFICACIÓN DE LA IMPLEMENTACIÓN</t>
  </si>
  <si>
    <t>SOLIDEZ INDIVIDUAL DEL CONTROL</t>
  </si>
  <si>
    <t>¿APLICA PLAN DE ACCIÓN PARA FORTALECER EL CONTROL?</t>
  </si>
  <si>
    <t>OBSERVACIONES</t>
  </si>
  <si>
    <t>Reducir el riesgo</t>
  </si>
  <si>
    <t>Los responsable de la generacion de la informacion (funcionarios publicos y/o contratistas) entregan de acuerdo a la naturaleza de los documentos (mensual - trimestral -semestral y anual) al Director de la Direccion de Acceso a la Justicia los soportes relacionados a estos activos. En caso que no se realice la entrega de los documentos en los tiempos establecidos, el Director de DAJ solicitara a los responsables la entrega oportuna de la informacion sopena del incumplimiento de metas, requerimientos internos y externos; como evidencia quedaran los soportes de la documentacion entregada en los repositorios SharePoint disponibles para el area.</t>
  </si>
  <si>
    <t>Preventivo</t>
  </si>
  <si>
    <t>Asignado</t>
  </si>
  <si>
    <t>Adecuada</t>
  </si>
  <si>
    <t>Completa</t>
  </si>
  <si>
    <t>SI</t>
  </si>
  <si>
    <t>Se investigan y se resuelven oportunamente</t>
  </si>
  <si>
    <t>Fuerte</t>
  </si>
  <si>
    <t>Los responsables de la Dirección de acceso a la justicia asignado, trimestralmente verifica los permisos de derecho de acceso a los diferentes formularios, de acuerdo con los roles y responsabilidades asignados para tal fin, como soporte de la revisión enviara comunicacion oficial y/o correo electronico al Jefe del área informando los usuarios que cuentan con acceso y el tipo de acceso a la informacion , en caso que los usuarios no tengan autorizacion se retiraran permisos de acceso y se informara de las acciones al Jefe de área.</t>
  </si>
  <si>
    <t>EL profesional de acceso a la Justicia asignado, tendrá a su cargo las llaves del archivador de documentos, contará con una lista de personas autorizadas al acceso de la información, dicha información se revisará trimestralmente y en caso que se requiera se generará la solicitud de autorización. Como soporte se contara con el correo electrónico, en caso de no contar con solicitud o requerimiento previo se debe solicitar la autorización a la SAJ, una vez sea autorizada, se debe dejar correo electrónico para efectos de trazabilidad.</t>
  </si>
  <si>
    <t xml:space="preserve">Trimestralmente el responsable del registro documental realiza verificación de información recibida por parte de fuentes internas y externas  validando la integridad de la información. y alimentando con la información los formatos que sean necesarios. En caso de que la información no este exacta y completa se deberá emitir correo electrónicoy/o documento oficial a las partes interesadas solicitando las correcciones del caso. </t>
  </si>
  <si>
    <t>El responsable de la oficina de cobro persuasivo, semestralmente, verifica con el personal de soporte tecnico los usuarios activos en el sistema de procesamiento de informacion de los expedientes de cobro persuasivo de acuerdo a los roles y responsabilidades asignados, como soporte de la revisión enviara comunicacion oficial y/o correo electronico solicitando el envio de informacion y la respuesta requerida al personal encargado, en caso que exista usuarios no autorizacion se solicita retirar los permisos de acceso e informar las actividades realizadas.</t>
  </si>
  <si>
    <t>"El auxiliar administrativo de la oficina de Control Disciplinario interno designado, previa autorizacion del jefe OCDI, realiza  cada vez que se requiera la autorizacion de acceso a los usuarios a la informacion, otorgando los permisos de lectura y/o edicion de acuerdo al requerimiento, como soporte se contara con la solicitud de permisos a traves de correo electronico, en caso de no contar con solicitud o requerimiento previo no se dara autorizacion de ingreso a la informacion.</t>
  </si>
  <si>
    <t>El auxiliar administrativo de la oficina de Control Disciplinario Interno asignado, trimestralmente verifica los permisos de derecho de acceso a los expedientes de Investigaciones  Disciplinarios digitales, de acuerdo con los roles y responsabilidades asignados para tal fin, como soporte de la revisión enviara comunicacion oficial y/o correo electronico al Jefe de OCID informando los usuarios que cuentan con acceso y el tipo de acceso a la informacion , en caso que los usuarios no tengan autorizacion se retiraran permisos de acceso y se informara de las acciones al Jefe de OCDI.</t>
  </si>
  <si>
    <t>El profesional asignado por la Oficina Asesora de Planeacion para las publicaciones en el sitio web trimestralmente realiza el seguimiento y monitoreo a las publicaciones que se deben realizar por cada periodo en el sitio web de la Entidad mediante correo electronico a los responsables con base al esquema de publicacion. En caso de no recepcionar la informacion para publicacion se debera informar al Jefe de la Oficina de Planeacion. Como evidencia quedara el correo de notificacion y el esquema de publicacion,</t>
  </si>
  <si>
    <t>Gestion Humana</t>
  </si>
  <si>
    <t>El equipo de nomina de la DGH, asigna y retira en caso de una novedad el permiso de  acceso de usuarios autorizados de forma permanente a los repositorios asignados para el manejo de esta información, como evidencia se tendran las comunicaciones de solicitud y retiro de acceso de usuarios. el cargue de evidencia se realizara Semestralmente</t>
  </si>
  <si>
    <t>La Dirección de Gestión Humana define el acceso de los usuarios autorizados y el equipo de archivo de la DGH, controlará el acceso al repositorio de historias laborales para la consulta y manejo de esta documentacion,  en caso de que los usuarios no cuenten con la autorizacion de acceso, no se permitirá la consulta a dichos expedientes, como evidencia se tendrá la base de prestamos de historias laborales. el cargue de evidencia se realizara Semestralmente</t>
  </si>
  <si>
    <t>El equipo de nomina de la DGH, asigna y retira en caso de una novedad el permiso de  acceso de usuarios autorizados de forma permanente a los repositorios asignados para el manejo de esta información,  en caso de que los usuarios no cuenten con la autorizacion de acceso, no se permitirá la consulta a dichos expedientes, como evidencia se tendran las comunicaciones de solicitud y retiro de acceso de usuarios. el cargue de evidencia se realizara Semestralmente</t>
  </si>
  <si>
    <t>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t>
  </si>
  <si>
    <t>Ausencia de mecanismos de monitoreo establecidos para las brechas en la seguridad.</t>
  </si>
  <si>
    <t>"El responsable del proyecto NUSE123, verifica el informe de seguimiento a la operacion entregado de forma mensual por la empresa ETB y realiza mensualmente los reporte al Jefe C-4 de las novedades, hallazgos y/o recomendaciones entregadas. como evidencia se entregara comunicado oficial sobre el seguimiento a la operacion y las acciones realizadas, en caso de no contar con el reporte que entrega la empresa ETB, se realizaran las gestiones pertinentes mediante comunicado oficial y/o correo electronico sobre la solicitud de informacion.</t>
  </si>
  <si>
    <t>Ausencia de personal</t>
  </si>
  <si>
    <t>Grupo Operaciones C-4, mensualmente verifica la disponibilidad de personal asignado para el cumplimiento de las tareas dentro de la operación del NUSE123, de lo cual entregara una proyeccion  sobre ausencia de personal y necesidades de operacion. como evidencia se entregara matriz proyeccion de turnos operacion de C4, para toma de decisiones. en caso de no contar con el personal necesario de operacion envian un correo al jefe de C4, con las novedad.</t>
  </si>
  <si>
    <t>Gestion deficiente de contraseñas</t>
  </si>
  <si>
    <t>El grupo de entrenamiento C-4, semestralmente, realiza capacitacion y /o sensibilizacion a funcionarios y contratistas sobre el correcto uso de contraseñas de acuerdo a lo establecido en el manual de seguridad y privacidad de la informacion de la Entidad, como soporte de la evidencia se dejaran las listas de asistencia y documentos de apoyo de las  capacitaciones, para los casos que personal no asista se procede con la reprogramación de una nueva sesión de capacitación.</t>
  </si>
  <si>
    <t>El grupo de seguimiento de infraestructura tecnologica del C-4, realizan la verificacion de acciones preventivas y correctivas a UPS y Planta electrica programados en el contrato de mantenimiento establecido por parte de la Secretaria Distrital de Seguridad, convivencia y Justicia. Como evidencia se generan las actas del contratista del mantenimiento y los informes tecnicos de funcionamiento de las UPS, en caso de no realizar los mantenimientos programados se debera informar mediante correo electronico sobre los motivos asi como las acciones para cumplir con los mantenimientos. el cargue de evidencia se hara trimestralmente.</t>
  </si>
  <si>
    <t>Trabajo no supervisado del personal externo o de limpieza.</t>
  </si>
  <si>
    <t>El responsable del seguimiento del contrato de mantenimiento de videovigilancia, supervisa los mantenimientos externos a los equipos activos del sistema de videovigilancia, como evidencia se debe dejar la solicitud de cambio aprobada, correo electronico de asignacion de responsable, y los informes de las actividades desplegadas, en caso de no contar con personal disponible de acompañamiento a la visita, no se autorizara el ingreso al personal externo y se reprogramara el mantenimiento. El cargue de evidencia se entregara trimestralmente.</t>
  </si>
  <si>
    <t>Ausencia de acuerdos de nivel de servicio, o insuficiencia en los mismos.</t>
  </si>
  <si>
    <t>El jefe del C4 delega a la empresa contratista el mantenimiento y operacion del sistema de videovigilancia. Estas actividades se registran en informes de gestión de la empresa contratista recibidos de forma mensual evidenciando la operación del sistema de videovigilancia controlada por ANS, que en caso de estar por debajo de umbral se penaliza económicamente. las Evidencia corresponde al Informe mensual de la empresa contratista. El cargue de las evidencias se hará trimestralmente.</t>
  </si>
  <si>
    <t>El jefe del C4 delega a la empresa contratista el mantenimiento y operacion del sistema de comunicaciones. Estas actividades se registran en informes de gestión de la empresa contratista recibidos de forma mensual evidenciando la operación del sistema de comunicaciones controlada por ANS, que en caso de estar por debajo de umbral se penaliza económicamente. las Evidencia corresponde al Informe mensual de la empresa contratista. El cargue de las evidencias se hará trimestralmente.</t>
  </si>
  <si>
    <t xml:space="preserve">Falta de control periodico sobre los derechos de acceso.
</t>
  </si>
  <si>
    <t>"El responsable de gestion de la información de Subsecretaría de seguridad y convivencia debe solicitar trimestralmente ante la DTSI de la entidad, el  reporte de usuarios y roles activos de la platafoma designada, para verificar que los permisos otorgados a los usuarios sobre esta información sean los correctos, debe quedar como evidencia correo electronico enviado a lider del proceso evidenciando los funcionarios y contratistas que tienen acceso y el tipo de permiso que tienen (lectura, escritura, o ambos)  En caso de que exista usuarios con permisos no autorizados o retirados aún activos en la plataforma, se deberan corregir o solicitar el retiro al responsable de la plataforma en DTSI e informar al lider de proceso mediante correo electronico y/o comunicado oficial.</t>
  </si>
  <si>
    <t>Ausencia de guías para el adecuado uso de la plataforma.</t>
  </si>
  <si>
    <t xml:space="preserve">"El responsable de gestion de la información de Subsecretaría de seguridad y convivencia liderará la construcción y actualización de una guía para el uso adecuado de la plataforma que incluya lineamientos para el registro y verificación de la información y que será validada por el lider del proceso; una vez construida la guía se actualizará y divulgará semestralmente a través de correo electrónico a los líderes de equipo para su debida implementación. </t>
  </si>
  <si>
    <t>"El o La Directora de Seguridad garantizará que los documentos se almacenen en un sitio seguro dispuesto por la entidad para restringir el acceso y uso unicamente para los usuarios autorizados, para ello evidenciará trimestralmente por medio de acta que el proceso de custodia y confidencialidad del documento final se realizó adecuadamente o de la aplicación de los correctivos necesarios, en caso de requerirse.</t>
  </si>
  <si>
    <t>El responsable de validar las Actas de los Consejos Locales de Seguridad en la plataforma dispuesta, verificara mensualmente que los registros no contengan información sensible, en caso de evidenciar algun acta con este tipo de información registrarán en el formulario destinado para ello, la localidad en la que se presenta el hallazgo y notificará al dinamizador por correo electrónico para que el documento tenga el uso adecuado.</t>
  </si>
  <si>
    <t>"El responsable de gestion de la información de Subsecretaría de seguridad y convivencia  garantizará que los registros del formulario sean verificados trimestralmente, esto se evidenciará mediante la tabla de avance de las actualizaciones requeridas a cada localidad durante el periodo. En caso de no realizar la actualización completa, los registros pendientes se sumarán a la meta de actualización del siguiente periodo.</t>
  </si>
  <si>
    <t>"El responsable de gestion de la información de Subsecretaría de seguridad y convivencia  verificará trimestralmente que al menos el 80% de los registros del formulario correspondan con las evidencias de las actividades realizadas durante el periodo  mediante la tabla de verificación de correspondencia de registros. En caso de no cumplir con el porcentaje establecido se requerirá por correo electrónico a los responsables de las actividades para realizar la verificación respectiva.</t>
  </si>
  <si>
    <t>Obsolescencia y brechas de seguridad por uso de versionamiento desactualizado  del entorno de desarrollo de los diferentes sistemas de información.</t>
  </si>
  <si>
    <t>El responsable de sistema de información realiza  seguimiento trimestral al cumplimiento del plan de actualización de entornos de desarrollo de los sistemas de información evidenciado en acta de aprobación, en caso de no contar con este reporte, se deberá dejar evidencia de las vulnerabilidades de cada sistema  de información sobre la falta de actualización del entorno de desarrollo. Como evidencia de la ejecución del control se contará con el reporte de seguimiento al plan o con la verificación de versionamiento en el ambiente de desarrollo y producción</t>
  </si>
  <si>
    <t xml:space="preserve">Falta de Arquitectura de datos estandarizada para los sistemas de información </t>
  </si>
  <si>
    <t xml:space="preserve">El responsable de sistema de información realiza  seguimiento trimestral a la ejecución del plan de actualización documental de la arquitectura  de los sistemas de información, en caso de no contar con el seguimiento trimestral al plan de actualización documental de la arquitectura, se deberá contar con los manuales técnicos actualizados de cada uno de los sistemas de información. Como evidencia de la ejecución del control se contará con el reporte de seguimiento al plan o con los manuales técnicos de los sistemas </t>
  </si>
  <si>
    <t xml:space="preserve">No se cuenta con un mecanismo seguro y estandarizado de manejo de credenciales de administración a la infraestructura tecnologica </t>
  </si>
  <si>
    <t>El responsable de infraestructura define el mecanismo seguro y estandarizado para la gestión segura de credenciales de administración en la infraestructura tecnologica asi como el seguimiento trimestral al cumplimiento de los mecanismos establecidos, en caso de no contar con el seguimiento trimestral a los mecanismos establecidos, se contara con comunicacion formal al Director de Tecnologias informando las alternativas adoptadas. Como evidencia de la ejecución del control se contará con el mecanismo de gestion segura de contraseñas o comunicado formal.</t>
  </si>
  <si>
    <t xml:space="preserve">Los servicios y soluciones tecnologicas estan desplegadas  en un único proveedor de nube </t>
  </si>
  <si>
    <t>El responsable de infraestructura define el plan de recuperacion de informacion en sitio alterno y reportara trimestralmente el seguimiento a la ejecución de las actividades del plan.  en caso de no contar con el seguimiento trimestral a la ejecucion del plan, se contara con comunicacion formal al Director de Tecnologias informando las alternativas adoptadas. Como evidencia de la ejecución del control se contará con el plan de recuperacion de informacion en el sitio alterno o comunicado formal.</t>
  </si>
  <si>
    <t>Configuración incorrecta de parámetros.</t>
  </si>
  <si>
    <t>El responsable de infraestructura tecnológica realiza seguimiento trimestral al funcionamiento de herramientas de seguridad informatica  que protegen la información de la SDSCJ, en caso de  no hacer seguimiento al funcionamiento se contara con comunicacion formal al Director de Tecnologias informando las alternativas adoptadas. Como evidencia de la ejecución del control se contará con el reporte de rendimiento de la infraestructura de seguridad o el comunicado formal.</t>
  </si>
  <si>
    <t>El responsable de la bodega de datos realiza actualizaciones de información recibida por por parte de fuentes internas y externas, la cual se valida por medio de una consulta SQL a la base de datos cuyo resultado es evidenciado en el indicador de gestión" cumplimiento en la actualización de la bodega de datos" el cual es reportado periodicamente a la OAP. En caso de incumplimieno de este indicador se deberá realizar la justificación pertinente en el portar MIPG.</t>
  </si>
  <si>
    <t>El profesional de la oficina de control interno designado, realiza  cada vez que se requiera la autorizacion de acceso a los usuarios a la informacion, otorgando los permisos de lectura y/o edicion de acuerdo al requerimiento, como soporte se contara con el correo electronico, en caso de no contar con solicitud o requerimeinto previo se debe solicitar la autorizacion a la jefatura de control interno, una vez sea autorizada, se debe dejar correo electronico para efectos de trazabilidad</t>
  </si>
  <si>
    <t>La Jefatura de la Oficina de Control Interno al inicio de cada vigencia solicitara a cada uno de los procesos y/o dependencias por escrito (Correo o Memorando), informacion de los enlaces responsables del diligenciamiento y reporte del avance del plan de mejoramiento institucional, en caso de no recibir respuesta del proceso y/o dependencias no se le autoriza acceso a la informacion. como evidencia se presentara el comunicado oficial enviado y las respuestas de las procesos y/o dependencias.</t>
  </si>
  <si>
    <t>El profesional de la Oficina de Control Interno de forma trimestral descarga el reporte del sistema de informacion en el que se genere el reporte a  los planes de mejoramiento por procesos (internos) y se cargara este archivo en el repositorio SharePoint disponible para la Oficina de Control Interno. en caso de no poder descargar el reporte se solicitara a la DTSI se genere el reporte correspondiente por parte del administrador de la herramienta.</t>
  </si>
  <si>
    <t>El responsable de almacenamiento de las actas debe asegurar que los permisos otorgados a los usuarios sobre estos documentos, sean actualizados y/o retirados semestralmente, de acuerdo con los roles y permisos de cada funcionario que accede a la informacion, debe quedar como evidencia correo electronico enviado a lider del proceso evidenciando los funcionarios que tienen acceso y el tipo de permiso que tienen (lectura, escritura, o ambos)  En caso de que el responsable de almacenamiento de las actas no tenga permisos de gestión sobre la carpeta, deberá solicitarlos al secretario.</t>
  </si>
  <si>
    <t>HOJA 8 DE 11</t>
  </si>
  <si>
    <t xml:space="preserve">VALORACIÓN CON CONTROLES </t>
  </si>
  <si>
    <t>¿DISMINUYE?</t>
  </si>
  <si>
    <t>PROMEDIO DE LA EVALUACION DE LOS CONTROLES</t>
  </si>
  <si>
    <t>SOLIDEZ DEL CONJUNTO DE LOS CONTROLES</t>
  </si>
  <si>
    <t>PROBABILIDAD DE OCURRENCIA CON CONTROLES</t>
  </si>
  <si>
    <t>IMPACTO DEL RIESGO CON CONTROLES</t>
  </si>
  <si>
    <t>ZONA DEL RIESGO RESIDUAL</t>
  </si>
  <si>
    <t>Directamente</t>
  </si>
  <si>
    <t>HOJA 9 DE 11</t>
  </si>
  <si>
    <t>PLAN DE TRATAMIENTO DEL RIESGO RESIDUAL</t>
  </si>
  <si>
    <t>DOCUMENTO</t>
  </si>
  <si>
    <t xml:space="preserve">FECHA DE IMPLEMENTACIÓN </t>
  </si>
  <si>
    <t>DESCRIPCIÓN DE LA ACCIÓN</t>
  </si>
  <si>
    <t>RESPONSABLE</t>
  </si>
  <si>
    <t xml:space="preserve">FECHA INICIO </t>
  </si>
  <si>
    <t xml:space="preserve">FECHA FIN </t>
  </si>
  <si>
    <t>Mantener la Ejecucion durante la vigencia</t>
  </si>
  <si>
    <t>responsable del registro documentaL</t>
  </si>
  <si>
    <t>responsable de la oficina de cobro persuasivo</t>
  </si>
  <si>
    <t>El profesional de la oficina de control interno designado</t>
  </si>
  <si>
    <t>responsable del equipo de Archivo documental</t>
  </si>
  <si>
    <t>responsable del proyecto NUSE123, Grupo Operaciones C-4, grupo de entrenamiento C-4</t>
  </si>
  <si>
    <t xml:space="preserve">Jefe del C4 </t>
  </si>
  <si>
    <t>El o La Directora de Seguridad</t>
  </si>
  <si>
    <t>El responsable de validar las Actas de los Consejos Locales de Seguridad</t>
  </si>
  <si>
    <t>Responsable Sistemas Informacion</t>
  </si>
  <si>
    <t>Responsable Infraestructura Tecnologica</t>
  </si>
  <si>
    <t>El responsable de la bodega de datos</t>
  </si>
  <si>
    <t>El responsable de almacenamiento de las actas</t>
  </si>
  <si>
    <t>HOJA 11 DE 11</t>
  </si>
  <si>
    <t>Control de Cambios</t>
  </si>
  <si>
    <t>FECHA</t>
  </si>
  <si>
    <t>VERSION</t>
  </si>
  <si>
    <t>Creacion del documento</t>
  </si>
  <si>
    <t>TABLA 4</t>
  </si>
  <si>
    <t>ZONA DE RIESGO EXTREMO</t>
  </si>
  <si>
    <t>TABLA 5</t>
  </si>
  <si>
    <t>TABLA 6</t>
  </si>
  <si>
    <t xml:space="preserve">TABLA 7 </t>
  </si>
  <si>
    <t>TABLA 1</t>
  </si>
  <si>
    <t>TABLA 2</t>
  </si>
  <si>
    <t>TABLA 3</t>
  </si>
  <si>
    <t>ZONA RIESGO ALTO</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</si>
  <si>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</si>
  <si>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</si>
  <si>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</si>
  <si>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</si>
  <si>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</si>
  <si>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</si>
  <si>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</si>
  <si>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</si>
  <si>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</si>
  <si>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</si>
  <si>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</si>
  <si>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</si>
  <si>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Impacto</t>
  </si>
  <si>
    <t>ZONA RIESGO MODERADO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</si>
  <si>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</si>
  <si>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</si>
  <si>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Evitan que un evento suceda. Por ejemplo, el requerimiento de un login y password en un sistema de información es un control preventivo.</t>
  </si>
  <si>
    <t>Cumplimiento</t>
  </si>
  <si>
    <t xml:space="preserve">posibilidad de ocurrencia de eventos que  afecten la situación jurídica o contractual de la organización debido a su incumplimiento o desacato a la normatividad legal y las obligaciones contractuales.
</t>
  </si>
  <si>
    <t>CASI SEGURO</t>
  </si>
  <si>
    <t>CATASTROFICO</t>
  </si>
  <si>
    <t>ZONA RIESGO BAJA</t>
  </si>
  <si>
    <t>Automatico</t>
  </si>
  <si>
    <t>Políticas de operación aplicables, autorizaciones a través de firmas o confirmaciones vía correo electrónico, archivos físicos, consecutivos, listas de chequeo, controles de seguridad con personal especializado, entre otros.</t>
  </si>
  <si>
    <t>Detectivo</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</si>
  <si>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</si>
  <si>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</si>
  <si>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Inadecuada</t>
  </si>
  <si>
    <t>No se investigan y se resuelven oportunamente</t>
  </si>
  <si>
    <t>Incompleta</t>
  </si>
  <si>
    <t>No Desminuye</t>
  </si>
  <si>
    <t>Indirectamente</t>
  </si>
  <si>
    <t>Risgos Gerenciales</t>
  </si>
  <si>
    <t>posibilidad de ocurrencia de eventos que afecten los procesos gerenciales y/o la alta dirección.</t>
  </si>
  <si>
    <t>PROBABLE</t>
  </si>
  <si>
    <t>MAYOR</t>
  </si>
  <si>
    <t>Check</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</si>
  <si>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</si>
  <si>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</si>
  <si>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</si>
  <si>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</si>
  <si>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</si>
  <si>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</si>
  <si>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Macro economico</t>
  </si>
  <si>
    <t>Factores macroeconomicos que se presentan como resultado de las variables de la economia nacional, regional o mundial cuyo efecto tiende a ser sistemico</t>
  </si>
  <si>
    <t>IMPROBABLE</t>
  </si>
  <si>
    <t>MENOR</t>
  </si>
  <si>
    <t>NO</t>
  </si>
  <si>
    <t>,</t>
  </si>
  <si>
    <t>Operativo</t>
  </si>
  <si>
    <t>posibilidad de ocurrencia de eventos que  afecten los procesos misionales de la entidad.</t>
  </si>
  <si>
    <t>RARO</t>
  </si>
  <si>
    <t>INSIGNIFICANTE</t>
  </si>
  <si>
    <t>Político</t>
  </si>
  <si>
    <t>Traumatismos en los procesos o en la entidad generedos como resultado de os cambios en la política pública a nivel nacional o distrital</t>
  </si>
  <si>
    <t>Rango</t>
  </si>
  <si>
    <t>Tecnológico</t>
  </si>
  <si>
    <t xml:space="preserve">posibilidad de ocurrencia de eventos que  afecten la totalidad o parte de la infraestructura tecnológica (hardware, software, redes, etc.) de una entidad.
</t>
  </si>
  <si>
    <t>De imagen</t>
  </si>
  <si>
    <t xml:space="preserve">posibilidad de ocurrencia de un evento que afecte la imagen, buen nombre o reputación de una organización, ante sus clientes y  partes interesadas.
</t>
  </si>
  <si>
    <t>Acción</t>
  </si>
  <si>
    <t>Nombre del proceso</t>
  </si>
  <si>
    <t>Nombre de dependencia encargada del proceso</t>
  </si>
  <si>
    <t>Estratégico</t>
  </si>
  <si>
    <t xml:space="preserve">posibilidad de ocurrencia de eventos que afecten los objetivos estratégicos de la organización pública y por tanto impactan toda la entidad. </t>
  </si>
  <si>
    <t>Aceptar el riesgo</t>
  </si>
  <si>
    <t>No se adopta ninguna medida que afecte la probabilidad o el impacto del riesgo</t>
  </si>
  <si>
    <t xml:space="preserve">Acceso y Fortalecimiento a la Justicia </t>
  </si>
  <si>
    <t>Subsecretaría de Acceso a la Justicia</t>
  </si>
  <si>
    <t>Seguridad Digital</t>
  </si>
  <si>
    <t>Posibilidad que un agente interno o externo a la entidad realice una gresión cibernética contra alguno de los activos cibernéticos (Se refiere a elementos de hardware y de software de procesamiento, almacenamiento y comunicaciones, bases de datos y procesos, procedimientos y recursos humanos asociados con el manejo de los datos y la información misional, operativa y administrativa de cada entidad, órgano u organismo) de la entidad.</t>
  </si>
  <si>
    <t xml:space="preserve">Se adoptan medidas para reducir la probabilidad o el impacto del riesgo, o ambos; por lo general conlleva a la implementación de controles.
</t>
  </si>
  <si>
    <t>Subsecretaría de Gestión Institucional</t>
  </si>
  <si>
    <t>Numero</t>
  </si>
  <si>
    <t>0/0</t>
  </si>
  <si>
    <t>0/1</t>
  </si>
  <si>
    <t>1/0</t>
  </si>
  <si>
    <t>(1/1)</t>
  </si>
  <si>
    <t>Ambiental</t>
  </si>
  <si>
    <t>Posibilidad que se presente una circunstancia o evento derivado de la ejecución de las actividades de la SDSCJ que afecte negativamente el medio ambiente</t>
  </si>
  <si>
    <t>Evitar el riesgo</t>
  </si>
  <si>
    <t xml:space="preserve">Se abandonan las actividades que dan lugar al riesgo, decidiendo no iniciar o no continuar con la actividad que causa el riesgo.
</t>
  </si>
  <si>
    <t>Oficina  de Control Disciplinario Interno</t>
  </si>
  <si>
    <t>Compartir el riesgo</t>
  </si>
  <si>
    <t xml:space="preserve">Se reduce la probabilidad o el impacto del riesgo, transfiriendo o compartiendo una parte del riesgo. 
</t>
  </si>
  <si>
    <t>Oficina Asesora de Planeación</t>
  </si>
  <si>
    <t>Fortalecimiento de Capacidades Operativas para la S, C y AJ</t>
  </si>
  <si>
    <t>Subsecretaría de Inversiones y Fortalecimiento de Capacidades Operativas</t>
  </si>
  <si>
    <t>Gestión de Comunicaciones</t>
  </si>
  <si>
    <t>Oficina Asesora de Comunicaciones</t>
  </si>
  <si>
    <t>Oficina Centro de Comando, Control, Comunicaciones y Computo- C4</t>
  </si>
  <si>
    <t>Gestión de Recursos Físicos y Documental</t>
  </si>
  <si>
    <t>Dirección de Recursos Fisicos y Gestión Documental</t>
  </si>
  <si>
    <t>Subsecretaría de Seguridad y Convivencia</t>
  </si>
  <si>
    <t>Dirección de Tecnologias y Sistemas de la Información</t>
  </si>
  <si>
    <t>Gestión Financiera</t>
  </si>
  <si>
    <t>Dirección Financiera</t>
  </si>
  <si>
    <t>Dirección de Gestión Humana</t>
  </si>
  <si>
    <t>Dirección Juridica y Contractual</t>
  </si>
  <si>
    <t>Oficina de Análisis de Información y Estudios Estrategicos</t>
  </si>
  <si>
    <t>Oficina de Control Interno</t>
  </si>
  <si>
    <t>CD-Custodia y vigilacia para la seguridad</t>
  </si>
  <si>
    <t>Carcel Distrital</t>
  </si>
  <si>
    <t>CD-Atención Integral para PPL</t>
  </si>
  <si>
    <t>CD-Tramite Juridico para PPL</t>
  </si>
  <si>
    <t>Confidencialidad</t>
  </si>
  <si>
    <t>Integridad</t>
  </si>
  <si>
    <t>Disponiblidad</t>
  </si>
  <si>
    <t>Tipo Activo</t>
  </si>
  <si>
    <t>Intangibles</t>
  </si>
  <si>
    <t>Datos/Bases de Datos</t>
  </si>
  <si>
    <t>Componentes de Red</t>
  </si>
  <si>
    <t>Instalaciones</t>
  </si>
  <si>
    <t>Personas</t>
  </si>
  <si>
    <t>NIVEL ASIGNADO</t>
  </si>
  <si>
    <t>VALOR DE IMPACTO</t>
  </si>
  <si>
    <t>INTEGRIDAD</t>
  </si>
  <si>
    <t>DISPONIBILIDAD</t>
  </si>
  <si>
    <t>CONFIDENCIALIDAD</t>
  </si>
  <si>
    <t>SOCIAL</t>
  </si>
  <si>
    <t>ECONOMICA</t>
  </si>
  <si>
    <t>AMBIENTAL</t>
  </si>
  <si>
    <t>(I)</t>
  </si>
  <si>
    <t>(D)</t>
  </si>
  <si>
    <t xml:space="preserve">(C) </t>
  </si>
  <si>
    <t>(POBLACION BTA)</t>
  </si>
  <si>
    <t>PPTO ANUAL</t>
  </si>
  <si>
    <t>AFECTACION MA</t>
  </si>
  <si>
    <t>Sin afectacion de la integridad</t>
  </si>
  <si>
    <t>Sin afectacion de la disponibilidad</t>
  </si>
  <si>
    <t>Sin afectacion de la confidencialidad</t>
  </si>
  <si>
    <t>Afectacion menor al 0,5% de la poblacion</t>
  </si>
  <si>
    <t>Afectacion menor al 0,5% del presupuesto anual de la entidad</t>
  </si>
  <si>
    <t>Afectacion del MA Requiere de 1 meses de recuperacion</t>
  </si>
  <si>
    <t>Afectacion muy leve de la integridad</t>
  </si>
  <si>
    <t>Afectacion muy leve de la disponibilidad</t>
  </si>
  <si>
    <t>Afectacion muy leve de la confidencialidad</t>
  </si>
  <si>
    <t>Afectacion entre 0,5-10% de la poblacion</t>
  </si>
  <si>
    <t>Afectacion entre 0,5-10% del presupuesto anual de la entidad</t>
  </si>
  <si>
    <t>Afectacion leve del MA Requiere entre 1-6 meses de recuperacion</t>
  </si>
  <si>
    <t>Afectacion leve de la integridad de la informacion debido al interes particular de los empleados y terceros</t>
  </si>
  <si>
    <t>Afectacion leve de la disponibilidad de la informacion debido al interes particular de los empleados y terceros</t>
  </si>
  <si>
    <t>Afectacion leve de la confidencialidad de la informacion debido al interes particular de los empleados y terceros</t>
  </si>
  <si>
    <t>Afectacion entre 10-25% de la poblacion</t>
  </si>
  <si>
    <t>Afectacion entre 10-25% del presupuesto anual de la entidad</t>
  </si>
  <si>
    <t>Afectacion leve del MA Requiere entre 6 meses y 1 año de recuperacion</t>
  </si>
  <si>
    <t>Afectacion grave de la integridad de la informacion debido al interes particular de los empleados y terceros</t>
  </si>
  <si>
    <t>Afectacion grave de la disponiblidad de la informacion debido al interes particular de los empleados y terceros</t>
  </si>
  <si>
    <t>Afectacion grave de la confidencialidad de la informacion debido al interes particular de los empleados y terceros</t>
  </si>
  <si>
    <t>Afectacion entre 25-50% de la poblacion</t>
  </si>
  <si>
    <t>Afectacion entre 25-50% del presupuesto anual de la entidad</t>
  </si>
  <si>
    <t>Afectacion importante del MA Requiere entre 1-3 años de recuperacion</t>
  </si>
  <si>
    <t>Afectacion muy grave de la integridad de la informacion debido al interes particular de los empleados y terceros</t>
  </si>
  <si>
    <t>Afectacion muy grave de la disponibilidad de la informacion debido al interes particular de los empleados y terceros</t>
  </si>
  <si>
    <t>Afectacion muy grave de la confidencialidad de la informacion debido al interes particular de los empleados y terceros</t>
  </si>
  <si>
    <t>Afectacion mayor a 50% de la poblacion</t>
  </si>
  <si>
    <t>Afectacion mayor a 50% del presupuesto anual de la entidad</t>
  </si>
  <si>
    <t>Afectacion muy grave del MA Requiere mas de 3 años de recuperacion</t>
  </si>
  <si>
    <t>Menor</t>
  </si>
  <si>
    <t>PROCESOS</t>
  </si>
  <si>
    <t>Atención Integral Básica a las PPL</t>
  </si>
  <si>
    <t>Muy Alta</t>
  </si>
  <si>
    <t>Catastrófico</t>
  </si>
  <si>
    <t>Fortalecimiento de Capacidades Operativas</t>
  </si>
  <si>
    <t>LEVE</t>
  </si>
  <si>
    <t>CATASTRÓFICO</t>
  </si>
  <si>
    <t>MUY BAJA</t>
  </si>
  <si>
    <t>BAJO</t>
  </si>
  <si>
    <t>ALTO</t>
  </si>
  <si>
    <t>EXTREMO</t>
  </si>
  <si>
    <t>BAJA</t>
  </si>
  <si>
    <t>MEDIA</t>
  </si>
  <si>
    <t>Trámite Jurídico a la Situación a las PPL</t>
  </si>
  <si>
    <t>ALTA</t>
  </si>
  <si>
    <t>MUY ALTA</t>
  </si>
  <si>
    <t>Custodia y Vigilancia Para la Seguridad</t>
  </si>
  <si>
    <t xml:space="preserve">TODOS LOS PROCESOS </t>
  </si>
  <si>
    <t>Ejemplo de vulnerabilidad</t>
  </si>
  <si>
    <t>Ejemplo de Amenaza</t>
  </si>
  <si>
    <t>Consecuencias</t>
  </si>
  <si>
    <t>Tipo de Activo</t>
  </si>
  <si>
    <t>Cancelación de la licencia de funcionamiento</t>
  </si>
  <si>
    <t>Arquitectura insegura de la red.</t>
  </si>
  <si>
    <t xml:space="preserve">Accidente Importante </t>
  </si>
  <si>
    <t>Daño en los activos</t>
  </si>
  <si>
    <t>Actividad de Vandalismo</t>
  </si>
  <si>
    <t>Ausencia de “terminación de la sesión” cuando se abandona la estación de trabajo.</t>
  </si>
  <si>
    <t>Actividad Maliciosa de Ciberdelincuente</t>
  </si>
  <si>
    <t xml:space="preserve">Agua </t>
  </si>
  <si>
    <t>Recurso Humano</t>
  </si>
  <si>
    <t>Ausencia de asignación adecuada de responsabilidades en la seguridad de la información.</t>
  </si>
  <si>
    <t xml:space="preserve">Contaminación </t>
  </si>
  <si>
    <t>Ausencia de auditorías (supervisiones) regulares.</t>
  </si>
  <si>
    <t xml:space="preserve">Copia fraudulenta del software </t>
  </si>
  <si>
    <t>Ausencia de control de cambios eficaz</t>
  </si>
  <si>
    <t>Pérdida de clientes</t>
  </si>
  <si>
    <t>Ausencia de control de los activos que se encuentran fuera de las instalaciones.</t>
  </si>
  <si>
    <t>Criminal de la computación</t>
  </si>
  <si>
    <t>Ausencia de copias de respaldo.</t>
  </si>
  <si>
    <t>Pérdida de reputación y/o de imagen</t>
  </si>
  <si>
    <t xml:space="preserve">Destrucción del equipo o medios </t>
  </si>
  <si>
    <t>Pérdida de vidas</t>
  </si>
  <si>
    <t>Ausencia de esquemas de reemplazo periódico.</t>
  </si>
  <si>
    <t xml:space="preserve">Detección de la posición </t>
  </si>
  <si>
    <t>Ausencia de identificación y autentificación de emisor y receptor.</t>
  </si>
  <si>
    <t>Pérdidas de conocimiento</t>
  </si>
  <si>
    <t>Pérdidas económicas</t>
  </si>
  <si>
    <t xml:space="preserve">Escucha encubierta </t>
  </si>
  <si>
    <t xml:space="preserve">Espionaje industrial </t>
  </si>
  <si>
    <t>Ausencia de pistas de auditoría.</t>
  </si>
  <si>
    <t xml:space="preserve">Espionaje remoto </t>
  </si>
  <si>
    <t>Ausencia de planes de continuidad.</t>
  </si>
  <si>
    <t>Ausencia de política formal sobre la utilización de computadores portátiles.</t>
  </si>
  <si>
    <t>Fallas del equipo.</t>
  </si>
  <si>
    <t>Ausencia de políticas para el uso correcto de los medios de telecomunicaciones y mensajería.</t>
  </si>
  <si>
    <t xml:space="preserve">Fallas en el sistema de suministro de agua o aire acondicionado </t>
  </si>
  <si>
    <t>Ausencia de políticas sobre el uso del correo electrónico.</t>
  </si>
  <si>
    <t>Fallas en el suministro de energia</t>
  </si>
  <si>
    <t>Ausencia de procedimiento de control de cambios.</t>
  </si>
  <si>
    <t>Falsificación de derechos.</t>
  </si>
  <si>
    <t>Ausencia de procedimiento de identificación y valoración de riesgos</t>
  </si>
  <si>
    <t xml:space="preserve">Fenómenos climáticos </t>
  </si>
  <si>
    <t>Ausencia de procedimiento de monitoreo de los recursos de procesamiento de información.</t>
  </si>
  <si>
    <t>Fenómenos meteorológicos.</t>
  </si>
  <si>
    <t>Ausencia de procedimiento formal para el control de la documentación del SGSI.</t>
  </si>
  <si>
    <t xml:space="preserve">Fenómenos sísmicos </t>
  </si>
  <si>
    <t>Ausencia de procedimiento formal para el registro y retiro de usuarios.</t>
  </si>
  <si>
    <t xml:space="preserve">Fenómenos volcánicos </t>
  </si>
  <si>
    <t>Ausencia de procedimiento formal para la autorización de información disponible al público.</t>
  </si>
  <si>
    <t xml:space="preserve">Fuego </t>
  </si>
  <si>
    <t>Ausencia de procedimiento formal para la supervisión del registro del SGSI.</t>
  </si>
  <si>
    <t>Hacktivismo</t>
  </si>
  <si>
    <t>Ausencia de procedimientos de identificación de valoración de riesgos.</t>
  </si>
  <si>
    <t xml:space="preserve">Hurto de equipo </t>
  </si>
  <si>
    <t>Ausencia de procedimientos del cumplimiento de las disposiciones con los derechos intelectuales.</t>
  </si>
  <si>
    <t>Hurto de medios o documentos.</t>
  </si>
  <si>
    <t>Ausencia de procedimientos para el manejo de información clasificada.</t>
  </si>
  <si>
    <t xml:space="preserve">Impulsos electromagnéticos </t>
  </si>
  <si>
    <t>Ausencia de procedimientos para la introducción del software en los sistemas operativos.</t>
  </si>
  <si>
    <t xml:space="preserve">Incumplimiento en el mantenimiento del sistema de información. </t>
  </si>
  <si>
    <t>Ausencia de procedimientos para la presentación de informes sobre las debilidades en la seguridad.</t>
  </si>
  <si>
    <t>Incumplimiento en la disponibilidad del personal</t>
  </si>
  <si>
    <t>Ausencia de proceso formal para la revisión (supervisión) de los derechos de acceso.</t>
  </si>
  <si>
    <t xml:space="preserve">Interceptación de señales de interferencia comprometida </t>
  </si>
  <si>
    <t>Ausencia de procesos disciplinarios definidos en el caso de incidentes de seguridad de la información.</t>
  </si>
  <si>
    <t>Intrusos</t>
  </si>
  <si>
    <t>Ausencia de protección física de la edificación, puertas y ventanas.</t>
  </si>
  <si>
    <t xml:space="preserve">Inundación </t>
  </si>
  <si>
    <t>Ausencia de pruebas de envío o recepción de mensajes.</t>
  </si>
  <si>
    <t xml:space="preserve">Mal funcionamiento del equipo </t>
  </si>
  <si>
    <t>Ausencia de registros en las bitácoras (logs) de administrador y operario.</t>
  </si>
  <si>
    <t>Mal funcionamiento del software.</t>
  </si>
  <si>
    <t>Ausencia de reportas de fallas en los registros de administradores y operadores.</t>
  </si>
  <si>
    <t xml:space="preserve">Manipulación con hardware </t>
  </si>
  <si>
    <t>Ausencia de responsabilidades en la seguridad de la información en la descripción de los cargos.</t>
  </si>
  <si>
    <t>Manipulación de software.</t>
  </si>
  <si>
    <t>Ausencia de revisiones regulares por parte de la gerencia.</t>
  </si>
  <si>
    <t>Negación de acciones.</t>
  </si>
  <si>
    <t>Ausencia de un eficiente control de cambios en la configuración.</t>
  </si>
  <si>
    <t>Pérdida del suministro de energía.</t>
  </si>
  <si>
    <t>Ausencia del personal.</t>
  </si>
  <si>
    <t>Pirata informático, intruso ilegal</t>
  </si>
  <si>
    <t>Ausencia o insuficiencia de disposiciones (con respecto a la seguridad) en los contratos con los clientes y/o terceras partes.</t>
  </si>
  <si>
    <t>Polvo, corrosión, congelamiento.</t>
  </si>
  <si>
    <t>Ausencia o insuficiencia de política sobre limpieza de escritorio y de pantalla.</t>
  </si>
  <si>
    <t>Procesamiento ilegal de datos.</t>
  </si>
  <si>
    <t>Ausencia o insuficiencia de pruebas de software.</t>
  </si>
  <si>
    <t xml:space="preserve">Radiación electromagnética </t>
  </si>
  <si>
    <t>Ausencia o insuficiencia en las disposiciones (con respecto a la seguridad de la información) en los contratos con los empleados.</t>
  </si>
  <si>
    <t xml:space="preserve">Radiación térmica </t>
  </si>
  <si>
    <t>Cierre Incorrecto de Armarios, Archivadores o Contenedores de Información Física</t>
  </si>
  <si>
    <t xml:space="preserve">Recuperación de medios reciclados o desechados </t>
  </si>
  <si>
    <t>Conexión deficiente de los cables.</t>
  </si>
  <si>
    <t>Saturación del sistema de información.</t>
  </si>
  <si>
    <t>Conexiones de red pública sin protección.</t>
  </si>
  <si>
    <t>Terrorismo</t>
  </si>
  <si>
    <t>Uso de software falso o copiado.</t>
  </si>
  <si>
    <t>Copia no controlada.</t>
  </si>
  <si>
    <t xml:space="preserve">Uso no autorizado del equipo </t>
  </si>
  <si>
    <t>Defectos bien conocidos en el software</t>
  </si>
  <si>
    <t>Descarga y uso no controlados de software.</t>
  </si>
  <si>
    <t>Disposición o reutilización de los medios de almacenamiento sin borrado adecuado.</t>
  </si>
  <si>
    <t>En término de tiempo utilización de datos errados en los programas de aplicación.</t>
  </si>
  <si>
    <t>Entrenamiento insuficiente en seguridad.</t>
  </si>
  <si>
    <t>Especificación incompletas o no claras para los desarrolladores.</t>
  </si>
  <si>
    <t>Falla en la producción de informes de gestión.</t>
  </si>
  <si>
    <t>Falta de conciencia acerca de la seguridad.</t>
  </si>
  <si>
    <t>Falta de cuidado en la disposición final.</t>
  </si>
  <si>
    <t>Fechas incorrectas.</t>
  </si>
  <si>
    <t>Gestión deficiente de las contraseñas.</t>
  </si>
  <si>
    <t>Gestión inadecuada de la red (Tolerancia a fallas en el enrutamiento)</t>
  </si>
  <si>
    <t>Habilitación de servicios innecesarios.</t>
  </si>
  <si>
    <t>Interfaz de usuario compleja.</t>
  </si>
  <si>
    <t>Líneas de comunicación sin protección.</t>
  </si>
  <si>
    <t>Mantenimiento insuficiente / instalación fallida de los medios de almacenamiento.</t>
  </si>
  <si>
    <t>Procedimiento inadecuado de contratación.</t>
  </si>
  <si>
    <t>Punto único de falla.</t>
  </si>
  <si>
    <t>Software ampliamente distribuido.</t>
  </si>
  <si>
    <t>Software nuevo o inmaduro.</t>
  </si>
  <si>
    <t>Susceptibilidad a la humedad, el polvo y la suciedad.</t>
  </si>
  <si>
    <t>Susceptibilidad a las variaciones de temperatura.</t>
  </si>
  <si>
    <t>Susceptibilidad a las variaciones de voltaje.</t>
  </si>
  <si>
    <t>Tablas de contraseñas sin protección.</t>
  </si>
  <si>
    <t>Tráfico sensible sin protección.</t>
  </si>
  <si>
    <t>Transferencia de contraseñas en claro.</t>
  </si>
  <si>
    <t>Vandalismo</t>
  </si>
  <si>
    <t>Vulnerabilidad Técnica del sistema informático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</si>
</sst>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1"/>
      <name val="Calibri"/>
      <family val="2"/>
      <scheme val="minor"/>
    </font>
    <font>
      <sz val="12"/>
      <color theme="1"/>
      <name val="Calibri"/>
      <family val="2"/>
      <scheme val="minor"/>
    </font>
    <font>
      <b/>
      <sz val="9"/>
      <color indexed="81"/>
      <name val="Tahoma"/>
      <family val="2"/>
    </font>
    <font>
      <b/>
      <sz val="12"/>
      <color theme="1"/>
      <name val="Calibri"/>
      <family val="2"/>
      <scheme val="minor"/>
    </font>
    <font>
      <sz val="11"/>
      <color theme="1"/>
      <name val="Arial"/>
      <family val="2"/>
    </font>
    <font>
      <b/>
      <sz val="12"/>
      <color theme="1"/>
      <name val="Arial"/>
      <family val="2"/>
    </font>
    <font>
      <sz val="10"/>
      <color theme="1"/>
      <name val="Arial"/>
      <family val="2"/>
    </font>
    <font>
      <b/>
      <sz val="10"/>
      <color theme="0"/>
      <name val="Arial"/>
      <family val="2"/>
    </font>
    <font>
      <b/>
      <sz val="10"/>
      <color theme="1"/>
      <name val="Arial"/>
      <family val="2"/>
    </font>
    <font>
      <sz val="10"/>
      <name val="Arial"/>
      <family val="2"/>
    </font>
    <font>
      <b/>
      <sz val="9"/>
      <color rgb="FF000000"/>
      <name val="Tahoma"/>
      <family val="2"/>
    </font>
    <font>
      <b/>
      <sz val="10"/>
      <name val="Arial"/>
      <family val="2"/>
    </font>
    <font>
      <sz val="9"/>
      <color indexed="81"/>
      <name val="Tahoma"/>
      <family val="2"/>
    </font>
    <font>
      <b/>
      <sz val="10"/>
      <color indexed="81"/>
      <name val="Arial"/>
      <family val="2"/>
    </font>
    <font>
      <sz val="10"/>
      <color indexed="81"/>
      <name val="Arial"/>
      <family val="2"/>
    </font>
    <font>
      <b/>
      <sz val="10"/>
      <color theme="8"/>
      <name val="Arial"/>
      <family val="2"/>
    </font>
    <font>
      <sz val="10"/>
      <color theme="0"/>
      <name val="Arial"/>
      <family val="2"/>
    </font>
    <font>
      <b/>
      <u/>
      <sz val="10"/>
      <color theme="1"/>
      <name val="Arial"/>
      <family val="2"/>
    </font>
    <font>
      <b/>
      <u/>
      <sz val="11"/>
      <color theme="1"/>
      <name val="Calibri"/>
      <family val="2"/>
      <scheme val="minor"/>
    </font>
    <font>
      <b/>
      <u/>
      <sz val="12"/>
      <color theme="1"/>
      <name val="Arial"/>
      <family val="2"/>
    </font>
    <font>
      <sz val="9"/>
      <color theme="1"/>
      <name val="Calibri"/>
      <family val="2"/>
      <scheme val="minor"/>
    </font>
    <font>
      <u/>
      <sz val="11"/>
      <color theme="10"/>
      <name val="Calibri"/>
      <family val="2"/>
      <scheme val="minor"/>
    </font>
    <font>
      <sz val="9"/>
      <name val="Calibri"/>
      <family val="2"/>
      <scheme val="minor"/>
    </font>
    <font>
      <sz val="10"/>
      <color rgb="FF000000"/>
      <name val="Arial"/>
      <family val="2"/>
    </font>
    <font>
      <sz val="11"/>
      <color rgb="FF000000"/>
      <name val="Calibri"/>
      <family val="2"/>
    </font>
    <font>
      <sz val="9"/>
      <color rgb="FF000000"/>
      <name val="Calibri"/>
      <family val="2"/>
      <scheme val="minor"/>
    </font>
    <font>
      <b/>
      <sz val="11"/>
      <color rgb="FFFFFFFF"/>
      <name val="Arial"/>
      <family val="2"/>
    </font>
    <font>
      <sz val="8"/>
      <name val="Arial"/>
      <family val="2"/>
    </font>
    <font>
      <sz val="11"/>
      <name val="Calibri"/>
      <family val="2"/>
      <scheme val="minor"/>
    </font>
    <font>
      <u/>
      <sz val="10"/>
      <name val="Arial"/>
      <family val="2"/>
    </font>
    <font>
      <sz val="9"/>
      <color theme="1"/>
      <name val="Calibri"/>
      <family val="2"/>
    </font>
    <font>
      <b/>
      <u/>
      <sz val="10"/>
      <color rgb="FF7030A0"/>
      <name val="Arial"/>
      <family val="2"/>
    </font>
    <font>
      <b/>
      <sz val="10"/>
      <color rgb="FF000000"/>
      <name val="Arial"/>
      <family val="2"/>
    </font>
    <font>
      <b/>
      <u/>
      <sz val="10"/>
      <color rgb="FF000000"/>
      <name val="Arial"/>
      <family val="2"/>
    </font>
    <font>
      <sz val="12"/>
      <color theme="1"/>
      <name val="Arial"/>
      <family val="2"/>
    </font>
    <font>
      <sz val="12"/>
      <color rgb="FF000000"/>
      <name val="Arial"/>
      <family val="2"/>
    </font>
    <font>
      <sz val="8"/>
      <name val="Calibri"/>
      <family val="2"/>
      <scheme val="minor"/>
    </font>
  </fonts>
  <fills count="21">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1EDE14"/>
        <bgColor indexed="64"/>
      </patternFill>
    </fill>
    <fill>
      <patternFill patternType="solid">
        <fgColor theme="4" tint="-0.249977111117893"/>
        <bgColor indexed="64"/>
      </patternFill>
    </fill>
    <fill>
      <patternFill patternType="solid">
        <fgColor rgb="FF0070C0"/>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79998168889431442"/>
        <bgColor rgb="FF000000"/>
      </patternFill>
    </fill>
    <fill>
      <patternFill patternType="solid">
        <fgColor theme="0"/>
        <bgColor theme="0"/>
      </patternFill>
    </fill>
    <fill>
      <patternFill patternType="solid">
        <fgColor rgb="FFE63E66"/>
        <bgColor indexed="31"/>
      </patternFill>
    </fill>
    <fill>
      <patternFill patternType="solid">
        <fgColor theme="7" tint="0.39994506668294322"/>
        <bgColor theme="0"/>
      </patternFill>
    </fill>
    <fill>
      <patternFill patternType="solid">
        <fgColor rgb="FFFFC000"/>
        <bgColor indexed="64"/>
      </patternFill>
    </fill>
    <fill>
      <patternFill patternType="solid">
        <fgColor rgb="FFE2EFDA"/>
        <bgColor rgb="FF000000"/>
      </patternFill>
    </fill>
    <fill>
      <patternFill patternType="solid">
        <fgColor rgb="FFD9D9D9"/>
        <bgColor rgb="FF000000"/>
      </patternFill>
    </fill>
  </fills>
  <borders count="6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ck">
        <color indexed="64"/>
      </right>
      <top/>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ck">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ck">
        <color indexed="64"/>
      </left>
      <right/>
      <top/>
      <bottom style="thick">
        <color indexed="64"/>
      </bottom>
      <diagonal/>
    </border>
    <border>
      <left/>
      <right style="medium">
        <color indexed="64"/>
      </right>
      <top/>
      <bottom style="thick">
        <color indexed="64"/>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auto="1"/>
      </right>
      <top style="thin">
        <color indexed="64"/>
      </top>
      <bottom style="thin">
        <color indexed="64"/>
      </bottom>
      <diagonal/>
    </border>
    <border>
      <left style="thin">
        <color auto="1"/>
      </left>
      <right style="thin">
        <color rgb="FF000000"/>
      </right>
      <top style="thin">
        <color auto="1"/>
      </top>
      <bottom style="thin">
        <color indexed="64"/>
      </bottom>
      <diagonal/>
    </border>
    <border>
      <left style="thin">
        <color auto="1"/>
      </left>
      <right style="thin">
        <color rgb="FF000000"/>
      </right>
      <top style="thin">
        <color auto="1"/>
      </top>
      <bottom/>
      <diagonal/>
    </border>
    <border>
      <left style="thin">
        <color rgb="FF000000"/>
      </left>
      <right/>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s>
  <cellStyleXfs count="3">
    <xf numFmtId="0" fontId="0" fillId="0" borderId="0"/>
    <xf numFmtId="0" fontId="22" fillId="0" borderId="0" applyNumberFormat="0" applyFill="0" applyBorder="0" applyAlignment="0" applyProtection="0"/>
    <xf numFmtId="0" fontId="25" fillId="0" borderId="0"/>
  </cellStyleXfs>
  <cellXfs count="391">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1" fillId="8" borderId="1" xfId="0" applyFont="1" applyFill="1" applyBorder="1" applyAlignment="1" applyProtection="1">
      <alignment horizontal="center" vertical="center" wrapText="1"/>
      <protection hidden="1"/>
    </xf>
    <xf numFmtId="0" fontId="1" fillId="8" borderId="1" xfId="0" applyFont="1" applyFill="1" applyBorder="1" applyAlignment="1" applyProtection="1">
      <alignment horizontal="center" vertical="center"/>
      <protection hidden="1"/>
    </xf>
    <xf numFmtId="0" fontId="6" fillId="8" borderId="1" xfId="0" applyFont="1" applyFill="1" applyBorder="1" applyAlignment="1" applyProtection="1">
      <alignment horizontal="center" vertical="center"/>
      <protection hidden="1"/>
    </xf>
    <xf numFmtId="0" fontId="1" fillId="8"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wrapText="1"/>
      <protection hidden="1"/>
    </xf>
    <xf numFmtId="0" fontId="0" fillId="5" borderId="13" xfId="0" applyFill="1" applyBorder="1" applyAlignment="1" applyProtection="1">
      <alignment horizontal="center" vertical="center"/>
      <protection hidden="1"/>
    </xf>
    <xf numFmtId="0" fontId="0" fillId="7"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5" fillId="6" borderId="15" xfId="0" applyFont="1" applyFill="1" applyBorder="1" applyAlignment="1" applyProtection="1">
      <alignment horizontal="center" vertical="center"/>
      <protection hidden="1"/>
    </xf>
    <xf numFmtId="0" fontId="5" fillId="6" borderId="15" xfId="0" applyFont="1" applyFill="1" applyBorder="1" applyAlignment="1" applyProtection="1">
      <alignment horizontal="center" vertical="center" wrapText="1"/>
      <protection hidden="1"/>
    </xf>
    <xf numFmtId="0" fontId="0" fillId="8" borderId="1" xfId="0" applyFill="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15" xfId="0" applyFont="1" applyBorder="1" applyAlignment="1" applyProtection="1">
      <alignment horizontal="center" vertical="center" wrapText="1"/>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7"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7" borderId="0" xfId="0" applyFill="1" applyAlignment="1" applyProtection="1">
      <alignment horizontal="center" vertical="center"/>
      <protection hidden="1"/>
    </xf>
    <xf numFmtId="0" fontId="0" fillId="7" borderId="10" xfId="0" applyFill="1" applyBorder="1" applyAlignment="1" applyProtection="1">
      <alignment horizontal="center" vertical="center"/>
      <protection hidden="1"/>
    </xf>
    <xf numFmtId="0" fontId="0" fillId="7"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4" fillId="8" borderId="4" xfId="0" applyFont="1" applyFill="1" applyBorder="1" applyAlignment="1" applyProtection="1">
      <alignment horizontal="center" vertical="center"/>
      <protection hidden="1"/>
    </xf>
    <xf numFmtId="0" fontId="1" fillId="8"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5" fillId="5" borderId="15" xfId="0" applyFont="1" applyFill="1" applyBorder="1" applyAlignment="1" applyProtection="1">
      <alignment horizontal="center" vertical="center"/>
      <protection hidden="1"/>
    </xf>
    <xf numFmtId="0" fontId="5" fillId="5" borderId="15" xfId="0" applyFont="1" applyFill="1" applyBorder="1" applyAlignment="1" applyProtection="1">
      <alignment horizontal="center" vertical="center" wrapText="1"/>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5" fillId="5" borderId="3" xfId="0" applyFont="1" applyFill="1" applyBorder="1" applyAlignment="1" applyProtection="1">
      <alignment horizontal="center" vertical="center"/>
      <protection hidden="1"/>
    </xf>
    <xf numFmtId="0" fontId="5" fillId="5" borderId="3" xfId="0" applyFont="1" applyFill="1" applyBorder="1" applyAlignment="1" applyProtection="1">
      <alignment horizontal="center" vertical="center" wrapText="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8" borderId="17" xfId="0" applyFill="1" applyBorder="1" applyAlignment="1" applyProtection="1">
      <alignment horizontal="center" vertical="center"/>
      <protection hidden="1"/>
    </xf>
    <xf numFmtId="16" fontId="0" fillId="8"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9" fillId="10" borderId="29" xfId="0" applyFont="1" applyFill="1" applyBorder="1" applyAlignment="1">
      <alignment horizontal="center" vertical="center" wrapText="1"/>
    </xf>
    <xf numFmtId="49" fontId="9" fillId="10" borderId="29" xfId="0" applyNumberFormat="1" applyFont="1" applyFill="1" applyBorder="1" applyAlignment="1">
      <alignment horizontal="center" vertical="center" wrapText="1"/>
    </xf>
    <xf numFmtId="0" fontId="9" fillId="11" borderId="29" xfId="0" applyFont="1" applyFill="1" applyBorder="1" applyAlignment="1">
      <alignment horizontal="center" vertical="center" wrapText="1"/>
    </xf>
    <xf numFmtId="49" fontId="9" fillId="11" borderId="29" xfId="0" applyNumberFormat="1" applyFont="1" applyFill="1" applyBorder="1" applyAlignment="1">
      <alignment horizontal="center" vertical="center" wrapText="1"/>
    </xf>
    <xf numFmtId="0" fontId="7" fillId="0" borderId="0" xfId="0" applyFont="1" applyAlignment="1">
      <alignment horizontal="center" vertical="center" wrapText="1"/>
    </xf>
    <xf numFmtId="0" fontId="8" fillId="8" borderId="16" xfId="0" applyFont="1" applyFill="1" applyBorder="1" applyAlignment="1">
      <alignment horizontal="center" vertical="center" wrapText="1"/>
    </xf>
    <xf numFmtId="0" fontId="7" fillId="5" borderId="0" xfId="0" applyFont="1" applyFill="1" applyAlignment="1">
      <alignment horizontal="center" vertical="center" wrapText="1"/>
    </xf>
    <xf numFmtId="0" fontId="8" fillId="8" borderId="4" xfId="0" applyFont="1" applyFill="1" applyBorder="1" applyAlignment="1">
      <alignment horizontal="center" vertical="center" wrapText="1"/>
    </xf>
    <xf numFmtId="0" fontId="7" fillId="0" borderId="23" xfId="0" applyFont="1" applyBorder="1"/>
    <xf numFmtId="0" fontId="7" fillId="5" borderId="0" xfId="0" applyFont="1" applyFill="1" applyAlignment="1">
      <alignment wrapText="1"/>
    </xf>
    <xf numFmtId="0" fontId="8" fillId="8"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0" borderId="0" xfId="0" applyFont="1"/>
    <xf numFmtId="0" fontId="7" fillId="5" borderId="3" xfId="0" applyFont="1" applyFill="1" applyBorder="1" applyAlignment="1">
      <alignment horizontal="center" vertical="center"/>
    </xf>
    <xf numFmtId="14" fontId="7" fillId="5" borderId="2" xfId="0" applyNumberFormat="1" applyFont="1" applyFill="1" applyBorder="1" applyAlignment="1">
      <alignment horizontal="center" vertical="center"/>
    </xf>
    <xf numFmtId="0" fontId="7" fillId="5" borderId="0" xfId="0" applyFont="1" applyFill="1" applyAlignment="1">
      <alignment horizontal="center" vertical="center"/>
    </xf>
    <xf numFmtId="0" fontId="8" fillId="8" borderId="1" xfId="0" applyFont="1" applyFill="1" applyBorder="1" applyAlignment="1">
      <alignment horizontal="center" vertical="center"/>
    </xf>
    <xf numFmtId="0" fontId="7" fillId="0" borderId="0" xfId="0" applyFont="1" applyAlignment="1">
      <alignment horizontal="center" vertical="center"/>
    </xf>
    <xf numFmtId="0" fontId="8" fillId="8" borderId="15" xfId="0" applyFont="1" applyFill="1" applyBorder="1" applyAlignment="1">
      <alignment horizontal="center" vertical="center" wrapText="1"/>
    </xf>
    <xf numFmtId="49" fontId="8" fillId="8" borderId="1" xfId="0" applyNumberFormat="1" applyFont="1" applyFill="1" applyBorder="1" applyAlignment="1">
      <alignment horizontal="center" vertical="center" wrapText="1"/>
    </xf>
    <xf numFmtId="14" fontId="7" fillId="5" borderId="29" xfId="0" applyNumberFormat="1" applyFont="1" applyFill="1" applyBorder="1" applyAlignment="1">
      <alignment horizontal="center" vertical="center" wrapText="1"/>
    </xf>
    <xf numFmtId="0" fontId="7" fillId="0" borderId="29" xfId="0" applyFont="1" applyBorder="1" applyAlignment="1">
      <alignment horizontal="center" vertical="center"/>
    </xf>
    <xf numFmtId="0" fontId="7" fillId="5" borderId="12" xfId="0" applyFont="1" applyFill="1" applyBorder="1" applyAlignment="1">
      <alignment wrapText="1"/>
    </xf>
    <xf numFmtId="0" fontId="7" fillId="0" borderId="0" xfId="0" applyFont="1" applyAlignment="1">
      <alignment wrapText="1"/>
    </xf>
    <xf numFmtId="0" fontId="9" fillId="10" borderId="1"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7" fillId="5" borderId="0" xfId="0" applyFont="1" applyFill="1"/>
    <xf numFmtId="0" fontId="7" fillId="5" borderId="31" xfId="0" applyFont="1" applyFill="1" applyBorder="1" applyAlignment="1">
      <alignment horizontal="center" vertical="center"/>
    </xf>
    <xf numFmtId="0" fontId="9" fillId="10" borderId="43" xfId="0" applyFont="1" applyFill="1" applyBorder="1" applyAlignment="1">
      <alignment horizontal="center" vertical="center"/>
    </xf>
    <xf numFmtId="49" fontId="7" fillId="0" borderId="0" xfId="0" applyNumberFormat="1" applyFont="1" applyAlignment="1">
      <alignment horizontal="center" vertical="center" wrapText="1"/>
    </xf>
    <xf numFmtId="0" fontId="16" fillId="5" borderId="0" xfId="0" applyFont="1" applyFill="1" applyAlignment="1">
      <alignment horizontal="center" vertical="center"/>
    </xf>
    <xf numFmtId="0" fontId="7" fillId="5" borderId="17" xfId="0" applyFont="1" applyFill="1" applyBorder="1" applyAlignment="1">
      <alignment horizontal="center" vertical="center"/>
    </xf>
    <xf numFmtId="0" fontId="8" fillId="8" borderId="2" xfId="0" applyFont="1" applyFill="1" applyBorder="1" applyAlignment="1">
      <alignment horizontal="center" vertical="center" wrapText="1"/>
    </xf>
    <xf numFmtId="0" fontId="8" fillId="9" borderId="40" xfId="0" applyFont="1" applyFill="1" applyBorder="1" applyAlignment="1">
      <alignment horizontal="center" vertical="center" wrapText="1"/>
    </xf>
    <xf numFmtId="0" fontId="8" fillId="9" borderId="30" xfId="0" applyFont="1" applyFill="1" applyBorder="1" applyAlignment="1">
      <alignment horizontal="center" vertical="center" wrapText="1"/>
    </xf>
    <xf numFmtId="0" fontId="17" fillId="9" borderId="30" xfId="0" applyFont="1" applyFill="1" applyBorder="1" applyAlignment="1">
      <alignment horizontal="center" vertical="center" wrapText="1"/>
    </xf>
    <xf numFmtId="0" fontId="8" fillId="9" borderId="41"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23" xfId="0" applyFont="1" applyFill="1" applyBorder="1" applyAlignment="1">
      <alignment horizontal="center" vertical="center" wrapText="1"/>
    </xf>
    <xf numFmtId="0" fontId="7" fillId="13" borderId="24"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2" borderId="23" xfId="0" applyFont="1" applyFill="1" applyBorder="1" applyAlignment="1" applyProtection="1">
      <alignment horizontal="center" vertical="center" wrapText="1"/>
      <protection locked="0"/>
    </xf>
    <xf numFmtId="0" fontId="7" fillId="12" borderId="23" xfId="0" applyFont="1" applyFill="1" applyBorder="1" applyAlignment="1">
      <alignment horizontal="center" vertical="center" wrapText="1"/>
    </xf>
    <xf numFmtId="0" fontId="18" fillId="12" borderId="23" xfId="0" applyFont="1" applyFill="1" applyBorder="1" applyAlignment="1" applyProtection="1">
      <alignment horizontal="center" vertical="center" wrapText="1"/>
      <protection locked="0"/>
    </xf>
    <xf numFmtId="0" fontId="19" fillId="12" borderId="23" xfId="0" applyFont="1" applyFill="1" applyBorder="1" applyAlignment="1" applyProtection="1">
      <alignment horizontal="center" vertical="center" wrapText="1"/>
      <protection locked="0"/>
    </xf>
    <xf numFmtId="0" fontId="7" fillId="12" borderId="29" xfId="0" applyFont="1" applyFill="1" applyBorder="1" applyAlignment="1">
      <alignment horizontal="center" vertical="center" wrapText="1"/>
    </xf>
    <xf numFmtId="0" fontId="7" fillId="12" borderId="23" xfId="0" applyFont="1" applyFill="1" applyBorder="1" applyAlignment="1">
      <alignment horizontal="center" vertical="center"/>
    </xf>
    <xf numFmtId="0" fontId="7" fillId="13" borderId="23" xfId="0" applyFont="1" applyFill="1" applyBorder="1" applyAlignment="1">
      <alignment horizontal="center" vertical="center"/>
    </xf>
    <xf numFmtId="0" fontId="20" fillId="12" borderId="29" xfId="0" applyFont="1" applyFill="1" applyBorder="1" applyAlignment="1">
      <alignment horizontal="center" vertical="center" wrapText="1"/>
    </xf>
    <xf numFmtId="0" fontId="0" fillId="5" borderId="0" xfId="0" applyFill="1" applyAlignment="1" applyProtection="1">
      <alignment horizontal="center" vertical="center" wrapText="1"/>
      <protection hidden="1"/>
    </xf>
    <xf numFmtId="0" fontId="8" fillId="8" borderId="0" xfId="0" applyFont="1" applyFill="1" applyAlignment="1">
      <alignment horizontal="center" vertical="center" wrapText="1"/>
    </xf>
    <xf numFmtId="0" fontId="7" fillId="0" borderId="23" xfId="0" applyFont="1" applyBorder="1" applyAlignment="1" applyProtection="1">
      <alignment horizontal="center" vertical="center" wrapText="1"/>
      <protection locked="0"/>
    </xf>
    <xf numFmtId="0" fontId="21" fillId="15" borderId="23" xfId="0" applyFont="1" applyFill="1" applyBorder="1" applyAlignment="1" applyProtection="1">
      <alignment horizontal="center" vertical="center" wrapText="1"/>
      <protection locked="0"/>
    </xf>
    <xf numFmtId="0" fontId="7" fillId="0" borderId="23" xfId="0" applyFont="1" applyBorder="1" applyAlignment="1" applyProtection="1">
      <alignment horizontal="justify" vertical="center" wrapText="1"/>
      <protection locked="0"/>
    </xf>
    <xf numFmtId="0" fontId="8" fillId="16" borderId="23" xfId="0" applyFont="1" applyFill="1" applyBorder="1" applyAlignment="1" applyProtection="1">
      <alignment horizontal="center" vertical="center" wrapText="1"/>
      <protection locked="0"/>
    </xf>
    <xf numFmtId="0" fontId="7" fillId="5" borderId="23" xfId="0" applyFont="1" applyFill="1" applyBorder="1" applyAlignment="1" applyProtection="1">
      <alignment horizontal="center" vertical="center" wrapText="1"/>
      <protection locked="0"/>
    </xf>
    <xf numFmtId="0" fontId="7" fillId="5" borderId="23" xfId="0" applyFont="1" applyFill="1" applyBorder="1" applyAlignment="1" applyProtection="1">
      <alignment horizontal="justify" vertical="center" wrapText="1"/>
      <protection locked="0"/>
    </xf>
    <xf numFmtId="0" fontId="7" fillId="17" borderId="23" xfId="0" applyFont="1" applyFill="1" applyBorder="1" applyAlignment="1">
      <alignment horizontal="center" vertical="center"/>
    </xf>
    <xf numFmtId="0" fontId="7" fillId="17" borderId="23" xfId="0" applyFont="1" applyFill="1" applyBorder="1" applyAlignment="1" applyProtection="1">
      <alignment horizontal="center" vertical="center" wrapText="1"/>
      <protection locked="0"/>
    </xf>
    <xf numFmtId="0" fontId="18" fillId="17" borderId="23" xfId="0" applyFont="1" applyFill="1" applyBorder="1" applyAlignment="1">
      <alignment horizontal="center" vertical="center"/>
    </xf>
    <xf numFmtId="0" fontId="7" fillId="17" borderId="23" xfId="0" applyFont="1" applyFill="1" applyBorder="1" applyAlignment="1">
      <alignment horizontal="center" vertical="center" wrapText="1"/>
    </xf>
    <xf numFmtId="0" fontId="7" fillId="17" borderId="0" xfId="0" applyFont="1" applyFill="1"/>
    <xf numFmtId="0" fontId="7" fillId="17" borderId="23" xfId="0" applyFont="1" applyFill="1" applyBorder="1" applyAlignment="1" applyProtection="1">
      <alignment horizontal="center" vertical="center"/>
      <protection locked="0"/>
    </xf>
    <xf numFmtId="0" fontId="21" fillId="17" borderId="23" xfId="0" applyFont="1" applyFill="1" applyBorder="1" applyAlignment="1" applyProtection="1">
      <alignment horizontal="center" vertical="center" wrapText="1"/>
      <protection locked="0"/>
    </xf>
    <xf numFmtId="0" fontId="7" fillId="17" borderId="23" xfId="0" applyFont="1" applyFill="1" applyBorder="1" applyAlignment="1" applyProtection="1">
      <alignment horizontal="justify" vertical="center" wrapText="1"/>
      <protection locked="0"/>
    </xf>
    <xf numFmtId="0" fontId="7" fillId="15" borderId="23" xfId="0" applyFont="1" applyFill="1" applyBorder="1" applyAlignment="1">
      <alignment vertical="center"/>
    </xf>
    <xf numFmtId="0" fontId="7" fillId="5" borderId="23" xfId="0" applyFont="1" applyFill="1" applyBorder="1" applyAlignment="1" applyProtection="1">
      <alignment vertical="center" wrapText="1"/>
      <protection locked="0"/>
    </xf>
    <xf numFmtId="0" fontId="7" fillId="15" borderId="23" xfId="0" applyFont="1" applyFill="1" applyBorder="1" applyAlignment="1">
      <alignment vertical="center" wrapText="1"/>
    </xf>
    <xf numFmtId="0" fontId="21" fillId="15" borderId="23" xfId="0" applyFont="1" applyFill="1" applyBorder="1" applyAlignment="1" applyProtection="1">
      <alignment vertical="center" wrapText="1"/>
      <protection locked="0"/>
    </xf>
    <xf numFmtId="0" fontId="7" fillId="15" borderId="23" xfId="0" applyFont="1" applyFill="1" applyBorder="1" applyAlignment="1">
      <alignment horizontal="left" vertical="center"/>
    </xf>
    <xf numFmtId="0" fontId="7" fillId="17" borderId="23" xfId="0" applyFont="1" applyFill="1" applyBorder="1" applyAlignment="1">
      <alignment horizontal="left" vertical="center"/>
    </xf>
    <xf numFmtId="0" fontId="24" fillId="0" borderId="23" xfId="0" applyFont="1" applyBorder="1" applyAlignment="1">
      <alignment horizontal="center" vertical="center" wrapText="1"/>
    </xf>
    <xf numFmtId="0" fontId="21" fillId="15" borderId="23" xfId="0" applyFont="1" applyFill="1" applyBorder="1" applyAlignment="1" applyProtection="1">
      <alignment horizontal="justify" vertical="center" wrapText="1"/>
      <protection locked="0"/>
    </xf>
    <xf numFmtId="0" fontId="0" fillId="0" borderId="23" xfId="0" applyBorder="1" applyAlignment="1" applyProtection="1">
      <alignment horizontal="center"/>
      <protection locked="0"/>
    </xf>
    <xf numFmtId="0" fontId="23" fillId="15" borderId="23" xfId="1" applyFont="1" applyFill="1" applyBorder="1" applyAlignment="1" applyProtection="1">
      <alignment horizontal="center" vertical="center" wrapText="1"/>
      <protection locked="0"/>
    </xf>
    <xf numFmtId="0" fontId="23" fillId="15" borderId="23" xfId="0" applyFont="1" applyFill="1" applyBorder="1" applyAlignment="1">
      <alignment horizontal="center" vertical="top" wrapText="1"/>
    </xf>
    <xf numFmtId="0" fontId="23" fillId="15" borderId="24" xfId="0" applyFont="1" applyFill="1" applyBorder="1" applyAlignment="1">
      <alignment horizontal="center" vertical="top" wrapText="1"/>
    </xf>
    <xf numFmtId="0" fontId="26" fillId="15" borderId="23" xfId="2" applyFont="1" applyFill="1" applyBorder="1" applyAlignment="1">
      <alignment horizontal="left" vertical="top" wrapText="1"/>
    </xf>
    <xf numFmtId="0" fontId="26" fillId="15" borderId="23" xfId="2" applyFont="1" applyFill="1" applyBorder="1" applyAlignment="1">
      <alignment vertical="top" wrapText="1"/>
    </xf>
    <xf numFmtId="0" fontId="7" fillId="0" borderId="24" xfId="0" applyFont="1" applyBorder="1" applyAlignment="1" applyProtection="1">
      <alignment horizontal="justify" vertical="center" wrapText="1"/>
      <protection locked="0"/>
    </xf>
    <xf numFmtId="0" fontId="0" fillId="0" borderId="23" xfId="0" applyBorder="1" applyProtection="1">
      <protection locked="0"/>
    </xf>
    <xf numFmtId="0" fontId="0" fillId="0" borderId="23" xfId="0" applyBorder="1" applyAlignment="1" applyProtection="1">
      <alignment wrapText="1"/>
      <protection locked="0"/>
    </xf>
    <xf numFmtId="0" fontId="0" fillId="0" borderId="23" xfId="0" applyBorder="1" applyAlignment="1" applyProtection="1">
      <alignment horizontal="left" wrapText="1"/>
      <protection locked="0"/>
    </xf>
    <xf numFmtId="0" fontId="0" fillId="0" borderId="23" xfId="0" applyBorder="1" applyAlignment="1" applyProtection="1">
      <alignment horizontal="left" vertical="center" wrapText="1"/>
      <protection locked="0"/>
    </xf>
    <xf numFmtId="0" fontId="0" fillId="0" borderId="23" xfId="0" applyBorder="1" applyAlignment="1" applyProtection="1">
      <alignment vertical="center" wrapText="1"/>
      <protection locked="0"/>
    </xf>
    <xf numFmtId="0" fontId="0" fillId="5" borderId="23" xfId="0" applyFill="1" applyBorder="1" applyAlignment="1" applyProtection="1">
      <alignment horizontal="center" vertical="center"/>
      <protection hidden="1"/>
    </xf>
    <xf numFmtId="0" fontId="1" fillId="5" borderId="23" xfId="0" applyFont="1" applyFill="1" applyBorder="1" applyAlignment="1" applyProtection="1">
      <alignment horizontal="center" vertical="center"/>
      <protection hidden="1"/>
    </xf>
    <xf numFmtId="0" fontId="0" fillId="5" borderId="26" xfId="0" applyFill="1" applyBorder="1" applyAlignment="1" applyProtection="1">
      <alignment horizontal="center" vertical="center"/>
      <protection hidden="1"/>
    </xf>
    <xf numFmtId="0" fontId="0" fillId="5" borderId="46" xfId="0" applyFill="1" applyBorder="1" applyAlignment="1" applyProtection="1">
      <alignment horizontal="center" vertical="center"/>
      <protection hidden="1"/>
    </xf>
    <xf numFmtId="0" fontId="0" fillId="7" borderId="27" xfId="0" applyFill="1" applyBorder="1" applyAlignment="1" applyProtection="1">
      <alignment horizontal="center" vertical="center"/>
      <protection hidden="1"/>
    </xf>
    <xf numFmtId="0" fontId="0" fillId="7" borderId="48" xfId="0" applyFill="1" applyBorder="1" applyAlignment="1" applyProtection="1">
      <alignment horizontal="center" vertical="center"/>
      <protection hidden="1"/>
    </xf>
    <xf numFmtId="0" fontId="0" fillId="7" borderId="28" xfId="0" applyFill="1" applyBorder="1" applyAlignment="1" applyProtection="1">
      <alignment horizontal="center" vertical="center"/>
      <protection hidden="1"/>
    </xf>
    <xf numFmtId="0" fontId="0" fillId="4" borderId="48" xfId="0" applyFill="1" applyBorder="1" applyAlignment="1" applyProtection="1">
      <alignment horizontal="center" vertical="center"/>
      <protection hidden="1"/>
    </xf>
    <xf numFmtId="0" fontId="0" fillId="4" borderId="23" xfId="0" applyFill="1" applyBorder="1" applyAlignment="1" applyProtection="1">
      <alignment horizontal="center" vertical="center"/>
      <protection hidden="1"/>
    </xf>
    <xf numFmtId="0" fontId="0" fillId="4" borderId="28" xfId="0" applyFill="1" applyBorder="1" applyAlignment="1" applyProtection="1">
      <alignment horizontal="center" vertical="center"/>
      <protection hidden="1"/>
    </xf>
    <xf numFmtId="0" fontId="0" fillId="18" borderId="28" xfId="0" applyFill="1" applyBorder="1" applyAlignment="1" applyProtection="1">
      <alignment horizontal="center" vertical="center"/>
      <protection hidden="1"/>
    </xf>
    <xf numFmtId="0" fontId="0" fillId="18" borderId="23" xfId="0" applyFill="1" applyBorder="1" applyAlignment="1" applyProtection="1">
      <alignment horizontal="center" vertical="center"/>
      <protection hidden="1"/>
    </xf>
    <xf numFmtId="0" fontId="0" fillId="18" borderId="43" xfId="0" applyFill="1" applyBorder="1" applyAlignment="1" applyProtection="1">
      <alignment horizontal="center" vertical="center"/>
      <protection hidden="1"/>
    </xf>
    <xf numFmtId="0" fontId="0" fillId="18" borderId="42" xfId="0" applyFill="1" applyBorder="1" applyAlignment="1" applyProtection="1">
      <alignment horizontal="center" vertical="center"/>
      <protection hidden="1"/>
    </xf>
    <xf numFmtId="0" fontId="0" fillId="2" borderId="25" xfId="0" applyFill="1" applyBorder="1" applyAlignment="1" applyProtection="1">
      <alignment horizontal="center" vertical="center"/>
      <protection hidden="1"/>
    </xf>
    <xf numFmtId="0" fontId="0" fillId="2" borderId="49" xfId="0" applyFill="1" applyBorder="1" applyAlignment="1" applyProtection="1">
      <alignment horizontal="center" vertical="center"/>
      <protection hidden="1"/>
    </xf>
    <xf numFmtId="0" fontId="0" fillId="2" borderId="44" xfId="0" applyFill="1" applyBorder="1" applyAlignment="1" applyProtection="1">
      <alignment horizontal="center" vertical="center"/>
      <protection hidden="1"/>
    </xf>
    <xf numFmtId="0" fontId="27" fillId="9" borderId="1" xfId="0" applyFont="1" applyFill="1" applyBorder="1" applyAlignment="1">
      <alignment horizontal="center" vertical="center" wrapText="1"/>
    </xf>
    <xf numFmtId="0" fontId="23" fillId="0" borderId="50" xfId="0" applyFont="1" applyBorder="1" applyAlignment="1">
      <alignment vertical="center" wrapText="1"/>
    </xf>
    <xf numFmtId="0" fontId="7" fillId="5" borderId="6" xfId="0" applyFont="1" applyFill="1" applyBorder="1" applyAlignment="1">
      <alignment horizontal="center" vertical="center"/>
    </xf>
    <xf numFmtId="14" fontId="7" fillId="5" borderId="6" xfId="0" applyNumberFormat="1" applyFont="1" applyFill="1" applyBorder="1" applyAlignment="1">
      <alignment horizontal="center" vertical="center"/>
    </xf>
    <xf numFmtId="0" fontId="7" fillId="15" borderId="23" xfId="0" applyFont="1" applyFill="1" applyBorder="1" applyAlignment="1">
      <alignment horizontal="center" vertical="center"/>
    </xf>
    <xf numFmtId="0" fontId="21" fillId="0" borderId="23" xfId="0" applyFont="1" applyBorder="1" applyAlignment="1" applyProtection="1">
      <alignment horizontal="center" vertical="center" wrapText="1"/>
      <protection locked="0"/>
    </xf>
    <xf numFmtId="0" fontId="9" fillId="15" borderId="23" xfId="0" applyFont="1" applyFill="1" applyBorder="1" applyAlignment="1">
      <alignment horizontal="center" vertical="center"/>
    </xf>
    <xf numFmtId="0" fontId="27" fillId="9" borderId="2" xfId="0" applyFont="1" applyFill="1" applyBorder="1" applyAlignment="1">
      <alignment horizontal="center" vertical="center" wrapText="1"/>
    </xf>
    <xf numFmtId="0" fontId="29" fillId="5" borderId="0" xfId="0" applyFont="1" applyFill="1" applyAlignment="1" applyProtection="1">
      <alignment horizontal="center" vertical="center"/>
      <protection hidden="1"/>
    </xf>
    <xf numFmtId="0" fontId="29" fillId="0" borderId="0" xfId="0" applyFont="1"/>
    <xf numFmtId="0" fontId="24" fillId="0" borderId="23" xfId="0" applyFont="1" applyBorder="1" applyAlignment="1" applyProtection="1">
      <alignment horizontal="center" vertical="center" wrapText="1"/>
      <protection locked="0"/>
    </xf>
    <xf numFmtId="0" fontId="6" fillId="15" borderId="23" xfId="0" applyFont="1" applyFill="1" applyBorder="1" applyAlignment="1">
      <alignment horizontal="center" vertical="center"/>
    </xf>
    <xf numFmtId="0" fontId="8" fillId="8" borderId="2" xfId="0" applyFont="1" applyFill="1" applyBorder="1" applyAlignment="1">
      <alignment horizontal="center" vertical="center"/>
    </xf>
    <xf numFmtId="0" fontId="10" fillId="12" borderId="23" xfId="0" applyFont="1" applyFill="1" applyBorder="1" applyAlignment="1">
      <alignment horizontal="center" vertical="center" wrapText="1"/>
    </xf>
    <xf numFmtId="0" fontId="30" fillId="14" borderId="23" xfId="0" applyFont="1" applyFill="1" applyBorder="1" applyAlignment="1" applyProtection="1">
      <alignment horizontal="center" vertical="center" wrapText="1"/>
      <protection locked="0"/>
    </xf>
    <xf numFmtId="0" fontId="30" fillId="14" borderId="46" xfId="0" applyFont="1" applyFill="1" applyBorder="1" applyAlignment="1" applyProtection="1">
      <alignment horizontal="center" vertical="center" wrapText="1"/>
      <protection locked="0"/>
    </xf>
    <xf numFmtId="0" fontId="30" fillId="12" borderId="23" xfId="0" applyFont="1" applyFill="1" applyBorder="1" applyAlignment="1" applyProtection="1">
      <alignment horizontal="center" vertical="center" wrapText="1"/>
      <protection locked="0"/>
    </xf>
    <xf numFmtId="0" fontId="12" fillId="0" borderId="23" xfId="0" applyFont="1" applyBorder="1" applyAlignment="1">
      <alignment horizontal="center" vertical="center" wrapText="1"/>
    </xf>
    <xf numFmtId="0" fontId="7" fillId="0" borderId="23" xfId="0" applyFont="1" applyBorder="1" applyAlignment="1">
      <alignment vertical="center" wrapText="1"/>
    </xf>
    <xf numFmtId="0" fontId="30" fillId="12" borderId="46" xfId="0" applyFont="1" applyFill="1" applyBorder="1" applyAlignment="1" applyProtection="1">
      <alignment horizontal="center" vertical="center" wrapText="1"/>
      <protection locked="0"/>
    </xf>
    <xf numFmtId="0" fontId="18" fillId="12" borderId="46" xfId="0" applyFont="1" applyFill="1" applyBorder="1" applyAlignment="1" applyProtection="1">
      <alignment horizontal="center" vertical="center" wrapText="1"/>
      <protection locked="0"/>
    </xf>
    <xf numFmtId="0" fontId="7" fillId="12" borderId="46" xfId="0" applyFont="1" applyFill="1" applyBorder="1" applyAlignment="1" applyProtection="1">
      <alignment horizontal="center" vertical="center" wrapText="1"/>
      <protection locked="0"/>
    </xf>
    <xf numFmtId="0" fontId="7" fillId="13" borderId="53" xfId="0" applyFont="1" applyFill="1" applyBorder="1" applyAlignment="1">
      <alignment horizontal="center" vertical="center" wrapText="1"/>
    </xf>
    <xf numFmtId="0" fontId="7" fillId="12" borderId="46" xfId="0" applyFont="1" applyFill="1" applyBorder="1" applyAlignment="1">
      <alignment horizontal="center" vertical="center" wrapText="1"/>
    </xf>
    <xf numFmtId="0" fontId="10" fillId="12" borderId="46" xfId="0" applyFont="1" applyFill="1" applyBorder="1" applyAlignment="1">
      <alignment horizontal="center" vertical="center" wrapText="1"/>
    </xf>
    <xf numFmtId="0" fontId="7" fillId="13" borderId="46" xfId="0" applyFont="1" applyFill="1" applyBorder="1" applyAlignment="1">
      <alignment horizontal="center" vertical="center" wrapText="1"/>
    </xf>
    <xf numFmtId="0" fontId="7" fillId="12" borderId="54" xfId="0" applyFont="1" applyFill="1" applyBorder="1" applyAlignment="1" applyProtection="1">
      <alignment horizontal="center" vertical="center" wrapText="1"/>
      <protection locked="0"/>
    </xf>
    <xf numFmtId="0" fontId="7" fillId="13" borderId="54" xfId="0" applyFont="1" applyFill="1" applyBorder="1" applyAlignment="1">
      <alignment horizontal="center" vertical="center" wrapText="1"/>
    </xf>
    <xf numFmtId="0" fontId="28" fillId="0" borderId="0" xfId="0" applyFont="1" applyAlignment="1">
      <alignment vertical="center" wrapText="1"/>
    </xf>
    <xf numFmtId="0" fontId="28" fillId="0" borderId="23" xfId="0" applyFont="1" applyBorder="1" applyAlignment="1">
      <alignment vertical="center" wrapText="1"/>
    </xf>
    <xf numFmtId="0" fontId="28" fillId="0" borderId="3" xfId="0" applyFont="1" applyBorder="1" applyAlignment="1">
      <alignment horizontal="justify" vertical="center" wrapText="1"/>
    </xf>
    <xf numFmtId="49" fontId="7" fillId="12" borderId="23" xfId="0" applyNumberFormat="1" applyFont="1" applyFill="1" applyBorder="1" applyAlignment="1">
      <alignment horizontal="center" vertical="center" wrapText="1"/>
    </xf>
    <xf numFmtId="0" fontId="24" fillId="0" borderId="0" xfId="0" applyFont="1" applyAlignment="1">
      <alignment horizontal="center" vertical="center" wrapText="1"/>
    </xf>
    <xf numFmtId="0" fontId="31" fillId="0" borderId="23" xfId="0" applyFont="1" applyBorder="1" applyAlignment="1">
      <alignment horizontal="center" vertical="center" wrapText="1"/>
    </xf>
    <xf numFmtId="0" fontId="32" fillId="12" borderId="46"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xf>
    <xf numFmtId="0" fontId="7" fillId="4" borderId="3" xfId="0" applyFont="1" applyFill="1" applyBorder="1" applyAlignment="1">
      <alignment horizontal="center" vertical="center"/>
    </xf>
    <xf numFmtId="14" fontId="7" fillId="4" borderId="2" xfId="0" applyNumberFormat="1" applyFont="1" applyFill="1" applyBorder="1" applyAlignment="1">
      <alignment horizontal="center" vertical="center"/>
    </xf>
    <xf numFmtId="0" fontId="7" fillId="0" borderId="23" xfId="0" applyFont="1" applyBorder="1" applyAlignment="1">
      <alignment horizontal="center" vertical="center"/>
    </xf>
    <xf numFmtId="0" fontId="7" fillId="0" borderId="43" xfId="0" applyFont="1" applyBorder="1" applyAlignment="1">
      <alignment horizontal="center" vertical="center"/>
    </xf>
    <xf numFmtId="0" fontId="10" fillId="0" borderId="23" xfId="0" applyFont="1" applyBorder="1" applyAlignment="1" applyProtection="1">
      <alignment horizontal="center" vertical="center" wrapText="1"/>
      <protection locked="0"/>
    </xf>
    <xf numFmtId="0" fontId="7" fillId="0" borderId="26" xfId="0" applyFont="1" applyBorder="1" applyAlignment="1">
      <alignment horizontal="center" vertical="center" wrapText="1"/>
    </xf>
    <xf numFmtId="0" fontId="7" fillId="0" borderId="23" xfId="0" applyFont="1" applyBorder="1" applyAlignment="1">
      <alignment horizontal="center" vertical="center" wrapText="1"/>
    </xf>
    <xf numFmtId="0" fontId="24" fillId="5" borderId="23" xfId="0" applyFont="1" applyFill="1" applyBorder="1" applyAlignment="1" applyProtection="1">
      <alignment horizontal="center" vertical="center" wrapText="1"/>
      <protection locked="0"/>
    </xf>
    <xf numFmtId="0" fontId="10" fillId="0" borderId="23" xfId="0" applyFont="1" applyBorder="1" applyAlignment="1" applyProtection="1">
      <alignment horizontal="left" vertical="center" wrapText="1"/>
      <protection locked="0"/>
    </xf>
    <xf numFmtId="0" fontId="10" fillId="0" borderId="23" xfId="0" applyFont="1" applyBorder="1" applyAlignment="1" applyProtection="1">
      <alignment horizontal="justify" vertical="center" wrapText="1"/>
      <protection locked="0"/>
    </xf>
    <xf numFmtId="0" fontId="9" fillId="15" borderId="23" xfId="0" applyFont="1" applyFill="1" applyBorder="1" applyAlignment="1">
      <alignment horizontal="center" vertical="center" wrapText="1"/>
    </xf>
    <xf numFmtId="0" fontId="33" fillId="0" borderId="0" xfId="0" applyFont="1" applyAlignment="1">
      <alignment horizontal="center" vertical="center" wrapText="1"/>
    </xf>
    <xf numFmtId="0" fontId="33" fillId="0" borderId="23" xfId="0" applyFont="1" applyBorder="1" applyAlignment="1">
      <alignment horizontal="center" vertical="center" wrapText="1"/>
    </xf>
    <xf numFmtId="0" fontId="30" fillId="19" borderId="23" xfId="0" applyFont="1" applyFill="1" applyBorder="1" applyAlignment="1">
      <alignment horizontal="center" vertical="center" wrapText="1"/>
    </xf>
    <xf numFmtId="0" fontId="30" fillId="19" borderId="46" xfId="0" applyFont="1" applyFill="1" applyBorder="1" applyAlignment="1">
      <alignment horizontal="center" vertical="center" wrapText="1"/>
    </xf>
    <xf numFmtId="0" fontId="24" fillId="20" borderId="24" xfId="0" applyFont="1" applyFill="1" applyBorder="1" applyAlignment="1">
      <alignment horizontal="center" vertical="center" wrapText="1"/>
    </xf>
    <xf numFmtId="0" fontId="32" fillId="19" borderId="46" xfId="0" applyFont="1" applyFill="1" applyBorder="1" applyAlignment="1">
      <alignment horizontal="center" vertical="center" wrapText="1"/>
    </xf>
    <xf numFmtId="0" fontId="24" fillId="19" borderId="29" xfId="0" applyFont="1" applyFill="1" applyBorder="1" applyAlignment="1">
      <alignment horizontal="center" vertical="center" wrapText="1"/>
    </xf>
    <xf numFmtId="14" fontId="24" fillId="19" borderId="23" xfId="0" applyNumberFormat="1" applyFont="1" applyFill="1" applyBorder="1" applyAlignment="1">
      <alignment horizontal="center" vertical="center" wrapText="1"/>
    </xf>
    <xf numFmtId="0" fontId="24" fillId="20" borderId="23" xfId="0" applyFont="1" applyFill="1" applyBorder="1" applyAlignment="1">
      <alignment horizontal="center" vertical="center" wrapText="1"/>
    </xf>
    <xf numFmtId="0" fontId="7" fillId="12" borderId="56" xfId="0" applyFont="1" applyFill="1" applyBorder="1" applyAlignment="1">
      <alignment horizontal="center" vertical="center" wrapText="1"/>
    </xf>
    <xf numFmtId="0" fontId="18" fillId="12" borderId="57" xfId="0" applyFont="1" applyFill="1" applyBorder="1" applyAlignment="1" applyProtection="1">
      <alignment horizontal="center" vertical="center" wrapText="1"/>
      <protection locked="0"/>
    </xf>
    <xf numFmtId="0" fontId="18" fillId="12" borderId="58" xfId="0" applyFont="1" applyFill="1" applyBorder="1" applyAlignment="1" applyProtection="1">
      <alignment horizontal="center" vertical="center" wrapText="1"/>
      <protection locked="0"/>
    </xf>
    <xf numFmtId="0" fontId="32" fillId="19" borderId="23" xfId="0" applyFont="1" applyFill="1" applyBorder="1" applyAlignment="1">
      <alignment horizontal="center" vertical="center" wrapText="1"/>
    </xf>
    <xf numFmtId="0" fontId="7" fillId="12" borderId="55" xfId="0" applyFont="1" applyFill="1" applyBorder="1" applyAlignment="1" applyProtection="1">
      <alignment horizontal="center" vertical="center" wrapText="1"/>
      <protection locked="0"/>
    </xf>
    <xf numFmtId="0" fontId="7" fillId="12" borderId="59" xfId="0" applyFont="1" applyFill="1" applyBorder="1" applyAlignment="1" applyProtection="1">
      <alignment horizontal="center" vertical="center" wrapText="1"/>
      <protection locked="0"/>
    </xf>
    <xf numFmtId="0" fontId="24" fillId="20" borderId="53" xfId="0" applyFont="1" applyFill="1" applyBorder="1" applyAlignment="1">
      <alignment horizontal="center" vertical="center" wrapText="1"/>
    </xf>
    <xf numFmtId="0" fontId="18" fillId="12" borderId="60" xfId="0" applyFont="1" applyFill="1" applyBorder="1" applyAlignment="1" applyProtection="1">
      <alignment horizontal="center" vertical="center" wrapText="1"/>
      <protection locked="0"/>
    </xf>
    <xf numFmtId="49" fontId="7" fillId="12" borderId="46" xfId="0" applyNumberFormat="1" applyFont="1" applyFill="1" applyBorder="1" applyAlignment="1">
      <alignment horizontal="center" vertical="center" wrapText="1"/>
    </xf>
    <xf numFmtId="0" fontId="24" fillId="19" borderId="23" xfId="0" applyFont="1" applyFill="1" applyBorder="1" applyAlignment="1">
      <alignment horizontal="center" vertical="center" wrapText="1"/>
    </xf>
    <xf numFmtId="0" fontId="24" fillId="19" borderId="23" xfId="0" applyFont="1" applyFill="1" applyBorder="1" applyAlignment="1">
      <alignment horizontal="center" vertical="center"/>
    </xf>
    <xf numFmtId="0" fontId="24" fillId="0" borderId="29" xfId="0" applyFont="1" applyBorder="1" applyAlignment="1">
      <alignment horizontal="center" vertical="center" wrapText="1"/>
    </xf>
    <xf numFmtId="0" fontId="30" fillId="19" borderId="47" xfId="0" applyFont="1" applyFill="1" applyBorder="1" applyAlignment="1">
      <alignment horizontal="center" vertical="center" wrapText="1"/>
    </xf>
    <xf numFmtId="0" fontId="30" fillId="19" borderId="29" xfId="0" applyFont="1" applyFill="1" applyBorder="1" applyAlignment="1">
      <alignment horizontal="center" vertical="center" wrapText="1"/>
    </xf>
    <xf numFmtId="0" fontId="34" fillId="19" borderId="23" xfId="0" applyFont="1" applyFill="1" applyBorder="1" applyAlignment="1">
      <alignment horizontal="center" vertical="center" wrapText="1"/>
    </xf>
    <xf numFmtId="0" fontId="32" fillId="12" borderId="23" xfId="0" applyFont="1" applyFill="1" applyBorder="1" applyAlignment="1" applyProtection="1">
      <alignment horizontal="center" vertical="center" wrapText="1"/>
      <protection locked="0"/>
    </xf>
    <xf numFmtId="0" fontId="33" fillId="0" borderId="61" xfId="0" applyFont="1" applyBorder="1" applyAlignment="1">
      <alignment horizontal="center" vertical="center" wrapText="1"/>
    </xf>
    <xf numFmtId="0" fontId="30" fillId="19" borderId="61" xfId="0" applyFont="1" applyFill="1" applyBorder="1" applyAlignment="1">
      <alignment horizontal="center" vertical="center" wrapText="1"/>
    </xf>
    <xf numFmtId="0" fontId="35" fillId="13" borderId="29" xfId="0" applyFont="1" applyFill="1" applyBorder="1" applyAlignment="1">
      <alignment horizontal="center" vertical="center" wrapText="1"/>
    </xf>
    <xf numFmtId="0" fontId="35" fillId="12" borderId="29" xfId="0" applyFont="1" applyFill="1" applyBorder="1" applyAlignment="1">
      <alignment horizontal="center" vertical="center" wrapText="1"/>
    </xf>
    <xf numFmtId="0" fontId="36" fillId="19" borderId="29" xfId="0" applyFont="1" applyFill="1" applyBorder="1" applyAlignment="1">
      <alignment horizontal="center" vertical="center" wrapText="1"/>
    </xf>
    <xf numFmtId="0" fontId="35" fillId="12" borderId="23" xfId="0" applyFont="1" applyFill="1" applyBorder="1" applyAlignment="1">
      <alignment horizontal="center" vertical="center" wrapText="1"/>
    </xf>
    <xf numFmtId="0" fontId="36" fillId="19" borderId="23" xfId="0" applyFont="1" applyFill="1" applyBorder="1" applyAlignment="1">
      <alignment horizontal="center" vertical="center" wrapText="1"/>
    </xf>
    <xf numFmtId="0" fontId="8" fillId="8" borderId="4" xfId="0" applyFont="1" applyFill="1" applyBorder="1" applyAlignment="1">
      <alignment horizontal="center" vertical="center"/>
    </xf>
    <xf numFmtId="0" fontId="8" fillId="8" borderId="5" xfId="0" applyFont="1" applyFill="1" applyBorder="1" applyAlignment="1">
      <alignment horizontal="center" vertical="center"/>
    </xf>
    <xf numFmtId="0" fontId="8" fillId="8" borderId="6" xfId="0" applyFont="1" applyFill="1" applyBorder="1" applyAlignment="1">
      <alignment horizontal="center" vertical="center"/>
    </xf>
    <xf numFmtId="0" fontId="7" fillId="13" borderId="0" xfId="0" applyFont="1" applyFill="1" applyAlignment="1">
      <alignment horizontal="center" wrapText="1"/>
    </xf>
    <xf numFmtId="0" fontId="8" fillId="8" borderId="2"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8" fillId="8" borderId="15" xfId="0" applyFont="1" applyFill="1" applyBorder="1" applyAlignment="1">
      <alignment horizontal="center" vertical="center"/>
    </xf>
    <xf numFmtId="0" fontId="7" fillId="13" borderId="38" xfId="0" applyFont="1" applyFill="1" applyBorder="1" applyAlignment="1">
      <alignment horizontal="left" vertical="center" wrapText="1" readingOrder="1"/>
    </xf>
    <xf numFmtId="0" fontId="7" fillId="13" borderId="45" xfId="0" applyFont="1" applyFill="1" applyBorder="1" applyAlignment="1">
      <alignment horizontal="left" vertical="center" wrapText="1" readingOrder="1"/>
    </xf>
    <xf numFmtId="0" fontId="7" fillId="13" borderId="39" xfId="0" applyFont="1" applyFill="1" applyBorder="1" applyAlignment="1">
      <alignment horizontal="left" vertical="center" wrapText="1" readingOrder="1"/>
    </xf>
    <xf numFmtId="0" fontId="8" fillId="8" borderId="34" xfId="0" applyFont="1" applyFill="1" applyBorder="1" applyAlignment="1">
      <alignment horizontal="center" vertical="center"/>
    </xf>
    <xf numFmtId="0" fontId="8" fillId="8" borderId="36" xfId="0" applyFont="1" applyFill="1" applyBorder="1" applyAlignment="1">
      <alignment horizontal="center" vertical="center"/>
    </xf>
    <xf numFmtId="0" fontId="8" fillId="8" borderId="35" xfId="0" applyFont="1" applyFill="1" applyBorder="1" applyAlignment="1">
      <alignment horizontal="center" vertical="center"/>
    </xf>
    <xf numFmtId="0" fontId="7" fillId="13" borderId="37" xfId="0" applyFont="1" applyFill="1" applyBorder="1" applyAlignment="1">
      <alignment horizontal="center" vertical="center" wrapText="1"/>
    </xf>
    <xf numFmtId="0" fontId="7" fillId="13" borderId="18" xfId="0" applyFont="1" applyFill="1" applyBorder="1" applyAlignment="1">
      <alignment horizontal="center" vertical="center" wrapText="1"/>
    </xf>
    <xf numFmtId="0" fontId="7" fillId="13" borderId="51" xfId="0" applyFont="1" applyFill="1" applyBorder="1" applyAlignment="1">
      <alignment horizontal="center" vertical="center" wrapText="1"/>
    </xf>
    <xf numFmtId="0" fontId="7" fillId="13" borderId="52" xfId="0" applyFont="1" applyFill="1" applyBorder="1" applyAlignment="1">
      <alignment horizontal="center" vertical="center" wrapText="1"/>
    </xf>
    <xf numFmtId="0" fontId="7" fillId="13" borderId="16" xfId="0" applyFont="1" applyFill="1" applyBorder="1" applyAlignment="1">
      <alignment horizontal="center" vertical="center" wrapText="1"/>
    </xf>
    <xf numFmtId="0" fontId="7" fillId="13" borderId="17"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10" xfId="0" applyFont="1" applyFill="1" applyBorder="1" applyAlignment="1">
      <alignment horizontal="center" vertical="center" wrapText="1"/>
    </xf>
    <xf numFmtId="0" fontId="7" fillId="13" borderId="11"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13"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8" fillId="8" borderId="16" xfId="0" applyFont="1" applyFill="1" applyBorder="1" applyAlignment="1">
      <alignment horizontal="center" vertical="center"/>
    </xf>
    <xf numFmtId="0" fontId="8" fillId="8" borderId="17" xfId="0" applyFont="1" applyFill="1" applyBorder="1" applyAlignment="1">
      <alignment horizontal="center" vertical="center"/>
    </xf>
    <xf numFmtId="0" fontId="8" fillId="8" borderId="18" xfId="0" applyFont="1" applyFill="1" applyBorder="1" applyAlignment="1">
      <alignment horizontal="center" vertical="center"/>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4" xfId="0" applyFont="1" applyFill="1" applyBorder="1" applyAlignment="1">
      <alignment horizontal="center" vertical="center"/>
    </xf>
    <xf numFmtId="0" fontId="7" fillId="5" borderId="16"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7" fillId="5" borderId="0" xfId="0" applyFont="1" applyFill="1" applyAlignment="1">
      <alignment horizontal="center" vertical="center" wrapText="1"/>
    </xf>
    <xf numFmtId="0" fontId="8" fillId="8" borderId="12" xfId="0" applyFont="1" applyFill="1" applyBorder="1" applyAlignment="1">
      <alignment horizontal="center" vertical="center"/>
    </xf>
    <xf numFmtId="0" fontId="8" fillId="8" borderId="13" xfId="0" applyFont="1" applyFill="1" applyBorder="1" applyAlignment="1">
      <alignment horizontal="center" vertical="center"/>
    </xf>
    <xf numFmtId="0" fontId="8" fillId="8" borderId="12"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11" xfId="0" applyFont="1" applyFill="1" applyBorder="1" applyAlignment="1">
      <alignment horizontal="center" vertical="center" wrapText="1"/>
    </xf>
    <xf numFmtId="0" fontId="8" fillId="16" borderId="23" xfId="0" applyFont="1" applyFill="1" applyBorder="1" applyAlignment="1" applyProtection="1">
      <alignment horizontal="center" vertical="center" wrapText="1"/>
      <protection locked="0"/>
    </xf>
    <xf numFmtId="0" fontId="8" fillId="16" borderId="23" xfId="0" applyFont="1" applyFill="1" applyBorder="1" applyAlignment="1" applyProtection="1">
      <alignment horizontal="center" vertical="center" textRotation="90" wrapText="1"/>
      <protection locked="0"/>
    </xf>
    <xf numFmtId="0" fontId="12" fillId="5" borderId="16"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8" fillId="9" borderId="16" xfId="0" applyFont="1" applyFill="1" applyBorder="1" applyAlignment="1">
      <alignment horizontal="center" vertical="center"/>
    </xf>
    <xf numFmtId="0" fontId="8" fillId="9" borderId="17" xfId="0" applyFont="1" applyFill="1" applyBorder="1" applyAlignment="1">
      <alignment horizontal="center" vertical="center"/>
    </xf>
    <xf numFmtId="0" fontId="8" fillId="9" borderId="18" xfId="0" applyFont="1" applyFill="1" applyBorder="1" applyAlignment="1">
      <alignment horizontal="center" vertical="center"/>
    </xf>
    <xf numFmtId="0" fontId="8" fillId="9" borderId="12" xfId="0" applyFont="1" applyFill="1" applyBorder="1" applyAlignment="1">
      <alignment horizontal="center" vertical="center"/>
    </xf>
    <xf numFmtId="0" fontId="8" fillId="9" borderId="0" xfId="0" applyFont="1" applyFill="1" applyAlignment="1">
      <alignment horizontal="center" vertical="center"/>
    </xf>
    <xf numFmtId="0" fontId="8" fillId="9" borderId="13" xfId="0" applyFont="1" applyFill="1" applyBorder="1" applyAlignment="1">
      <alignment horizontal="center" vertical="center"/>
    </xf>
    <xf numFmtId="0" fontId="8" fillId="9" borderId="16"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8" fillId="9" borderId="0" xfId="0" applyFont="1" applyFill="1" applyAlignment="1">
      <alignment horizontal="center" vertical="center" wrapText="1"/>
    </xf>
    <xf numFmtId="0" fontId="8" fillId="9" borderId="10"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8" fillId="9" borderId="4" xfId="0" applyFont="1" applyFill="1" applyBorder="1" applyAlignment="1">
      <alignment horizontal="center" vertical="center"/>
    </xf>
    <xf numFmtId="0" fontId="8" fillId="9" borderId="6" xfId="0" applyFont="1" applyFill="1" applyBorder="1" applyAlignment="1">
      <alignment horizontal="center" vertical="center"/>
    </xf>
    <xf numFmtId="0" fontId="7" fillId="0" borderId="46" xfId="0" applyFont="1" applyBorder="1" applyAlignment="1" applyProtection="1">
      <alignment horizontal="center" vertical="center" wrapText="1"/>
      <protection locked="0"/>
    </xf>
    <xf numFmtId="0" fontId="7" fillId="0" borderId="47"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6" xfId="0" applyFont="1" applyFill="1" applyBorder="1" applyAlignment="1">
      <alignment horizontal="center" vertical="center"/>
    </xf>
    <xf numFmtId="0" fontId="7" fillId="0" borderId="2" xfId="0" applyFont="1" applyBorder="1" applyAlignment="1">
      <alignment horizontal="center" vertical="center"/>
    </xf>
    <xf numFmtId="0" fontId="7" fillId="0" borderId="15" xfId="0" applyFont="1" applyBorder="1" applyAlignment="1">
      <alignment horizontal="center" vertical="center"/>
    </xf>
    <xf numFmtId="0" fontId="7" fillId="0" borderId="3" xfId="0" applyFont="1" applyBorder="1" applyAlignment="1">
      <alignment horizontal="center" vertical="center"/>
    </xf>
    <xf numFmtId="0" fontId="8" fillId="8" borderId="17"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0" xfId="0" applyFont="1" applyAlignment="1">
      <alignment horizontal="center" vertic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4" xfId="0" applyFont="1" applyBorder="1" applyAlignment="1">
      <alignment horizontal="center" vertical="center" wrapText="1"/>
    </xf>
    <xf numFmtId="0" fontId="8" fillId="8" borderId="6"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8" fillId="8" borderId="28" xfId="0" applyFont="1" applyFill="1" applyBorder="1" applyAlignment="1">
      <alignment horizontal="center" vertical="center" wrapText="1"/>
    </xf>
    <xf numFmtId="0" fontId="8" fillId="8" borderId="43" xfId="0" applyFont="1" applyFill="1" applyBorder="1" applyAlignment="1">
      <alignment horizontal="center" vertical="center" wrapText="1"/>
    </xf>
    <xf numFmtId="0" fontId="8" fillId="8" borderId="25" xfId="0" applyFont="1" applyFill="1" applyBorder="1" applyAlignment="1">
      <alignment horizontal="center" vertical="center" wrapText="1"/>
    </xf>
    <xf numFmtId="0" fontId="8" fillId="8" borderId="44" xfId="0" applyFont="1" applyFill="1" applyBorder="1" applyAlignment="1">
      <alignment horizontal="center" vertical="center" wrapText="1"/>
    </xf>
    <xf numFmtId="0" fontId="8" fillId="8" borderId="27" xfId="0" applyFont="1" applyFill="1" applyBorder="1" applyAlignment="1">
      <alignment horizontal="center" vertical="center"/>
    </xf>
    <xf numFmtId="0" fontId="8" fillId="8" borderId="42" xfId="0" applyFont="1" applyFill="1" applyBorder="1" applyAlignment="1">
      <alignment horizontal="center" vertical="center"/>
    </xf>
    <xf numFmtId="0" fontId="8" fillId="8" borderId="28" xfId="0" applyFont="1" applyFill="1" applyBorder="1" applyAlignment="1">
      <alignment horizontal="center" vertical="center"/>
    </xf>
    <xf numFmtId="0" fontId="9" fillId="5" borderId="0" xfId="0" applyFont="1" applyFill="1" applyAlignment="1">
      <alignment horizontal="center" vertical="center"/>
    </xf>
    <xf numFmtId="0" fontId="9" fillId="5" borderId="31" xfId="0" applyFont="1" applyFill="1" applyBorder="1" applyAlignment="1">
      <alignment horizontal="center" vertical="center"/>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8" fillId="8" borderId="4" xfId="0" applyNumberFormat="1" applyFont="1" applyFill="1" applyBorder="1" applyAlignment="1">
      <alignment horizontal="center" vertical="center" wrapText="1"/>
    </xf>
    <xf numFmtId="49" fontId="8" fillId="8" borderId="5" xfId="0" applyNumberFormat="1" applyFont="1" applyFill="1" applyBorder="1" applyAlignment="1">
      <alignment horizontal="center" vertical="center" wrapText="1"/>
    </xf>
    <xf numFmtId="49" fontId="8" fillId="8" borderId="6" xfId="0" applyNumberFormat="1" applyFont="1" applyFill="1" applyBorder="1" applyAlignment="1">
      <alignment horizontal="center" vertical="center" wrapText="1"/>
    </xf>
    <xf numFmtId="49" fontId="7" fillId="5" borderId="29" xfId="0" applyNumberFormat="1" applyFont="1" applyFill="1" applyBorder="1" applyAlignment="1">
      <alignment horizontal="justify" vertical="justify" wrapText="1"/>
    </xf>
    <xf numFmtId="0" fontId="1" fillId="5" borderId="23" xfId="0" applyFont="1" applyFill="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hidden="1"/>
    </xf>
    <xf numFmtId="0" fontId="5" fillId="5" borderId="6" xfId="0" applyFont="1" applyFill="1" applyBorder="1" applyAlignment="1" applyProtection="1">
      <alignment horizontal="center" vertical="center"/>
      <protection hidden="1"/>
    </xf>
  </cellXfs>
  <cellStyles count="3">
    <cellStyle name="Hipervínculo" xfId="1" builtinId="8"/>
    <cellStyle name="Normal" xfId="0" builtinId="0"/>
    <cellStyle name="Normal 2 3" xfId="2" xr:uid="{00000000-0005-0000-0000-000002000000}"/>
  </cellStyles>
  <dxfs count="230">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ont>
        <color auto="1"/>
      </font>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ont>
        <b/>
        <i val="0"/>
        <color auto="1"/>
      </font>
      <fill>
        <patternFill>
          <bgColor rgb="FFC00000"/>
        </patternFill>
      </fill>
    </dxf>
    <dxf>
      <font>
        <b/>
        <i val="0"/>
      </font>
      <fill>
        <patternFill>
          <bgColor rgb="FF00B050"/>
        </patternFill>
      </fill>
    </dxf>
    <dxf>
      <font>
        <b/>
        <i val="0"/>
      </font>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C0000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1EDE14"/>
      <color rgb="FF78B54F"/>
      <color rgb="FF26FF00"/>
      <color rgb="FFE63E66"/>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857250</xdr:colOff>
      <xdr:row>0</xdr:row>
      <xdr:rowOff>178593</xdr:rowOff>
    </xdr:from>
    <xdr:to>
      <xdr:col>0</xdr:col>
      <xdr:colOff>2416969</xdr:colOff>
      <xdr:row>4</xdr:row>
      <xdr:rowOff>226219</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178593"/>
          <a:ext cx="1559719" cy="1381126"/>
        </a:xfrm>
        <a:prstGeom prst="rect">
          <a:avLst/>
        </a:prstGeom>
      </xdr:spPr>
    </xdr:pic>
    <xdr:clientData/>
  </xdr:twoCellAnchor>
  <xdr:twoCellAnchor editAs="oneCell">
    <xdr:from>
      <xdr:col>4</xdr:col>
      <xdr:colOff>433070</xdr:colOff>
      <xdr:row>12</xdr:row>
      <xdr:rowOff>47626</xdr:rowOff>
    </xdr:from>
    <xdr:to>
      <xdr:col>4</xdr:col>
      <xdr:colOff>1413510</xdr:colOff>
      <xdr:row>15</xdr:row>
      <xdr:rowOff>128588</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46539" y="6429376"/>
          <a:ext cx="980440" cy="581025"/>
        </a:xfrm>
        <a:prstGeom prst="rect">
          <a:avLst/>
        </a:prstGeom>
      </xdr:spPr>
    </xdr:pic>
    <xdr:clientData/>
  </xdr:twoCellAnchor>
  <xdr:twoCellAnchor editAs="oneCell">
    <xdr:from>
      <xdr:col>1</xdr:col>
      <xdr:colOff>3107531</xdr:colOff>
      <xdr:row>12</xdr:row>
      <xdr:rowOff>41752</xdr:rowOff>
    </xdr:from>
    <xdr:to>
      <xdr:col>2</xdr:col>
      <xdr:colOff>1017270</xdr:colOff>
      <xdr:row>15</xdr:row>
      <xdr:rowOff>114459</xdr:rowOff>
    </xdr:to>
    <xdr:pic>
      <xdr:nvPicPr>
        <xdr:cNvPr id="6" name="Imagen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12719" y="6423502"/>
          <a:ext cx="1731645" cy="57277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635000</xdr:colOff>
      <xdr:row>0</xdr:row>
      <xdr:rowOff>142875</xdr:rowOff>
    </xdr:from>
    <xdr:to>
      <xdr:col>1</xdr:col>
      <xdr:colOff>784225</xdr:colOff>
      <xdr:row>4</xdr:row>
      <xdr:rowOff>95250</xdr:rowOff>
    </xdr:to>
    <xdr:pic>
      <xdr:nvPicPr>
        <xdr:cNvPr id="5" name="Imagen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0" y="142875"/>
          <a:ext cx="1133475" cy="730250"/>
        </a:xfrm>
        <a:prstGeom prst="rect">
          <a:avLst/>
        </a:prstGeom>
      </xdr:spPr>
    </xdr:pic>
    <xdr:clientData/>
  </xdr:twoCellAnchor>
  <xdr:twoCellAnchor editAs="oneCell">
    <xdr:from>
      <xdr:col>12</xdr:col>
      <xdr:colOff>2687320</xdr:colOff>
      <xdr:row>46</xdr:row>
      <xdr:rowOff>111125</xdr:rowOff>
    </xdr:from>
    <xdr:to>
      <xdr:col>12</xdr:col>
      <xdr:colOff>3667760</xdr:colOff>
      <xdr:row>50</xdr:row>
      <xdr:rowOff>57150</xdr:rowOff>
    </xdr:to>
    <xdr:pic>
      <xdr:nvPicPr>
        <xdr:cNvPr id="6" name="Imagen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357195" y="6572250"/>
          <a:ext cx="980440" cy="581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0</xdr:row>
      <xdr:rowOff>28575</xdr:rowOff>
    </xdr:from>
    <xdr:to>
      <xdr:col>1</xdr:col>
      <xdr:colOff>561975</xdr:colOff>
      <xdr:row>4</xdr:row>
      <xdr:rowOff>123825</xdr:rowOff>
    </xdr:to>
    <xdr:pic>
      <xdr:nvPicPr>
        <xdr:cNvPr id="4" name="Imagen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28575"/>
          <a:ext cx="1133475" cy="885825"/>
        </a:xfrm>
        <a:prstGeom prst="rect">
          <a:avLst/>
        </a:prstGeom>
      </xdr:spPr>
    </xdr:pic>
    <xdr:clientData/>
  </xdr:twoCellAnchor>
  <xdr:twoCellAnchor editAs="oneCell">
    <xdr:from>
      <xdr:col>7</xdr:col>
      <xdr:colOff>480695</xdr:colOff>
      <xdr:row>227</xdr:row>
      <xdr:rowOff>0</xdr:rowOff>
    </xdr:from>
    <xdr:to>
      <xdr:col>8</xdr:col>
      <xdr:colOff>470535</xdr:colOff>
      <xdr:row>230</xdr:row>
      <xdr:rowOff>95248</xdr:rowOff>
    </xdr:to>
    <xdr:pic>
      <xdr:nvPicPr>
        <xdr:cNvPr id="5" name="Imagen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77320" y="38642925"/>
          <a:ext cx="980440" cy="581025"/>
        </a:xfrm>
        <a:prstGeom prst="rect">
          <a:avLst/>
        </a:prstGeom>
      </xdr:spPr>
    </xdr:pic>
    <xdr:clientData/>
  </xdr:twoCellAnchor>
  <xdr:twoCellAnchor editAs="oneCell">
    <xdr:from>
      <xdr:col>5</xdr:col>
      <xdr:colOff>0</xdr:colOff>
      <xdr:row>227</xdr:row>
      <xdr:rowOff>29845</xdr:rowOff>
    </xdr:from>
    <xdr:to>
      <xdr:col>5</xdr:col>
      <xdr:colOff>1731645</xdr:colOff>
      <xdr:row>230</xdr:row>
      <xdr:rowOff>116838</xdr:rowOff>
    </xdr:to>
    <xdr:pic>
      <xdr:nvPicPr>
        <xdr:cNvPr id="6" name="Imagen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15250" y="38672770"/>
          <a:ext cx="1731645" cy="572770"/>
        </a:xfrm>
        <a:prstGeom prst="rect">
          <a:avLst/>
        </a:prstGeom>
        <a:noFill/>
      </xdr:spPr>
    </xdr:pic>
    <xdr:clientData/>
  </xdr:twoCellAnchor>
  <xdr:twoCellAnchor editAs="oneCell">
    <xdr:from>
      <xdr:col>17</xdr:col>
      <xdr:colOff>172720</xdr:colOff>
      <xdr:row>923</xdr:row>
      <xdr:rowOff>123825</xdr:rowOff>
    </xdr:from>
    <xdr:to>
      <xdr:col>18</xdr:col>
      <xdr:colOff>391160</xdr:colOff>
      <xdr:row>927</xdr:row>
      <xdr:rowOff>57150</xdr:rowOff>
    </xdr:to>
    <xdr:pic>
      <xdr:nvPicPr>
        <xdr:cNvPr id="7" name="Imagen 6">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289520" y="151628475"/>
          <a:ext cx="980440" cy="581025"/>
        </a:xfrm>
        <a:prstGeom prst="rect">
          <a:avLst/>
        </a:prstGeom>
      </xdr:spPr>
    </xdr:pic>
    <xdr:clientData/>
  </xdr:twoCellAnchor>
  <xdr:twoCellAnchor editAs="oneCell">
    <xdr:from>
      <xdr:col>5</xdr:col>
      <xdr:colOff>76200</xdr:colOff>
      <xdr:row>923</xdr:row>
      <xdr:rowOff>137795</xdr:rowOff>
    </xdr:from>
    <xdr:to>
      <xdr:col>5</xdr:col>
      <xdr:colOff>1807845</xdr:colOff>
      <xdr:row>927</xdr:row>
      <xdr:rowOff>62865</xdr:rowOff>
    </xdr:to>
    <xdr:pic>
      <xdr:nvPicPr>
        <xdr:cNvPr id="8" name="Imagen 7">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91450" y="151642445"/>
          <a:ext cx="1731645" cy="572770"/>
        </a:xfrm>
        <a:prstGeom prst="rect">
          <a:avLst/>
        </a:prstGeom>
        <a:noFill/>
      </xdr:spPr>
    </xdr:pic>
    <xdr:clientData/>
  </xdr:twoCellAnchor>
  <xdr:twoCellAnchor editAs="oneCell">
    <xdr:from>
      <xdr:col>12</xdr:col>
      <xdr:colOff>923925</xdr:colOff>
      <xdr:row>923</xdr:row>
      <xdr:rowOff>28575</xdr:rowOff>
    </xdr:from>
    <xdr:to>
      <xdr:col>13</xdr:col>
      <xdr:colOff>923290</xdr:colOff>
      <xdr:row>926</xdr:row>
      <xdr:rowOff>123825</xdr:rowOff>
    </xdr:to>
    <xdr:pic>
      <xdr:nvPicPr>
        <xdr:cNvPr id="11" name="Imagen 10">
          <a:extLst>
            <a:ext uri="{FF2B5EF4-FFF2-40B4-BE49-F238E27FC236}">
              <a16:creationId xmlns:a16="http://schemas.microsoft.com/office/drawing/2014/main" id="{00000000-0008-0000-0200-00000B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21150" y="151533225"/>
          <a:ext cx="980440" cy="581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269875</xdr:colOff>
      <xdr:row>0</xdr:row>
      <xdr:rowOff>127000</xdr:rowOff>
    </xdr:from>
    <xdr:to>
      <xdr:col>1</xdr:col>
      <xdr:colOff>270933</xdr:colOff>
      <xdr:row>4</xdr:row>
      <xdr:rowOff>523875</xdr:rowOff>
    </xdr:to>
    <xdr:pic>
      <xdr:nvPicPr>
        <xdr:cNvPr id="4" name="Imagen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875" y="127000"/>
          <a:ext cx="1133475" cy="1206500"/>
        </a:xfrm>
        <a:prstGeom prst="rect">
          <a:avLst/>
        </a:prstGeom>
      </xdr:spPr>
    </xdr:pic>
    <xdr:clientData/>
  </xdr:twoCellAnchor>
  <xdr:twoCellAnchor editAs="oneCell">
    <xdr:from>
      <xdr:col>12</xdr:col>
      <xdr:colOff>1226820</xdr:colOff>
      <xdr:row>36</xdr:row>
      <xdr:rowOff>0</xdr:rowOff>
    </xdr:from>
    <xdr:to>
      <xdr:col>12</xdr:col>
      <xdr:colOff>2207260</xdr:colOff>
      <xdr:row>39</xdr:row>
      <xdr:rowOff>137583</xdr:rowOff>
    </xdr:to>
    <xdr:pic>
      <xdr:nvPicPr>
        <xdr:cNvPr id="5" name="Imagen 4">
          <a:extLst>
            <a:ext uri="{FF2B5EF4-FFF2-40B4-BE49-F238E27FC236}">
              <a16:creationId xmlns:a16="http://schemas.microsoft.com/office/drawing/2014/main" id="{00000000-0008-0000-0300-000005000000}"/>
            </a:ext>
            <a:ext uri="{147F2762-F138-4A5C-976F-8EAC2B608ADB}">
              <a16:predDERef xmlns:a16="http://schemas.microsoft.com/office/drawing/2014/main" pred="{00000000-0008-0000-03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070570" y="6461125"/>
          <a:ext cx="980440" cy="581025"/>
        </a:xfrm>
        <a:prstGeom prst="rect">
          <a:avLst/>
        </a:prstGeom>
      </xdr:spPr>
    </xdr:pic>
    <xdr:clientData/>
  </xdr:twoCellAnchor>
  <xdr:twoCellAnchor editAs="oneCell">
    <xdr:from>
      <xdr:col>4</xdr:col>
      <xdr:colOff>1762125</xdr:colOff>
      <xdr:row>36</xdr:row>
      <xdr:rowOff>0</xdr:rowOff>
    </xdr:from>
    <xdr:to>
      <xdr:col>5</xdr:col>
      <xdr:colOff>1303020</xdr:colOff>
      <xdr:row>39</xdr:row>
      <xdr:rowOff>126154</xdr:rowOff>
    </xdr:to>
    <xdr:pic>
      <xdr:nvPicPr>
        <xdr:cNvPr id="6" name="Imagen 5">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09792" y="1809750"/>
          <a:ext cx="1731645" cy="60240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63501</xdr:colOff>
      <xdr:row>1</xdr:row>
      <xdr:rowOff>15875</xdr:rowOff>
    </xdr:from>
    <xdr:to>
      <xdr:col>0</xdr:col>
      <xdr:colOff>635001</xdr:colOff>
      <xdr:row>8</xdr:row>
      <xdr:rowOff>671513</xdr:rowOff>
    </xdr:to>
    <xdr:pic>
      <xdr:nvPicPr>
        <xdr:cNvPr id="4" name="Imagen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1" y="269875"/>
          <a:ext cx="571500" cy="885825"/>
        </a:xfrm>
        <a:prstGeom prst="rect">
          <a:avLst/>
        </a:prstGeom>
      </xdr:spPr>
    </xdr:pic>
    <xdr:clientData/>
  </xdr:twoCellAnchor>
  <xdr:twoCellAnchor editAs="oneCell">
    <xdr:from>
      <xdr:col>9</xdr:col>
      <xdr:colOff>1012032</xdr:colOff>
      <xdr:row>45</xdr:row>
      <xdr:rowOff>142875</xdr:rowOff>
    </xdr:from>
    <xdr:to>
      <xdr:col>11</xdr:col>
      <xdr:colOff>116364</xdr:colOff>
      <xdr:row>49</xdr:row>
      <xdr:rowOff>72709</xdr:rowOff>
    </xdr:to>
    <xdr:pic>
      <xdr:nvPicPr>
        <xdr:cNvPr id="2" name="Imagen 1">
          <a:extLst>
            <a:ext uri="{FF2B5EF4-FFF2-40B4-BE49-F238E27FC236}">
              <a16:creationId xmlns:a16="http://schemas.microsoft.com/office/drawing/2014/main" id="{2512053A-3978-45DB-BC96-54509F097B3A}"/>
            </a:ext>
            <a:ext uri="{147F2762-F138-4A5C-976F-8EAC2B608ADB}">
              <a16:predDERef xmlns:a16="http://schemas.microsoft.com/office/drawing/2014/main" pred="{00000000-0008-0000-04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94657" y="102965250"/>
          <a:ext cx="1723707" cy="596584"/>
        </a:xfrm>
        <a:prstGeom prst="rect">
          <a:avLst/>
        </a:prstGeom>
        <a:noFill/>
      </xdr:spPr>
    </xdr:pic>
    <xdr:clientData/>
  </xdr:twoCellAnchor>
  <xdr:twoCellAnchor editAs="oneCell">
    <xdr:from>
      <xdr:col>19</xdr:col>
      <xdr:colOff>1288256</xdr:colOff>
      <xdr:row>46</xdr:row>
      <xdr:rowOff>130968</xdr:rowOff>
    </xdr:from>
    <xdr:to>
      <xdr:col>20</xdr:col>
      <xdr:colOff>970915</xdr:colOff>
      <xdr:row>50</xdr:row>
      <xdr:rowOff>69052</xdr:rowOff>
    </xdr:to>
    <xdr:pic>
      <xdr:nvPicPr>
        <xdr:cNvPr id="3" name="Imagen 2">
          <a:extLst>
            <a:ext uri="{FF2B5EF4-FFF2-40B4-BE49-F238E27FC236}">
              <a16:creationId xmlns:a16="http://schemas.microsoft.com/office/drawing/2014/main" id="{3AAE4000-EF43-47E1-B535-7C70230107E2}"/>
            </a:ext>
            <a:ext uri="{147F2762-F138-4A5C-976F-8EAC2B608ADB}">
              <a16:predDERef xmlns:a16="http://schemas.microsoft.com/office/drawing/2014/main" pred="{2512053A-3978-45DB-BC96-54509F097B3A}"/>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339131" y="103120031"/>
          <a:ext cx="980440" cy="6048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1</xdr:row>
      <xdr:rowOff>38100</xdr:rowOff>
    </xdr:from>
    <xdr:to>
      <xdr:col>0</xdr:col>
      <xdr:colOff>1247775</xdr:colOff>
      <xdr:row>5</xdr:row>
      <xdr:rowOff>38100</xdr:rowOff>
    </xdr:to>
    <xdr:pic>
      <xdr:nvPicPr>
        <xdr:cNvPr id="4" name="Imagen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285750"/>
          <a:ext cx="1133475" cy="885825"/>
        </a:xfrm>
        <a:prstGeom prst="rect">
          <a:avLst/>
        </a:prstGeom>
      </xdr:spPr>
    </xdr:pic>
    <xdr:clientData/>
  </xdr:twoCellAnchor>
  <xdr:twoCellAnchor editAs="oneCell">
    <xdr:from>
      <xdr:col>7</xdr:col>
      <xdr:colOff>804545</xdr:colOff>
      <xdr:row>38</xdr:row>
      <xdr:rowOff>152400</xdr:rowOff>
    </xdr:from>
    <xdr:to>
      <xdr:col>7</xdr:col>
      <xdr:colOff>1784985</xdr:colOff>
      <xdr:row>42</xdr:row>
      <xdr:rowOff>85725</xdr:rowOff>
    </xdr:to>
    <xdr:pic>
      <xdr:nvPicPr>
        <xdr:cNvPr id="5" name="Imagen 4">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05820" y="5791200"/>
          <a:ext cx="980440" cy="581025"/>
        </a:xfrm>
        <a:prstGeom prst="rect">
          <a:avLst/>
        </a:prstGeom>
      </xdr:spPr>
    </xdr:pic>
    <xdr:clientData/>
  </xdr:twoCellAnchor>
  <xdr:twoCellAnchor editAs="oneCell">
    <xdr:from>
      <xdr:col>4</xdr:col>
      <xdr:colOff>66675</xdr:colOff>
      <xdr:row>38</xdr:row>
      <xdr:rowOff>96520</xdr:rowOff>
    </xdr:from>
    <xdr:to>
      <xdr:col>5</xdr:col>
      <xdr:colOff>607695</xdr:colOff>
      <xdr:row>42</xdr:row>
      <xdr:rowOff>21590</xdr:rowOff>
    </xdr:to>
    <xdr:pic>
      <xdr:nvPicPr>
        <xdr:cNvPr id="6" name="Imagen 5">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14900" y="5735320"/>
          <a:ext cx="1731645" cy="57277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43962</xdr:colOff>
      <xdr:row>1</xdr:row>
      <xdr:rowOff>139211</xdr:rowOff>
    </xdr:from>
    <xdr:to>
      <xdr:col>0</xdr:col>
      <xdr:colOff>1177437</xdr:colOff>
      <xdr:row>5</xdr:row>
      <xdr:rowOff>145805</xdr:rowOff>
    </xdr:to>
    <xdr:pic>
      <xdr:nvPicPr>
        <xdr:cNvPr id="3" name="Imagen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962" y="388326"/>
          <a:ext cx="1133475" cy="885825"/>
        </a:xfrm>
        <a:prstGeom prst="rect">
          <a:avLst/>
        </a:prstGeom>
      </xdr:spPr>
    </xdr:pic>
    <xdr:clientData/>
  </xdr:twoCellAnchor>
  <xdr:twoCellAnchor editAs="oneCell">
    <xdr:from>
      <xdr:col>6</xdr:col>
      <xdr:colOff>806743</xdr:colOff>
      <xdr:row>38</xdr:row>
      <xdr:rowOff>58615</xdr:rowOff>
    </xdr:from>
    <xdr:to>
      <xdr:col>6</xdr:col>
      <xdr:colOff>1787183</xdr:colOff>
      <xdr:row>40</xdr:row>
      <xdr:rowOff>58615</xdr:rowOff>
    </xdr:to>
    <xdr:pic>
      <xdr:nvPicPr>
        <xdr:cNvPr id="4" name="Imagen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16935" y="3209192"/>
          <a:ext cx="980440" cy="322385"/>
        </a:xfrm>
        <a:prstGeom prst="rect">
          <a:avLst/>
        </a:prstGeom>
      </xdr:spPr>
    </xdr:pic>
    <xdr:clientData/>
  </xdr:twoCellAnchor>
  <xdr:twoCellAnchor editAs="oneCell">
    <xdr:from>
      <xdr:col>2</xdr:col>
      <xdr:colOff>2264019</xdr:colOff>
      <xdr:row>38</xdr:row>
      <xdr:rowOff>0</xdr:rowOff>
    </xdr:from>
    <xdr:to>
      <xdr:col>4</xdr:col>
      <xdr:colOff>105067</xdr:colOff>
      <xdr:row>40</xdr:row>
      <xdr:rowOff>121579</xdr:rowOff>
    </xdr:to>
    <xdr:pic>
      <xdr:nvPicPr>
        <xdr:cNvPr id="5" name="Imagen 4">
          <a:extLst>
            <a:ext uri="{FF2B5EF4-FFF2-40B4-BE49-F238E27FC236}">
              <a16:creationId xmlns:a16="http://schemas.microsoft.com/office/drawing/2014/main" id="{00000000-0008-0000-06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7384" y="3121806"/>
          <a:ext cx="1731645" cy="446406"/>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549519</xdr:colOff>
      <xdr:row>0</xdr:row>
      <xdr:rowOff>36635</xdr:rowOff>
    </xdr:from>
    <xdr:to>
      <xdr:col>0</xdr:col>
      <xdr:colOff>1682994</xdr:colOff>
      <xdr:row>4</xdr:row>
      <xdr:rowOff>175114</xdr:rowOff>
    </xdr:to>
    <xdr:pic>
      <xdr:nvPicPr>
        <xdr:cNvPr id="3" name="Imagen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9519" y="36635"/>
          <a:ext cx="1133475" cy="885825"/>
        </a:xfrm>
        <a:prstGeom prst="rect">
          <a:avLst/>
        </a:prstGeom>
      </xdr:spPr>
    </xdr:pic>
    <xdr:clientData/>
  </xdr:twoCellAnchor>
  <xdr:twoCellAnchor editAs="oneCell">
    <xdr:from>
      <xdr:col>5</xdr:col>
      <xdr:colOff>1341609</xdr:colOff>
      <xdr:row>7</xdr:row>
      <xdr:rowOff>7326</xdr:rowOff>
    </xdr:from>
    <xdr:to>
      <xdr:col>6</xdr:col>
      <xdr:colOff>636856</xdr:colOff>
      <xdr:row>10</xdr:row>
      <xdr:rowOff>104774</xdr:rowOff>
    </xdr:to>
    <xdr:pic>
      <xdr:nvPicPr>
        <xdr:cNvPr id="4" name="Imagen 3">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49224" y="1282211"/>
          <a:ext cx="980440" cy="581025"/>
        </a:xfrm>
        <a:prstGeom prst="rect">
          <a:avLst/>
        </a:prstGeom>
      </xdr:spPr>
    </xdr:pic>
    <xdr:clientData/>
  </xdr:twoCellAnchor>
  <xdr:twoCellAnchor editAs="oneCell">
    <xdr:from>
      <xdr:col>2</xdr:col>
      <xdr:colOff>2117481</xdr:colOff>
      <xdr:row>7</xdr:row>
      <xdr:rowOff>15191</xdr:rowOff>
    </xdr:from>
    <xdr:to>
      <xdr:col>3</xdr:col>
      <xdr:colOff>1563126</xdr:colOff>
      <xdr:row>10</xdr:row>
      <xdr:rowOff>104384</xdr:rowOff>
    </xdr:to>
    <xdr:pic>
      <xdr:nvPicPr>
        <xdr:cNvPr id="5" name="Imagen 4">
          <a:extLst>
            <a:ext uri="{FF2B5EF4-FFF2-40B4-BE49-F238E27FC236}">
              <a16:creationId xmlns:a16="http://schemas.microsoft.com/office/drawing/2014/main" id="{00000000-0008-0000-07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01558" y="1290076"/>
          <a:ext cx="1731645" cy="572770"/>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scjgovcol-my.sharepoint.com/Users/lourdes.acuna/OneDrive/OneDrive%20-%20Secretar&#237;a%20Distrital%20de%20Seguridad,%20Convivencia%20y%20Justicia/LOURDES_ACU&#209;A/SCJ/SEGURIDAD%20DE%20LA%20INFORMACI&#211;N/ACTIVOS/ACTIVOS_XA_ACEPTACION/PENDIENTES/17.%20Activos%20de%20Informaci&#243;n_CDVAM_08102019.XLSX?F43FC788" TargetMode="External"/><Relationship Id="rId1" Type="http://schemas.openxmlformats.org/officeDocument/2006/relationships/externalLinkPath" Target="file:///\\F43FC788\17.%20Activos%20de%20Informaci&#243;n_CDVAM_081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TRD_CARCEL"/>
      <sheetName val="Hoja2"/>
      <sheetName val="Proceso"/>
      <sheetName val="Listas"/>
      <sheetName val="Índice de inforación CyR"/>
    </sheetNames>
    <sheetDataSet>
      <sheetData sheetId="0" refreshError="1"/>
      <sheetData sheetId="1" refreshError="1"/>
      <sheetData sheetId="2">
        <row r="2">
          <cell r="A2" t="str">
            <v>Atención Integral Básica a las PPL</v>
          </cell>
        </row>
        <row r="3">
          <cell r="A3" t="str">
            <v>Trámite Jurídico a la Situación de las PPL</v>
          </cell>
        </row>
        <row r="4">
          <cell r="A4" t="str">
            <v xml:space="preserve">Custodia y Vigilancia para la Seguridad </v>
          </cell>
        </row>
        <row r="5">
          <cell r="A5" t="str">
            <v xml:space="preserve">C-AJ-1 Acceso y Fortalecimiento a la Justicia </v>
          </cell>
        </row>
      </sheetData>
      <sheetData sheetId="3" refreshError="1"/>
      <sheetData sheetId="4"/>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8" dT="2019-03-07T21:45:58.17" personId="{00000000-0000-0000-0000-000000000000}"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customProperty" Target="../customProperty2.bin"/><Relationship Id="rId7" Type="http://schemas.openxmlformats.org/officeDocument/2006/relationships/comments" Target="../comments1.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customProperty" Target="../customProperty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7" Type="http://schemas.openxmlformats.org/officeDocument/2006/relationships/comments" Target="../comments4.xml"/><Relationship Id="rId2" Type="http://schemas.openxmlformats.org/officeDocument/2006/relationships/customProperty" Target="../customProperty4.bin"/><Relationship Id="rId1" Type="http://schemas.openxmlformats.org/officeDocument/2006/relationships/printerSettings" Target="../printerSettings/printerSettings5.bin"/><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customProperty" Target="../customProperty6.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8.bin"/><Relationship Id="rId7" Type="http://schemas.openxmlformats.org/officeDocument/2006/relationships/comments" Target="../comments5.xml"/><Relationship Id="rId2" Type="http://schemas.openxmlformats.org/officeDocument/2006/relationships/customProperty" Target="../customProperty7.bin"/><Relationship Id="rId1" Type="http://schemas.openxmlformats.org/officeDocument/2006/relationships/printerSettings" Target="../printerSettings/printerSettings6.bin"/><Relationship Id="rId6" Type="http://schemas.openxmlformats.org/officeDocument/2006/relationships/vmlDrawing" Target="../drawings/vmlDrawing5.vml"/><Relationship Id="rId5" Type="http://schemas.openxmlformats.org/officeDocument/2006/relationships/drawing" Target="../drawings/drawing6.xml"/><Relationship Id="rId4" Type="http://schemas.openxmlformats.org/officeDocument/2006/relationships/customProperty" Target="../customProperty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FF00"/>
  </sheetPr>
  <dimension ref="A1:E12"/>
  <sheetViews>
    <sheetView view="pageBreakPreview" zoomScale="80" zoomScaleNormal="80" zoomScaleSheetLayoutView="80" workbookViewId="0">
      <selection activeCell="H1" sqref="H1"/>
    </sheetView>
  </sheetViews>
  <sheetFormatPr baseColWidth="10" defaultColWidth="11.42578125" defaultRowHeight="12.75" x14ac:dyDescent="0.25"/>
  <cols>
    <col min="1" max="1" width="51" style="92" customWidth="1"/>
    <col min="2" max="2" width="57.28515625" style="92" customWidth="1"/>
    <col min="3" max="3" width="57.42578125" style="92" customWidth="1"/>
    <col min="4" max="4" width="21.7109375" style="92" bestFit="1" customWidth="1"/>
    <col min="5" max="5" width="29.42578125" style="92" customWidth="1"/>
    <col min="6" max="16384" width="11.42578125" style="92"/>
  </cols>
  <sheetData>
    <row r="1" spans="1:5" ht="26.25" customHeight="1" thickBot="1" x14ac:dyDescent="0.3">
      <c r="A1" s="90"/>
      <c r="B1" s="260" t="s">
        <v>0</v>
      </c>
      <c r="C1" s="263" t="s">
        <v>1</v>
      </c>
      <c r="D1" s="91" t="s">
        <v>2</v>
      </c>
      <c r="E1" s="86" t="s">
        <v>3</v>
      </c>
    </row>
    <row r="2" spans="1:5" ht="26.25" customHeight="1" thickBot="1" x14ac:dyDescent="0.3">
      <c r="A2" s="90"/>
      <c r="B2" s="261"/>
      <c r="C2" s="264"/>
      <c r="D2" s="91" t="s">
        <v>4</v>
      </c>
      <c r="E2" s="88">
        <v>1</v>
      </c>
    </row>
    <row r="3" spans="1:5" ht="26.25" customHeight="1" thickBot="1" x14ac:dyDescent="0.3">
      <c r="A3" s="90"/>
      <c r="B3" s="262"/>
      <c r="C3" s="265"/>
      <c r="D3" s="93" t="s">
        <v>5</v>
      </c>
      <c r="E3" s="89">
        <v>44447</v>
      </c>
    </row>
    <row r="4" spans="1:5" ht="26.25" customHeight="1" x14ac:dyDescent="0.25">
      <c r="A4" s="90"/>
      <c r="B4" s="266" t="s">
        <v>6</v>
      </c>
      <c r="C4" s="263" t="s">
        <v>7</v>
      </c>
      <c r="D4" s="260" t="s">
        <v>8</v>
      </c>
      <c r="E4" s="263" t="s">
        <v>9</v>
      </c>
    </row>
    <row r="5" spans="1:5" ht="26.25" customHeight="1" thickBot="1" x14ac:dyDescent="0.3">
      <c r="A5" s="90"/>
      <c r="B5" s="266"/>
      <c r="C5" s="264"/>
      <c r="D5" s="262"/>
      <c r="E5" s="265"/>
    </row>
    <row r="6" spans="1:5" ht="14.25" thickTop="1" thickBot="1" x14ac:dyDescent="0.3">
      <c r="A6" s="270" t="s">
        <v>10</v>
      </c>
      <c r="B6" s="271"/>
      <c r="C6" s="270" t="s">
        <v>11</v>
      </c>
      <c r="D6" s="272"/>
      <c r="E6" s="272"/>
    </row>
    <row r="7" spans="1:5" ht="32.25" customHeight="1" x14ac:dyDescent="0.25">
      <c r="A7" s="273" t="s">
        <v>12</v>
      </c>
      <c r="B7" s="274"/>
      <c r="C7" s="277" t="s">
        <v>13</v>
      </c>
      <c r="D7" s="278"/>
      <c r="E7" s="279"/>
    </row>
    <row r="8" spans="1:5" ht="39" customHeight="1" thickBot="1" x14ac:dyDescent="0.3">
      <c r="A8" s="275"/>
      <c r="B8" s="276"/>
      <c r="C8" s="280"/>
      <c r="D8" s="281"/>
      <c r="E8" s="282"/>
    </row>
    <row r="9" spans="1:5" ht="30.75" customHeight="1" thickTop="1" thickBot="1" x14ac:dyDescent="0.3">
      <c r="A9" s="270" t="s">
        <v>14</v>
      </c>
      <c r="B9" s="272"/>
      <c r="C9" s="272"/>
      <c r="D9" s="272"/>
      <c r="E9" s="272"/>
    </row>
    <row r="10" spans="1:5" ht="228" customHeight="1" thickBot="1" x14ac:dyDescent="0.3">
      <c r="A10" s="267" t="s">
        <v>15</v>
      </c>
      <c r="B10" s="268"/>
      <c r="C10" s="268"/>
      <c r="D10" s="268"/>
      <c r="E10" s="269"/>
    </row>
    <row r="11" spans="1:5" ht="14.25" thickTop="1" thickBot="1" x14ac:dyDescent="0.3">
      <c r="A11" s="256" t="s">
        <v>16</v>
      </c>
      <c r="B11" s="257"/>
      <c r="C11" s="257"/>
      <c r="D11" s="257"/>
      <c r="E11" s="258"/>
    </row>
    <row r="12" spans="1:5" x14ac:dyDescent="0.2">
      <c r="A12" s="259" t="s">
        <v>17</v>
      </c>
      <c r="B12" s="259"/>
      <c r="C12" s="259"/>
      <c r="D12" s="259"/>
      <c r="E12" s="259"/>
    </row>
  </sheetData>
  <mergeCells count="14">
    <mergeCell ref="A11:E11"/>
    <mergeCell ref="A12:E12"/>
    <mergeCell ref="B1:B3"/>
    <mergeCell ref="C1:C3"/>
    <mergeCell ref="B4:B5"/>
    <mergeCell ref="C4:C5"/>
    <mergeCell ref="D4:D5"/>
    <mergeCell ref="E4:E5"/>
    <mergeCell ref="A10:E10"/>
    <mergeCell ref="A6:B6"/>
    <mergeCell ref="C6:E6"/>
    <mergeCell ref="A7:B8"/>
    <mergeCell ref="C7:E8"/>
    <mergeCell ref="A9:E9"/>
  </mergeCells>
  <conditionalFormatting sqref="E1:E3">
    <cfRule type="containsText" dxfId="229" priority="1" operator="containsText" text="ZONA RIESGO BAJA">
      <formula>NOT(ISERROR(SEARCH("ZONA RIESGO BAJA",E1)))</formula>
    </cfRule>
    <cfRule type="containsText" dxfId="228" priority="2" operator="containsText" text="ZONA RIESGO MODERADO">
      <formula>NOT(ISERROR(SEARCH("ZONA RIESGO MODERADO",E1)))</formula>
    </cfRule>
    <cfRule type="containsText" dxfId="227" priority="3" operator="containsText" text="ZONA RIESGO ALTO">
      <formula>NOT(ISERROR(SEARCH("ZONA RIESGO ALTO",E1)))</formula>
    </cfRule>
    <cfRule type="containsText" dxfId="226" priority="4" operator="containsText" text="ZONA RIESGO EXTREMO">
      <formula>NOT(ISERROR(SEARCH("ZONA RIESGO EXTREMO",E1)))</formula>
    </cfRule>
  </conditionalFormatting>
  <pageMargins left="0.7" right="0.7" top="0.75" bottom="0.75" header="0.3" footer="0.3"/>
  <pageSetup orientation="portrait" horizontalDpi="4294967292"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tabColor rgb="FFFFFF00"/>
  </sheetPr>
  <dimension ref="A1:M45"/>
  <sheetViews>
    <sheetView view="pageBreakPreview" zoomScale="50" zoomScaleNormal="70" zoomScaleSheetLayoutView="50" workbookViewId="0">
      <pane xSplit="1" ySplit="8" topLeftCell="B9" activePane="bottomRight" state="frozen"/>
      <selection pane="topRight" activeCell="B1" sqref="B1"/>
      <selection pane="bottomLeft" activeCell="A8" sqref="A8"/>
      <selection pane="bottomRight" activeCell="M45" sqref="M45"/>
    </sheetView>
  </sheetViews>
  <sheetFormatPr baseColWidth="10" defaultColWidth="11.42578125" defaultRowHeight="12.75" x14ac:dyDescent="0.25"/>
  <cols>
    <col min="1" max="1" width="14.7109375" style="81" customWidth="1"/>
    <col min="2" max="2" width="27.42578125" style="81" customWidth="1"/>
    <col min="3" max="3" width="27.7109375" style="81" customWidth="1"/>
    <col min="4" max="4" width="19.42578125" style="81" customWidth="1"/>
    <col min="5" max="5" width="25.28515625" style="81" customWidth="1"/>
    <col min="6" max="6" width="23.140625" style="81" customWidth="1"/>
    <col min="7" max="7" width="77.28515625" style="81" customWidth="1"/>
    <col min="8" max="10" width="33" style="81" customWidth="1"/>
    <col min="11" max="11" width="34.7109375" style="81" bestFit="1" customWidth="1"/>
    <col min="12" max="12" width="19.140625" style="81" customWidth="1"/>
    <col min="13" max="13" width="58.42578125" style="81" customWidth="1"/>
    <col min="14" max="16384" width="11.42578125" style="81"/>
  </cols>
  <sheetData>
    <row r="1" spans="1:13" ht="16.5" customHeight="1" thickBot="1" x14ac:dyDescent="0.3">
      <c r="C1" s="310" t="s">
        <v>0</v>
      </c>
      <c r="D1" s="311"/>
      <c r="E1" s="311"/>
      <c r="F1" s="311"/>
      <c r="G1" s="311"/>
      <c r="H1" s="299" t="s">
        <v>1</v>
      </c>
      <c r="I1" s="300"/>
      <c r="J1" s="301"/>
      <c r="K1" s="256" t="s">
        <v>2</v>
      </c>
      <c r="L1" s="258"/>
      <c r="M1" s="86" t="s">
        <v>3</v>
      </c>
    </row>
    <row r="2" spans="1:13" ht="16.5" customHeight="1" thickBot="1" x14ac:dyDescent="0.3">
      <c r="C2" s="310"/>
      <c r="D2" s="311"/>
      <c r="E2" s="311"/>
      <c r="F2" s="311"/>
      <c r="G2" s="311"/>
      <c r="H2" s="289"/>
      <c r="I2" s="307"/>
      <c r="J2" s="290"/>
      <c r="K2" s="308" t="s">
        <v>4</v>
      </c>
      <c r="L2" s="309"/>
      <c r="M2" s="88">
        <v>1</v>
      </c>
    </row>
    <row r="3" spans="1:13" ht="16.5" customHeight="1" thickBot="1" x14ac:dyDescent="0.3">
      <c r="C3" s="305"/>
      <c r="D3" s="312"/>
      <c r="E3" s="312"/>
      <c r="F3" s="312"/>
      <c r="G3" s="312"/>
      <c r="H3" s="291"/>
      <c r="I3" s="302"/>
      <c r="J3" s="292"/>
      <c r="K3" s="303" t="s">
        <v>5</v>
      </c>
      <c r="L3" s="304"/>
      <c r="M3" s="89">
        <v>44447</v>
      </c>
    </row>
    <row r="4" spans="1:13" x14ac:dyDescent="0.25">
      <c r="A4" s="289"/>
      <c r="B4" s="290"/>
      <c r="C4" s="293" t="s">
        <v>6</v>
      </c>
      <c r="D4" s="294"/>
      <c r="E4" s="294"/>
      <c r="F4" s="294"/>
      <c r="G4" s="295"/>
      <c r="H4" s="299" t="s">
        <v>7</v>
      </c>
      <c r="I4" s="300"/>
      <c r="J4" s="301"/>
      <c r="K4" s="303" t="s">
        <v>8</v>
      </c>
      <c r="L4" s="304"/>
      <c r="M4" s="263" t="s">
        <v>18</v>
      </c>
    </row>
    <row r="5" spans="1:13" ht="13.5" thickBot="1" x14ac:dyDescent="0.3">
      <c r="A5" s="291"/>
      <c r="B5" s="292"/>
      <c r="C5" s="296"/>
      <c r="D5" s="297"/>
      <c r="E5" s="297"/>
      <c r="F5" s="297"/>
      <c r="G5" s="298"/>
      <c r="H5" s="291"/>
      <c r="I5" s="302"/>
      <c r="J5" s="292"/>
      <c r="K5" s="305"/>
      <c r="L5" s="306"/>
      <c r="M5" s="265"/>
    </row>
    <row r="6" spans="1:13" ht="15" customHeight="1" x14ac:dyDescent="0.25">
      <c r="A6" s="283" t="s">
        <v>19</v>
      </c>
      <c r="B6" s="284"/>
      <c r="C6" s="284"/>
      <c r="D6" s="284"/>
      <c r="E6" s="284"/>
      <c r="F6" s="284"/>
      <c r="G6" s="284"/>
      <c r="H6" s="284"/>
      <c r="I6" s="284"/>
      <c r="J6" s="284"/>
      <c r="K6" s="284"/>
      <c r="L6" s="284"/>
      <c r="M6" s="285"/>
    </row>
    <row r="7" spans="1:13" ht="15.75" customHeight="1" thickBot="1" x14ac:dyDescent="0.3">
      <c r="A7" s="286"/>
      <c r="B7" s="287"/>
      <c r="C7" s="287"/>
      <c r="D7" s="287"/>
      <c r="E7" s="287"/>
      <c r="F7" s="287"/>
      <c r="G7" s="287"/>
      <c r="H7" s="287"/>
      <c r="I7" s="287"/>
      <c r="J7" s="287"/>
      <c r="K7" s="287"/>
      <c r="L7" s="287"/>
      <c r="M7" s="288"/>
    </row>
    <row r="8" spans="1:13" ht="26.25" thickBot="1" x14ac:dyDescent="0.3">
      <c r="A8" s="108" t="s">
        <v>20</v>
      </c>
      <c r="B8" s="109" t="s">
        <v>21</v>
      </c>
      <c r="C8" s="109" t="s">
        <v>0</v>
      </c>
      <c r="D8" s="109" t="s">
        <v>22</v>
      </c>
      <c r="E8" s="109" t="s">
        <v>23</v>
      </c>
      <c r="F8" s="109" t="s">
        <v>24</v>
      </c>
      <c r="G8" s="109" t="s">
        <v>25</v>
      </c>
      <c r="H8" s="109" t="s">
        <v>26</v>
      </c>
      <c r="I8" s="109" t="s">
        <v>27</v>
      </c>
      <c r="J8" s="109" t="s">
        <v>28</v>
      </c>
      <c r="K8" s="110" t="s">
        <v>29</v>
      </c>
      <c r="L8" s="109" t="s">
        <v>30</v>
      </c>
      <c r="M8" s="111" t="s">
        <v>31</v>
      </c>
    </row>
    <row r="9" spans="1:13" s="79" customFormat="1" ht="195.75" customHeight="1" x14ac:dyDescent="0.25">
      <c r="A9" s="251">
        <f>'RIESGO INHERENTE'!A8</f>
        <v>1</v>
      </c>
      <c r="B9" s="251" t="str">
        <f>'RIESGO INHERENTE'!E8</f>
        <v>Pérdida de la Confidencialidad</v>
      </c>
      <c r="C9" s="251" t="str">
        <f>'RIESGO INHERENTE'!B8</f>
        <v>Acceso y Fortalecimiento de la Justicia</v>
      </c>
      <c r="D9" s="251" t="str">
        <f>'RIESGO INHERENTE'!M8</f>
        <v>MODERADO</v>
      </c>
      <c r="E9" s="251" t="str">
        <f>'TRATAMIENTO DE RIESGO'!E10</f>
        <v>Ausencia de documentación.</v>
      </c>
      <c r="F9" s="251" t="str">
        <f>'TRATAMIENTO DE RIESGO'!D10</f>
        <v>Reducir el riesgo</v>
      </c>
      <c r="G9" s="251" t="str">
        <f>'TRATAMIENTO DE RIESGO'!G10</f>
        <v>Los responsable de la generacion de la informacion (funcionarios publicos y/o contratistas) entregan de acuerdo a la naturaleza de los documentos (mensual - trimestral -semestral y anual) al Director de la Direccion de Acceso a la Justicia los soportes relacionados a estos activos. En caso que no se realice la entrega de los documentos en los tiempos establecidos, el Director de DAJ solicitara a los responsables la entrega oportuna de la informacion sopena del incumplimiento de metas, requerimientos internos y externos; como evidencia quedaran los soportes de la documentacion entregada en los repositorios SharePoint disponibles para el area.</v>
      </c>
      <c r="H9" s="252" t="s">
        <v>32</v>
      </c>
      <c r="I9" s="253" t="s">
        <v>33</v>
      </c>
      <c r="J9" s="252" t="s">
        <v>34</v>
      </c>
      <c r="K9" s="251">
        <f>'VALORACIÓN CON CONTROLES'!D10</f>
        <v>100</v>
      </c>
      <c r="L9" s="251" t="str">
        <f>'VALORACIÓN CON CONTROLES'!H10</f>
        <v>BAJO</v>
      </c>
      <c r="M9" s="123" t="s">
        <v>35</v>
      </c>
    </row>
    <row r="10" spans="1:13" s="79" customFormat="1" ht="140.25" customHeight="1" x14ac:dyDescent="0.25">
      <c r="A10" s="251">
        <f>'RIESGO INHERENTE'!A9</f>
        <v>2</v>
      </c>
      <c r="B10" s="251" t="str">
        <f>'RIESGO INHERENTE'!E9</f>
        <v>Pérdida de la Integridad</v>
      </c>
      <c r="C10" s="251" t="str">
        <f>'RIESGO INHERENTE'!B9</f>
        <v>Acceso y Fortalecimiento de la Justicia</v>
      </c>
      <c r="D10" s="251" t="str">
        <f>'RIESGO INHERENTE'!M9</f>
        <v>MODERADO</v>
      </c>
      <c r="E10" s="251" t="str">
        <f>'TRATAMIENTO DE RIESGO'!E11</f>
        <v>Asignación errada de los derechos de acceso.</v>
      </c>
      <c r="F10" s="251" t="str">
        <f>'TRATAMIENTO DE RIESGO'!D11</f>
        <v>Reducir el riesgo</v>
      </c>
      <c r="G10" s="251" t="str">
        <f>'TRATAMIENTO DE RIESGO'!G11</f>
        <v>Los responsables de la Dirección de acceso a la justicia asignado, trimestralmente verifica los permisos de derecho de acceso a los diferentes formularios, de acuerdo con los roles y responsabilidades asignados para tal fin, como soporte de la revisión enviara comunicacion oficial y/o correo electronico al Jefe del área informando los usuarios que cuentan con acceso y el tipo de acceso a la informacion , en caso que los usuarios no tengan autorizacion se retiraran permisos de acceso y se informara de las acciones al Jefe de área.</v>
      </c>
      <c r="H10" s="252" t="s">
        <v>36</v>
      </c>
      <c r="I10" s="253" t="s">
        <v>33</v>
      </c>
      <c r="J10" s="252" t="s">
        <v>34</v>
      </c>
      <c r="K10" s="251">
        <f>'VALORACIÓN CON CONTROLES'!D11</f>
        <v>100</v>
      </c>
      <c r="L10" s="251" t="str">
        <f>'VALORACIÓN CON CONTROLES'!H11</f>
        <v>BAJO</v>
      </c>
      <c r="M10" s="123" t="s">
        <v>35</v>
      </c>
    </row>
    <row r="11" spans="1:13" s="79" customFormat="1" ht="123" customHeight="1" x14ac:dyDescent="0.25">
      <c r="A11" s="251">
        <f>'RIESGO INHERENTE'!A10</f>
        <v>3</v>
      </c>
      <c r="B11" s="251" t="str">
        <f>'RIESGO INHERENTE'!E10</f>
        <v>"Pérdida de la Disponibilidad
Perdida de Confidencialidad"</v>
      </c>
      <c r="C11" s="251" t="str">
        <f>'RIESGO INHERENTE'!B10</f>
        <v>Acceso y Fortalecimiento de la Justicia</v>
      </c>
      <c r="D11" s="251" t="str">
        <f>'RIESGO INHERENTE'!M10</f>
        <v>MODERADO</v>
      </c>
      <c r="E11" s="251" t="str">
        <f>'TRATAMIENTO DE RIESGO'!E12</f>
        <v>Ausencia de mecanismos de monitoreo.</v>
      </c>
      <c r="F11" s="251" t="str">
        <f>'TRATAMIENTO DE RIESGO'!D12</f>
        <v>Reducir el riesgo</v>
      </c>
      <c r="G11" s="251" t="str">
        <f>'TRATAMIENTO DE RIESGO'!G12</f>
        <v>EL profesional de acceso a la Justicia asignado, tendrá a su cargo las llaves del archivador de documentos, contará con una lista de personas autorizadas al acceso de la información, dicha información se revisará trimestralmente y en caso que se requiera se generará la solicitud de autorización. Como soporte se contara con el correo electrónico, en caso de no contar con solicitud o requerimiento previo se debe solicitar la autorización a la SAJ, una vez sea autorizada, se debe dejar correo electrónico para efectos de trazabilidad.</v>
      </c>
      <c r="H11" s="252" t="s">
        <v>37</v>
      </c>
      <c r="I11" s="253" t="s">
        <v>38</v>
      </c>
      <c r="J11" s="252" t="s">
        <v>34</v>
      </c>
      <c r="K11" s="251">
        <f>'VALORACIÓN CON CONTROLES'!D12</f>
        <v>100</v>
      </c>
      <c r="L11" s="251" t="str">
        <f>'VALORACIÓN CON CONTROLES'!H12</f>
        <v>BAJO</v>
      </c>
      <c r="M11" s="123" t="s">
        <v>35</v>
      </c>
    </row>
    <row r="12" spans="1:13" s="79" customFormat="1" ht="123" customHeight="1" x14ac:dyDescent="0.25">
      <c r="A12" s="251">
        <f>'RIESGO INHERENTE'!A11</f>
        <v>4</v>
      </c>
      <c r="B12" s="251" t="str">
        <f>'RIESGO INHERENTE'!E11</f>
        <v>Pérdida de la Integridad
 Perdida de Confidencialidad</v>
      </c>
      <c r="C12" s="251" t="str">
        <f>'RIESGO INHERENTE'!B11</f>
        <v>Atención y Servicio al Ciudadano</v>
      </c>
      <c r="D12" s="251" t="str">
        <f>'RIESGO INHERENTE'!M11</f>
        <v>MODERADO</v>
      </c>
      <c r="E12" s="251" t="str">
        <f>'TRATAMIENTO DE RIESGO'!E13</f>
        <v xml:space="preserve">Datos provenientes de fuentes no confiables </v>
      </c>
      <c r="F12" s="251" t="str">
        <f>'TRATAMIENTO DE RIESGO'!D13</f>
        <v>Reducir el riesgo</v>
      </c>
      <c r="G12" s="251" t="str">
        <f>'TRATAMIENTO DE RIESGO'!G13</f>
        <v xml:space="preserve">Trimestralmente el responsable del registro documental realiza verificación de información recibida por parte de fuentes internas y externas  validando la integridad de la información. y alimentando con la información los formatos que sean necesarios. En caso de que la información no este exacta y completa se deberá emitir correo electrónicoy/o documento oficial a las partes interesadas solicitando las correcciones del caso. </v>
      </c>
      <c r="H12" s="252" t="s">
        <v>36</v>
      </c>
      <c r="I12" s="254" t="s">
        <v>39</v>
      </c>
      <c r="J12" s="252" t="s">
        <v>34</v>
      </c>
      <c r="K12" s="251">
        <f>'VALORACIÓN CON CONTROLES'!D13</f>
        <v>100</v>
      </c>
      <c r="L12" s="251" t="str">
        <f>'VALORACIÓN CON CONTROLES'!H13</f>
        <v>BAJO</v>
      </c>
      <c r="M12" s="123" t="s">
        <v>35</v>
      </c>
    </row>
    <row r="13" spans="1:13" s="79" customFormat="1" ht="159" customHeight="1" x14ac:dyDescent="0.25">
      <c r="A13" s="251">
        <f>'RIESGO INHERENTE'!A12</f>
        <v>5</v>
      </c>
      <c r="B13" s="251" t="str">
        <f>'RIESGO INHERENTE'!E12</f>
        <v>Pérdida de la Integridad
 Perdida de Confidencialidad</v>
      </c>
      <c r="C13" s="251" t="str">
        <f>'RIESGO INHERENTE'!B12</f>
        <v>Atención y Servicio al Ciudadano</v>
      </c>
      <c r="D13" s="251" t="str">
        <f>'RIESGO INHERENTE'!M12</f>
        <v>MODERADO</v>
      </c>
      <c r="E13" s="251" t="str">
        <f>'TRATAMIENTO DE RIESGO'!E14</f>
        <v>Asignación errada de los derechos de acceso.</v>
      </c>
      <c r="F13" s="251" t="str">
        <f>'TRATAMIENTO DE RIESGO'!D14</f>
        <v>Reducir el riesgo</v>
      </c>
      <c r="G13" s="251" t="str">
        <f>'TRATAMIENTO DE RIESGO'!G14</f>
        <v>El responsable de la oficina de cobro persuasivo, semestralmente, verifica con el personal de soporte tecnico los usuarios activos en el sistema de procesamiento de informacion de los expedientes de cobro persuasivo de acuerdo a los roles y responsabilidades asignados, como soporte de la revisión enviara comunicacion oficial y/o correo electronico solicitando el envio de informacion y la respuesta requerida al personal encargado, en caso que exista usuarios no autorizacion se solicita retirar los permisos de acceso e informar las actividades realizadas.</v>
      </c>
      <c r="H13" s="252" t="s">
        <v>36</v>
      </c>
      <c r="I13" s="254" t="s">
        <v>40</v>
      </c>
      <c r="J13" s="252" t="s">
        <v>41</v>
      </c>
      <c r="K13" s="251">
        <f>'VALORACIÓN CON CONTROLES'!D14</f>
        <v>100</v>
      </c>
      <c r="L13" s="251" t="str">
        <f>'VALORACIÓN CON CONTROLES'!H14</f>
        <v>BAJO</v>
      </c>
      <c r="M13" s="123" t="s">
        <v>35</v>
      </c>
    </row>
    <row r="14" spans="1:13" s="79" customFormat="1" ht="123" customHeight="1" x14ac:dyDescent="0.25">
      <c r="A14" s="251">
        <f>'RIESGO INHERENTE'!A13</f>
        <v>6</v>
      </c>
      <c r="B14" s="251" t="str">
        <f>'RIESGO INHERENTE'!E13</f>
        <v xml:space="preserve">Pérdida de la Integridad </v>
      </c>
      <c r="C14" s="251" t="str">
        <f>'RIESGO INHERENTE'!B13</f>
        <v>Control Interno Disciplinario</v>
      </c>
      <c r="D14" s="251" t="str">
        <f>'RIESGO INHERENTE'!M13</f>
        <v>MODERADO</v>
      </c>
      <c r="E14" s="251" t="str">
        <f>'TRATAMIENTO DE RIESGO'!E15</f>
        <v>Almacenamiento sin protección.</v>
      </c>
      <c r="F14" s="251" t="str">
        <f>'TRATAMIENTO DE RIESGO'!D15</f>
        <v>Reducir el riesgo</v>
      </c>
      <c r="G14" s="251" t="str">
        <f>'TRATAMIENTO DE RIESGO'!G15</f>
        <v>"El auxiliar administrativo de la oficina de Control Disciplinario interno designado, previa autorizacion del jefe OCDI, realiza  cada vez que se requiera la autorizacion de acceso a los usuarios a la informacion, otorgando los permisos de lectura y/o edicion de acuerdo al requerimiento, como soporte se contara con la solicitud de permisos a traves de correo electronico, en caso de no contar con solicitud o requerimiento previo no se dara autorizacion de ingreso a la informacion.</v>
      </c>
      <c r="H14" s="252" t="s">
        <v>42</v>
      </c>
      <c r="I14" s="253" t="s">
        <v>43</v>
      </c>
      <c r="J14" s="252" t="s">
        <v>44</v>
      </c>
      <c r="K14" s="251">
        <f>'VALORACIÓN CON CONTROLES'!D15</f>
        <v>100</v>
      </c>
      <c r="L14" s="251" t="str">
        <f>'VALORACIÓN CON CONTROLES'!H15</f>
        <v>BAJO</v>
      </c>
      <c r="M14" s="123" t="s">
        <v>35</v>
      </c>
    </row>
    <row r="15" spans="1:13" s="79" customFormat="1" ht="147" customHeight="1" x14ac:dyDescent="0.25">
      <c r="A15" s="251">
        <f>'RIESGO INHERENTE'!A14</f>
        <v>7</v>
      </c>
      <c r="B15" s="251" t="str">
        <f>'RIESGO INHERENTE'!E14</f>
        <v>Pérdida de la Confidencialidad</v>
      </c>
      <c r="C15" s="251" t="str">
        <f>'RIESGO INHERENTE'!B14</f>
        <v>Control Interno Disciplinario</v>
      </c>
      <c r="D15" s="251" t="str">
        <f>'RIESGO INHERENTE'!M14</f>
        <v>MODERADO</v>
      </c>
      <c r="E15" s="251" t="str">
        <f>'TRATAMIENTO DE RIESGO'!E16</f>
        <v>Asignación errada de los derechos de acceso.</v>
      </c>
      <c r="F15" s="251" t="str">
        <f>'TRATAMIENTO DE RIESGO'!D16</f>
        <v>Reducir el riesgo</v>
      </c>
      <c r="G15" s="251" t="str">
        <f>'TRATAMIENTO DE RIESGO'!G16</f>
        <v>El auxiliar administrativo de la oficina de Control Disciplinario Interno asignado, trimestralmente verifica los permisos de derecho de acceso a los expedientes de Investigaciones  Disciplinarios digitales, de acuerdo con los roles y responsabilidades asignados para tal fin, como soporte de la revisión enviara comunicacion oficial y/o correo electronico al Jefe de OCID informando los usuarios que cuentan con acceso y el tipo de acceso a la informacion , en caso que los usuarios no tengan autorizacion se retiraran permisos de acceso y se informara de las acciones al Jefe de OCDI.</v>
      </c>
      <c r="H15" s="252" t="s">
        <v>36</v>
      </c>
      <c r="I15" s="253" t="s">
        <v>43</v>
      </c>
      <c r="J15" s="252" t="s">
        <v>34</v>
      </c>
      <c r="K15" s="251">
        <f>'VALORACIÓN CON CONTROLES'!D16</f>
        <v>100</v>
      </c>
      <c r="L15" s="251" t="str">
        <f>'VALORACIÓN CON CONTROLES'!H16</f>
        <v>BAJO</v>
      </c>
      <c r="M15" s="123" t="s">
        <v>35</v>
      </c>
    </row>
    <row r="16" spans="1:13" s="79" customFormat="1" ht="123" customHeight="1" x14ac:dyDescent="0.25">
      <c r="A16" s="251">
        <f>'RIESGO INHERENTE'!A15</f>
        <v>8</v>
      </c>
      <c r="B16" s="251" t="str">
        <f>'RIESGO INHERENTE'!E15</f>
        <v>Pérdida de la Disponibilidad</v>
      </c>
      <c r="C16" s="251" t="str">
        <f>'RIESGO INHERENTE'!B15</f>
        <v>Direccionamiento Sectorial e Institucional</v>
      </c>
      <c r="D16" s="251" t="str">
        <f>'RIESGO INHERENTE'!M15</f>
        <v>ALTO</v>
      </c>
      <c r="E16" s="251" t="str">
        <f>'TRATAMIENTO DE RIESGO'!E17</f>
        <v>Ausencia de mecanismos de monitoreo.</v>
      </c>
      <c r="F16" s="251" t="str">
        <f>'TRATAMIENTO DE RIESGO'!D17</f>
        <v>Reducir el riesgo</v>
      </c>
      <c r="G16" s="251" t="str">
        <f>'TRATAMIENTO DE RIESGO'!G17</f>
        <v>El profesional asignado por la Oficina Asesora de Planeacion para las publicaciones en el sitio web trimestralmente realiza el seguimiento y monitoreo a las publicaciones que se deben realizar por cada periodo en el sitio web de la Entidad mediante correo electronico a los responsables con base al esquema de publicacion. En caso de no recepcionar la informacion para publicacion se debera informar al Jefe de la Oficina de Planeacion. Como evidencia quedara el correo de notificacion y el esquema de publicacion,</v>
      </c>
      <c r="H16" s="252" t="s">
        <v>37</v>
      </c>
      <c r="I16" s="253" t="s">
        <v>45</v>
      </c>
      <c r="J16" s="252" t="s">
        <v>34</v>
      </c>
      <c r="K16" s="251">
        <f>'VALORACIÓN CON CONTROLES'!D17</f>
        <v>100</v>
      </c>
      <c r="L16" s="251" t="str">
        <f>'VALORACIÓN CON CONTROLES'!H17</f>
        <v>BAJO</v>
      </c>
      <c r="M16" s="123" t="s">
        <v>35</v>
      </c>
    </row>
    <row r="17" spans="1:13" s="79" customFormat="1" ht="123" customHeight="1" x14ac:dyDescent="0.25">
      <c r="A17" s="251">
        <f>'RIESGO INHERENTE'!A16</f>
        <v>9</v>
      </c>
      <c r="B17" s="251" t="str">
        <f>'RIESGO INHERENTE'!E16</f>
        <v xml:space="preserve">Pérdida de la Integridad </v>
      </c>
      <c r="C17" s="251" t="str">
        <f>'RIESGO INHERENTE'!B16</f>
        <v>Gestión Humana</v>
      </c>
      <c r="D17" s="251" t="str">
        <f>'RIESGO INHERENTE'!M16</f>
        <v>MODERADO</v>
      </c>
      <c r="E17" s="251" t="str">
        <f>'TRATAMIENTO DE RIESGO'!E18</f>
        <v>Ausencia de mecanismos de identificación y autentificación, como la autentificación de usuario.</v>
      </c>
      <c r="F17" s="251" t="str">
        <f>'TRATAMIENTO DE RIESGO'!D18</f>
        <v>Reducir el riesgo</v>
      </c>
      <c r="G17" s="251" t="str">
        <f>'TRATAMIENTO DE RIESGO'!G18</f>
        <v>El equipo de nomina de la DGH, asigna y retira en caso de una novedad el permiso de  acceso de usuarios autorizados de forma permanente a los repositorios asignados para el manejo de esta información, como evidencia se tendran las comunicaciones de solicitud y retiro de acceso de usuarios. el cargue de evidencia se realizara Semestralmente</v>
      </c>
      <c r="H17" s="252" t="s">
        <v>46</v>
      </c>
      <c r="I17" s="254" t="s">
        <v>47</v>
      </c>
      <c r="J17" s="252" t="s">
        <v>41</v>
      </c>
      <c r="K17" s="251">
        <f>'VALORACIÓN CON CONTROLES'!D18</f>
        <v>100</v>
      </c>
      <c r="L17" s="251" t="str">
        <f>'VALORACIÓN CON CONTROLES'!H18</f>
        <v>BAJO</v>
      </c>
      <c r="M17" s="123" t="s">
        <v>35</v>
      </c>
    </row>
    <row r="18" spans="1:13" s="79" customFormat="1" ht="123" customHeight="1" x14ac:dyDescent="0.25">
      <c r="A18" s="251">
        <f>'RIESGO INHERENTE'!A17</f>
        <v>10</v>
      </c>
      <c r="B18" s="251" t="str">
        <f>'RIESGO INHERENTE'!E17</f>
        <v>Pérdida de la Confidencialidad</v>
      </c>
      <c r="C18" s="251" t="str">
        <f>'RIESGO INHERENTE'!B17</f>
        <v>Gestión Humana</v>
      </c>
      <c r="D18" s="251" t="str">
        <f>'RIESGO INHERENTE'!M17</f>
        <v>MODERADO</v>
      </c>
      <c r="E18" s="251" t="str">
        <f>'TRATAMIENTO DE RIESGO'!E19</f>
        <v>Ausencia de mecanismos de identificación y autentificación, como la autentificación de usuario.</v>
      </c>
      <c r="F18" s="251" t="str">
        <f>'TRATAMIENTO DE RIESGO'!D19</f>
        <v>Reducir el riesgo</v>
      </c>
      <c r="G18" s="251" t="str">
        <f>'TRATAMIENTO DE RIESGO'!G19</f>
        <v>La Dirección de Gestión Humana define el acceso de los usuarios autorizados y el equipo de archivo de la DGH, controlará el acceso al repositorio de historias laborales para la consulta y manejo de esta documentacion,  en caso de que los usuarios no cuenten con la autorizacion de acceso, no se permitirá la consulta a dichos expedientes, como evidencia se tendrá la base de prestamos de historias laborales. el cargue de evidencia se realizara Semestralmente</v>
      </c>
      <c r="H18" s="252" t="s">
        <v>48</v>
      </c>
      <c r="I18" s="254" t="s">
        <v>49</v>
      </c>
      <c r="J18" s="252" t="s">
        <v>41</v>
      </c>
      <c r="K18" s="251">
        <f>'VALORACIÓN CON CONTROLES'!D19</f>
        <v>100</v>
      </c>
      <c r="L18" s="251" t="str">
        <f>'VALORACIÓN CON CONTROLES'!H19</f>
        <v>BAJO</v>
      </c>
      <c r="M18" s="123" t="s">
        <v>35</v>
      </c>
    </row>
    <row r="19" spans="1:13" s="79" customFormat="1" ht="123" customHeight="1" x14ac:dyDescent="0.25">
      <c r="A19" s="251">
        <f>'RIESGO INHERENTE'!A18</f>
        <v>11</v>
      </c>
      <c r="B19" s="251" t="str">
        <f>'RIESGO INHERENTE'!E18</f>
        <v xml:space="preserve">Pérdida de la Integridad </v>
      </c>
      <c r="C19" s="251" t="str">
        <f>'RIESGO INHERENTE'!B18</f>
        <v>Gestión Humana</v>
      </c>
      <c r="D19" s="251" t="str">
        <f>'RIESGO INHERENTE'!M18</f>
        <v>MODERADO</v>
      </c>
      <c r="E19" s="251" t="str">
        <f>'TRATAMIENTO DE RIESGO'!E20</f>
        <v>Ausencia de mecanismos de identificación y autentificación, como la autentificación de usuario.</v>
      </c>
      <c r="F19" s="251" t="str">
        <f>'TRATAMIENTO DE RIESGO'!D20</f>
        <v>Reducir el riesgo</v>
      </c>
      <c r="G19" s="251" t="str">
        <f>'TRATAMIENTO DE RIESGO'!G20</f>
        <v>El equipo de nomina de la DGH, asigna y retira en caso de una novedad el permiso de  acceso de usuarios autorizados de forma permanente a los repositorios asignados para el manejo de esta información,  en caso de que los usuarios no cuenten con la autorizacion de acceso, no se permitirá la consulta a dichos expedientes, como evidencia se tendran las comunicaciones de solicitud y retiro de acceso de usuarios. el cargue de evidencia se realizara Semestralmente</v>
      </c>
      <c r="H19" s="252" t="s">
        <v>46</v>
      </c>
      <c r="I19" s="254" t="s">
        <v>47</v>
      </c>
      <c r="J19" s="252" t="s">
        <v>41</v>
      </c>
      <c r="K19" s="251">
        <f>'VALORACIÓN CON CONTROLES'!D20</f>
        <v>100</v>
      </c>
      <c r="L19" s="251" t="str">
        <f>'VALORACIÓN CON CONTROLES'!H20</f>
        <v>BAJO</v>
      </c>
      <c r="M19" s="123" t="s">
        <v>35</v>
      </c>
    </row>
    <row r="20" spans="1:13" s="79" customFormat="1" ht="123" customHeight="1" x14ac:dyDescent="0.25">
      <c r="A20" s="251">
        <f>'RIESGO INHERENTE'!A19</f>
        <v>12</v>
      </c>
      <c r="B20" s="251" t="str">
        <f>'RIESGO INHERENTE'!E19</f>
        <v>"Pérdida de la Disponibilidad
Perdida de la Confidencialidad
Perdida de la Integridad"</v>
      </c>
      <c r="C20" s="251" t="str">
        <f>'RIESGO INHERENTE'!B19</f>
        <v>Gestión Jurídica y Contractual</v>
      </c>
      <c r="D20" s="251" t="str">
        <f>'RIESGO INHERENTE'!M19</f>
        <v>MODERADO</v>
      </c>
      <c r="E20" s="251" t="str">
        <f>'TRATAMIENTO DE RIESGO'!E21</f>
        <v>Ausencia y/o alteracion de documentación.</v>
      </c>
      <c r="F20" s="251" t="str">
        <f>'TRATAMIENTO DE RIESGO'!D21</f>
        <v>Reducir el riesgo</v>
      </c>
      <c r="G20" s="251" t="str">
        <f>'TRATAMIENTO DE RIESGO'!G21</f>
        <v>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v>
      </c>
      <c r="H20" s="252" t="s">
        <v>50</v>
      </c>
      <c r="I20" s="253" t="s">
        <v>51</v>
      </c>
      <c r="J20" s="252" t="s">
        <v>52</v>
      </c>
      <c r="K20" s="251">
        <f>'VALORACIÓN CON CONTROLES'!D21</f>
        <v>100</v>
      </c>
      <c r="L20" s="251" t="str">
        <f>'VALORACIÓN CON CONTROLES'!H21</f>
        <v>BAJO</v>
      </c>
      <c r="M20" s="123" t="s">
        <v>35</v>
      </c>
    </row>
    <row r="21" spans="1:13" s="79" customFormat="1" ht="134.25" customHeight="1" x14ac:dyDescent="0.25">
      <c r="A21" s="251">
        <f>'RIESGO INHERENTE'!A20</f>
        <v>13</v>
      </c>
      <c r="B21" s="251" t="str">
        <f>'RIESGO INHERENTE'!E20</f>
        <v>"Pérdida de la Disponibilidad
Perdida de la Integridad"</v>
      </c>
      <c r="C21" s="251" t="str">
        <f>'RIESGO INHERENTE'!B20</f>
        <v>Gestión Jurídica y Contractual</v>
      </c>
      <c r="D21" s="251" t="str">
        <f>'RIESGO INHERENTE'!M20</f>
        <v>MODERADO</v>
      </c>
      <c r="E21" s="251" t="str">
        <f>'TRATAMIENTO DE RIESGO'!E22</f>
        <v>Ausencia y/o alteracion de documentación.</v>
      </c>
      <c r="F21" s="251" t="str">
        <f>'TRATAMIENTO DE RIESGO'!D22</f>
        <v>Reducir el riesgo</v>
      </c>
      <c r="G21" s="251" t="str">
        <f>'TRATAMIENTO DE RIESGO'!G22</f>
        <v>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v>
      </c>
      <c r="H21" s="252" t="s">
        <v>50</v>
      </c>
      <c r="I21" s="253" t="s">
        <v>53</v>
      </c>
      <c r="J21" s="252" t="s">
        <v>52</v>
      </c>
      <c r="K21" s="251">
        <f>'VALORACIÓN CON CONTROLES'!D22</f>
        <v>100</v>
      </c>
      <c r="L21" s="251" t="str">
        <f>'VALORACIÓN CON CONTROLES'!H22</f>
        <v>BAJO</v>
      </c>
      <c r="M21" s="123" t="s">
        <v>35</v>
      </c>
    </row>
    <row r="22" spans="1:13" s="79" customFormat="1" ht="151.5" customHeight="1" x14ac:dyDescent="0.25">
      <c r="A22" s="251">
        <f>'RIESGO INHERENTE'!A21</f>
        <v>14</v>
      </c>
      <c r="B22" s="251" t="str">
        <f>'RIESGO INHERENTE'!E21</f>
        <v xml:space="preserve">Pérdida de Confidencialidad, Integridad y/o disponibilidad de la información </v>
      </c>
      <c r="C22" s="251" t="str">
        <f>'RIESGO INHERENTE'!B21</f>
        <v>Gestión de Emergencias</v>
      </c>
      <c r="D22" s="251" t="str">
        <f>'RIESGO INHERENTE'!M21</f>
        <v>MODERADO</v>
      </c>
      <c r="E22" s="251" t="str">
        <f>'TRATAMIENTO DE RIESGO'!E23</f>
        <v>Ausencia de mecanismos de monitoreo establecidos para las brechas en la seguridad.</v>
      </c>
      <c r="F22" s="251" t="str">
        <f>'TRATAMIENTO DE RIESGO'!D23</f>
        <v>Reducir el riesgo</v>
      </c>
      <c r="G22" s="251" t="str">
        <f>'TRATAMIENTO DE RIESGO'!G23</f>
        <v>"El responsable del proyecto NUSE123, verifica el informe de seguimiento a la operacion entregado de forma mensual por la empresa ETB y realiza mensualmente los reporte al Jefe C-4 de las novedades, hallazgos y/o recomendaciones entregadas. como evidencia se entregara comunicado oficial sobre el seguimiento a la operacion y las acciones realizadas, en caso de no contar con el reporte que entrega la empresa ETB, se realizaran las gestiones pertinentes mediante comunicado oficial y/o correo electronico sobre la solicitud de informacion.</v>
      </c>
      <c r="H22" s="252" t="s">
        <v>54</v>
      </c>
      <c r="I22" s="254" t="s">
        <v>55</v>
      </c>
      <c r="J22" s="252" t="s">
        <v>56</v>
      </c>
      <c r="K22" s="251">
        <f>'VALORACIÓN CON CONTROLES'!D23</f>
        <v>100</v>
      </c>
      <c r="L22" s="251" t="str">
        <f>'VALORACIÓN CON CONTROLES'!H23</f>
        <v>BAJO</v>
      </c>
      <c r="M22" s="123" t="s">
        <v>35</v>
      </c>
    </row>
    <row r="23" spans="1:13" s="79" customFormat="1" ht="123" customHeight="1" x14ac:dyDescent="0.25">
      <c r="A23" s="251">
        <f>'RIESGO INHERENTE'!A21</f>
        <v>14</v>
      </c>
      <c r="B23" s="251" t="str">
        <f>'RIESGO INHERENTE'!E21</f>
        <v xml:space="preserve">Pérdida de Confidencialidad, Integridad y/o disponibilidad de la información </v>
      </c>
      <c r="C23" s="251" t="str">
        <f>'RIESGO INHERENTE'!B21</f>
        <v>Gestión de Emergencias</v>
      </c>
      <c r="D23" s="251" t="str">
        <f>'RIESGO INHERENTE'!M21</f>
        <v>MODERADO</v>
      </c>
      <c r="E23" s="251" t="str">
        <f>'TRATAMIENTO DE RIESGO'!E24</f>
        <v>Ausencia de personal</v>
      </c>
      <c r="F23" s="251" t="str">
        <f>'TRATAMIENTO DE RIESGO'!D24</f>
        <v>Reducir el riesgo</v>
      </c>
      <c r="G23" s="251" t="str">
        <f>'TRATAMIENTO DE RIESGO'!G24</f>
        <v>Grupo Operaciones C-4, mensualmente verifica la disponibilidad de personal asignado para el cumplimiento de las tareas dentro de la operación del NUSE123, de lo cual entregara una proyeccion  sobre ausencia de personal y necesidades de operacion. como evidencia se entregara matriz proyeccion de turnos operacion de C4, para toma de decisiones. en caso de no contar con el personal necesario de operacion envian un correo al jefe de C4, con las novedad.</v>
      </c>
      <c r="H23" s="252" t="s">
        <v>57</v>
      </c>
      <c r="I23" s="254" t="s">
        <v>58</v>
      </c>
      <c r="J23" s="252" t="s">
        <v>56</v>
      </c>
      <c r="K23" s="251">
        <f>'VALORACIÓN CON CONTROLES'!D23</f>
        <v>100</v>
      </c>
      <c r="L23" s="251" t="str">
        <f>'VALORACIÓN CON CONTROLES'!H23</f>
        <v>BAJO</v>
      </c>
      <c r="M23" s="123" t="s">
        <v>35</v>
      </c>
    </row>
    <row r="24" spans="1:13" s="79" customFormat="1" ht="123" customHeight="1" x14ac:dyDescent="0.25">
      <c r="A24" s="251">
        <f>'RIESGO INHERENTE'!A21</f>
        <v>14</v>
      </c>
      <c r="B24" s="251" t="str">
        <f>'RIESGO INHERENTE'!E21</f>
        <v xml:space="preserve">Pérdida de Confidencialidad, Integridad y/o disponibilidad de la información </v>
      </c>
      <c r="C24" s="251" t="str">
        <f>'RIESGO INHERENTE'!B21</f>
        <v>Gestión de Emergencias</v>
      </c>
      <c r="D24" s="251" t="str">
        <f>'RIESGO INHERENTE'!M21</f>
        <v>MODERADO</v>
      </c>
      <c r="E24" s="251" t="str">
        <f>'TRATAMIENTO DE RIESGO'!E25</f>
        <v>Gestion deficiente de contraseñas</v>
      </c>
      <c r="F24" s="251" t="str">
        <f>'TRATAMIENTO DE RIESGO'!D25</f>
        <v>Reducir el riesgo</v>
      </c>
      <c r="G24" s="251" t="str">
        <f>'TRATAMIENTO DE RIESGO'!G25</f>
        <v>El grupo de entrenamiento C-4, semestralmente, realiza capacitacion y /o sensibilizacion a funcionarios y contratistas sobre el correcto uso de contraseñas de acuerdo a lo establecido en el manual de seguridad y privacidad de la informacion de la Entidad, como soporte de la evidencia se dejaran las listas de asistencia y documentos de apoyo de las  capacitaciones, para los casos que personal no asista se procede con la reprogramación de una nueva sesión de capacitación.</v>
      </c>
      <c r="H24" s="252" t="s">
        <v>59</v>
      </c>
      <c r="I24" s="254" t="s">
        <v>60</v>
      </c>
      <c r="J24" s="252" t="s">
        <v>41</v>
      </c>
      <c r="K24" s="251">
        <f>'VALORACIÓN CON CONTROLES'!D23</f>
        <v>100</v>
      </c>
      <c r="L24" s="251" t="str">
        <f>'VALORACIÓN CON CONTROLES'!H23</f>
        <v>BAJO</v>
      </c>
      <c r="M24" s="123" t="s">
        <v>35</v>
      </c>
    </row>
    <row r="25" spans="1:13" s="79" customFormat="1" ht="171.75" customHeight="1" x14ac:dyDescent="0.25">
      <c r="A25" s="251">
        <f>'RIESGO INHERENTE'!A22</f>
        <v>15</v>
      </c>
      <c r="B25" s="251" t="str">
        <f>'RIESGO INHERENTE'!E22</f>
        <v>Pérdida de la Disponibilidad</v>
      </c>
      <c r="C25" s="251" t="str">
        <f>'RIESGO INHERENTE'!B22</f>
        <v>Gestión de Emergencias</v>
      </c>
      <c r="D25" s="251" t="str">
        <f>'RIESGO INHERENTE'!M22</f>
        <v>MODERADO</v>
      </c>
      <c r="E25" s="251" t="str">
        <f>'TRATAMIENTO DE RIESGO'!E26</f>
        <v>Respuesta inadecuada de mantenimiento del servicio.</v>
      </c>
      <c r="F25" s="251" t="str">
        <f>'TRATAMIENTO DE RIESGO'!D26</f>
        <v>Reducir el riesgo</v>
      </c>
      <c r="G25" s="251" t="str">
        <f>'TRATAMIENTO DE RIESGO'!G26</f>
        <v>El grupo de seguimiento de infraestructura tecnologica del C-4, realizan la verificacion de acciones preventivas y correctivas a UPS y Planta electrica programados en el contrato de mantenimiento establecido por parte de la Secretaria Distrital de Seguridad, convivencia y Justicia. Como evidencia se generan las actas del contratista del mantenimiento y los informes tecnicos de funcionamiento de las UPS, en caso de no realizar los mantenimientos programados se debera informar mediante correo electronico sobre los motivos asi como las acciones para cumplir con los mantenimientos. el cargue de evidencia se hara trimestralmente.</v>
      </c>
      <c r="H25" s="252" t="s">
        <v>61</v>
      </c>
      <c r="I25" s="254" t="s">
        <v>62</v>
      </c>
      <c r="J25" s="252" t="s">
        <v>34</v>
      </c>
      <c r="K25" s="251">
        <f>'VALORACIÓN CON CONTROLES'!D22</f>
        <v>100</v>
      </c>
      <c r="L25" s="251" t="str">
        <f>'VALORACIÓN CON CONTROLES'!H22</f>
        <v>BAJO</v>
      </c>
      <c r="M25" s="123" t="s">
        <v>35</v>
      </c>
    </row>
    <row r="26" spans="1:13" s="79" customFormat="1" ht="123" customHeight="1" x14ac:dyDescent="0.25">
      <c r="A26" s="251">
        <f>'RIESGO INHERENTE'!A23</f>
        <v>16</v>
      </c>
      <c r="B26" s="251" t="str">
        <f>'RIESGO INHERENTE'!E23</f>
        <v xml:space="preserve">Pérdida de Confidencialidad, Integridad y/o disponibilidad de la información </v>
      </c>
      <c r="C26" s="251" t="str">
        <f>'RIESGO INHERENTE'!B23</f>
        <v>Gestión de Emergencias</v>
      </c>
      <c r="D26" s="251" t="str">
        <f>'RIESGO INHERENTE'!M23</f>
        <v>MODERADO</v>
      </c>
      <c r="E26" s="251" t="str">
        <f>'TRATAMIENTO DE RIESGO'!E27</f>
        <v>Trabajo no supervisado del personal externo o de limpieza.</v>
      </c>
      <c r="F26" s="251" t="str">
        <f>'TRATAMIENTO DE RIESGO'!D27</f>
        <v>Reducir el riesgo</v>
      </c>
      <c r="G26" s="251" t="str">
        <f>'TRATAMIENTO DE RIESGO'!G27</f>
        <v>El responsable del seguimiento del contrato de mantenimiento de videovigilancia, supervisa los mantenimientos externos a los equipos activos del sistema de videovigilancia, como evidencia se debe dejar la solicitud de cambio aprobada, correo electronico de asignacion de responsable, y los informes de las actividades desplegadas, en caso de no contar con personal disponible de acompañamiento a la visita, no se autorizara el ingreso al personal externo y se reprogramara el mantenimiento. El cargue de evidencia se entregara trimestralmente.</v>
      </c>
      <c r="H26" s="252" t="s">
        <v>63</v>
      </c>
      <c r="I26" s="254" t="s">
        <v>64</v>
      </c>
      <c r="J26" s="252" t="s">
        <v>34</v>
      </c>
      <c r="K26" s="251">
        <f>'VALORACIÓN CON CONTROLES'!D23</f>
        <v>100</v>
      </c>
      <c r="L26" s="251" t="str">
        <f>'VALORACIÓN CON CONTROLES'!H23</f>
        <v>BAJO</v>
      </c>
      <c r="M26" s="123" t="s">
        <v>35</v>
      </c>
    </row>
    <row r="27" spans="1:13" s="79" customFormat="1" ht="147" customHeight="1" x14ac:dyDescent="0.25">
      <c r="A27" s="251">
        <f>'RIESGO INHERENTE'!A23</f>
        <v>16</v>
      </c>
      <c r="B27" s="251" t="str">
        <f>'RIESGO INHERENTE'!E23</f>
        <v xml:space="preserve">Pérdida de Confidencialidad, Integridad y/o disponibilidad de la información </v>
      </c>
      <c r="C27" s="251" t="str">
        <f>'RIESGO INHERENTE'!B23</f>
        <v>Gestión de Emergencias</v>
      </c>
      <c r="D27" s="251" t="str">
        <f>'RIESGO INHERENTE'!M23</f>
        <v>MODERADO</v>
      </c>
      <c r="E27" s="251" t="str">
        <f>'TRATAMIENTO DE RIESGO'!E28</f>
        <v>Ausencia de acuerdos de nivel de servicio, o insuficiencia en los mismos.</v>
      </c>
      <c r="F27" s="251" t="str">
        <f>'TRATAMIENTO DE RIESGO'!D28</f>
        <v>Reducir el riesgo</v>
      </c>
      <c r="G27" s="251" t="str">
        <f>'TRATAMIENTO DE RIESGO'!G28</f>
        <v>El jefe del C4 delega a la empresa contratista el mantenimiento y operacion del sistema de videovigilancia. Estas actividades se registran en informes de gestión de la empresa contratista recibidos de forma mensual evidenciando la operación del sistema de videovigilancia controlada por ANS, que en caso de estar por debajo de umbral se penaliza económicamente. las Evidencia corresponde al Informe mensual de la empresa contratista. El cargue de las evidencias se hará trimestralmente.</v>
      </c>
      <c r="H27" s="252" t="s">
        <v>65</v>
      </c>
      <c r="I27" s="254" t="s">
        <v>66</v>
      </c>
      <c r="J27" s="252" t="s">
        <v>34</v>
      </c>
      <c r="K27" s="251">
        <f>'VALORACIÓN CON CONTROLES'!D28</f>
        <v>100</v>
      </c>
      <c r="L27" s="251" t="str">
        <f>'VALORACIÓN CON CONTROLES'!H28</f>
        <v>BAJO</v>
      </c>
      <c r="M27" s="123" t="s">
        <v>35</v>
      </c>
    </row>
    <row r="28" spans="1:13" s="79" customFormat="1" ht="138" customHeight="1" x14ac:dyDescent="0.25">
      <c r="A28" s="251">
        <f>'RIESGO INHERENTE'!A24</f>
        <v>17</v>
      </c>
      <c r="B28" s="251" t="str">
        <f>'RIESGO INHERENTE'!E24</f>
        <v xml:space="preserve">Pérdida de Confidencialidad, Integridad y/o disponibilidad de la información </v>
      </c>
      <c r="C28" s="251" t="str">
        <f>'RIESGO INHERENTE'!B24</f>
        <v>Gestión de Emergencias</v>
      </c>
      <c r="D28" s="251" t="str">
        <f>'RIESGO INHERENTE'!M24</f>
        <v>MODERADO</v>
      </c>
      <c r="E28" s="251" t="str">
        <f>'TRATAMIENTO DE RIESGO'!E29</f>
        <v>Uso incorrecto de software y hardware.</v>
      </c>
      <c r="F28" s="251" t="str">
        <f>'TRATAMIENTO DE RIESGO'!D29</f>
        <v>Reducir el riesgo</v>
      </c>
      <c r="G28" s="251" t="str">
        <f>'TRATAMIENTO DE RIESGO'!G29</f>
        <v>El jefe del C4 delega a la empresa contratista el mantenimiento y operacion del sistema de comunicaciones. Estas actividades se registran en informes de gestión de la empresa contratista recibidos de forma mensual evidenciando la operación del sistema de comunicaciones controlada por ANS, que en caso de estar por debajo de umbral se penaliza económicamente. las Evidencia corresponde al Informe mensual de la empresa contratista. El cargue de las evidencias se hará trimestralmente.</v>
      </c>
      <c r="H28" s="252" t="s">
        <v>65</v>
      </c>
      <c r="I28" s="254" t="s">
        <v>66</v>
      </c>
      <c r="J28" s="252" t="s">
        <v>34</v>
      </c>
      <c r="K28" s="251">
        <f>'VALORACIÓN CON CONTROLES'!D24</f>
        <v>100</v>
      </c>
      <c r="L28" s="251" t="str">
        <f>'VALORACIÓN CON CONTROLES'!H24</f>
        <v>BAJO</v>
      </c>
      <c r="M28" s="123" t="s">
        <v>35</v>
      </c>
    </row>
    <row r="29" spans="1:13" s="79" customFormat="1" ht="197.25" customHeight="1" x14ac:dyDescent="0.25">
      <c r="A29" s="251">
        <f>'RIESGO INHERENTE'!A25</f>
        <v>18</v>
      </c>
      <c r="B29" s="251" t="str">
        <f>'RIESGO INHERENTE'!E25</f>
        <v>Pérdida de la Integridad y Disponibidad</v>
      </c>
      <c r="C29" s="251" t="str">
        <f>'RIESGO INHERENTE'!B25</f>
        <v>Gestión de Seguridad y Convivencia</v>
      </c>
      <c r="D29" s="251" t="str">
        <f>'RIESGO INHERENTE'!M25</f>
        <v>MODERADO</v>
      </c>
      <c r="E29" s="251" t="str">
        <f>'TRATAMIENTO DE RIESGO'!E30</f>
        <v xml:space="preserve">Falta de control periodico sobre los derechos de acceso.
</v>
      </c>
      <c r="F29" s="251" t="str">
        <f>'TRATAMIENTO DE RIESGO'!D30</f>
        <v>Reducir el riesgo</v>
      </c>
      <c r="G29" s="251" t="str">
        <f>'TRATAMIENTO DE RIESGO'!G30</f>
        <v>"El responsable de gestion de la información de Subsecretaría de seguridad y convivencia debe solicitar trimestralmente ante la DTSI de la entidad, el  reporte de usuarios y roles activos de la platafoma designada, para verificar que los permisos otorgados a los usuarios sobre esta información sean los correctos, debe quedar como evidencia correo electronico enviado a lider del proceso evidenciando los funcionarios y contratistas que tienen acceso y el tipo de permiso que tienen (lectura, escritura, o ambos)  En caso de que exista usuarios con permisos no autorizados o retirados aún activos en la plataforma, se deberan corregir o solicitar el retiro al responsable de la plataforma en DTSI e informar al lider de proceso mediante correo electronico y/o comunicado oficial.</v>
      </c>
      <c r="H29" s="252" t="s">
        <v>37</v>
      </c>
      <c r="I29" s="254" t="s">
        <v>67</v>
      </c>
      <c r="J29" s="252" t="s">
        <v>34</v>
      </c>
      <c r="K29" s="251">
        <f>'VALORACIÓN CON CONTROLES'!D25</f>
        <v>100</v>
      </c>
      <c r="L29" s="251" t="str">
        <f>'VALORACIÓN CON CONTROLES'!H25</f>
        <v>BAJO</v>
      </c>
      <c r="M29" s="123" t="s">
        <v>35</v>
      </c>
    </row>
    <row r="30" spans="1:13" s="79" customFormat="1" ht="123" customHeight="1" x14ac:dyDescent="0.25">
      <c r="A30" s="251">
        <f>'RIESGO INHERENTE'!A25</f>
        <v>18</v>
      </c>
      <c r="B30" s="251" t="str">
        <f>'RIESGO INHERENTE'!E25</f>
        <v>Pérdida de la Integridad y Disponibidad</v>
      </c>
      <c r="C30" s="251" t="str">
        <f>'RIESGO INHERENTE'!B25</f>
        <v>Gestión de Seguridad y Convivencia</v>
      </c>
      <c r="D30" s="251" t="str">
        <f>'RIESGO INHERENTE'!M25</f>
        <v>MODERADO</v>
      </c>
      <c r="E30" s="251" t="str">
        <f>'TRATAMIENTO DE RIESGO'!E31</f>
        <v>Ausencia de guías para el adecuado uso de la plataforma.</v>
      </c>
      <c r="F30" s="251" t="str">
        <f>'TRATAMIENTO DE RIESGO'!D31</f>
        <v>Reducir el riesgo</v>
      </c>
      <c r="G30" s="251" t="str">
        <f>'TRATAMIENTO DE RIESGO'!G31</f>
        <v xml:space="preserve">"El responsable de gestion de la información de Subsecretaría de seguridad y convivencia liderará la construcción y actualización de una guía para el uso adecuado de la plataforma que incluya lineamientos para el registro y verificación de la información y que será validada por el lider del proceso; una vez construida la guía se actualizará y divulgará semestralmente a través de correo electrónico a los líderes de equipo para su debida implementación. </v>
      </c>
      <c r="H30" s="252" t="s">
        <v>37</v>
      </c>
      <c r="I30" s="254" t="s">
        <v>67</v>
      </c>
      <c r="J30" s="252" t="s">
        <v>41</v>
      </c>
      <c r="K30" s="251">
        <f>'VALORACIÓN CON CONTROLES'!D25</f>
        <v>100</v>
      </c>
      <c r="L30" s="251" t="str">
        <f>'VALORACIÓN CON CONTROLES'!H25</f>
        <v>BAJO</v>
      </c>
      <c r="M30" s="123" t="s">
        <v>35</v>
      </c>
    </row>
    <row r="31" spans="1:13" s="79" customFormat="1" ht="123" customHeight="1" x14ac:dyDescent="0.25">
      <c r="A31" s="251">
        <f>'RIESGO INHERENTE'!A26</f>
        <v>19</v>
      </c>
      <c r="B31" s="251" t="str">
        <f>'RIESGO INHERENTE'!E26</f>
        <v>Pérdida de la Confidencialidad</v>
      </c>
      <c r="C31" s="251" t="str">
        <f>'RIESGO INHERENTE'!B26</f>
        <v>Gestión de Seguridad y Convivencia</v>
      </c>
      <c r="D31" s="251" t="str">
        <f>'RIESGO INHERENTE'!M26</f>
        <v>MODERADO</v>
      </c>
      <c r="E31" s="251" t="str">
        <f>'TRATAMIENTO DE RIESGO'!E32</f>
        <v xml:space="preserve">Acceso y uso inadecuado de la información </v>
      </c>
      <c r="F31" s="251" t="str">
        <f>'TRATAMIENTO DE RIESGO'!D32</f>
        <v>Reducir el riesgo</v>
      </c>
      <c r="G31" s="251" t="str">
        <f>'TRATAMIENTO DE RIESGO'!G32</f>
        <v>"El o La Directora de Seguridad garantizará que los documentos se almacenen en un sitio seguro dispuesto por la entidad para restringir el acceso y uso unicamente para los usuarios autorizados, para ello evidenciará trimestralmente por medio de acta que el proceso de custodia y confidencialidad del documento final se realizó adecuadamente o de la aplicación de los correctivos necesarios, en caso de requerirse.</v>
      </c>
      <c r="H31" s="252" t="s">
        <v>68</v>
      </c>
      <c r="I31" s="253" t="s">
        <v>69</v>
      </c>
      <c r="J31" s="252" t="s">
        <v>34</v>
      </c>
      <c r="K31" s="251">
        <f>'VALORACIÓN CON CONTROLES'!D26</f>
        <v>100</v>
      </c>
      <c r="L31" s="251" t="str">
        <f>'VALORACIÓN CON CONTROLES'!H26</f>
        <v>BAJO</v>
      </c>
      <c r="M31" s="123" t="s">
        <v>35</v>
      </c>
    </row>
    <row r="32" spans="1:13" s="79" customFormat="1" ht="123" customHeight="1" x14ac:dyDescent="0.25">
      <c r="A32" s="251">
        <f>'RIESGO INHERENTE'!A27</f>
        <v>20</v>
      </c>
      <c r="B32" s="251" t="str">
        <f>'RIESGO INHERENTE'!E27</f>
        <v>Pérdida de la Confidencialidad</v>
      </c>
      <c r="C32" s="251" t="str">
        <f>'RIESGO INHERENTE'!B27</f>
        <v>Gestión de Seguridad y Convivencia</v>
      </c>
      <c r="D32" s="251" t="str">
        <f>'RIESGO INHERENTE'!M27</f>
        <v>MODERADO</v>
      </c>
      <c r="E32" s="251" t="str">
        <f>'TRATAMIENTO DE RIESGO'!E33</f>
        <v xml:space="preserve">Acceso y uso inadecuado de la información </v>
      </c>
      <c r="F32" s="251" t="str">
        <f>'TRATAMIENTO DE RIESGO'!D33</f>
        <v>Reducir el riesgo</v>
      </c>
      <c r="G32" s="251" t="str">
        <f>'TRATAMIENTO DE RIESGO'!G33</f>
        <v>El responsable de validar las Actas de los Consejos Locales de Seguridad en la plataforma dispuesta, verificara mensualmente que los registros no contengan información sensible, en caso de evidenciar algun acta con este tipo de información registrarán en el formulario destinado para ello, la localidad en la que se presenta el hallazgo y notificará al dinamizador por correo electrónico para que el documento tenga el uso adecuado.</v>
      </c>
      <c r="H32" s="252" t="s">
        <v>37</v>
      </c>
      <c r="I32" s="255" t="s">
        <v>70</v>
      </c>
      <c r="J32" s="252" t="s">
        <v>71</v>
      </c>
      <c r="K32" s="251">
        <f>'VALORACIÓN CON CONTROLES'!D27</f>
        <v>100</v>
      </c>
      <c r="L32" s="251" t="str">
        <f>'VALORACIÓN CON CONTROLES'!H27</f>
        <v>BAJO</v>
      </c>
      <c r="M32" s="123" t="s">
        <v>35</v>
      </c>
    </row>
    <row r="33" spans="1:13" s="79" customFormat="1" ht="123" customHeight="1" x14ac:dyDescent="0.25">
      <c r="A33" s="251">
        <f>'RIESGO INHERENTE'!A28</f>
        <v>21</v>
      </c>
      <c r="B33" s="251" t="str">
        <f>'RIESGO INHERENTE'!E28</f>
        <v>Pérdida de la Confidencialidad</v>
      </c>
      <c r="C33" s="251" t="str">
        <f>'RIESGO INHERENTE'!B28</f>
        <v>Gestión de Seguridad y Convivencia</v>
      </c>
      <c r="D33" s="251" t="str">
        <f>'RIESGO INHERENTE'!M28</f>
        <v>MODERADO</v>
      </c>
      <c r="E33" s="251" t="str">
        <f>'TRATAMIENTO DE RIESGO'!E34</f>
        <v xml:space="preserve">Registro de información no verificada </v>
      </c>
      <c r="F33" s="251" t="str">
        <f>'TRATAMIENTO DE RIESGO'!D34</f>
        <v>Reducir el riesgo</v>
      </c>
      <c r="G33" s="251" t="str">
        <f>'TRATAMIENTO DE RIESGO'!G34</f>
        <v>"El responsable de gestion de la información de Subsecretaría de seguridad y convivencia  garantizará que los registros del formulario sean verificados trimestralmente, esto se evidenciará mediante la tabla de avance de las actualizaciones requeridas a cada localidad durante el periodo. En caso de no realizar la actualización completa, los registros pendientes se sumarán a la meta de actualización del siguiente periodo.</v>
      </c>
      <c r="H33" s="252" t="s">
        <v>72</v>
      </c>
      <c r="I33" s="254" t="s">
        <v>73</v>
      </c>
      <c r="J33" s="252" t="s">
        <v>34</v>
      </c>
      <c r="K33" s="251">
        <f>'VALORACIÓN CON CONTROLES'!D28</f>
        <v>100</v>
      </c>
      <c r="L33" s="251" t="str">
        <f>'VALORACIÓN CON CONTROLES'!H28</f>
        <v>BAJO</v>
      </c>
      <c r="M33" s="123" t="s">
        <v>35</v>
      </c>
    </row>
    <row r="34" spans="1:13" s="79" customFormat="1" ht="123" customHeight="1" x14ac:dyDescent="0.25">
      <c r="A34" s="251">
        <f>'RIESGO INHERENTE'!A29</f>
        <v>22</v>
      </c>
      <c r="B34" s="251" t="str">
        <f>'RIESGO INHERENTE'!E29</f>
        <v>Pérdida de la Integridad y Disponibidad</v>
      </c>
      <c r="C34" s="251" t="str">
        <f>'RIESGO INHERENTE'!B29</f>
        <v>Gestión de Seguridad y Convivencia</v>
      </c>
      <c r="D34" s="251" t="str">
        <f>'RIESGO INHERENTE'!M29</f>
        <v>MODERADO</v>
      </c>
      <c r="E34" s="251" t="str">
        <f>'TRATAMIENTO DE RIESGO'!E35</f>
        <v xml:space="preserve">
Dificultad para la verificación de los datos registrados
</v>
      </c>
      <c r="F34" s="251" t="str">
        <f>'TRATAMIENTO DE RIESGO'!D35</f>
        <v>Reducir el riesgo</v>
      </c>
      <c r="G34" s="251" t="str">
        <f>'TRATAMIENTO DE RIESGO'!G35</f>
        <v>"El responsable de gestion de la información de Subsecretaría de seguridad y convivencia  verificará trimestralmente que al menos el 80% de los registros del formulario correspondan con las evidencias de las actividades realizadas durante el periodo  mediante la tabla de verificación de correspondencia de registros. En caso de no cumplir con el porcentaje establecido se requerirá por correo electrónico a los responsables de las actividades para realizar la verificación respectiva.</v>
      </c>
      <c r="H34" s="252" t="s">
        <v>74</v>
      </c>
      <c r="I34" s="254" t="s">
        <v>73</v>
      </c>
      <c r="J34" s="252" t="s">
        <v>34</v>
      </c>
      <c r="K34" s="251">
        <f>'VALORACIÓN CON CONTROLES'!D29</f>
        <v>100</v>
      </c>
      <c r="L34" s="251" t="str">
        <f>'VALORACIÓN CON CONTROLES'!H29</f>
        <v>BAJO</v>
      </c>
      <c r="M34" s="123" t="s">
        <v>35</v>
      </c>
    </row>
    <row r="35" spans="1:13" s="79" customFormat="1" ht="158.25" customHeight="1" x14ac:dyDescent="0.25">
      <c r="A35" s="251">
        <f>'RIESGO INHERENTE'!A30</f>
        <v>23</v>
      </c>
      <c r="B35" s="251" t="str">
        <f>'RIESGO INHERENTE'!E30</f>
        <v xml:space="preserve">Pérdida de Cofidencilidad, integridad y/o disponibilidad de la información </v>
      </c>
      <c r="C35" s="251" t="str">
        <f>'RIESGO INHERENTE'!B30</f>
        <v>Gestión de Tecnología de Información</v>
      </c>
      <c r="D35" s="251" t="str">
        <f>'RIESGO INHERENTE'!M30</f>
        <v>ALTO</v>
      </c>
      <c r="E35" s="251" t="str">
        <f>'TRATAMIENTO DE RIESGO'!E36</f>
        <v>Obsolescencia y brechas de seguridad por uso de versionamiento desactualizado  del entorno de desarrollo de los diferentes sistemas de información.</v>
      </c>
      <c r="F35" s="251" t="str">
        <f>'TRATAMIENTO DE RIESGO'!D36</f>
        <v>Reducir el riesgo</v>
      </c>
      <c r="G35" s="251" t="str">
        <f>'TRATAMIENTO DE RIESGO'!G36</f>
        <v>El responsable de sistema de información realiza  seguimiento trimestral al cumplimiento del plan de actualización de entornos de desarrollo de los sistemas de información evidenciado en acta de aprobación, en caso de no contar con este reporte, se deberá dejar evidencia de las vulnerabilidades de cada sistema  de información sobre la falta de actualización del entorno de desarrollo. Como evidencia de la ejecución del control se contará con el reporte de seguimiento al plan o con la verificación de versionamiento en el ambiente de desarrollo y producción</v>
      </c>
      <c r="H35" s="252" t="s">
        <v>75</v>
      </c>
      <c r="I35" s="255" t="s">
        <v>76</v>
      </c>
      <c r="J35" s="252" t="s">
        <v>34</v>
      </c>
      <c r="K35" s="251">
        <f>'VALORACIÓN CON CONTROLES'!D30</f>
        <v>100</v>
      </c>
      <c r="L35" s="251" t="str">
        <f>'VALORACIÓN CON CONTROLES'!H30</f>
        <v>BAJO</v>
      </c>
      <c r="M35" s="123" t="s">
        <v>35</v>
      </c>
    </row>
    <row r="36" spans="1:13" s="79" customFormat="1" ht="123" customHeight="1" x14ac:dyDescent="0.25">
      <c r="A36" s="251">
        <f>'RIESGO INHERENTE'!A30</f>
        <v>23</v>
      </c>
      <c r="B36" s="251" t="str">
        <f>'RIESGO INHERENTE'!E30</f>
        <v xml:space="preserve">Pérdida de Cofidencilidad, integridad y/o disponibilidad de la información </v>
      </c>
      <c r="C36" s="251" t="str">
        <f>'RIESGO INHERENTE'!B30</f>
        <v>Gestión de Tecnología de Información</v>
      </c>
      <c r="D36" s="251" t="str">
        <f>'RIESGO INHERENTE'!M30</f>
        <v>ALTO</v>
      </c>
      <c r="E36" s="251" t="str">
        <f>'TRATAMIENTO DE RIESGO'!E37</f>
        <v xml:space="preserve">Falta de Arquitectura de datos estandarizada para los sistemas de información </v>
      </c>
      <c r="F36" s="251" t="str">
        <f>'TRATAMIENTO DE RIESGO'!D37</f>
        <v>Reducir el riesgo</v>
      </c>
      <c r="G36" s="251" t="str">
        <f>'TRATAMIENTO DE RIESGO'!G37</f>
        <v xml:space="preserve">El responsable de sistema de información realiza  seguimiento trimestral a la ejecución del plan de actualización documental de la arquitectura  de los sistemas de información, en caso de no contar con el seguimiento trimestral al plan de actualización documental de la arquitectura, se deberá contar con los manuales técnicos actualizados de cada uno de los sistemas de información. Como evidencia de la ejecución del control se contará con el reporte de seguimiento al plan o con los manuales técnicos de los sistemas </v>
      </c>
      <c r="H36" s="252" t="s">
        <v>77</v>
      </c>
      <c r="I36" s="255" t="s">
        <v>76</v>
      </c>
      <c r="J36" s="252" t="s">
        <v>34</v>
      </c>
      <c r="K36" s="251">
        <f>'VALORACIÓN CON CONTROLES'!D30</f>
        <v>100</v>
      </c>
      <c r="L36" s="251" t="str">
        <f>'VALORACIÓN CON CONTROLES'!H30</f>
        <v>BAJO</v>
      </c>
      <c r="M36" s="123" t="s">
        <v>35</v>
      </c>
    </row>
    <row r="37" spans="1:13" s="79" customFormat="1" ht="147" customHeight="1" x14ac:dyDescent="0.25">
      <c r="A37" s="251">
        <f>'RIESGO INHERENTE'!A31</f>
        <v>24</v>
      </c>
      <c r="B37" s="251" t="str">
        <f>'RIESGO INHERENTE'!E31</f>
        <v xml:space="preserve">Pérdida de Cofidencilidad, integridad y/o disponibilidad de la información </v>
      </c>
      <c r="C37" s="251" t="str">
        <f>'RIESGO INHERENTE'!B31</f>
        <v>Gestión de Tecnología de Información</v>
      </c>
      <c r="D37" s="251" t="str">
        <f>'RIESGO INHERENTE'!M31</f>
        <v>ALTO</v>
      </c>
      <c r="E37" s="251" t="str">
        <f>'TRATAMIENTO DE RIESGO'!E38</f>
        <v xml:space="preserve">No se cuenta con un mecanismo seguro y estandarizado de manejo de credenciales de administración a la infraestructura tecnologica </v>
      </c>
      <c r="F37" s="251" t="str">
        <f>'TRATAMIENTO DE RIESGO'!D38</f>
        <v>Reducir el riesgo</v>
      </c>
      <c r="G37" s="251" t="str">
        <f>'TRATAMIENTO DE RIESGO'!G38</f>
        <v>El responsable de infraestructura define el mecanismo seguro y estandarizado para la gestión segura de credenciales de administración en la infraestructura tecnologica asi como el seguimiento trimestral al cumplimiento de los mecanismos establecidos, en caso de no contar con el seguimiento trimestral a los mecanismos establecidos, se contara con comunicacion formal al Director de Tecnologias informando las alternativas adoptadas. Como evidencia de la ejecución del control se contará con el mecanismo de gestion segura de contraseñas o comunicado formal.</v>
      </c>
      <c r="H37" s="252" t="s">
        <v>78</v>
      </c>
      <c r="I37" s="255" t="s">
        <v>79</v>
      </c>
      <c r="J37" s="252" t="s">
        <v>34</v>
      </c>
      <c r="K37" s="251">
        <f>'VALORACIÓN CON CONTROLES'!D31</f>
        <v>100</v>
      </c>
      <c r="L37" s="251" t="str">
        <f>'VALORACIÓN CON CONTROLES'!H31</f>
        <v>BAJO</v>
      </c>
      <c r="M37" s="123" t="s">
        <v>35</v>
      </c>
    </row>
    <row r="38" spans="1:13" s="79" customFormat="1" ht="123" customHeight="1" x14ac:dyDescent="0.25">
      <c r="A38" s="251">
        <f>'RIESGO INHERENTE'!A31</f>
        <v>24</v>
      </c>
      <c r="B38" s="251" t="str">
        <f>'RIESGO INHERENTE'!E31</f>
        <v xml:space="preserve">Pérdida de Cofidencilidad, integridad y/o disponibilidad de la información </v>
      </c>
      <c r="C38" s="251" t="str">
        <f>'RIESGO INHERENTE'!B31</f>
        <v>Gestión de Tecnología de Información</v>
      </c>
      <c r="D38" s="251" t="str">
        <f>'RIESGO INHERENTE'!M31</f>
        <v>ALTO</v>
      </c>
      <c r="E38" s="251" t="str">
        <f>'TRATAMIENTO DE RIESGO'!E39</f>
        <v xml:space="preserve">Los servicios y soluciones tecnologicas estan desplegadas  en un único proveedor de nube </v>
      </c>
      <c r="F38" s="251" t="str">
        <f>'TRATAMIENTO DE RIESGO'!D39</f>
        <v>Reducir el riesgo</v>
      </c>
      <c r="G38" s="251" t="str">
        <f>'TRATAMIENTO DE RIESGO'!G39</f>
        <v>El responsable de infraestructura define el plan de recuperacion de informacion en sitio alterno y reportara trimestralmente el seguimiento a la ejecución de las actividades del plan.  en caso de no contar con el seguimiento trimestral a la ejecucion del plan, se contara con comunicacion formal al Director de Tecnologias informando las alternativas adoptadas. Como evidencia de la ejecución del control se contará con el plan de recuperacion de informacion en el sitio alterno o comunicado formal.</v>
      </c>
      <c r="H38" s="252" t="s">
        <v>80</v>
      </c>
      <c r="I38" s="255" t="s">
        <v>79</v>
      </c>
      <c r="J38" s="252" t="s">
        <v>34</v>
      </c>
      <c r="K38" s="251">
        <f>'VALORACIÓN CON CONTROLES'!D31</f>
        <v>100</v>
      </c>
      <c r="L38" s="251" t="str">
        <f>'VALORACIÓN CON CONTROLES'!H31</f>
        <v>BAJO</v>
      </c>
      <c r="M38" s="123" t="s">
        <v>35</v>
      </c>
    </row>
    <row r="39" spans="1:13" s="79" customFormat="1" ht="123" customHeight="1" x14ac:dyDescent="0.25">
      <c r="A39" s="251">
        <f>'RIESGO INHERENTE'!A31</f>
        <v>24</v>
      </c>
      <c r="B39" s="251" t="str">
        <f>'RIESGO INHERENTE'!E31</f>
        <v xml:space="preserve">Pérdida de Cofidencilidad, integridad y/o disponibilidad de la información </v>
      </c>
      <c r="C39" s="251" t="str">
        <f>'RIESGO INHERENTE'!B31</f>
        <v>Gestión de Tecnología de Información</v>
      </c>
      <c r="D39" s="251" t="str">
        <f>'RIESGO INHERENTE'!M31</f>
        <v>ALTO</v>
      </c>
      <c r="E39" s="251" t="str">
        <f>'TRATAMIENTO DE RIESGO'!E40</f>
        <v>Configuración incorrecta de parámetros.</v>
      </c>
      <c r="F39" s="251" t="str">
        <f>'TRATAMIENTO DE RIESGO'!D40</f>
        <v>Reducir el riesgo</v>
      </c>
      <c r="G39" s="251" t="str">
        <f>'TRATAMIENTO DE RIESGO'!G40</f>
        <v>El responsable de infraestructura tecnológica realiza seguimiento trimestral al funcionamiento de herramientas de seguridad informatica  que protegen la información de la SDSCJ, en caso de  no hacer seguimiento al funcionamiento se contara con comunicacion formal al Director de Tecnologias informando las alternativas adoptadas. Como evidencia de la ejecución del control se contará con el reporte de rendimiento de la infraestructura de seguridad o el comunicado formal.</v>
      </c>
      <c r="H39" s="252" t="s">
        <v>81</v>
      </c>
      <c r="I39" s="255" t="s">
        <v>79</v>
      </c>
      <c r="J39" s="252" t="s">
        <v>34</v>
      </c>
      <c r="K39" s="251">
        <f>'VALORACIÓN CON CONTROLES'!D31</f>
        <v>100</v>
      </c>
      <c r="L39" s="251" t="str">
        <f>'VALORACIÓN CON CONTROLES'!H31</f>
        <v>BAJO</v>
      </c>
      <c r="M39" s="123" t="s">
        <v>35</v>
      </c>
    </row>
    <row r="40" spans="1:13" s="79" customFormat="1" ht="123" customHeight="1" x14ac:dyDescent="0.25">
      <c r="A40" s="251">
        <f>'RIESGO INHERENTE'!A32</f>
        <v>25</v>
      </c>
      <c r="B40" s="251" t="str">
        <f>'RIESGO INHERENTE'!E32</f>
        <v xml:space="preserve">Pérdida de la Integridad </v>
      </c>
      <c r="C40" s="251" t="str">
        <f>'RIESGO INHERENTE'!B32</f>
        <v>Gestión y Análisis de Información de S, C y AJ</v>
      </c>
      <c r="D40" s="251" t="str">
        <f>'RIESGO INHERENTE'!M32</f>
        <v>ALTO</v>
      </c>
      <c r="E40" s="251" t="str">
        <f>'TRATAMIENTO DE RIESGO'!E41</f>
        <v>Uso incorrecto de software y hardware.</v>
      </c>
      <c r="F40" s="251" t="str">
        <f>'TRATAMIENTO DE RIESGO'!D41</f>
        <v>Reducir el riesgo</v>
      </c>
      <c r="G40" s="251" t="str">
        <f>'TRATAMIENTO DE RIESGO'!G41</f>
        <v>El responsable de la bodega de datos realiza actualizaciones de información recibida por por parte de fuentes internas y externas, la cual se valida por medio de una consulta SQL a la base de datos cuyo resultado es evidenciado en el indicador de gestión" cumplimiento en la actualización de la bodega de datos" el cual es reportado periodicamente a la OAP. En caso de incumplimieno de este indicador se deberá realizar la justificación pertinente en el portar MIPG.</v>
      </c>
      <c r="H40" s="252" t="s">
        <v>82</v>
      </c>
      <c r="I40" s="255" t="s">
        <v>83</v>
      </c>
      <c r="J40" s="252" t="s">
        <v>44</v>
      </c>
      <c r="K40" s="251">
        <f>'VALORACIÓN CON CONTROLES'!D32</f>
        <v>100</v>
      </c>
      <c r="L40" s="251" t="str">
        <f>'VALORACIÓN CON CONTROLES'!H32</f>
        <v>BAJO</v>
      </c>
      <c r="M40" s="123" t="s">
        <v>35</v>
      </c>
    </row>
    <row r="41" spans="1:13" s="79" customFormat="1" ht="123" customHeight="1" x14ac:dyDescent="0.25">
      <c r="A41" s="251">
        <f>'RIESGO INHERENTE'!A33</f>
        <v>26</v>
      </c>
      <c r="B41" s="251" t="str">
        <f>'RIESGO INHERENTE'!E33</f>
        <v xml:space="preserve">Pérdida de la Integridad </v>
      </c>
      <c r="C41" s="251" t="str">
        <f>'RIESGO INHERENTE'!B33</f>
        <v>Seguimiento y Monitoreo al Sistema de Control Interno</v>
      </c>
      <c r="D41" s="251" t="str">
        <f>'RIESGO INHERENTE'!M33</f>
        <v>MODERADO</v>
      </c>
      <c r="E41" s="251" t="str">
        <f>'TRATAMIENTO DE RIESGO'!E42</f>
        <v>Ausencia de mecanismos de monitoreo.</v>
      </c>
      <c r="F41" s="251" t="str">
        <f>'TRATAMIENTO DE RIESGO'!D42</f>
        <v>Reducir el riesgo</v>
      </c>
      <c r="G41" s="251" t="str">
        <f>'TRATAMIENTO DE RIESGO'!G42</f>
        <v>El profesional de la oficina de control interno designado, realiza  cada vez que se requiera la autorizacion de acceso a los usuarios a la informacion, otorgando los permisos de lectura y/o edicion de acuerdo al requerimiento, como soporte se contara con el correo electronico, en caso de no contar con solicitud o requerimeinto previo se debe solicitar la autorizacion a la jefatura de control interno, una vez sea autorizada, se debe dejar correo electronico para efectos de trazabilidad</v>
      </c>
      <c r="H41" s="252" t="s">
        <v>37</v>
      </c>
      <c r="I41" s="255" t="s">
        <v>84</v>
      </c>
      <c r="J41" s="252" t="s">
        <v>44</v>
      </c>
      <c r="K41" s="251">
        <f>'VALORACIÓN CON CONTROLES'!D33</f>
        <v>100</v>
      </c>
      <c r="L41" s="251" t="str">
        <f>'VALORACIÓN CON CONTROLES'!H33</f>
        <v>BAJO</v>
      </c>
      <c r="M41" s="123" t="s">
        <v>35</v>
      </c>
    </row>
    <row r="42" spans="1:13" s="79" customFormat="1" ht="123" customHeight="1" x14ac:dyDescent="0.25">
      <c r="A42" s="251">
        <f>'RIESGO INHERENTE'!A33</f>
        <v>26</v>
      </c>
      <c r="B42" s="251" t="str">
        <f>'RIESGO INHERENTE'!E33</f>
        <v xml:space="preserve">Pérdida de la Integridad </v>
      </c>
      <c r="C42" s="251" t="str">
        <f>'RIESGO INHERENTE'!B33</f>
        <v>Seguimiento y Monitoreo al Sistema de Control Interno</v>
      </c>
      <c r="D42" s="251" t="str">
        <f>'RIESGO INHERENTE'!M33</f>
        <v>MODERADO</v>
      </c>
      <c r="E42" s="251" t="str">
        <f>'TRATAMIENTO DE RIESGO'!E43</f>
        <v>Ausencia de mecanismos de monitoreo.</v>
      </c>
      <c r="F42" s="251" t="str">
        <f>'TRATAMIENTO DE RIESGO'!D43</f>
        <v>Reducir el riesgo</v>
      </c>
      <c r="G42" s="251" t="str">
        <f>'TRATAMIENTO DE RIESGO'!G43</f>
        <v>La Jefatura de la Oficina de Control Interno al inicio de cada vigencia solicitara a cada uno de los procesos y/o dependencias por escrito (Correo o Memorando), informacion de los enlaces responsables del diligenciamiento y reporte del avance del plan de mejoramiento institucional, en caso de no recibir respuesta del proceso y/o dependencias no se le autoriza acceso a la informacion. como evidencia se presentara el comunicado oficial enviado y las respuestas de las procesos y/o dependencias.</v>
      </c>
      <c r="H42" s="252" t="s">
        <v>54</v>
      </c>
      <c r="I42" s="255" t="s">
        <v>85</v>
      </c>
      <c r="J42" s="252" t="s">
        <v>52</v>
      </c>
      <c r="K42" s="251">
        <f>'VALORACIÓN CON CONTROLES'!D33</f>
        <v>100</v>
      </c>
      <c r="L42" s="251" t="str">
        <f>'VALORACIÓN CON CONTROLES'!H33</f>
        <v>BAJO</v>
      </c>
      <c r="M42" s="123" t="s">
        <v>35</v>
      </c>
    </row>
    <row r="43" spans="1:13" s="79" customFormat="1" ht="123" customHeight="1" x14ac:dyDescent="0.25">
      <c r="A43" s="251">
        <f>'RIESGO INHERENTE'!A34</f>
        <v>27</v>
      </c>
      <c r="B43" s="251" t="str">
        <f>'RIESGO INHERENTE'!E34</f>
        <v xml:space="preserve">Pérdida de la Integridad </v>
      </c>
      <c r="C43" s="251" t="str">
        <f>'RIESGO INHERENTE'!B34</f>
        <v>Seguimiento y Monitoreo al Sistema de Control Interno</v>
      </c>
      <c r="D43" s="251" t="str">
        <f>'RIESGO INHERENTE'!M34</f>
        <v>MODERADO</v>
      </c>
      <c r="E43" s="251" t="str">
        <f>'TRATAMIENTO DE RIESGO'!E44</f>
        <v>Almacenamiento sin protección.
Defectos bien conocidos en el software
Asignación errada de los derechos de acceso.</v>
      </c>
      <c r="F43" s="251" t="str">
        <f>'TRATAMIENTO DE RIESGO'!D44</f>
        <v>Reducir el riesgo</v>
      </c>
      <c r="G43" s="251" t="str">
        <f>'TRATAMIENTO DE RIESGO'!G44</f>
        <v>El profesional de la Oficina de Control Interno de forma trimestral descarga el reporte del sistema de informacion en el que se genere el reporte a  los planes de mejoramiento por procesos (internos) y se cargara este archivo en el repositorio SharePoint disponible para la Oficina de Control Interno. en caso de no poder descargar el reporte se solicitara a la DTSI se genere el reporte correspondiente por parte del administrador de la herramienta.</v>
      </c>
      <c r="H43" s="252" t="s">
        <v>86</v>
      </c>
      <c r="I43" s="255" t="s">
        <v>87</v>
      </c>
      <c r="J43" s="252" t="s">
        <v>34</v>
      </c>
      <c r="K43" s="251">
        <f>'VALORACIÓN CON CONTROLES'!D34</f>
        <v>100</v>
      </c>
      <c r="L43" s="251" t="str">
        <f>'VALORACIÓN CON CONTROLES'!H34</f>
        <v>BAJO</v>
      </c>
      <c r="M43" s="123" t="s">
        <v>35</v>
      </c>
    </row>
    <row r="44" spans="1:13" s="79" customFormat="1" ht="145.5" customHeight="1" x14ac:dyDescent="0.25">
      <c r="A44" s="251">
        <f>'RIESGO INHERENTE'!A35</f>
        <v>28</v>
      </c>
      <c r="B44" s="251" t="str">
        <f>'RIESGO INHERENTE'!E35</f>
        <v>Pérdida de la Confidencialidad</v>
      </c>
      <c r="C44" s="251" t="str">
        <f>'RIESGO INHERENTE'!B35</f>
        <v>Sin Proceso</v>
      </c>
      <c r="D44" s="251" t="str">
        <f>'RIESGO INHERENTE'!M35</f>
        <v>MODERADO</v>
      </c>
      <c r="E44" s="251" t="str">
        <f>'TRATAMIENTO DE RIESGO'!E45</f>
        <v>Almacenamiento sin protección.</v>
      </c>
      <c r="F44" s="251" t="str">
        <f>'TRATAMIENTO DE RIESGO'!D45</f>
        <v>Reducir el riesgo</v>
      </c>
      <c r="G44" s="251" t="str">
        <f>'TRATAMIENTO DE RIESGO'!G45</f>
        <v>El responsable de almacenamiento de las actas debe asegurar que los permisos otorgados a los usuarios sobre estos documentos, sean actualizados y/o retirados semestralmente, de acuerdo con los roles y permisos de cada funcionario que accede a la informacion, debe quedar como evidencia correo electronico enviado a lider del proceso evidenciando los funcionarios que tienen acceso y el tipo de permiso que tienen (lectura, escritura, o ambos)  En caso de que el responsable de almacenamiento de las actas no tenga permisos de gestión sobre la carpeta, deberá solicitarlos al secretario.</v>
      </c>
      <c r="H44" s="252" t="s">
        <v>37</v>
      </c>
      <c r="I44" s="255" t="s">
        <v>88</v>
      </c>
      <c r="J44" s="252" t="s">
        <v>41</v>
      </c>
      <c r="K44" s="251">
        <f>'VALORACIÓN CON CONTROLES'!D35</f>
        <v>100</v>
      </c>
      <c r="L44" s="251" t="str">
        <f>'VALORACIÓN CON CONTROLES'!H35</f>
        <v>BAJO</v>
      </c>
      <c r="M44" s="123" t="s">
        <v>35</v>
      </c>
    </row>
    <row r="45" spans="1:13" s="79" customFormat="1" ht="123" customHeight="1" x14ac:dyDescent="0.25">
      <c r="A45" s="251"/>
      <c r="B45" s="251"/>
      <c r="C45" s="251"/>
      <c r="D45" s="251"/>
      <c r="E45" s="251"/>
      <c r="F45" s="251"/>
      <c r="G45" s="251"/>
      <c r="H45" s="252"/>
      <c r="I45" s="255"/>
      <c r="J45" s="252"/>
      <c r="K45" s="251"/>
      <c r="L45" s="251"/>
      <c r="M45" s="123"/>
    </row>
  </sheetData>
  <mergeCells count="11">
    <mergeCell ref="H1:J3"/>
    <mergeCell ref="K1:L1"/>
    <mergeCell ref="K2:L2"/>
    <mergeCell ref="K3:L3"/>
    <mergeCell ref="C1:G3"/>
    <mergeCell ref="M4:M5"/>
    <mergeCell ref="A6:M7"/>
    <mergeCell ref="A4:B5"/>
    <mergeCell ref="C4:G5"/>
    <mergeCell ref="H4:J5"/>
    <mergeCell ref="K4:L5"/>
  </mergeCells>
  <phoneticPr fontId="37" type="noConversion"/>
  <conditionalFormatting sqref="A4:L5 N4:XFD5 A6:XFD8 A9:H45 A46:XFD1048576 J9:XFD45">
    <cfRule type="containsText" dxfId="225" priority="37" operator="containsText" text="ZONA RIESGO BAJA">
      <formula>NOT(ISERROR(SEARCH("ZONA RIESGO BAJA",A4)))</formula>
    </cfRule>
    <cfRule type="containsText" dxfId="224" priority="38" operator="containsText" text="ZONA RIESGO MODERADO">
      <formula>NOT(ISERROR(SEARCH("ZONA RIESGO MODERADO",A4)))</formula>
    </cfRule>
    <cfRule type="containsText" dxfId="223" priority="39" operator="containsText" text="ZONA RIESGO ALTO">
      <formula>NOT(ISERROR(SEARCH("ZONA RIESGO ALTO",A4)))</formula>
    </cfRule>
    <cfRule type="containsText" dxfId="222" priority="40" operator="containsText" text="ZONA RIESGO EXTREMO">
      <formula>NOT(ISERROR(SEARCH("ZONA RIESGO EXTREMO",A4)))</formula>
    </cfRule>
  </conditionalFormatting>
  <conditionalFormatting sqref="A2:B3 A1:C1 K1:L2 K3 N1:XFD3">
    <cfRule type="containsText" dxfId="221" priority="13" operator="containsText" text="ZONA RIESGO BAJA">
      <formula>NOT(ISERROR(SEARCH("ZONA RIESGO BAJA",A1)))</formula>
    </cfRule>
    <cfRule type="containsText" dxfId="220" priority="14" operator="containsText" text="ZONA RIESGO MODERADO">
      <formula>NOT(ISERROR(SEARCH("ZONA RIESGO MODERADO",A1)))</formula>
    </cfRule>
    <cfRule type="containsText" dxfId="219" priority="15" operator="containsText" text="ZONA RIESGO ALTO">
      <formula>NOT(ISERROR(SEARCH("ZONA RIESGO ALTO",A1)))</formula>
    </cfRule>
    <cfRule type="containsText" dxfId="218" priority="16" operator="containsText" text="ZONA RIESGO EXTREMO">
      <formula>NOT(ISERROR(SEARCH("ZONA RIESGO EXTREMO",A1)))</formula>
    </cfRule>
  </conditionalFormatting>
  <conditionalFormatting sqref="H1">
    <cfRule type="containsText" dxfId="217" priority="9" operator="containsText" text="ZONA RIESGO BAJA">
      <formula>NOT(ISERROR(SEARCH("ZONA RIESGO BAJA",H1)))</formula>
    </cfRule>
    <cfRule type="containsText" dxfId="216" priority="10" operator="containsText" text="ZONA RIESGO MODERADO">
      <formula>NOT(ISERROR(SEARCH("ZONA RIESGO MODERADO",H1)))</formula>
    </cfRule>
    <cfRule type="containsText" dxfId="215" priority="11" operator="containsText" text="ZONA RIESGO ALTO">
      <formula>NOT(ISERROR(SEARCH("ZONA RIESGO ALTO",H1)))</formula>
    </cfRule>
    <cfRule type="containsText" dxfId="214" priority="12" operator="containsText" text="ZONA RIESGO EXTREMO">
      <formula>NOT(ISERROR(SEARCH("ZONA RIESGO EXTREMO",H1)))</formula>
    </cfRule>
  </conditionalFormatting>
  <conditionalFormatting sqref="M1:M3">
    <cfRule type="containsText" dxfId="213" priority="1" operator="containsText" text="ZONA RIESGO BAJA">
      <formula>NOT(ISERROR(SEARCH("ZONA RIESGO BAJA",M1)))</formula>
    </cfRule>
    <cfRule type="containsText" dxfId="212" priority="2" operator="containsText" text="ZONA RIESGO MODERADO">
      <formula>NOT(ISERROR(SEARCH("ZONA RIESGO MODERADO",M1)))</formula>
    </cfRule>
    <cfRule type="containsText" dxfId="211" priority="3" operator="containsText" text="ZONA RIESGO ALTO">
      <formula>NOT(ISERROR(SEARCH("ZONA RIESGO ALTO",M1)))</formula>
    </cfRule>
    <cfRule type="containsText" dxfId="210" priority="4" operator="containsText" text="ZONA RIESGO EXTREMO">
      <formula>NOT(ISERROR(SEARCH("ZONA RIESGO EXTREMO",M1)))</formula>
    </cfRule>
  </conditionalFormatting>
  <pageMargins left="0.7" right="0.7" top="0.75" bottom="0.75" header="0.3" footer="0.3"/>
  <pageSetup paperSize="9" orientation="portrait" r:id="rId1"/>
  <customProperties>
    <customPr name="MC_LastUpdate" r:id="rId2"/>
    <customPr name="MC_LastUser" r:id="rId3"/>
    <customPr name="MC_SheetModified" r:id="rId4"/>
  </customProperties>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8">
    <tabColor theme="8" tint="-0.249977111117893"/>
  </sheetPr>
  <dimension ref="A1:N1072"/>
  <sheetViews>
    <sheetView view="pageBreakPreview" zoomScale="70" zoomScaleNormal="100" zoomScaleSheetLayoutView="70" workbookViewId="0">
      <pane xSplit="1" ySplit="8" topLeftCell="B9" activePane="bottomRight" state="frozen"/>
      <selection pane="topRight" activeCell="B1" sqref="B1"/>
      <selection pane="bottomLeft" activeCell="A9" sqref="A9"/>
      <selection pane="bottomRight" activeCell="C29" sqref="C29"/>
    </sheetView>
  </sheetViews>
  <sheetFormatPr baseColWidth="10" defaultColWidth="11.42578125" defaultRowHeight="12.75" x14ac:dyDescent="0.2"/>
  <cols>
    <col min="1" max="2" width="11.42578125" style="87"/>
    <col min="3" max="3" width="20.140625" style="87" customWidth="1"/>
    <col min="4" max="4" width="39.7109375" style="87" customWidth="1"/>
    <col min="5" max="5" width="33" style="87" customWidth="1"/>
    <col min="6" max="6" width="35.85546875" style="87" bestFit="1" customWidth="1"/>
    <col min="7" max="8" width="14.85546875" style="87" customWidth="1"/>
    <col min="9" max="9" width="11.42578125" style="87"/>
    <col min="10" max="10" width="16.28515625" style="87" customWidth="1"/>
    <col min="11" max="13" width="14.7109375" style="87" customWidth="1"/>
    <col min="14" max="14" width="14.28515625" style="87" customWidth="1"/>
    <col min="15" max="16384" width="11.42578125" style="87"/>
  </cols>
  <sheetData>
    <row r="1" spans="1:14" s="81" customFormat="1" ht="16.5" customHeight="1" thickBot="1" x14ac:dyDescent="0.3">
      <c r="C1" s="326" t="s">
        <v>0</v>
      </c>
      <c r="D1" s="328"/>
      <c r="E1" s="328"/>
      <c r="F1" s="328"/>
      <c r="G1" s="328"/>
      <c r="H1" s="299" t="s">
        <v>1</v>
      </c>
      <c r="I1" s="300"/>
      <c r="J1" s="300"/>
      <c r="K1" s="301"/>
      <c r="L1" s="331" t="s">
        <v>2</v>
      </c>
      <c r="M1" s="332"/>
      <c r="N1" s="86" t="s">
        <v>3</v>
      </c>
    </row>
    <row r="2" spans="1:14" s="81" customFormat="1" ht="16.5" customHeight="1" thickBot="1" x14ac:dyDescent="0.3">
      <c r="C2" s="326"/>
      <c r="D2" s="328"/>
      <c r="E2" s="328"/>
      <c r="F2" s="328"/>
      <c r="G2" s="328"/>
      <c r="H2" s="289"/>
      <c r="I2" s="307"/>
      <c r="J2" s="307"/>
      <c r="K2" s="290"/>
      <c r="L2" s="321" t="s">
        <v>4</v>
      </c>
      <c r="M2" s="323"/>
      <c r="N2" s="88">
        <v>1</v>
      </c>
    </row>
    <row r="3" spans="1:14" s="81" customFormat="1" ht="16.5" customHeight="1" thickBot="1" x14ac:dyDescent="0.3">
      <c r="C3" s="329"/>
      <c r="D3" s="330"/>
      <c r="E3" s="330"/>
      <c r="F3" s="330"/>
      <c r="G3" s="330"/>
      <c r="H3" s="291"/>
      <c r="I3" s="302"/>
      <c r="J3" s="302"/>
      <c r="K3" s="292"/>
      <c r="L3" s="324" t="s">
        <v>5</v>
      </c>
      <c r="M3" s="325"/>
      <c r="N3" s="89">
        <v>44447</v>
      </c>
    </row>
    <row r="4" spans="1:14" s="81" customFormat="1" ht="12.75" customHeight="1" x14ac:dyDescent="0.25">
      <c r="A4" s="289"/>
      <c r="B4" s="290"/>
      <c r="C4" s="318" t="s">
        <v>6</v>
      </c>
      <c r="D4" s="319"/>
      <c r="E4" s="319"/>
      <c r="F4" s="319"/>
      <c r="G4" s="320"/>
      <c r="H4" s="299" t="s">
        <v>7</v>
      </c>
      <c r="I4" s="300"/>
      <c r="J4" s="300"/>
      <c r="K4" s="301"/>
      <c r="L4" s="324" t="s">
        <v>8</v>
      </c>
      <c r="M4" s="325"/>
      <c r="N4" s="263" t="s">
        <v>89</v>
      </c>
    </row>
    <row r="5" spans="1:14" s="81" customFormat="1" ht="13.5" thickBot="1" x14ac:dyDescent="0.3">
      <c r="A5" s="289"/>
      <c r="B5" s="290"/>
      <c r="C5" s="321"/>
      <c r="D5" s="322"/>
      <c r="E5" s="322"/>
      <c r="F5" s="322"/>
      <c r="G5" s="323"/>
      <c r="H5" s="291"/>
      <c r="I5" s="302"/>
      <c r="J5" s="302"/>
      <c r="K5" s="292"/>
      <c r="L5" s="326"/>
      <c r="M5" s="327"/>
      <c r="N5" s="265"/>
    </row>
    <row r="6" spans="1:14" ht="15.75" customHeight="1" x14ac:dyDescent="0.2">
      <c r="A6" s="315" t="s">
        <v>90</v>
      </c>
      <c r="B6" s="316"/>
      <c r="C6" s="316"/>
      <c r="D6" s="316"/>
      <c r="E6" s="316"/>
      <c r="F6" s="316"/>
      <c r="G6" s="316"/>
      <c r="H6" s="316"/>
      <c r="I6" s="316"/>
      <c r="J6" s="316"/>
      <c r="K6" s="316"/>
      <c r="L6" s="316"/>
      <c r="M6" s="316"/>
      <c r="N6" s="317"/>
    </row>
    <row r="7" spans="1:14" ht="15" customHeight="1" x14ac:dyDescent="0.2">
      <c r="A7" s="313" t="s">
        <v>91</v>
      </c>
      <c r="B7" s="313" t="s">
        <v>92</v>
      </c>
      <c r="C7" s="313" t="s">
        <v>0</v>
      </c>
      <c r="D7" s="313" t="s">
        <v>93</v>
      </c>
      <c r="E7" s="313" t="s">
        <v>94</v>
      </c>
      <c r="F7" s="313" t="s">
        <v>95</v>
      </c>
      <c r="G7" s="314" t="s">
        <v>96</v>
      </c>
      <c r="H7" s="314" t="s">
        <v>97</v>
      </c>
      <c r="I7" s="314" t="s">
        <v>98</v>
      </c>
      <c r="J7" s="313" t="s">
        <v>99</v>
      </c>
      <c r="K7" s="313" t="s">
        <v>100</v>
      </c>
      <c r="L7" s="313"/>
      <c r="M7" s="313"/>
      <c r="N7" s="313"/>
    </row>
    <row r="8" spans="1:14" ht="93" customHeight="1" x14ac:dyDescent="0.2">
      <c r="A8" s="313"/>
      <c r="B8" s="313"/>
      <c r="C8" s="313"/>
      <c r="D8" s="313"/>
      <c r="E8" s="313"/>
      <c r="F8" s="313"/>
      <c r="G8" s="314"/>
      <c r="H8" s="314"/>
      <c r="I8" s="314"/>
      <c r="J8" s="313"/>
      <c r="K8" s="129" t="s">
        <v>101</v>
      </c>
      <c r="L8" s="129" t="s">
        <v>102</v>
      </c>
      <c r="M8" s="129" t="s">
        <v>103</v>
      </c>
      <c r="N8" s="129" t="s">
        <v>104</v>
      </c>
    </row>
    <row r="9" spans="1:14" ht="78" customHeight="1" x14ac:dyDescent="0.2">
      <c r="A9" s="181">
        <v>1</v>
      </c>
      <c r="B9" s="215" t="s">
        <v>105</v>
      </c>
      <c r="C9" s="187" t="s">
        <v>106</v>
      </c>
      <c r="D9" s="187" t="s">
        <v>107</v>
      </c>
      <c r="E9" s="187" t="s">
        <v>108</v>
      </c>
      <c r="F9" s="187" t="s">
        <v>109</v>
      </c>
      <c r="G9" s="187" t="s">
        <v>110</v>
      </c>
      <c r="H9" s="187" t="s">
        <v>110</v>
      </c>
      <c r="I9" s="187" t="s">
        <v>110</v>
      </c>
      <c r="J9" s="146" t="str">
        <f>IF(OR(AND(G9="Alta",H9="Alta"),AND(G9="Alta",I9="Alta"),AND(H9="Alta",I9="Alta")),"Alta",IF(AND(G9="Baja",H9="Baja",I9="Baja"),"Baja",IF(G9="Media","Media",IF(G9="Alta","Media",IF(H9="Media","Media",IF(H9="Alta","Media",IF(I9="Media","Media",IF(I9="Alta","Media",""))))))))</f>
        <v>Alta</v>
      </c>
      <c r="K9" s="188"/>
      <c r="L9" s="188"/>
      <c r="M9" s="188"/>
      <c r="N9" s="183" t="str">
        <f>IF(AND(K9="X",L9="X",M9="X"),"X",IF(AND(K9="X",L9="X"),"X",IF(AND(K9="X",M9="X"),"X",IF(AND(L9="X",M9="X"),"X",IF(AND(L9="X"),"X",IF(AND(M9="X"),"X",IF(AND(K9="X"),"X","")))))))</f>
        <v/>
      </c>
    </row>
    <row r="10" spans="1:14" ht="78" customHeight="1" x14ac:dyDescent="0.2">
      <c r="A10" s="181">
        <v>2</v>
      </c>
      <c r="B10" s="215" t="s">
        <v>111</v>
      </c>
      <c r="C10" s="187" t="s">
        <v>106</v>
      </c>
      <c r="D10" s="187" t="s">
        <v>112</v>
      </c>
      <c r="E10" s="187" t="s">
        <v>108</v>
      </c>
      <c r="F10" s="220" t="s">
        <v>113</v>
      </c>
      <c r="G10" s="187" t="s">
        <v>110</v>
      </c>
      <c r="H10" s="187" t="s">
        <v>114</v>
      </c>
      <c r="I10" s="187" t="s">
        <v>110</v>
      </c>
      <c r="J10" s="146" t="str">
        <f t="shared" ref="J10:J73" si="0">IF(OR(AND(G10="Alta",H10="Alta"),AND(G10="Alta",I10="Alta"),AND(H10="Alta",I10="Alta")),"Alta",IF(AND(G10="Baja",H10="Baja",I10="Baja"),"Baja",IF(G10="Media","Media",IF(G10="Alta","Media",IF(H10="Media","Media",IF(H10="Alta","Media",IF(I10="Media","Media",IF(I10="Alta","Media",""))))))))</f>
        <v>Alta</v>
      </c>
      <c r="K10" s="188"/>
      <c r="L10" s="188"/>
      <c r="M10" s="188"/>
      <c r="N10" s="183"/>
    </row>
    <row r="11" spans="1:14" ht="93" customHeight="1" x14ac:dyDescent="0.2">
      <c r="A11" s="181">
        <v>3</v>
      </c>
      <c r="B11" s="215" t="s">
        <v>115</v>
      </c>
      <c r="C11" s="187" t="s">
        <v>106</v>
      </c>
      <c r="D11" s="187" t="s">
        <v>116</v>
      </c>
      <c r="E11" s="187" t="s">
        <v>108</v>
      </c>
      <c r="F11" s="187" t="s">
        <v>117</v>
      </c>
      <c r="G11" s="187" t="s">
        <v>110</v>
      </c>
      <c r="H11" s="187" t="s">
        <v>114</v>
      </c>
      <c r="I11" s="187" t="s">
        <v>110</v>
      </c>
      <c r="J11" s="146" t="str">
        <f t="shared" si="0"/>
        <v>Alta</v>
      </c>
      <c r="K11" s="188"/>
      <c r="L11" s="188"/>
      <c r="M11" s="188"/>
      <c r="N11" s="183"/>
    </row>
    <row r="12" spans="1:14" ht="72" customHeight="1" x14ac:dyDescent="0.2">
      <c r="A12" s="181">
        <v>4</v>
      </c>
      <c r="B12" s="215" t="s">
        <v>118</v>
      </c>
      <c r="C12" s="187" t="s">
        <v>106</v>
      </c>
      <c r="D12" s="187" t="s">
        <v>119</v>
      </c>
      <c r="E12" s="187" t="s">
        <v>108</v>
      </c>
      <c r="F12" s="187" t="s">
        <v>120</v>
      </c>
      <c r="G12" s="187" t="s">
        <v>110</v>
      </c>
      <c r="H12" s="187" t="s">
        <v>114</v>
      </c>
      <c r="I12" s="187" t="s">
        <v>110</v>
      </c>
      <c r="J12" s="146" t="str">
        <f t="shared" si="0"/>
        <v>Alta</v>
      </c>
      <c r="K12" s="188"/>
      <c r="L12" s="188"/>
      <c r="M12" s="188"/>
      <c r="N12" s="142"/>
    </row>
    <row r="13" spans="1:14" ht="67.5" customHeight="1" x14ac:dyDescent="0.2">
      <c r="A13" s="181">
        <v>5</v>
      </c>
      <c r="B13" s="215" t="s">
        <v>121</v>
      </c>
      <c r="C13" s="187" t="s">
        <v>106</v>
      </c>
      <c r="D13" s="187" t="s">
        <v>122</v>
      </c>
      <c r="E13" s="187" t="s">
        <v>108</v>
      </c>
      <c r="F13" s="187" t="s">
        <v>123</v>
      </c>
      <c r="G13" s="187" t="s">
        <v>110</v>
      </c>
      <c r="H13" s="187" t="s">
        <v>114</v>
      </c>
      <c r="I13" s="187" t="s">
        <v>110</v>
      </c>
      <c r="J13" s="146" t="str">
        <f t="shared" si="0"/>
        <v>Alta</v>
      </c>
      <c r="K13" s="188"/>
      <c r="L13" s="188"/>
      <c r="M13" s="188"/>
      <c r="N13" s="142"/>
    </row>
    <row r="14" spans="1:14" ht="102" x14ac:dyDescent="0.2">
      <c r="A14" s="181">
        <v>6</v>
      </c>
      <c r="B14" s="215" t="s">
        <v>124</v>
      </c>
      <c r="C14" s="187" t="s">
        <v>106</v>
      </c>
      <c r="D14" s="187" t="s">
        <v>125</v>
      </c>
      <c r="E14" s="187" t="s">
        <v>108</v>
      </c>
      <c r="F14" s="187" t="s">
        <v>126</v>
      </c>
      <c r="G14" s="187" t="s">
        <v>110</v>
      </c>
      <c r="H14" s="187" t="s">
        <v>114</v>
      </c>
      <c r="I14" s="187" t="s">
        <v>110</v>
      </c>
      <c r="J14" s="146" t="str">
        <f t="shared" si="0"/>
        <v>Alta</v>
      </c>
      <c r="K14" s="188"/>
      <c r="L14" s="188"/>
      <c r="M14" s="188"/>
      <c r="N14" s="142"/>
    </row>
    <row r="15" spans="1:14" ht="76.5" x14ac:dyDescent="0.2">
      <c r="A15" s="181">
        <v>7</v>
      </c>
      <c r="B15" s="215" t="s">
        <v>127</v>
      </c>
      <c r="C15" s="187" t="s">
        <v>106</v>
      </c>
      <c r="D15" s="187" t="s">
        <v>128</v>
      </c>
      <c r="E15" s="187" t="s">
        <v>108</v>
      </c>
      <c r="F15" s="187" t="s">
        <v>129</v>
      </c>
      <c r="G15" s="187" t="s">
        <v>110</v>
      </c>
      <c r="H15" s="187" t="s">
        <v>114</v>
      </c>
      <c r="I15" s="187" t="s">
        <v>110</v>
      </c>
      <c r="J15" s="146" t="str">
        <f t="shared" si="0"/>
        <v>Alta</v>
      </c>
      <c r="K15" s="188"/>
      <c r="L15" s="188"/>
      <c r="M15" s="188"/>
      <c r="N15" s="142"/>
    </row>
    <row r="16" spans="1:14" ht="51" x14ac:dyDescent="0.2">
      <c r="A16" s="181">
        <v>8</v>
      </c>
      <c r="B16" s="215" t="s">
        <v>130</v>
      </c>
      <c r="C16" s="187" t="s">
        <v>106</v>
      </c>
      <c r="D16" s="187" t="s">
        <v>131</v>
      </c>
      <c r="E16" s="187" t="s">
        <v>108</v>
      </c>
      <c r="F16" s="187" t="s">
        <v>132</v>
      </c>
      <c r="G16" s="187" t="s">
        <v>110</v>
      </c>
      <c r="H16" s="187" t="s">
        <v>114</v>
      </c>
      <c r="I16" s="187" t="s">
        <v>110</v>
      </c>
      <c r="J16" s="146" t="str">
        <f t="shared" si="0"/>
        <v>Alta</v>
      </c>
      <c r="K16" s="188"/>
      <c r="L16" s="188"/>
      <c r="M16" s="188"/>
      <c r="N16" s="142"/>
    </row>
    <row r="17" spans="1:14" ht="102" x14ac:dyDescent="0.2">
      <c r="A17" s="181">
        <v>9</v>
      </c>
      <c r="B17" s="215" t="s">
        <v>133</v>
      </c>
      <c r="C17" s="187" t="s">
        <v>106</v>
      </c>
      <c r="D17" s="187" t="s">
        <v>134</v>
      </c>
      <c r="E17" s="187" t="s">
        <v>108</v>
      </c>
      <c r="F17" s="187" t="s">
        <v>135</v>
      </c>
      <c r="G17" s="187" t="s">
        <v>110</v>
      </c>
      <c r="H17" s="187" t="s">
        <v>114</v>
      </c>
      <c r="I17" s="187" t="s">
        <v>110</v>
      </c>
      <c r="J17" s="146" t="str">
        <f t="shared" si="0"/>
        <v>Alta</v>
      </c>
      <c r="K17" s="188"/>
      <c r="L17" s="188"/>
      <c r="M17" s="188"/>
      <c r="N17" s="142"/>
    </row>
    <row r="18" spans="1:14" ht="76.5" x14ac:dyDescent="0.2">
      <c r="A18" s="181">
        <v>10</v>
      </c>
      <c r="B18" s="215" t="s">
        <v>136</v>
      </c>
      <c r="C18" s="187" t="s">
        <v>106</v>
      </c>
      <c r="D18" s="187" t="s">
        <v>137</v>
      </c>
      <c r="E18" s="187" t="s">
        <v>108</v>
      </c>
      <c r="F18" s="187" t="s">
        <v>138</v>
      </c>
      <c r="G18" s="187" t="s">
        <v>110</v>
      </c>
      <c r="H18" s="187" t="s">
        <v>114</v>
      </c>
      <c r="I18" s="187" t="s">
        <v>110</v>
      </c>
      <c r="J18" s="146" t="str">
        <f t="shared" si="0"/>
        <v>Alta</v>
      </c>
      <c r="K18" s="188"/>
      <c r="L18" s="188"/>
      <c r="M18" s="188"/>
      <c r="N18" s="142"/>
    </row>
    <row r="19" spans="1:14" ht="76.5" x14ac:dyDescent="0.2">
      <c r="A19" s="181">
        <v>11</v>
      </c>
      <c r="B19" s="215" t="s">
        <v>139</v>
      </c>
      <c r="C19" s="187" t="s">
        <v>106</v>
      </c>
      <c r="D19" s="187" t="s">
        <v>140</v>
      </c>
      <c r="E19" s="187" t="s">
        <v>108</v>
      </c>
      <c r="F19" s="187" t="s">
        <v>141</v>
      </c>
      <c r="G19" s="187" t="s">
        <v>110</v>
      </c>
      <c r="H19" s="187" t="s">
        <v>110</v>
      </c>
      <c r="I19" s="187" t="s">
        <v>110</v>
      </c>
      <c r="J19" s="146" t="str">
        <f t="shared" si="0"/>
        <v>Alta</v>
      </c>
      <c r="K19" s="188"/>
      <c r="L19" s="188"/>
      <c r="M19" s="188"/>
      <c r="N19" s="142"/>
    </row>
    <row r="20" spans="1:14" ht="48" customHeight="1" x14ac:dyDescent="0.2">
      <c r="A20" s="181">
        <v>12</v>
      </c>
      <c r="B20" s="215" t="s">
        <v>142</v>
      </c>
      <c r="C20" s="187" t="s">
        <v>106</v>
      </c>
      <c r="D20" s="209" t="s">
        <v>143</v>
      </c>
      <c r="E20" s="187" t="s">
        <v>144</v>
      </c>
      <c r="F20" s="187" t="s">
        <v>145</v>
      </c>
      <c r="G20" s="187" t="s">
        <v>114</v>
      </c>
      <c r="H20" s="187" t="s">
        <v>110</v>
      </c>
      <c r="I20" s="187" t="s">
        <v>110</v>
      </c>
      <c r="J20" s="146" t="str">
        <f t="shared" si="0"/>
        <v>Alta</v>
      </c>
      <c r="K20" s="188"/>
      <c r="L20" s="188"/>
      <c r="M20" s="188"/>
      <c r="N20" s="142"/>
    </row>
    <row r="21" spans="1:14" ht="51" x14ac:dyDescent="0.2">
      <c r="A21" s="181">
        <v>13</v>
      </c>
      <c r="B21" s="215" t="s">
        <v>146</v>
      </c>
      <c r="C21" s="187" t="s">
        <v>106</v>
      </c>
      <c r="D21" s="187" t="s">
        <v>147</v>
      </c>
      <c r="E21" s="187" t="s">
        <v>144</v>
      </c>
      <c r="F21" s="187" t="s">
        <v>148</v>
      </c>
      <c r="G21" s="187" t="s">
        <v>114</v>
      </c>
      <c r="H21" s="187" t="s">
        <v>110</v>
      </c>
      <c r="I21" s="187" t="s">
        <v>110</v>
      </c>
      <c r="J21" s="146" t="str">
        <f t="shared" si="0"/>
        <v>Alta</v>
      </c>
      <c r="K21" s="188"/>
      <c r="L21" s="188"/>
      <c r="M21" s="188"/>
      <c r="N21" s="142"/>
    </row>
    <row r="22" spans="1:14" ht="38.25" x14ac:dyDescent="0.2">
      <c r="A22" s="181">
        <v>14</v>
      </c>
      <c r="B22" s="215" t="s">
        <v>149</v>
      </c>
      <c r="C22" s="187" t="s">
        <v>106</v>
      </c>
      <c r="D22" s="187" t="s">
        <v>150</v>
      </c>
      <c r="E22" s="187" t="s">
        <v>144</v>
      </c>
      <c r="F22" s="187" t="s">
        <v>151</v>
      </c>
      <c r="G22" s="187" t="s">
        <v>110</v>
      </c>
      <c r="H22" s="187" t="s">
        <v>114</v>
      </c>
      <c r="I22" s="187" t="s">
        <v>110</v>
      </c>
      <c r="J22" s="146" t="str">
        <f t="shared" si="0"/>
        <v>Alta</v>
      </c>
      <c r="K22" s="188"/>
      <c r="L22" s="188"/>
      <c r="M22" s="188"/>
      <c r="N22" s="142"/>
    </row>
    <row r="23" spans="1:14" ht="63.75" x14ac:dyDescent="0.2">
      <c r="A23" s="181">
        <v>15</v>
      </c>
      <c r="B23" s="215" t="s">
        <v>152</v>
      </c>
      <c r="C23" s="187" t="s">
        <v>106</v>
      </c>
      <c r="D23" s="187" t="s">
        <v>153</v>
      </c>
      <c r="E23" s="187" t="s">
        <v>144</v>
      </c>
      <c r="F23" s="187" t="s">
        <v>154</v>
      </c>
      <c r="G23" s="187" t="s">
        <v>110</v>
      </c>
      <c r="H23" s="187" t="s">
        <v>114</v>
      </c>
      <c r="I23" s="187" t="s">
        <v>110</v>
      </c>
      <c r="J23" s="146" t="str">
        <f t="shared" si="0"/>
        <v>Alta</v>
      </c>
      <c r="K23" s="188"/>
      <c r="L23" s="188"/>
      <c r="M23" s="188"/>
      <c r="N23" s="142"/>
    </row>
    <row r="24" spans="1:14" ht="51" x14ac:dyDescent="0.2">
      <c r="A24" s="181">
        <v>16</v>
      </c>
      <c r="B24" s="215" t="s">
        <v>155</v>
      </c>
      <c r="C24" s="187" t="s">
        <v>106</v>
      </c>
      <c r="D24" s="187" t="s">
        <v>156</v>
      </c>
      <c r="E24" s="187" t="s">
        <v>144</v>
      </c>
      <c r="F24" s="187" t="s">
        <v>157</v>
      </c>
      <c r="G24" s="187" t="s">
        <v>110</v>
      </c>
      <c r="H24" s="187" t="s">
        <v>110</v>
      </c>
      <c r="I24" s="187" t="s">
        <v>110</v>
      </c>
      <c r="J24" s="146" t="str">
        <f t="shared" si="0"/>
        <v>Alta</v>
      </c>
      <c r="K24" s="188"/>
      <c r="L24" s="188"/>
      <c r="M24" s="188"/>
      <c r="N24" s="142"/>
    </row>
    <row r="25" spans="1:14" ht="51" x14ac:dyDescent="0.2">
      <c r="A25" s="181">
        <v>17</v>
      </c>
      <c r="B25" s="215" t="s">
        <v>158</v>
      </c>
      <c r="C25" s="187" t="s">
        <v>106</v>
      </c>
      <c r="D25" s="187" t="s">
        <v>159</v>
      </c>
      <c r="E25" s="187" t="s">
        <v>144</v>
      </c>
      <c r="F25" s="187" t="s">
        <v>160</v>
      </c>
      <c r="G25" s="187" t="s">
        <v>110</v>
      </c>
      <c r="H25" s="187" t="s">
        <v>110</v>
      </c>
      <c r="I25" s="187" t="s">
        <v>110</v>
      </c>
      <c r="J25" s="146" t="str">
        <f t="shared" si="0"/>
        <v>Alta</v>
      </c>
      <c r="K25" s="140"/>
      <c r="L25" s="140"/>
      <c r="M25" s="140"/>
      <c r="N25" s="142"/>
    </row>
    <row r="26" spans="1:14" ht="51" x14ac:dyDescent="0.2">
      <c r="A26" s="181">
        <v>18</v>
      </c>
      <c r="B26" s="215" t="s">
        <v>161</v>
      </c>
      <c r="C26" s="187" t="s">
        <v>106</v>
      </c>
      <c r="D26" s="187" t="s">
        <v>162</v>
      </c>
      <c r="E26" s="187" t="s">
        <v>144</v>
      </c>
      <c r="F26" s="187" t="s">
        <v>163</v>
      </c>
      <c r="G26" s="187" t="s">
        <v>110</v>
      </c>
      <c r="H26" s="187" t="s">
        <v>110</v>
      </c>
      <c r="I26" s="187" t="s">
        <v>110</v>
      </c>
      <c r="J26" s="146" t="str">
        <f t="shared" si="0"/>
        <v>Alta</v>
      </c>
      <c r="K26" s="140"/>
      <c r="L26" s="140"/>
      <c r="M26" s="140"/>
      <c r="N26" s="142"/>
    </row>
    <row r="27" spans="1:14" ht="63.75" x14ac:dyDescent="0.2">
      <c r="A27" s="181">
        <v>19</v>
      </c>
      <c r="B27" s="215" t="s">
        <v>164</v>
      </c>
      <c r="C27" s="187" t="s">
        <v>106</v>
      </c>
      <c r="D27" s="187" t="s">
        <v>165</v>
      </c>
      <c r="E27" s="187" t="s">
        <v>144</v>
      </c>
      <c r="F27" s="187" t="s">
        <v>166</v>
      </c>
      <c r="G27" s="187" t="s">
        <v>110</v>
      </c>
      <c r="H27" s="187" t="s">
        <v>110</v>
      </c>
      <c r="I27" s="187" t="s">
        <v>110</v>
      </c>
      <c r="J27" s="146" t="str">
        <f t="shared" si="0"/>
        <v>Alta</v>
      </c>
      <c r="K27" s="140"/>
      <c r="L27" s="140"/>
      <c r="M27" s="140"/>
      <c r="N27" s="142"/>
    </row>
    <row r="28" spans="1:14" ht="38.25" x14ac:dyDescent="0.2">
      <c r="A28" s="181">
        <v>20</v>
      </c>
      <c r="B28" s="215" t="s">
        <v>167</v>
      </c>
      <c r="C28" s="187" t="s">
        <v>106</v>
      </c>
      <c r="D28" s="187" t="s">
        <v>168</v>
      </c>
      <c r="E28" s="187" t="s">
        <v>144</v>
      </c>
      <c r="F28" s="187" t="s">
        <v>169</v>
      </c>
      <c r="G28" s="187" t="s">
        <v>110</v>
      </c>
      <c r="H28" s="187" t="s">
        <v>114</v>
      </c>
      <c r="I28" s="187" t="s">
        <v>110</v>
      </c>
      <c r="J28" s="146" t="str">
        <f t="shared" si="0"/>
        <v>Alta</v>
      </c>
      <c r="K28" s="140"/>
      <c r="L28" s="140"/>
      <c r="M28" s="140"/>
      <c r="N28" s="142"/>
    </row>
    <row r="29" spans="1:14" ht="140.25" x14ac:dyDescent="0.2">
      <c r="A29" s="181">
        <v>21</v>
      </c>
      <c r="B29" s="215" t="s">
        <v>170</v>
      </c>
      <c r="C29" s="187" t="s">
        <v>171</v>
      </c>
      <c r="D29" s="187" t="s">
        <v>172</v>
      </c>
      <c r="E29" s="187" t="s">
        <v>144</v>
      </c>
      <c r="F29" s="187" t="s">
        <v>173</v>
      </c>
      <c r="G29" s="187" t="s">
        <v>174</v>
      </c>
      <c r="H29" s="187" t="s">
        <v>110</v>
      </c>
      <c r="I29" s="187" t="s">
        <v>110</v>
      </c>
      <c r="J29" s="146" t="str">
        <f t="shared" si="0"/>
        <v>Alta</v>
      </c>
      <c r="K29" s="140"/>
      <c r="L29" s="140"/>
      <c r="M29" s="140"/>
      <c r="N29" s="142"/>
    </row>
    <row r="30" spans="1:14" ht="51" x14ac:dyDescent="0.2">
      <c r="A30" s="181">
        <v>22</v>
      </c>
      <c r="B30" s="215" t="s">
        <v>175</v>
      </c>
      <c r="C30" s="187" t="s">
        <v>171</v>
      </c>
      <c r="D30" s="187" t="s">
        <v>176</v>
      </c>
      <c r="E30" s="187" t="s">
        <v>144</v>
      </c>
      <c r="F30" s="187" t="s">
        <v>177</v>
      </c>
      <c r="G30" s="187" t="s">
        <v>174</v>
      </c>
      <c r="H30" s="187" t="s">
        <v>110</v>
      </c>
      <c r="I30" s="187" t="s">
        <v>110</v>
      </c>
      <c r="J30" s="146" t="str">
        <f t="shared" si="0"/>
        <v>Alta</v>
      </c>
      <c r="K30" s="140"/>
      <c r="L30" s="140"/>
      <c r="M30" s="140"/>
      <c r="N30" s="142"/>
    </row>
    <row r="31" spans="1:14" ht="114.75" x14ac:dyDescent="0.2">
      <c r="A31" s="181">
        <v>23</v>
      </c>
      <c r="B31" s="215" t="s">
        <v>178</v>
      </c>
      <c r="C31" s="187" t="s">
        <v>171</v>
      </c>
      <c r="D31" s="187" t="s">
        <v>179</v>
      </c>
      <c r="E31" s="187" t="s">
        <v>144</v>
      </c>
      <c r="F31" s="187" t="s">
        <v>180</v>
      </c>
      <c r="G31" s="187" t="s">
        <v>174</v>
      </c>
      <c r="H31" s="187" t="s">
        <v>110</v>
      </c>
      <c r="I31" s="187" t="s">
        <v>110</v>
      </c>
      <c r="J31" s="146" t="str">
        <f t="shared" si="0"/>
        <v>Alta</v>
      </c>
      <c r="K31" s="140"/>
      <c r="L31" s="140"/>
      <c r="M31" s="140"/>
      <c r="N31" s="142"/>
    </row>
    <row r="32" spans="1:14" ht="102" x14ac:dyDescent="0.2">
      <c r="A32" s="181">
        <v>24</v>
      </c>
      <c r="B32" s="215" t="s">
        <v>181</v>
      </c>
      <c r="C32" s="187" t="s">
        <v>171</v>
      </c>
      <c r="D32" s="187" t="s">
        <v>182</v>
      </c>
      <c r="E32" s="187" t="s">
        <v>144</v>
      </c>
      <c r="F32" s="187" t="s">
        <v>183</v>
      </c>
      <c r="G32" s="187" t="s">
        <v>110</v>
      </c>
      <c r="H32" s="187" t="s">
        <v>110</v>
      </c>
      <c r="I32" s="187" t="s">
        <v>110</v>
      </c>
      <c r="J32" s="146" t="str">
        <f t="shared" si="0"/>
        <v>Alta</v>
      </c>
      <c r="K32" s="140"/>
      <c r="L32" s="140"/>
      <c r="M32" s="140"/>
      <c r="N32" s="142"/>
    </row>
    <row r="33" spans="1:14" ht="102" x14ac:dyDescent="0.2">
      <c r="A33" s="181">
        <v>25</v>
      </c>
      <c r="B33" s="215" t="s">
        <v>184</v>
      </c>
      <c r="C33" s="187" t="s">
        <v>171</v>
      </c>
      <c r="D33" s="187" t="s">
        <v>185</v>
      </c>
      <c r="E33" s="187" t="s">
        <v>144</v>
      </c>
      <c r="F33" s="187" t="s">
        <v>186</v>
      </c>
      <c r="G33" s="187" t="s">
        <v>174</v>
      </c>
      <c r="H33" s="187" t="s">
        <v>110</v>
      </c>
      <c r="I33" s="187" t="s">
        <v>110</v>
      </c>
      <c r="J33" s="146" t="str">
        <f t="shared" si="0"/>
        <v>Alta</v>
      </c>
      <c r="K33" s="140"/>
      <c r="L33" s="140"/>
      <c r="M33" s="140"/>
      <c r="N33" s="142"/>
    </row>
    <row r="34" spans="1:14" ht="63.75" x14ac:dyDescent="0.2">
      <c r="A34" s="181">
        <v>26</v>
      </c>
      <c r="B34" s="215" t="s">
        <v>187</v>
      </c>
      <c r="C34" s="187" t="s">
        <v>171</v>
      </c>
      <c r="D34" s="187" t="s">
        <v>188</v>
      </c>
      <c r="E34" s="187" t="s">
        <v>144</v>
      </c>
      <c r="F34" s="187" t="s">
        <v>189</v>
      </c>
      <c r="G34" s="187" t="s">
        <v>110</v>
      </c>
      <c r="H34" s="187" t="s">
        <v>110</v>
      </c>
      <c r="I34" s="187" t="s">
        <v>110</v>
      </c>
      <c r="J34" s="146" t="str">
        <f t="shared" si="0"/>
        <v>Alta</v>
      </c>
      <c r="K34" s="140"/>
      <c r="L34" s="140"/>
      <c r="M34" s="140"/>
      <c r="N34" s="142"/>
    </row>
    <row r="35" spans="1:14" ht="51" x14ac:dyDescent="0.2">
      <c r="A35" s="181">
        <v>27</v>
      </c>
      <c r="B35" s="215" t="s">
        <v>190</v>
      </c>
      <c r="C35" s="187" t="s">
        <v>191</v>
      </c>
      <c r="D35" s="187" t="s">
        <v>192</v>
      </c>
      <c r="E35" s="187" t="s">
        <v>144</v>
      </c>
      <c r="F35" s="187" t="s">
        <v>193</v>
      </c>
      <c r="G35" s="187" t="s">
        <v>110</v>
      </c>
      <c r="H35" s="187" t="s">
        <v>110</v>
      </c>
      <c r="I35" s="187" t="s">
        <v>110</v>
      </c>
      <c r="J35" s="146" t="str">
        <f t="shared" si="0"/>
        <v>Alta</v>
      </c>
      <c r="K35" s="140"/>
      <c r="L35" s="140"/>
      <c r="M35" s="140"/>
      <c r="N35" s="142"/>
    </row>
    <row r="36" spans="1:14" ht="140.25" x14ac:dyDescent="0.2">
      <c r="A36" s="181">
        <v>28</v>
      </c>
      <c r="B36" s="215" t="s">
        <v>194</v>
      </c>
      <c r="C36" s="187" t="s">
        <v>191</v>
      </c>
      <c r="D36" s="187" t="s">
        <v>195</v>
      </c>
      <c r="E36" s="187" t="s">
        <v>144</v>
      </c>
      <c r="F36" s="187" t="s">
        <v>196</v>
      </c>
      <c r="G36" s="187" t="s">
        <v>110</v>
      </c>
      <c r="H36" s="187" t="s">
        <v>110</v>
      </c>
      <c r="I36" s="187" t="s">
        <v>110</v>
      </c>
      <c r="J36" s="146" t="str">
        <f t="shared" si="0"/>
        <v>Alta</v>
      </c>
      <c r="K36" s="140"/>
      <c r="L36" s="140"/>
      <c r="M36" s="140"/>
      <c r="N36" s="142"/>
    </row>
    <row r="37" spans="1:14" ht="76.5" x14ac:dyDescent="0.2">
      <c r="A37" s="181">
        <v>29</v>
      </c>
      <c r="B37" s="215" t="s">
        <v>197</v>
      </c>
      <c r="C37" s="187" t="s">
        <v>1</v>
      </c>
      <c r="D37" s="187" t="s">
        <v>198</v>
      </c>
      <c r="E37" s="187" t="s">
        <v>144</v>
      </c>
      <c r="F37" s="187" t="s">
        <v>199</v>
      </c>
      <c r="G37" s="187" t="s">
        <v>174</v>
      </c>
      <c r="H37" s="187" t="s">
        <v>110</v>
      </c>
      <c r="I37" s="187" t="s">
        <v>110</v>
      </c>
      <c r="J37" s="146" t="str">
        <f t="shared" si="0"/>
        <v>Alta</v>
      </c>
      <c r="K37" s="140"/>
      <c r="L37" s="140"/>
      <c r="M37" s="140"/>
      <c r="N37" s="142"/>
    </row>
    <row r="38" spans="1:14" ht="51" x14ac:dyDescent="0.2">
      <c r="A38" s="181">
        <v>30</v>
      </c>
      <c r="B38" s="215" t="s">
        <v>200</v>
      </c>
      <c r="C38" s="187" t="s">
        <v>1</v>
      </c>
      <c r="D38" s="187" t="s">
        <v>201</v>
      </c>
      <c r="E38" s="187" t="s">
        <v>144</v>
      </c>
      <c r="F38" s="187" t="s">
        <v>202</v>
      </c>
      <c r="G38" s="187" t="s">
        <v>174</v>
      </c>
      <c r="H38" s="187" t="s">
        <v>110</v>
      </c>
      <c r="I38" s="187" t="s">
        <v>110</v>
      </c>
      <c r="J38" s="146" t="str">
        <f t="shared" si="0"/>
        <v>Alta</v>
      </c>
      <c r="K38" s="140"/>
      <c r="L38" s="140"/>
      <c r="M38" s="140"/>
      <c r="N38" s="142"/>
    </row>
    <row r="39" spans="1:14" ht="38.25" x14ac:dyDescent="0.2">
      <c r="A39" s="181">
        <v>31</v>
      </c>
      <c r="B39" s="215" t="s">
        <v>203</v>
      </c>
      <c r="C39" s="187" t="s">
        <v>1</v>
      </c>
      <c r="D39" s="187" t="s">
        <v>204</v>
      </c>
      <c r="E39" s="187" t="s">
        <v>144</v>
      </c>
      <c r="F39" s="187" t="s">
        <v>205</v>
      </c>
      <c r="G39" s="187" t="s">
        <v>174</v>
      </c>
      <c r="H39" s="187" t="s">
        <v>110</v>
      </c>
      <c r="I39" s="187" t="s">
        <v>110</v>
      </c>
      <c r="J39" s="146" t="str">
        <f t="shared" si="0"/>
        <v>Alta</v>
      </c>
      <c r="K39" s="140"/>
      <c r="L39" s="140"/>
      <c r="M39" s="140"/>
      <c r="N39" s="142"/>
    </row>
    <row r="40" spans="1:14" ht="38.25" x14ac:dyDescent="0.2">
      <c r="A40" s="181">
        <v>32</v>
      </c>
      <c r="B40" s="215" t="s">
        <v>206</v>
      </c>
      <c r="C40" s="187" t="s">
        <v>1</v>
      </c>
      <c r="D40" s="187" t="s">
        <v>207</v>
      </c>
      <c r="E40" s="187" t="s">
        <v>144</v>
      </c>
      <c r="F40" s="187" t="s">
        <v>208</v>
      </c>
      <c r="G40" s="187" t="s">
        <v>174</v>
      </c>
      <c r="H40" s="187" t="s">
        <v>110</v>
      </c>
      <c r="I40" s="187" t="s">
        <v>110</v>
      </c>
      <c r="J40" s="146" t="str">
        <f t="shared" si="0"/>
        <v>Alta</v>
      </c>
      <c r="K40" s="140"/>
      <c r="L40" s="140"/>
      <c r="M40" s="140"/>
      <c r="N40" s="142"/>
    </row>
    <row r="41" spans="1:14" ht="38.25" x14ac:dyDescent="0.2">
      <c r="A41" s="181">
        <v>33</v>
      </c>
      <c r="B41" s="215" t="s">
        <v>209</v>
      </c>
      <c r="C41" s="187" t="s">
        <v>1</v>
      </c>
      <c r="D41" s="187" t="s">
        <v>210</v>
      </c>
      <c r="E41" s="187" t="s">
        <v>144</v>
      </c>
      <c r="F41" s="187" t="s">
        <v>211</v>
      </c>
      <c r="G41" s="187" t="s">
        <v>174</v>
      </c>
      <c r="H41" s="187" t="s">
        <v>110</v>
      </c>
      <c r="I41" s="187" t="s">
        <v>110</v>
      </c>
      <c r="J41" s="146" t="str">
        <f t="shared" si="0"/>
        <v>Alta</v>
      </c>
      <c r="K41" s="140"/>
      <c r="L41" s="140"/>
      <c r="M41" s="140"/>
      <c r="N41" s="142"/>
    </row>
    <row r="42" spans="1:14" ht="38.25" x14ac:dyDescent="0.2">
      <c r="A42" s="181">
        <v>34</v>
      </c>
      <c r="B42" s="215" t="s">
        <v>212</v>
      </c>
      <c r="C42" s="187" t="s">
        <v>1</v>
      </c>
      <c r="D42" s="187" t="s">
        <v>213</v>
      </c>
      <c r="E42" s="187" t="s">
        <v>144</v>
      </c>
      <c r="F42" s="187" t="s">
        <v>214</v>
      </c>
      <c r="G42" s="187" t="s">
        <v>174</v>
      </c>
      <c r="H42" s="187" t="s">
        <v>110</v>
      </c>
      <c r="I42" s="187" t="s">
        <v>110</v>
      </c>
      <c r="J42" s="146" t="str">
        <f t="shared" si="0"/>
        <v>Alta</v>
      </c>
      <c r="K42" s="140"/>
      <c r="L42" s="140"/>
      <c r="M42" s="140"/>
      <c r="N42" s="142"/>
    </row>
    <row r="43" spans="1:14" ht="63.75" x14ac:dyDescent="0.2">
      <c r="A43" s="181">
        <v>35</v>
      </c>
      <c r="B43" s="215" t="s">
        <v>215</v>
      </c>
      <c r="C43" s="187" t="s">
        <v>1</v>
      </c>
      <c r="D43" s="187" t="s">
        <v>216</v>
      </c>
      <c r="E43" s="187" t="s">
        <v>144</v>
      </c>
      <c r="F43" s="187" t="s">
        <v>217</v>
      </c>
      <c r="G43" s="187" t="s">
        <v>174</v>
      </c>
      <c r="H43" s="187" t="s">
        <v>110</v>
      </c>
      <c r="I43" s="187" t="s">
        <v>110</v>
      </c>
      <c r="J43" s="146" t="str">
        <f t="shared" si="0"/>
        <v>Alta</v>
      </c>
      <c r="K43" s="140"/>
      <c r="L43" s="140"/>
      <c r="M43" s="140"/>
      <c r="N43" s="142"/>
    </row>
    <row r="44" spans="1:14" ht="38.25" x14ac:dyDescent="0.2">
      <c r="A44" s="181">
        <v>36</v>
      </c>
      <c r="B44" s="215" t="s">
        <v>218</v>
      </c>
      <c r="C44" s="187" t="s">
        <v>1</v>
      </c>
      <c r="D44" s="187" t="s">
        <v>219</v>
      </c>
      <c r="E44" s="187" t="s">
        <v>144</v>
      </c>
      <c r="F44" s="187" t="s">
        <v>220</v>
      </c>
      <c r="G44" s="187" t="s">
        <v>174</v>
      </c>
      <c r="H44" s="187" t="s">
        <v>110</v>
      </c>
      <c r="I44" s="187" t="s">
        <v>110</v>
      </c>
      <c r="J44" s="146" t="str">
        <f t="shared" si="0"/>
        <v>Alta</v>
      </c>
      <c r="K44" s="140"/>
      <c r="L44" s="140"/>
      <c r="M44" s="140"/>
      <c r="N44" s="142"/>
    </row>
    <row r="45" spans="1:14" ht="38.25" x14ac:dyDescent="0.2">
      <c r="A45" s="181">
        <v>37</v>
      </c>
      <c r="B45" s="215" t="s">
        <v>221</v>
      </c>
      <c r="C45" s="187" t="s">
        <v>222</v>
      </c>
      <c r="D45" s="187" t="s">
        <v>223</v>
      </c>
      <c r="E45" s="187" t="s">
        <v>144</v>
      </c>
      <c r="F45" s="187" t="s">
        <v>224</v>
      </c>
      <c r="G45" s="187" t="s">
        <v>174</v>
      </c>
      <c r="H45" s="187" t="s">
        <v>110</v>
      </c>
      <c r="I45" s="187" t="s">
        <v>110</v>
      </c>
      <c r="J45" s="146" t="str">
        <f t="shared" si="0"/>
        <v>Alta</v>
      </c>
      <c r="K45" s="140"/>
      <c r="L45" s="140"/>
      <c r="M45" s="140"/>
      <c r="N45" s="142"/>
    </row>
    <row r="46" spans="1:14" ht="89.25" x14ac:dyDescent="0.2">
      <c r="A46" s="181">
        <v>38</v>
      </c>
      <c r="B46" s="215" t="s">
        <v>225</v>
      </c>
      <c r="C46" s="217" t="s">
        <v>222</v>
      </c>
      <c r="D46" s="217" t="s">
        <v>226</v>
      </c>
      <c r="E46" s="217" t="s">
        <v>144</v>
      </c>
      <c r="F46" s="217" t="s">
        <v>227</v>
      </c>
      <c r="G46" s="217" t="s">
        <v>110</v>
      </c>
      <c r="H46" s="217" t="s">
        <v>110</v>
      </c>
      <c r="I46" s="217" t="s">
        <v>110</v>
      </c>
      <c r="J46" s="146" t="str">
        <f t="shared" si="0"/>
        <v>Alta</v>
      </c>
      <c r="K46" s="140"/>
      <c r="L46" s="140"/>
      <c r="M46" s="140"/>
      <c r="N46" s="142"/>
    </row>
    <row r="47" spans="1:14" ht="369.75" x14ac:dyDescent="0.2">
      <c r="A47" s="181">
        <v>39</v>
      </c>
      <c r="B47" s="215" t="s">
        <v>228</v>
      </c>
      <c r="C47" s="217" t="s">
        <v>222</v>
      </c>
      <c r="D47" s="217" t="s">
        <v>229</v>
      </c>
      <c r="E47" s="217" t="s">
        <v>144</v>
      </c>
      <c r="F47" s="221" t="s">
        <v>230</v>
      </c>
      <c r="G47" s="217" t="s">
        <v>110</v>
      </c>
      <c r="H47" s="217" t="s">
        <v>110</v>
      </c>
      <c r="I47" s="217" t="s">
        <v>110</v>
      </c>
      <c r="J47" s="146" t="str">
        <f t="shared" si="0"/>
        <v>Alta</v>
      </c>
      <c r="K47" s="140"/>
      <c r="L47" s="140"/>
      <c r="M47" s="140"/>
      <c r="N47" s="142"/>
    </row>
    <row r="48" spans="1:14" ht="76.5" x14ac:dyDescent="0.2">
      <c r="A48" s="181">
        <v>40</v>
      </c>
      <c r="B48" s="215" t="s">
        <v>231</v>
      </c>
      <c r="C48" s="217" t="s">
        <v>222</v>
      </c>
      <c r="D48" s="217" t="s">
        <v>232</v>
      </c>
      <c r="E48" s="217" t="s">
        <v>144</v>
      </c>
      <c r="F48" s="217" t="s">
        <v>233</v>
      </c>
      <c r="G48" s="217" t="s">
        <v>110</v>
      </c>
      <c r="H48" s="217" t="s">
        <v>110</v>
      </c>
      <c r="I48" s="217" t="s">
        <v>110</v>
      </c>
      <c r="J48" s="146" t="str">
        <f t="shared" si="0"/>
        <v>Alta</v>
      </c>
      <c r="K48" s="140"/>
      <c r="L48" s="140"/>
      <c r="M48" s="140"/>
      <c r="N48" s="142"/>
    </row>
    <row r="49" spans="1:14" ht="76.5" x14ac:dyDescent="0.2">
      <c r="A49" s="181">
        <v>41</v>
      </c>
      <c r="B49" s="215" t="s">
        <v>234</v>
      </c>
      <c r="C49" s="217" t="s">
        <v>222</v>
      </c>
      <c r="D49" s="217" t="s">
        <v>235</v>
      </c>
      <c r="E49" s="217" t="s">
        <v>144</v>
      </c>
      <c r="F49" s="222" t="s">
        <v>236</v>
      </c>
      <c r="G49" s="187" t="s">
        <v>110</v>
      </c>
      <c r="H49" s="187" t="s">
        <v>110</v>
      </c>
      <c r="I49" s="187" t="s">
        <v>110</v>
      </c>
      <c r="J49" s="146" t="str">
        <f t="shared" si="0"/>
        <v>Alta</v>
      </c>
      <c r="K49" s="140"/>
      <c r="L49" s="140"/>
      <c r="M49" s="140"/>
      <c r="N49" s="142"/>
    </row>
    <row r="50" spans="1:14" ht="51" x14ac:dyDescent="0.2">
      <c r="A50" s="181">
        <v>42</v>
      </c>
      <c r="B50" s="215" t="s">
        <v>237</v>
      </c>
      <c r="C50" s="217" t="s">
        <v>222</v>
      </c>
      <c r="D50" s="217" t="s">
        <v>238</v>
      </c>
      <c r="E50" s="217" t="s">
        <v>144</v>
      </c>
      <c r="F50" s="222" t="s">
        <v>239</v>
      </c>
      <c r="G50" s="187" t="s">
        <v>110</v>
      </c>
      <c r="H50" s="187" t="s">
        <v>110</v>
      </c>
      <c r="I50" s="187" t="s">
        <v>110</v>
      </c>
      <c r="J50" s="146" t="str">
        <f t="shared" si="0"/>
        <v>Alta</v>
      </c>
      <c r="K50" s="140"/>
      <c r="L50" s="140"/>
      <c r="M50" s="140"/>
      <c r="N50" s="142"/>
    </row>
    <row r="51" spans="1:14" ht="102" x14ac:dyDescent="0.2">
      <c r="A51" s="181">
        <v>43</v>
      </c>
      <c r="B51" s="215" t="s">
        <v>240</v>
      </c>
      <c r="C51" s="187" t="s">
        <v>241</v>
      </c>
      <c r="D51" s="187" t="s">
        <v>242</v>
      </c>
      <c r="E51" s="187" t="s">
        <v>144</v>
      </c>
      <c r="F51" s="187" t="s">
        <v>243</v>
      </c>
      <c r="G51" s="187" t="s">
        <v>110</v>
      </c>
      <c r="H51" s="187" t="s">
        <v>110</v>
      </c>
      <c r="I51" s="187" t="s">
        <v>110</v>
      </c>
      <c r="J51" s="146" t="str">
        <f t="shared" si="0"/>
        <v>Alta</v>
      </c>
      <c r="K51" s="140"/>
      <c r="L51" s="140"/>
      <c r="M51" s="140"/>
      <c r="N51" s="142"/>
    </row>
    <row r="52" spans="1:14" ht="38.25" x14ac:dyDescent="0.2">
      <c r="A52" s="181">
        <v>44</v>
      </c>
      <c r="B52" s="215" t="s">
        <v>244</v>
      </c>
      <c r="C52" s="187" t="s">
        <v>241</v>
      </c>
      <c r="D52" s="187" t="s">
        <v>245</v>
      </c>
      <c r="E52" s="187" t="s">
        <v>144</v>
      </c>
      <c r="F52" s="187" t="s">
        <v>246</v>
      </c>
      <c r="G52" s="187" t="s">
        <v>110</v>
      </c>
      <c r="H52" s="187" t="s">
        <v>110</v>
      </c>
      <c r="I52" s="187" t="s">
        <v>110</v>
      </c>
      <c r="J52" s="146" t="str">
        <f t="shared" si="0"/>
        <v>Alta</v>
      </c>
      <c r="K52" s="140"/>
      <c r="L52" s="140"/>
      <c r="M52" s="140"/>
      <c r="N52" s="142"/>
    </row>
    <row r="53" spans="1:14" ht="51" x14ac:dyDescent="0.2">
      <c r="A53" s="181">
        <v>45</v>
      </c>
      <c r="B53" s="215" t="s">
        <v>247</v>
      </c>
      <c r="C53" s="187" t="s">
        <v>241</v>
      </c>
      <c r="D53" s="187" t="s">
        <v>248</v>
      </c>
      <c r="E53" s="187" t="s">
        <v>144</v>
      </c>
      <c r="F53" s="187" t="s">
        <v>249</v>
      </c>
      <c r="G53" s="187" t="s">
        <v>110</v>
      </c>
      <c r="H53" s="187" t="s">
        <v>110</v>
      </c>
      <c r="I53" s="187" t="s">
        <v>110</v>
      </c>
      <c r="J53" s="146" t="str">
        <f t="shared" si="0"/>
        <v>Alta</v>
      </c>
      <c r="K53" s="140"/>
      <c r="L53" s="140"/>
      <c r="M53" s="140"/>
      <c r="N53" s="142"/>
    </row>
    <row r="54" spans="1:14" ht="38.25" x14ac:dyDescent="0.2">
      <c r="A54" s="181">
        <v>46</v>
      </c>
      <c r="B54" s="215" t="s">
        <v>250</v>
      </c>
      <c r="C54" s="187" t="s">
        <v>241</v>
      </c>
      <c r="D54" s="187" t="s">
        <v>251</v>
      </c>
      <c r="E54" s="187" t="s">
        <v>144</v>
      </c>
      <c r="F54" s="187" t="s">
        <v>252</v>
      </c>
      <c r="G54" s="187" t="s">
        <v>110</v>
      </c>
      <c r="H54" s="187" t="s">
        <v>110</v>
      </c>
      <c r="I54" s="187" t="s">
        <v>110</v>
      </c>
      <c r="J54" s="146" t="str">
        <f t="shared" si="0"/>
        <v>Alta</v>
      </c>
      <c r="K54" s="140"/>
      <c r="L54" s="140"/>
      <c r="M54" s="140"/>
      <c r="N54" s="142"/>
    </row>
    <row r="55" spans="1:14" ht="51" x14ac:dyDescent="0.2">
      <c r="A55" s="181">
        <v>47</v>
      </c>
      <c r="B55" s="215" t="s">
        <v>253</v>
      </c>
      <c r="C55" s="187" t="s">
        <v>241</v>
      </c>
      <c r="D55" s="187" t="s">
        <v>254</v>
      </c>
      <c r="E55" s="187" t="s">
        <v>144</v>
      </c>
      <c r="F55" s="187" t="s">
        <v>255</v>
      </c>
      <c r="G55" s="187" t="s">
        <v>110</v>
      </c>
      <c r="H55" s="187" t="s">
        <v>110</v>
      </c>
      <c r="I55" s="187" t="s">
        <v>110</v>
      </c>
      <c r="J55" s="146" t="str">
        <f t="shared" si="0"/>
        <v>Alta</v>
      </c>
      <c r="K55" s="140"/>
      <c r="L55" s="140"/>
      <c r="M55" s="140"/>
      <c r="N55" s="142"/>
    </row>
    <row r="56" spans="1:14" ht="63.75" x14ac:dyDescent="0.2">
      <c r="A56" s="181">
        <v>48</v>
      </c>
      <c r="B56" s="215" t="s">
        <v>256</v>
      </c>
      <c r="C56" s="187" t="s">
        <v>241</v>
      </c>
      <c r="D56" s="187" t="s">
        <v>257</v>
      </c>
      <c r="E56" s="187" t="s">
        <v>144</v>
      </c>
      <c r="F56" s="187" t="s">
        <v>258</v>
      </c>
      <c r="G56" s="187" t="s">
        <v>110</v>
      </c>
      <c r="H56" s="187" t="s">
        <v>110</v>
      </c>
      <c r="I56" s="187" t="s">
        <v>110</v>
      </c>
      <c r="J56" s="146" t="str">
        <f t="shared" si="0"/>
        <v>Alta</v>
      </c>
      <c r="K56" s="140"/>
      <c r="L56" s="140"/>
      <c r="M56" s="140"/>
      <c r="N56" s="142"/>
    </row>
    <row r="57" spans="1:14" ht="63.75" x14ac:dyDescent="0.2">
      <c r="A57" s="181">
        <v>49</v>
      </c>
      <c r="B57" s="215" t="s">
        <v>259</v>
      </c>
      <c r="C57" s="187" t="s">
        <v>260</v>
      </c>
      <c r="D57" s="187" t="s">
        <v>261</v>
      </c>
      <c r="E57" s="187" t="s">
        <v>144</v>
      </c>
      <c r="F57" s="187" t="s">
        <v>262</v>
      </c>
      <c r="G57" s="187" t="s">
        <v>110</v>
      </c>
      <c r="H57" s="187" t="s">
        <v>110</v>
      </c>
      <c r="I57" s="187" t="s">
        <v>110</v>
      </c>
      <c r="J57" s="146" t="str">
        <f t="shared" si="0"/>
        <v>Alta</v>
      </c>
      <c r="K57" s="140"/>
      <c r="L57" s="140"/>
      <c r="M57" s="140"/>
      <c r="N57" s="142"/>
    </row>
    <row r="58" spans="1:14" ht="102" x14ac:dyDescent="0.2">
      <c r="A58" s="181">
        <v>50</v>
      </c>
      <c r="B58" s="215" t="s">
        <v>263</v>
      </c>
      <c r="C58" s="187" t="s">
        <v>260</v>
      </c>
      <c r="D58" s="187" t="s">
        <v>264</v>
      </c>
      <c r="E58" s="187" t="s">
        <v>144</v>
      </c>
      <c r="F58" s="187" t="s">
        <v>265</v>
      </c>
      <c r="G58" s="187" t="s">
        <v>110</v>
      </c>
      <c r="H58" s="187" t="s">
        <v>110</v>
      </c>
      <c r="I58" s="187" t="s">
        <v>110</v>
      </c>
      <c r="J58" s="146" t="str">
        <f t="shared" si="0"/>
        <v>Alta</v>
      </c>
      <c r="K58" s="140"/>
      <c r="L58" s="140"/>
      <c r="M58" s="140"/>
      <c r="N58" s="142"/>
    </row>
    <row r="59" spans="1:14" ht="25.5" x14ac:dyDescent="0.2">
      <c r="A59" s="181">
        <v>51</v>
      </c>
      <c r="B59" s="215" t="s">
        <v>266</v>
      </c>
      <c r="C59" s="187" t="s">
        <v>260</v>
      </c>
      <c r="D59" s="187" t="s">
        <v>267</v>
      </c>
      <c r="E59" s="187" t="s">
        <v>268</v>
      </c>
      <c r="F59" s="187" t="s">
        <v>269</v>
      </c>
      <c r="G59" s="187" t="s">
        <v>110</v>
      </c>
      <c r="H59" s="187" t="s">
        <v>110</v>
      </c>
      <c r="I59" s="187" t="s">
        <v>110</v>
      </c>
      <c r="J59" s="146" t="str">
        <f t="shared" si="0"/>
        <v>Alta</v>
      </c>
      <c r="K59" s="140"/>
      <c r="L59" s="140"/>
      <c r="M59" s="140"/>
      <c r="N59" s="142"/>
    </row>
    <row r="60" spans="1:14" ht="25.5" x14ac:dyDescent="0.2">
      <c r="A60" s="181">
        <v>52</v>
      </c>
      <c r="B60" s="215" t="s">
        <v>270</v>
      </c>
      <c r="C60" s="187" t="s">
        <v>260</v>
      </c>
      <c r="D60" s="187" t="s">
        <v>271</v>
      </c>
      <c r="E60" s="187" t="s">
        <v>108</v>
      </c>
      <c r="F60" s="187" t="s">
        <v>272</v>
      </c>
      <c r="G60" s="187" t="s">
        <v>110</v>
      </c>
      <c r="H60" s="187" t="s">
        <v>110</v>
      </c>
      <c r="I60" s="187" t="s">
        <v>110</v>
      </c>
      <c r="J60" s="146" t="str">
        <f t="shared" si="0"/>
        <v>Alta</v>
      </c>
      <c r="K60" s="183" t="s">
        <v>273</v>
      </c>
      <c r="L60" s="183" t="s">
        <v>273</v>
      </c>
      <c r="M60" s="183"/>
      <c r="N60" s="223" t="s">
        <v>273</v>
      </c>
    </row>
    <row r="61" spans="1:14" ht="38.25" x14ac:dyDescent="0.2">
      <c r="A61" s="181">
        <v>53</v>
      </c>
      <c r="B61" s="215" t="s">
        <v>274</v>
      </c>
      <c r="C61" s="187" t="s">
        <v>260</v>
      </c>
      <c r="D61" s="187" t="s">
        <v>275</v>
      </c>
      <c r="E61" s="187" t="s">
        <v>268</v>
      </c>
      <c r="F61" s="187" t="s">
        <v>276</v>
      </c>
      <c r="G61" s="187" t="s">
        <v>110</v>
      </c>
      <c r="H61" s="187" t="s">
        <v>110</v>
      </c>
      <c r="I61" s="187" t="s">
        <v>110</v>
      </c>
      <c r="J61" s="146" t="str">
        <f t="shared" si="0"/>
        <v>Alta</v>
      </c>
      <c r="K61" s="140"/>
      <c r="L61" s="140"/>
      <c r="M61" s="140"/>
      <c r="N61" s="142"/>
    </row>
    <row r="62" spans="1:14" ht="38.25" x14ac:dyDescent="0.2">
      <c r="A62" s="181">
        <v>54</v>
      </c>
      <c r="B62" s="215" t="s">
        <v>277</v>
      </c>
      <c r="C62" s="187" t="s">
        <v>260</v>
      </c>
      <c r="D62" s="187" t="s">
        <v>278</v>
      </c>
      <c r="E62" s="187" t="s">
        <v>268</v>
      </c>
      <c r="F62" s="187" t="s">
        <v>279</v>
      </c>
      <c r="G62" s="187" t="s">
        <v>110</v>
      </c>
      <c r="H62" s="187" t="s">
        <v>110</v>
      </c>
      <c r="I62" s="187" t="s">
        <v>110</v>
      </c>
      <c r="J62" s="146" t="str">
        <f t="shared" si="0"/>
        <v>Alta</v>
      </c>
      <c r="K62" s="140"/>
      <c r="L62" s="140"/>
      <c r="M62" s="140"/>
      <c r="N62" s="142"/>
    </row>
    <row r="63" spans="1:14" ht="114.75" x14ac:dyDescent="0.2">
      <c r="A63" s="181">
        <v>55</v>
      </c>
      <c r="B63" s="215" t="s">
        <v>280</v>
      </c>
      <c r="C63" s="187" t="s">
        <v>281</v>
      </c>
      <c r="D63" s="187" t="s">
        <v>282</v>
      </c>
      <c r="E63" s="187" t="s">
        <v>144</v>
      </c>
      <c r="F63" s="187" t="s">
        <v>283</v>
      </c>
      <c r="G63" s="187" t="s">
        <v>110</v>
      </c>
      <c r="H63" s="187" t="s">
        <v>110</v>
      </c>
      <c r="I63" s="187" t="s">
        <v>110</v>
      </c>
      <c r="J63" s="146" t="str">
        <f t="shared" si="0"/>
        <v>Alta</v>
      </c>
      <c r="K63" s="140"/>
      <c r="L63" s="140"/>
      <c r="M63" s="140"/>
      <c r="N63" s="142"/>
    </row>
    <row r="64" spans="1:14" ht="89.25" x14ac:dyDescent="0.2">
      <c r="A64" s="181">
        <v>56</v>
      </c>
      <c r="B64" s="215" t="s">
        <v>284</v>
      </c>
      <c r="C64" s="187" t="s">
        <v>281</v>
      </c>
      <c r="D64" s="187" t="s">
        <v>285</v>
      </c>
      <c r="E64" s="187" t="s">
        <v>144</v>
      </c>
      <c r="F64" s="187" t="s">
        <v>286</v>
      </c>
      <c r="G64" s="187" t="s">
        <v>174</v>
      </c>
      <c r="H64" s="187" t="s">
        <v>110</v>
      </c>
      <c r="I64" s="187" t="s">
        <v>110</v>
      </c>
      <c r="J64" s="146" t="str">
        <f t="shared" si="0"/>
        <v>Alta</v>
      </c>
      <c r="K64" s="140"/>
      <c r="L64" s="140"/>
      <c r="M64" s="140"/>
      <c r="N64" s="142"/>
    </row>
    <row r="65" spans="1:14" ht="51" x14ac:dyDescent="0.2">
      <c r="A65" s="181">
        <v>57</v>
      </c>
      <c r="B65" s="215" t="s">
        <v>287</v>
      </c>
      <c r="C65" s="187" t="s">
        <v>281</v>
      </c>
      <c r="D65" s="187" t="s">
        <v>288</v>
      </c>
      <c r="E65" s="187" t="s">
        <v>144</v>
      </c>
      <c r="F65" s="187" t="s">
        <v>289</v>
      </c>
      <c r="G65" s="187" t="s">
        <v>110</v>
      </c>
      <c r="H65" s="187" t="s">
        <v>110</v>
      </c>
      <c r="I65" s="187" t="s">
        <v>110</v>
      </c>
      <c r="J65" s="146" t="str">
        <f t="shared" si="0"/>
        <v>Alta</v>
      </c>
      <c r="K65" s="140"/>
      <c r="L65" s="140"/>
      <c r="M65" s="140"/>
      <c r="N65" s="142"/>
    </row>
    <row r="66" spans="1:14" ht="89.25" x14ac:dyDescent="0.2">
      <c r="A66" s="181">
        <v>58</v>
      </c>
      <c r="B66" s="215" t="s">
        <v>290</v>
      </c>
      <c r="C66" s="187" t="s">
        <v>281</v>
      </c>
      <c r="D66" s="187" t="s">
        <v>291</v>
      </c>
      <c r="E66" s="187" t="s">
        <v>144</v>
      </c>
      <c r="F66" s="187" t="s">
        <v>292</v>
      </c>
      <c r="G66" s="187" t="s">
        <v>110</v>
      </c>
      <c r="H66" s="187" t="s">
        <v>110</v>
      </c>
      <c r="I66" s="187" t="s">
        <v>110</v>
      </c>
      <c r="J66" s="146" t="str">
        <f t="shared" si="0"/>
        <v>Alta</v>
      </c>
      <c r="K66" s="140"/>
      <c r="L66" s="140"/>
      <c r="M66" s="140"/>
      <c r="N66" s="142"/>
    </row>
    <row r="67" spans="1:14" ht="38.25" x14ac:dyDescent="0.2">
      <c r="A67" s="181">
        <v>59</v>
      </c>
      <c r="B67" s="215" t="s">
        <v>293</v>
      </c>
      <c r="C67" s="187" t="s">
        <v>281</v>
      </c>
      <c r="D67" s="187" t="s">
        <v>294</v>
      </c>
      <c r="E67" s="187" t="s">
        <v>144</v>
      </c>
      <c r="F67" s="187" t="s">
        <v>295</v>
      </c>
      <c r="G67" s="187" t="s">
        <v>110</v>
      </c>
      <c r="H67" s="187" t="s">
        <v>110</v>
      </c>
      <c r="I67" s="187" t="s">
        <v>110</v>
      </c>
      <c r="J67" s="146" t="str">
        <f t="shared" si="0"/>
        <v>Alta</v>
      </c>
      <c r="K67" s="140"/>
      <c r="L67" s="140"/>
      <c r="M67" s="140"/>
      <c r="N67" s="142"/>
    </row>
    <row r="68" spans="1:14" ht="38.25" x14ac:dyDescent="0.2">
      <c r="A68" s="181">
        <v>60</v>
      </c>
      <c r="B68" s="215" t="s">
        <v>296</v>
      </c>
      <c r="C68" s="187" t="s">
        <v>297</v>
      </c>
      <c r="D68" s="126" t="s">
        <v>298</v>
      </c>
      <c r="E68" s="187" t="s">
        <v>299</v>
      </c>
      <c r="F68" s="126" t="s">
        <v>300</v>
      </c>
      <c r="G68" s="187" t="s">
        <v>110</v>
      </c>
      <c r="H68" s="187" t="s">
        <v>110</v>
      </c>
      <c r="I68" s="187" t="s">
        <v>110</v>
      </c>
      <c r="J68" s="146" t="str">
        <f t="shared" si="0"/>
        <v>Alta</v>
      </c>
      <c r="K68" s="140"/>
      <c r="L68" s="140"/>
      <c r="M68" s="140"/>
      <c r="N68" s="142"/>
    </row>
    <row r="69" spans="1:14" ht="25.5" x14ac:dyDescent="0.2">
      <c r="A69" s="181">
        <v>61</v>
      </c>
      <c r="B69" s="215" t="s">
        <v>301</v>
      </c>
      <c r="C69" s="187" t="s">
        <v>297</v>
      </c>
      <c r="D69" s="126" t="s">
        <v>302</v>
      </c>
      <c r="E69" s="187" t="s">
        <v>268</v>
      </c>
      <c r="F69" s="126" t="s">
        <v>303</v>
      </c>
      <c r="G69" s="187" t="s">
        <v>110</v>
      </c>
      <c r="H69" s="187" t="s">
        <v>110</v>
      </c>
      <c r="I69" s="187" t="s">
        <v>110</v>
      </c>
      <c r="J69" s="146" t="str">
        <f t="shared" si="0"/>
        <v>Alta</v>
      </c>
      <c r="K69" s="140"/>
      <c r="L69" s="140"/>
      <c r="M69" s="140"/>
      <c r="N69" s="142"/>
    </row>
    <row r="70" spans="1:14" ht="38.25" x14ac:dyDescent="0.2">
      <c r="A70" s="181">
        <v>62</v>
      </c>
      <c r="B70" s="215" t="s">
        <v>304</v>
      </c>
      <c r="C70" s="187" t="s">
        <v>297</v>
      </c>
      <c r="D70" s="218" t="s">
        <v>305</v>
      </c>
      <c r="E70" s="187" t="s">
        <v>299</v>
      </c>
      <c r="F70" s="219" t="s">
        <v>306</v>
      </c>
      <c r="G70" s="187" t="s">
        <v>110</v>
      </c>
      <c r="H70" s="187" t="s">
        <v>110</v>
      </c>
      <c r="I70" s="187" t="s">
        <v>110</v>
      </c>
      <c r="J70" s="146" t="str">
        <f t="shared" si="0"/>
        <v>Alta</v>
      </c>
      <c r="K70" s="140"/>
      <c r="L70" s="140"/>
      <c r="M70" s="140"/>
      <c r="N70" s="142"/>
    </row>
    <row r="71" spans="1:14" ht="38.25" x14ac:dyDescent="0.2">
      <c r="A71" s="181">
        <v>63</v>
      </c>
      <c r="B71" s="215" t="s">
        <v>307</v>
      </c>
      <c r="C71" s="187" t="s">
        <v>297</v>
      </c>
      <c r="D71" s="218" t="s">
        <v>308</v>
      </c>
      <c r="E71" s="187" t="s">
        <v>144</v>
      </c>
      <c r="F71" s="219" t="s">
        <v>309</v>
      </c>
      <c r="G71" s="187" t="s">
        <v>110</v>
      </c>
      <c r="H71" s="187" t="s">
        <v>110</v>
      </c>
      <c r="I71" s="187" t="s">
        <v>110</v>
      </c>
      <c r="J71" s="146" t="str">
        <f t="shared" si="0"/>
        <v>Alta</v>
      </c>
      <c r="K71" s="140"/>
      <c r="L71" s="140"/>
      <c r="M71" s="140"/>
      <c r="N71" s="142"/>
    </row>
    <row r="72" spans="1:14" ht="89.25" x14ac:dyDescent="0.2">
      <c r="A72" s="181">
        <v>64</v>
      </c>
      <c r="B72" s="215" t="s">
        <v>310</v>
      </c>
      <c r="C72" s="187" t="s">
        <v>297</v>
      </c>
      <c r="D72" s="187" t="s">
        <v>311</v>
      </c>
      <c r="E72" s="187" t="s">
        <v>268</v>
      </c>
      <c r="F72" s="219" t="s">
        <v>312</v>
      </c>
      <c r="G72" s="187" t="s">
        <v>110</v>
      </c>
      <c r="H72" s="187" t="s">
        <v>114</v>
      </c>
      <c r="I72" s="187" t="s">
        <v>110</v>
      </c>
      <c r="J72" s="146" t="str">
        <f t="shared" si="0"/>
        <v>Alta</v>
      </c>
      <c r="K72" s="140"/>
      <c r="L72" s="140"/>
      <c r="M72" s="140"/>
      <c r="N72" s="142"/>
    </row>
    <row r="73" spans="1:14" ht="25.5" x14ac:dyDescent="0.2">
      <c r="A73" s="181">
        <v>65</v>
      </c>
      <c r="B73" s="215" t="s">
        <v>313</v>
      </c>
      <c r="C73" s="187" t="s">
        <v>297</v>
      </c>
      <c r="D73" s="187" t="s">
        <v>314</v>
      </c>
      <c r="E73" s="187" t="s">
        <v>268</v>
      </c>
      <c r="F73" s="187" t="s">
        <v>315</v>
      </c>
      <c r="G73" s="187" t="s">
        <v>110</v>
      </c>
      <c r="H73" s="187" t="s">
        <v>110</v>
      </c>
      <c r="I73" s="187" t="s">
        <v>110</v>
      </c>
      <c r="J73" s="146" t="str">
        <f t="shared" si="0"/>
        <v>Alta</v>
      </c>
      <c r="K73" s="140"/>
      <c r="L73" s="140"/>
      <c r="M73" s="140"/>
      <c r="N73" s="142"/>
    </row>
    <row r="74" spans="1:14" ht="102" x14ac:dyDescent="0.2">
      <c r="A74" s="181">
        <v>66</v>
      </c>
      <c r="B74" s="215" t="s">
        <v>316</v>
      </c>
      <c r="C74" s="187" t="s">
        <v>297</v>
      </c>
      <c r="D74" s="187" t="s">
        <v>317</v>
      </c>
      <c r="E74" s="187" t="s">
        <v>268</v>
      </c>
      <c r="F74" s="195" t="s">
        <v>318</v>
      </c>
      <c r="G74" s="187" t="s">
        <v>110</v>
      </c>
      <c r="H74" s="187" t="s">
        <v>110</v>
      </c>
      <c r="I74" s="187" t="s">
        <v>110</v>
      </c>
      <c r="J74" s="146" t="str">
        <f t="shared" ref="J74:J87" si="1">IF(OR(AND(G74="Alta",H74="Alta"),AND(G74="Alta",I74="Alta"),AND(H74="Alta",I74="Alta")),"Alta",IF(AND(G74="Baja",H74="Baja",I74="Baja"),"Baja",IF(G74="Media","Media",IF(G74="Alta","Media",IF(H74="Media","Media",IF(H74="Alta","Media",IF(I74="Media","Media",IF(I74="Alta","Media",""))))))))</f>
        <v>Alta</v>
      </c>
      <c r="K74" s="140"/>
      <c r="L74" s="140"/>
      <c r="M74" s="140"/>
      <c r="N74" s="142"/>
    </row>
    <row r="75" spans="1:14" ht="51" x14ac:dyDescent="0.2">
      <c r="A75" s="181">
        <v>67</v>
      </c>
      <c r="B75" s="215" t="s">
        <v>319</v>
      </c>
      <c r="C75" s="187" t="s">
        <v>297</v>
      </c>
      <c r="D75" s="187" t="s">
        <v>320</v>
      </c>
      <c r="E75" s="187" t="s">
        <v>268</v>
      </c>
      <c r="F75" s="126" t="s">
        <v>321</v>
      </c>
      <c r="G75" s="187" t="s">
        <v>110</v>
      </c>
      <c r="H75" s="187" t="s">
        <v>110</v>
      </c>
      <c r="I75" s="187" t="s">
        <v>110</v>
      </c>
      <c r="J75" s="146" t="str">
        <f t="shared" si="1"/>
        <v>Alta</v>
      </c>
      <c r="K75" s="140"/>
      <c r="L75" s="140"/>
      <c r="M75" s="140"/>
      <c r="N75" s="142"/>
    </row>
    <row r="76" spans="1:14" ht="63.75" x14ac:dyDescent="0.2">
      <c r="A76" s="181">
        <v>68</v>
      </c>
      <c r="B76" s="215" t="s">
        <v>322</v>
      </c>
      <c r="C76" s="187" t="s">
        <v>297</v>
      </c>
      <c r="D76" s="219" t="s">
        <v>323</v>
      </c>
      <c r="E76" s="187" t="s">
        <v>268</v>
      </c>
      <c r="F76" s="219" t="s">
        <v>324</v>
      </c>
      <c r="G76" s="187" t="s">
        <v>114</v>
      </c>
      <c r="H76" s="187" t="s">
        <v>110</v>
      </c>
      <c r="I76" s="187" t="s">
        <v>110</v>
      </c>
      <c r="J76" s="146" t="str">
        <f t="shared" si="1"/>
        <v>Alta</v>
      </c>
      <c r="K76" s="140"/>
      <c r="L76" s="140"/>
      <c r="M76" s="140"/>
      <c r="N76" s="142"/>
    </row>
    <row r="77" spans="1:14" ht="76.5" x14ac:dyDescent="0.2">
      <c r="A77" s="181">
        <v>69</v>
      </c>
      <c r="B77" s="215" t="s">
        <v>325</v>
      </c>
      <c r="C77" s="187" t="s">
        <v>297</v>
      </c>
      <c r="D77" s="219" t="s">
        <v>326</v>
      </c>
      <c r="E77" s="187" t="s">
        <v>268</v>
      </c>
      <c r="F77" s="219" t="s">
        <v>327</v>
      </c>
      <c r="G77" s="187" t="s">
        <v>114</v>
      </c>
      <c r="H77" s="187" t="s">
        <v>110</v>
      </c>
      <c r="I77" s="187" t="s">
        <v>110</v>
      </c>
      <c r="J77" s="146" t="str">
        <f t="shared" si="1"/>
        <v>Alta</v>
      </c>
      <c r="K77" s="140"/>
      <c r="L77" s="140"/>
      <c r="M77" s="140"/>
      <c r="N77" s="142"/>
    </row>
    <row r="78" spans="1:14" ht="63.75" x14ac:dyDescent="0.2">
      <c r="A78" s="181">
        <v>70</v>
      </c>
      <c r="B78" s="215" t="s">
        <v>328</v>
      </c>
      <c r="C78" s="187" t="s">
        <v>297</v>
      </c>
      <c r="D78" s="219" t="s">
        <v>329</v>
      </c>
      <c r="E78" s="187" t="s">
        <v>268</v>
      </c>
      <c r="F78" s="219" t="s">
        <v>330</v>
      </c>
      <c r="G78" s="187" t="s">
        <v>110</v>
      </c>
      <c r="H78" s="187" t="s">
        <v>110</v>
      </c>
      <c r="I78" s="187" t="s">
        <v>110</v>
      </c>
      <c r="J78" s="146" t="str">
        <f t="shared" si="1"/>
        <v>Alta</v>
      </c>
      <c r="K78" s="140"/>
      <c r="L78" s="140"/>
      <c r="M78" s="140"/>
      <c r="N78" s="142"/>
    </row>
    <row r="79" spans="1:14" ht="76.5" x14ac:dyDescent="0.2">
      <c r="A79" s="181">
        <v>71</v>
      </c>
      <c r="B79" s="215" t="s">
        <v>331</v>
      </c>
      <c r="C79" s="187" t="s">
        <v>297</v>
      </c>
      <c r="D79" s="187" t="s">
        <v>332</v>
      </c>
      <c r="E79" s="187" t="s">
        <v>268</v>
      </c>
      <c r="F79" s="219" t="s">
        <v>333</v>
      </c>
      <c r="G79" s="187" t="s">
        <v>110</v>
      </c>
      <c r="H79" s="187" t="s">
        <v>110</v>
      </c>
      <c r="I79" s="187" t="s">
        <v>110</v>
      </c>
      <c r="J79" s="146" t="str">
        <f t="shared" si="1"/>
        <v>Alta</v>
      </c>
      <c r="K79" s="140"/>
      <c r="L79" s="140"/>
      <c r="M79" s="140"/>
      <c r="N79" s="142"/>
    </row>
    <row r="80" spans="1:14" ht="63.75" x14ac:dyDescent="0.2">
      <c r="A80" s="181">
        <v>72</v>
      </c>
      <c r="B80" s="215" t="s">
        <v>334</v>
      </c>
      <c r="C80" s="187" t="s">
        <v>297</v>
      </c>
      <c r="D80" s="187" t="s">
        <v>335</v>
      </c>
      <c r="E80" s="187" t="s">
        <v>268</v>
      </c>
      <c r="F80" s="219" t="s">
        <v>336</v>
      </c>
      <c r="G80" s="187" t="s">
        <v>110</v>
      </c>
      <c r="H80" s="187" t="s">
        <v>110</v>
      </c>
      <c r="I80" s="187" t="s">
        <v>110</v>
      </c>
      <c r="J80" s="146" t="str">
        <f t="shared" si="1"/>
        <v>Alta</v>
      </c>
      <c r="K80" s="140"/>
      <c r="L80" s="140"/>
      <c r="M80" s="140"/>
      <c r="N80" s="142"/>
    </row>
    <row r="81" spans="1:14" ht="63.75" x14ac:dyDescent="0.2">
      <c r="A81" s="181">
        <v>73</v>
      </c>
      <c r="B81" s="215" t="s">
        <v>337</v>
      </c>
      <c r="C81" s="187" t="s">
        <v>297</v>
      </c>
      <c r="D81" s="187" t="s">
        <v>338</v>
      </c>
      <c r="E81" s="187" t="s">
        <v>268</v>
      </c>
      <c r="F81" s="219" t="s">
        <v>339</v>
      </c>
      <c r="G81" s="187" t="s">
        <v>110</v>
      </c>
      <c r="H81" s="187" t="s">
        <v>110</v>
      </c>
      <c r="I81" s="187" t="s">
        <v>110</v>
      </c>
      <c r="J81" s="146" t="str">
        <f t="shared" si="1"/>
        <v>Alta</v>
      </c>
      <c r="K81" s="140"/>
      <c r="L81" s="140"/>
      <c r="M81" s="140"/>
      <c r="N81" s="142"/>
    </row>
    <row r="82" spans="1:14" ht="51" x14ac:dyDescent="0.2">
      <c r="A82" s="181">
        <v>74</v>
      </c>
      <c r="B82" s="215" t="s">
        <v>340</v>
      </c>
      <c r="C82" s="187" t="s">
        <v>297</v>
      </c>
      <c r="D82" s="187" t="s">
        <v>341</v>
      </c>
      <c r="E82" s="187" t="s">
        <v>268</v>
      </c>
      <c r="F82" s="219" t="s">
        <v>342</v>
      </c>
      <c r="G82" s="187" t="s">
        <v>110</v>
      </c>
      <c r="H82" s="187" t="s">
        <v>110</v>
      </c>
      <c r="I82" s="187" t="s">
        <v>110</v>
      </c>
      <c r="J82" s="146" t="str">
        <f t="shared" si="1"/>
        <v>Alta</v>
      </c>
      <c r="K82" s="140"/>
      <c r="L82" s="140"/>
      <c r="M82" s="140"/>
      <c r="N82" s="142"/>
    </row>
    <row r="83" spans="1:14" ht="25.5" x14ac:dyDescent="0.2">
      <c r="A83" s="181">
        <v>75</v>
      </c>
      <c r="B83" s="215" t="s">
        <v>343</v>
      </c>
      <c r="C83" s="187" t="s">
        <v>297</v>
      </c>
      <c r="D83" s="187" t="s">
        <v>344</v>
      </c>
      <c r="E83" s="187" t="s">
        <v>268</v>
      </c>
      <c r="F83" s="126" t="s">
        <v>345</v>
      </c>
      <c r="G83" s="187" t="s">
        <v>110</v>
      </c>
      <c r="H83" s="187" t="s">
        <v>110</v>
      </c>
      <c r="I83" s="187" t="s">
        <v>110</v>
      </c>
      <c r="J83" s="146" t="str">
        <f t="shared" si="1"/>
        <v>Alta</v>
      </c>
      <c r="K83" s="140"/>
      <c r="L83" s="140"/>
      <c r="M83" s="140"/>
      <c r="N83" s="142"/>
    </row>
    <row r="84" spans="1:14" ht="38.25" x14ac:dyDescent="0.2">
      <c r="A84" s="181">
        <v>76</v>
      </c>
      <c r="B84" s="215" t="s">
        <v>346</v>
      </c>
      <c r="C84" s="187" t="s">
        <v>347</v>
      </c>
      <c r="D84" s="187" t="s">
        <v>348</v>
      </c>
      <c r="E84" s="187" t="s">
        <v>144</v>
      </c>
      <c r="F84" s="187" t="s">
        <v>349</v>
      </c>
      <c r="G84" s="187" t="s">
        <v>174</v>
      </c>
      <c r="H84" s="187" t="s">
        <v>110</v>
      </c>
      <c r="I84" s="187" t="s">
        <v>110</v>
      </c>
      <c r="J84" s="146" t="str">
        <f t="shared" si="1"/>
        <v>Alta</v>
      </c>
      <c r="K84" s="140"/>
      <c r="L84" s="140"/>
      <c r="M84" s="140"/>
      <c r="N84" s="142"/>
    </row>
    <row r="85" spans="1:14" ht="38.25" x14ac:dyDescent="0.2">
      <c r="A85" s="181">
        <v>77</v>
      </c>
      <c r="B85" s="215" t="s">
        <v>350</v>
      </c>
      <c r="C85" s="187" t="s">
        <v>351</v>
      </c>
      <c r="D85" s="187" t="s">
        <v>352</v>
      </c>
      <c r="E85" s="187" t="s">
        <v>144</v>
      </c>
      <c r="F85" s="187" t="s">
        <v>353</v>
      </c>
      <c r="G85" s="187" t="s">
        <v>174</v>
      </c>
      <c r="H85" s="187" t="s">
        <v>110</v>
      </c>
      <c r="I85" s="187" t="s">
        <v>110</v>
      </c>
      <c r="J85" s="146" t="str">
        <f t="shared" si="1"/>
        <v>Alta</v>
      </c>
      <c r="K85" s="140"/>
      <c r="L85" s="140"/>
      <c r="M85" s="140"/>
      <c r="N85" s="142"/>
    </row>
    <row r="86" spans="1:14" ht="38.25" x14ac:dyDescent="0.2">
      <c r="A86" s="181">
        <v>78</v>
      </c>
      <c r="B86" s="215" t="s">
        <v>354</v>
      </c>
      <c r="C86" s="187" t="s">
        <v>351</v>
      </c>
      <c r="D86" s="187" t="s">
        <v>355</v>
      </c>
      <c r="E86" s="187" t="s">
        <v>144</v>
      </c>
      <c r="F86" s="187" t="s">
        <v>356</v>
      </c>
      <c r="G86" s="187" t="s">
        <v>174</v>
      </c>
      <c r="H86" s="187" t="s">
        <v>110</v>
      </c>
      <c r="I86" s="187" t="s">
        <v>110</v>
      </c>
      <c r="J86" s="146" t="str">
        <f t="shared" si="1"/>
        <v>Alta</v>
      </c>
      <c r="K86" s="140"/>
      <c r="L86" s="140"/>
      <c r="M86" s="140"/>
      <c r="N86" s="142"/>
    </row>
    <row r="87" spans="1:14" ht="26.25" thickBot="1" x14ac:dyDescent="0.25">
      <c r="A87" s="181">
        <v>79</v>
      </c>
      <c r="B87" s="216" t="s">
        <v>357</v>
      </c>
      <c r="C87" s="187" t="s">
        <v>358</v>
      </c>
      <c r="D87" s="187" t="s">
        <v>359</v>
      </c>
      <c r="E87" s="187" t="s">
        <v>144</v>
      </c>
      <c r="F87" s="187" t="s">
        <v>360</v>
      </c>
      <c r="G87" s="187" t="s">
        <v>110</v>
      </c>
      <c r="H87" s="187" t="s">
        <v>110</v>
      </c>
      <c r="I87" s="187" t="s">
        <v>110</v>
      </c>
      <c r="J87" s="146" t="str">
        <f t="shared" si="1"/>
        <v>Alta</v>
      </c>
      <c r="K87" s="140"/>
      <c r="L87" s="140"/>
      <c r="M87" s="140"/>
      <c r="N87" s="142"/>
    </row>
    <row r="88" spans="1:14" x14ac:dyDescent="0.2">
      <c r="A88" s="144"/>
      <c r="B88" s="141"/>
      <c r="C88" s="126"/>
      <c r="D88" s="126"/>
      <c r="E88" s="126"/>
      <c r="F88" s="128"/>
      <c r="G88" s="126"/>
      <c r="H88" s="126"/>
      <c r="I88" s="126"/>
      <c r="J88" s="142"/>
      <c r="K88" s="140"/>
      <c r="L88" s="140"/>
      <c r="M88" s="140"/>
      <c r="N88" s="142"/>
    </row>
    <row r="89" spans="1:14" x14ac:dyDescent="0.2">
      <c r="A89" s="144"/>
      <c r="B89" s="141"/>
      <c r="C89" s="126"/>
      <c r="D89" s="126"/>
      <c r="E89" s="126"/>
      <c r="F89" s="128"/>
      <c r="G89" s="126"/>
      <c r="H89" s="126"/>
      <c r="I89" s="126"/>
      <c r="J89" s="142"/>
      <c r="K89" s="140"/>
      <c r="L89" s="140"/>
      <c r="M89" s="140"/>
      <c r="N89" s="142"/>
    </row>
    <row r="90" spans="1:14" x14ac:dyDescent="0.2">
      <c r="A90" s="144"/>
      <c r="B90" s="141"/>
      <c r="C90" s="126"/>
      <c r="D90" s="126"/>
      <c r="E90" s="126"/>
      <c r="F90" s="128"/>
      <c r="G90" s="126"/>
      <c r="H90" s="126"/>
      <c r="I90" s="126"/>
      <c r="J90" s="142"/>
      <c r="K90" s="140"/>
      <c r="L90" s="140"/>
      <c r="M90" s="140"/>
      <c r="N90" s="142"/>
    </row>
    <row r="91" spans="1:14" x14ac:dyDescent="0.2">
      <c r="A91" s="144"/>
      <c r="B91" s="141"/>
      <c r="C91" s="126"/>
      <c r="D91" s="126"/>
      <c r="E91" s="126"/>
      <c r="F91" s="128"/>
      <c r="G91" s="126"/>
      <c r="H91" s="126"/>
      <c r="I91" s="126"/>
      <c r="J91" s="142"/>
      <c r="K91" s="140"/>
      <c r="L91" s="140"/>
      <c r="M91" s="140"/>
      <c r="N91" s="142"/>
    </row>
    <row r="92" spans="1:14" x14ac:dyDescent="0.2">
      <c r="A92" s="144"/>
      <c r="B92" s="141"/>
      <c r="C92" s="126"/>
      <c r="D92" s="126"/>
      <c r="E92" s="126"/>
      <c r="F92" s="128"/>
      <c r="G92" s="126"/>
      <c r="H92" s="126"/>
      <c r="I92" s="126"/>
      <c r="J92" s="142"/>
      <c r="K92" s="140"/>
      <c r="L92" s="140"/>
      <c r="M92" s="140"/>
      <c r="N92" s="142"/>
    </row>
    <row r="93" spans="1:14" x14ac:dyDescent="0.2">
      <c r="A93" s="144"/>
      <c r="B93" s="141"/>
      <c r="C93" s="126"/>
      <c r="D93" s="126"/>
      <c r="E93" s="126"/>
      <c r="F93" s="128"/>
      <c r="G93" s="126"/>
      <c r="H93" s="126"/>
      <c r="I93" s="126"/>
      <c r="J93" s="142"/>
      <c r="K93" s="140"/>
      <c r="L93" s="140"/>
      <c r="M93" s="140"/>
      <c r="N93" s="142"/>
    </row>
    <row r="94" spans="1:14" x14ac:dyDescent="0.2">
      <c r="A94" s="144"/>
      <c r="B94" s="141"/>
      <c r="C94" s="126"/>
      <c r="D94" s="126"/>
      <c r="E94" s="126"/>
      <c r="F94" s="128"/>
      <c r="G94" s="126"/>
      <c r="H94" s="126"/>
      <c r="I94" s="126"/>
      <c r="J94" s="142"/>
      <c r="K94" s="140"/>
      <c r="L94" s="140"/>
      <c r="M94" s="140"/>
      <c r="N94" s="142"/>
    </row>
    <row r="95" spans="1:14" x14ac:dyDescent="0.2">
      <c r="A95" s="144"/>
      <c r="B95" s="141"/>
      <c r="C95" s="126"/>
      <c r="D95" s="126"/>
      <c r="E95" s="126"/>
      <c r="F95" s="128"/>
      <c r="G95" s="126"/>
      <c r="H95" s="126"/>
      <c r="I95" s="126"/>
      <c r="J95" s="142"/>
      <c r="K95" s="140"/>
      <c r="L95" s="140"/>
      <c r="M95" s="140"/>
      <c r="N95" s="142"/>
    </row>
    <row r="96" spans="1:14" x14ac:dyDescent="0.2">
      <c r="A96" s="144"/>
      <c r="B96" s="143"/>
      <c r="C96" s="149"/>
      <c r="D96" s="127"/>
      <c r="E96" s="127"/>
      <c r="F96" s="147"/>
      <c r="G96" s="182"/>
      <c r="H96" s="182"/>
      <c r="I96" s="182"/>
      <c r="J96" s="142"/>
      <c r="K96" s="140"/>
      <c r="L96" s="140"/>
      <c r="M96" s="140"/>
      <c r="N96" s="142"/>
    </row>
    <row r="97" spans="1:14" x14ac:dyDescent="0.2">
      <c r="A97" s="144"/>
      <c r="B97" s="143"/>
      <c r="C97" s="149"/>
      <c r="D97" s="150"/>
      <c r="E97" s="127"/>
      <c r="F97" s="152"/>
      <c r="G97" s="182"/>
      <c r="H97" s="182"/>
      <c r="I97" s="182"/>
      <c r="J97" s="142"/>
      <c r="K97" s="140"/>
      <c r="L97" s="140"/>
      <c r="M97" s="140"/>
      <c r="N97" s="142"/>
    </row>
    <row r="98" spans="1:14" x14ac:dyDescent="0.2">
      <c r="A98" s="144"/>
      <c r="B98" s="143"/>
      <c r="C98" s="149"/>
      <c r="D98" s="151"/>
      <c r="E98" s="127"/>
      <c r="F98" s="153"/>
      <c r="G98" s="182"/>
      <c r="H98" s="182"/>
      <c r="I98" s="182"/>
      <c r="J98" s="142"/>
      <c r="K98" s="140"/>
      <c r="L98" s="140"/>
      <c r="M98" s="140"/>
      <c r="N98" s="142"/>
    </row>
    <row r="99" spans="1:14" x14ac:dyDescent="0.2">
      <c r="A99" s="144"/>
      <c r="B99" s="143"/>
      <c r="C99" s="149"/>
      <c r="D99" s="151"/>
      <c r="E99" s="127"/>
      <c r="F99" s="147"/>
      <c r="G99" s="182"/>
      <c r="H99" s="182"/>
      <c r="I99" s="182"/>
      <c r="J99" s="142"/>
      <c r="K99" s="140"/>
      <c r="L99" s="140"/>
      <c r="M99" s="140"/>
      <c r="N99" s="142"/>
    </row>
    <row r="100" spans="1:14" x14ac:dyDescent="0.2">
      <c r="A100" s="144"/>
      <c r="B100" s="143"/>
      <c r="C100" s="149"/>
      <c r="D100" s="151"/>
      <c r="E100" s="127"/>
      <c r="F100" s="147"/>
      <c r="G100" s="182"/>
      <c r="H100" s="182"/>
      <c r="I100" s="182"/>
      <c r="J100" s="142"/>
      <c r="K100" s="140"/>
      <c r="L100" s="140"/>
      <c r="M100" s="140"/>
      <c r="N100" s="142"/>
    </row>
    <row r="101" spans="1:14" x14ac:dyDescent="0.2">
      <c r="A101" s="144"/>
      <c r="B101" s="141"/>
      <c r="C101" s="126"/>
      <c r="D101" s="126"/>
      <c r="E101" s="126"/>
      <c r="F101" s="128"/>
      <c r="G101" s="126"/>
      <c r="H101" s="126"/>
      <c r="I101" s="126"/>
      <c r="J101" s="142"/>
      <c r="K101" s="140"/>
      <c r="L101" s="140"/>
      <c r="M101" s="140"/>
      <c r="N101" s="142"/>
    </row>
    <row r="102" spans="1:14" x14ac:dyDescent="0.2">
      <c r="A102" s="144"/>
      <c r="B102" s="141"/>
      <c r="C102" s="126"/>
      <c r="D102" s="126"/>
      <c r="E102" s="126"/>
      <c r="F102" s="128"/>
      <c r="G102" s="126"/>
      <c r="H102" s="126"/>
      <c r="I102" s="126"/>
      <c r="J102" s="142"/>
      <c r="K102" s="140"/>
      <c r="L102" s="140"/>
      <c r="M102" s="140"/>
      <c r="N102" s="142"/>
    </row>
    <row r="103" spans="1:14" x14ac:dyDescent="0.2">
      <c r="A103" s="144"/>
      <c r="B103" s="141"/>
      <c r="C103" s="126"/>
      <c r="D103" s="126"/>
      <c r="E103" s="126"/>
      <c r="F103" s="128"/>
      <c r="G103" s="126"/>
      <c r="H103" s="126"/>
      <c r="I103" s="126"/>
      <c r="J103" s="142"/>
      <c r="K103" s="140"/>
      <c r="L103" s="140"/>
      <c r="M103" s="140"/>
      <c r="N103" s="142"/>
    </row>
    <row r="104" spans="1:14" x14ac:dyDescent="0.2">
      <c r="A104" s="144"/>
      <c r="B104" s="141"/>
      <c r="C104" s="126"/>
      <c r="D104" s="130"/>
      <c r="E104" s="126"/>
      <c r="F104" s="128"/>
      <c r="G104" s="126"/>
      <c r="H104" s="126"/>
      <c r="I104" s="126"/>
      <c r="J104" s="142"/>
      <c r="K104" s="140"/>
      <c r="L104" s="140"/>
      <c r="M104" s="140"/>
      <c r="N104" s="142"/>
    </row>
    <row r="105" spans="1:14" x14ac:dyDescent="0.2">
      <c r="A105" s="144"/>
      <c r="B105" s="141"/>
      <c r="C105" s="126"/>
      <c r="D105" s="130"/>
      <c r="E105" s="126"/>
      <c r="F105" s="128"/>
      <c r="G105" s="126"/>
      <c r="H105" s="126"/>
      <c r="I105" s="126"/>
      <c r="J105" s="142"/>
      <c r="K105" s="140"/>
      <c r="L105" s="140"/>
      <c r="M105" s="140"/>
      <c r="N105" s="142"/>
    </row>
    <row r="106" spans="1:14" x14ac:dyDescent="0.2">
      <c r="A106" s="144"/>
      <c r="B106" s="141"/>
      <c r="C106" s="126"/>
      <c r="D106" s="130"/>
      <c r="E106" s="126"/>
      <c r="F106" s="128"/>
      <c r="G106" s="126"/>
      <c r="H106" s="126"/>
      <c r="I106" s="126"/>
      <c r="J106" s="142"/>
      <c r="K106" s="140"/>
      <c r="L106" s="140"/>
      <c r="M106" s="140"/>
      <c r="N106" s="142"/>
    </row>
    <row r="107" spans="1:14" x14ac:dyDescent="0.2">
      <c r="A107" s="144"/>
      <c r="B107" s="141"/>
      <c r="C107" s="126"/>
      <c r="D107" s="130"/>
      <c r="E107" s="126"/>
      <c r="F107" s="128"/>
      <c r="G107" s="126"/>
      <c r="H107" s="126"/>
      <c r="I107" s="126"/>
      <c r="J107" s="142"/>
      <c r="K107" s="140"/>
      <c r="L107" s="140"/>
      <c r="M107" s="140"/>
      <c r="N107" s="142"/>
    </row>
    <row r="108" spans="1:14" x14ac:dyDescent="0.2">
      <c r="A108" s="144"/>
      <c r="B108" s="141"/>
      <c r="C108" s="126"/>
      <c r="D108" s="126"/>
      <c r="E108" s="126"/>
      <c r="F108" s="128"/>
      <c r="G108" s="126"/>
      <c r="H108" s="126"/>
      <c r="I108" s="126"/>
      <c r="J108" s="142"/>
      <c r="K108" s="140"/>
      <c r="L108" s="140"/>
      <c r="M108" s="140"/>
      <c r="N108" s="142"/>
    </row>
    <row r="109" spans="1:14" x14ac:dyDescent="0.2">
      <c r="A109" s="144"/>
      <c r="B109" s="141"/>
      <c r="C109" s="126"/>
      <c r="D109" s="333"/>
      <c r="E109" s="126"/>
      <c r="F109" s="128"/>
      <c r="G109" s="126"/>
      <c r="H109" s="126"/>
      <c r="I109" s="126"/>
      <c r="J109" s="142"/>
      <c r="K109" s="140"/>
      <c r="L109" s="140"/>
      <c r="M109" s="140"/>
      <c r="N109" s="142"/>
    </row>
    <row r="110" spans="1:14" x14ac:dyDescent="0.2">
      <c r="A110" s="144"/>
      <c r="B110" s="141"/>
      <c r="C110" s="126"/>
      <c r="D110" s="334"/>
      <c r="E110" s="126"/>
      <c r="F110" s="128"/>
      <c r="G110" s="126"/>
      <c r="H110" s="126"/>
      <c r="I110" s="126"/>
      <c r="J110" s="142"/>
      <c r="K110" s="140"/>
      <c r="L110" s="140"/>
      <c r="M110" s="140"/>
      <c r="N110" s="142"/>
    </row>
    <row r="111" spans="1:14" x14ac:dyDescent="0.2">
      <c r="A111" s="144"/>
      <c r="B111" s="141"/>
      <c r="C111" s="126"/>
      <c r="D111" s="334"/>
      <c r="E111" s="126"/>
      <c r="F111" s="128"/>
      <c r="G111" s="126"/>
      <c r="H111" s="126"/>
      <c r="I111" s="126"/>
      <c r="J111" s="142"/>
      <c r="K111" s="140"/>
      <c r="L111" s="140"/>
      <c r="M111" s="140"/>
      <c r="N111" s="142"/>
    </row>
    <row r="112" spans="1:14" x14ac:dyDescent="0.2">
      <c r="A112" s="144"/>
      <c r="B112" s="141"/>
      <c r="C112" s="126"/>
      <c r="D112" s="334"/>
      <c r="E112" s="126"/>
      <c r="F112" s="128"/>
      <c r="G112" s="126"/>
      <c r="H112" s="126"/>
      <c r="I112" s="126"/>
      <c r="J112" s="142"/>
      <c r="K112" s="140"/>
      <c r="L112" s="140"/>
      <c r="M112" s="140"/>
      <c r="N112" s="142"/>
    </row>
    <row r="113" spans="1:14" x14ac:dyDescent="0.2">
      <c r="A113" s="144"/>
      <c r="B113" s="141"/>
      <c r="C113" s="126"/>
      <c r="D113" s="334"/>
      <c r="E113" s="126"/>
      <c r="F113" s="128"/>
      <c r="G113" s="126"/>
      <c r="H113" s="126"/>
      <c r="I113" s="126"/>
      <c r="J113" s="142"/>
      <c r="K113" s="140"/>
      <c r="L113" s="140"/>
      <c r="M113" s="140"/>
      <c r="N113" s="142"/>
    </row>
    <row r="114" spans="1:14" x14ac:dyDescent="0.2">
      <c r="A114" s="144"/>
      <c r="B114" s="141"/>
      <c r="C114" s="126"/>
      <c r="D114" s="334"/>
      <c r="E114" s="126"/>
      <c r="F114" s="128"/>
      <c r="G114" s="126"/>
      <c r="H114" s="126"/>
      <c r="I114" s="126"/>
      <c r="J114" s="142"/>
      <c r="K114" s="140"/>
      <c r="L114" s="140"/>
      <c r="M114" s="140"/>
      <c r="N114" s="142"/>
    </row>
    <row r="115" spans="1:14" x14ac:dyDescent="0.2">
      <c r="A115" s="144"/>
      <c r="B115" s="141"/>
      <c r="C115" s="126"/>
      <c r="D115" s="334"/>
      <c r="E115" s="126"/>
      <c r="F115" s="128"/>
      <c r="G115" s="126"/>
      <c r="H115" s="126"/>
      <c r="I115" s="126"/>
      <c r="J115" s="142"/>
      <c r="K115" s="140"/>
      <c r="L115" s="140"/>
      <c r="M115" s="140"/>
      <c r="N115" s="142"/>
    </row>
    <row r="116" spans="1:14" x14ac:dyDescent="0.2">
      <c r="A116" s="144"/>
      <c r="B116" s="141"/>
      <c r="C116" s="126"/>
      <c r="D116" s="335"/>
      <c r="E116" s="126"/>
      <c r="F116" s="128"/>
      <c r="G116" s="126"/>
      <c r="H116" s="126"/>
      <c r="I116" s="126"/>
      <c r="J116" s="142"/>
      <c r="K116" s="140"/>
      <c r="L116" s="140"/>
      <c r="M116" s="140"/>
      <c r="N116" s="142"/>
    </row>
    <row r="117" spans="1:14" x14ac:dyDescent="0.2">
      <c r="A117" s="144"/>
      <c r="B117" s="141"/>
      <c r="C117" s="126"/>
      <c r="D117" s="333"/>
      <c r="E117" s="126"/>
      <c r="F117" s="128"/>
      <c r="G117" s="126"/>
      <c r="H117" s="126"/>
      <c r="I117" s="126"/>
      <c r="J117" s="142"/>
      <c r="K117" s="140"/>
      <c r="L117" s="140"/>
      <c r="M117" s="140"/>
      <c r="N117" s="142"/>
    </row>
    <row r="118" spans="1:14" x14ac:dyDescent="0.2">
      <c r="A118" s="144"/>
      <c r="B118" s="141"/>
      <c r="C118" s="126"/>
      <c r="D118" s="334"/>
      <c r="E118" s="126"/>
      <c r="F118" s="128"/>
      <c r="G118" s="126"/>
      <c r="H118" s="126"/>
      <c r="I118" s="126"/>
      <c r="J118" s="142"/>
      <c r="K118" s="140"/>
      <c r="L118" s="140"/>
      <c r="M118" s="140"/>
      <c r="N118" s="142"/>
    </row>
    <row r="119" spans="1:14" x14ac:dyDescent="0.2">
      <c r="A119" s="144"/>
      <c r="B119" s="141"/>
      <c r="C119" s="126"/>
      <c r="D119" s="335"/>
      <c r="E119" s="126"/>
      <c r="F119" s="128"/>
      <c r="G119" s="126"/>
      <c r="H119" s="126"/>
      <c r="I119" s="126"/>
      <c r="J119" s="142"/>
      <c r="K119" s="140"/>
      <c r="L119" s="140"/>
      <c r="M119" s="140"/>
      <c r="N119" s="142"/>
    </row>
    <row r="120" spans="1:14" x14ac:dyDescent="0.2">
      <c r="A120" s="144"/>
      <c r="B120" s="141"/>
      <c r="C120" s="126"/>
      <c r="D120" s="333"/>
      <c r="E120" s="126"/>
      <c r="F120" s="128"/>
      <c r="G120" s="126"/>
      <c r="H120" s="126"/>
      <c r="I120" s="126"/>
      <c r="J120" s="142"/>
      <c r="K120" s="140"/>
      <c r="L120" s="140"/>
      <c r="M120" s="140"/>
      <c r="N120" s="142"/>
    </row>
    <row r="121" spans="1:14" x14ac:dyDescent="0.2">
      <c r="A121" s="144"/>
      <c r="B121" s="141"/>
      <c r="C121" s="126"/>
      <c r="D121" s="334"/>
      <c r="E121" s="126"/>
      <c r="F121" s="128"/>
      <c r="G121" s="126"/>
      <c r="H121" s="126"/>
      <c r="I121" s="126"/>
      <c r="J121" s="142"/>
      <c r="K121" s="140"/>
      <c r="L121" s="140"/>
      <c r="M121" s="140"/>
      <c r="N121" s="142"/>
    </row>
    <row r="122" spans="1:14" x14ac:dyDescent="0.2">
      <c r="A122" s="144"/>
      <c r="B122" s="141"/>
      <c r="C122" s="126"/>
      <c r="D122" s="334"/>
      <c r="E122" s="126"/>
      <c r="F122" s="128"/>
      <c r="G122" s="126"/>
      <c r="H122" s="126"/>
      <c r="I122" s="126"/>
      <c r="J122" s="142"/>
      <c r="K122" s="140"/>
      <c r="L122" s="140"/>
      <c r="M122" s="140"/>
      <c r="N122" s="142"/>
    </row>
    <row r="123" spans="1:14" x14ac:dyDescent="0.2">
      <c r="A123" s="144"/>
      <c r="B123" s="141"/>
      <c r="C123" s="126"/>
      <c r="D123" s="334"/>
      <c r="E123" s="126"/>
      <c r="F123" s="128"/>
      <c r="G123" s="126"/>
      <c r="H123" s="126"/>
      <c r="I123" s="126"/>
      <c r="J123" s="142"/>
      <c r="K123" s="140"/>
      <c r="L123" s="140"/>
      <c r="M123" s="140"/>
      <c r="N123" s="142"/>
    </row>
    <row r="124" spans="1:14" x14ac:dyDescent="0.2">
      <c r="A124" s="144"/>
      <c r="B124" s="141"/>
      <c r="C124" s="126"/>
      <c r="D124" s="334"/>
      <c r="E124" s="126"/>
      <c r="F124" s="128"/>
      <c r="G124" s="126"/>
      <c r="H124" s="126"/>
      <c r="I124" s="126"/>
      <c r="J124" s="142"/>
      <c r="K124" s="140"/>
      <c r="L124" s="140"/>
      <c r="M124" s="140"/>
      <c r="N124" s="142"/>
    </row>
    <row r="125" spans="1:14" x14ac:dyDescent="0.2">
      <c r="A125" s="144"/>
      <c r="B125" s="141"/>
      <c r="C125" s="126"/>
      <c r="D125" s="335"/>
      <c r="E125" s="126"/>
      <c r="F125" s="128"/>
      <c r="G125" s="126"/>
      <c r="H125" s="126"/>
      <c r="I125" s="126"/>
      <c r="J125" s="142"/>
      <c r="K125" s="140"/>
      <c r="L125" s="140"/>
      <c r="M125" s="140"/>
      <c r="N125" s="142"/>
    </row>
    <row r="126" spans="1:14" x14ac:dyDescent="0.2">
      <c r="A126" s="144"/>
      <c r="B126" s="141"/>
      <c r="C126" s="126"/>
      <c r="D126" s="333"/>
      <c r="E126" s="126"/>
      <c r="F126" s="154"/>
      <c r="G126" s="126"/>
      <c r="H126" s="126"/>
      <c r="I126" s="126"/>
      <c r="J126" s="142"/>
      <c r="K126" s="140"/>
      <c r="L126" s="140"/>
      <c r="M126" s="140"/>
      <c r="N126" s="142"/>
    </row>
    <row r="127" spans="1:14" x14ac:dyDescent="0.2">
      <c r="A127" s="144"/>
      <c r="B127" s="141"/>
      <c r="C127" s="126"/>
      <c r="D127" s="334"/>
      <c r="E127" s="126"/>
      <c r="F127" s="154"/>
      <c r="G127" s="126"/>
      <c r="H127" s="126"/>
      <c r="I127" s="126"/>
      <c r="J127" s="142"/>
      <c r="K127" s="140"/>
      <c r="L127" s="140"/>
      <c r="M127" s="140"/>
      <c r="N127" s="142"/>
    </row>
    <row r="128" spans="1:14" x14ac:dyDescent="0.2">
      <c r="A128" s="144"/>
      <c r="B128" s="141"/>
      <c r="C128" s="126"/>
      <c r="D128" s="334"/>
      <c r="E128" s="126"/>
      <c r="F128" s="154"/>
      <c r="G128" s="126"/>
      <c r="H128" s="126"/>
      <c r="I128" s="126"/>
      <c r="J128" s="142"/>
      <c r="K128" s="140"/>
      <c r="L128" s="140"/>
      <c r="M128" s="140"/>
      <c r="N128" s="142"/>
    </row>
    <row r="129" spans="1:14" x14ac:dyDescent="0.2">
      <c r="A129" s="144"/>
      <c r="B129" s="141"/>
      <c r="C129" s="126"/>
      <c r="D129" s="334"/>
      <c r="E129" s="126"/>
      <c r="F129" s="154"/>
      <c r="G129" s="126"/>
      <c r="H129" s="126"/>
      <c r="I129" s="126"/>
      <c r="J129" s="142"/>
      <c r="K129" s="140"/>
      <c r="L129" s="140"/>
      <c r="M129" s="140"/>
      <c r="N129" s="142"/>
    </row>
    <row r="130" spans="1:14" x14ac:dyDescent="0.2">
      <c r="A130" s="144"/>
      <c r="B130" s="141"/>
      <c r="C130" s="126"/>
      <c r="D130" s="334"/>
      <c r="E130" s="126"/>
      <c r="F130" s="154"/>
      <c r="G130" s="126"/>
      <c r="H130" s="126"/>
      <c r="I130" s="126"/>
      <c r="J130" s="142"/>
      <c r="K130" s="140"/>
      <c r="L130" s="140"/>
      <c r="M130" s="140"/>
      <c r="N130" s="142"/>
    </row>
    <row r="131" spans="1:14" ht="15" x14ac:dyDescent="0.25">
      <c r="A131" s="144"/>
      <c r="B131" s="141"/>
      <c r="C131" s="126"/>
      <c r="D131" s="334"/>
      <c r="E131" s="148"/>
      <c r="F131" s="155"/>
      <c r="G131" s="126"/>
      <c r="H131" s="126"/>
      <c r="I131" s="126"/>
      <c r="J131" s="142"/>
      <c r="K131" s="140"/>
      <c r="L131" s="140"/>
      <c r="M131" s="140"/>
      <c r="N131" s="142"/>
    </row>
    <row r="132" spans="1:14" ht="15" x14ac:dyDescent="0.25">
      <c r="A132" s="144"/>
      <c r="B132" s="141"/>
      <c r="C132" s="126"/>
      <c r="D132" s="335"/>
      <c r="E132" s="148"/>
      <c r="F132" s="155"/>
      <c r="G132" s="126"/>
      <c r="H132" s="126"/>
      <c r="I132" s="126"/>
      <c r="J132" s="142"/>
      <c r="K132" s="140"/>
      <c r="L132" s="140"/>
      <c r="M132" s="140"/>
      <c r="N132" s="142"/>
    </row>
    <row r="133" spans="1:14" x14ac:dyDescent="0.2">
      <c r="A133" s="144"/>
      <c r="B133" s="141"/>
      <c r="C133" s="126"/>
      <c r="D133" s="333"/>
      <c r="E133" s="126"/>
      <c r="F133" s="128"/>
      <c r="G133" s="126"/>
      <c r="H133" s="126"/>
      <c r="I133" s="126"/>
      <c r="J133" s="142"/>
      <c r="K133" s="140"/>
      <c r="L133" s="140"/>
      <c r="M133" s="140"/>
      <c r="N133" s="142"/>
    </row>
    <row r="134" spans="1:14" x14ac:dyDescent="0.2">
      <c r="A134" s="144"/>
      <c r="B134" s="141"/>
      <c r="C134" s="126"/>
      <c r="D134" s="334"/>
      <c r="E134" s="126"/>
      <c r="F134" s="128"/>
      <c r="G134" s="126"/>
      <c r="H134" s="126"/>
      <c r="I134" s="126"/>
      <c r="J134" s="142"/>
      <c r="K134" s="140"/>
      <c r="L134" s="140"/>
      <c r="M134" s="140"/>
      <c r="N134" s="142"/>
    </row>
    <row r="135" spans="1:14" x14ac:dyDescent="0.2">
      <c r="A135" s="144"/>
      <c r="B135" s="141"/>
      <c r="C135" s="126"/>
      <c r="D135" s="334"/>
      <c r="E135" s="126"/>
      <c r="F135" s="128"/>
      <c r="G135" s="126"/>
      <c r="H135" s="126"/>
      <c r="I135" s="126"/>
      <c r="J135" s="142"/>
      <c r="K135" s="140"/>
      <c r="L135" s="140"/>
      <c r="M135" s="140"/>
      <c r="N135" s="142"/>
    </row>
    <row r="136" spans="1:14" x14ac:dyDescent="0.2">
      <c r="A136" s="144"/>
      <c r="B136" s="141"/>
      <c r="C136" s="126"/>
      <c r="D136" s="334"/>
      <c r="E136" s="126"/>
      <c r="F136" s="128"/>
      <c r="G136" s="126"/>
      <c r="H136" s="126"/>
      <c r="I136" s="126"/>
      <c r="J136" s="142"/>
      <c r="K136" s="140"/>
      <c r="L136" s="140"/>
      <c r="M136" s="140"/>
      <c r="N136" s="142"/>
    </row>
    <row r="137" spans="1:14" x14ac:dyDescent="0.2">
      <c r="A137" s="144"/>
      <c r="B137" s="141"/>
      <c r="C137" s="126"/>
      <c r="D137" s="334"/>
      <c r="E137" s="126"/>
      <c r="F137" s="128"/>
      <c r="G137" s="126"/>
      <c r="H137" s="126"/>
      <c r="I137" s="126"/>
      <c r="J137" s="142"/>
      <c r="K137" s="140"/>
      <c r="L137" s="140"/>
      <c r="M137" s="140"/>
      <c r="N137" s="142"/>
    </row>
    <row r="138" spans="1:14" x14ac:dyDescent="0.2">
      <c r="A138" s="144"/>
      <c r="B138" s="141"/>
      <c r="C138" s="126"/>
      <c r="D138" s="334"/>
      <c r="E138" s="126"/>
      <c r="F138" s="128"/>
      <c r="G138" s="126"/>
      <c r="H138" s="126"/>
      <c r="I138" s="126"/>
      <c r="J138" s="142"/>
      <c r="K138" s="140"/>
      <c r="L138" s="140"/>
      <c r="M138" s="140"/>
      <c r="N138" s="142"/>
    </row>
    <row r="139" spans="1:14" x14ac:dyDescent="0.2">
      <c r="A139" s="144"/>
      <c r="B139" s="141"/>
      <c r="C139" s="126"/>
      <c r="D139" s="334"/>
      <c r="E139" s="126"/>
      <c r="F139" s="131"/>
      <c r="G139" s="126"/>
      <c r="H139" s="126"/>
      <c r="I139" s="126"/>
      <c r="J139" s="142"/>
      <c r="K139" s="140"/>
      <c r="L139" s="140"/>
      <c r="M139" s="140"/>
      <c r="N139" s="142"/>
    </row>
    <row r="140" spans="1:14" x14ac:dyDescent="0.2">
      <c r="A140" s="144"/>
      <c r="B140" s="141"/>
      <c r="C140" s="126"/>
      <c r="D140" s="334"/>
      <c r="E140" s="126"/>
      <c r="F140" s="128"/>
      <c r="G140" s="126"/>
      <c r="H140" s="126"/>
      <c r="I140" s="126"/>
      <c r="J140" s="142"/>
      <c r="K140" s="140"/>
      <c r="L140" s="140"/>
      <c r="M140" s="140"/>
      <c r="N140" s="142"/>
    </row>
    <row r="141" spans="1:14" ht="15" x14ac:dyDescent="0.25">
      <c r="A141" s="144"/>
      <c r="B141" s="141"/>
      <c r="C141" s="126"/>
      <c r="D141" s="334"/>
      <c r="E141" s="126"/>
      <c r="F141" s="155"/>
      <c r="G141" s="126"/>
      <c r="H141" s="126"/>
      <c r="I141" s="126"/>
      <c r="J141" s="142"/>
      <c r="K141" s="140"/>
      <c r="L141" s="140"/>
      <c r="M141" s="140"/>
      <c r="N141" s="142"/>
    </row>
    <row r="142" spans="1:14" ht="15" x14ac:dyDescent="0.25">
      <c r="A142" s="144"/>
      <c r="B142" s="141"/>
      <c r="C142" s="126"/>
      <c r="D142" s="334"/>
      <c r="E142" s="126"/>
      <c r="F142" s="155"/>
      <c r="G142" s="126"/>
      <c r="H142" s="126"/>
      <c r="I142" s="126"/>
      <c r="J142" s="142"/>
      <c r="K142" s="140"/>
      <c r="L142" s="140"/>
      <c r="M142" s="140"/>
      <c r="N142" s="142"/>
    </row>
    <row r="143" spans="1:14" ht="15" x14ac:dyDescent="0.25">
      <c r="A143" s="144"/>
      <c r="B143" s="141"/>
      <c r="C143" s="126"/>
      <c r="D143" s="334"/>
      <c r="E143" s="126"/>
      <c r="F143" s="156"/>
      <c r="G143" s="126"/>
      <c r="H143" s="126"/>
      <c r="I143" s="126"/>
      <c r="J143" s="142"/>
      <c r="K143" s="140"/>
      <c r="L143" s="140"/>
      <c r="M143" s="140"/>
      <c r="N143" s="142"/>
    </row>
    <row r="144" spans="1:14" ht="15" x14ac:dyDescent="0.25">
      <c r="A144" s="144"/>
      <c r="B144" s="141"/>
      <c r="C144" s="126"/>
      <c r="D144" s="334"/>
      <c r="E144" s="126"/>
      <c r="F144" s="156"/>
      <c r="G144" s="126"/>
      <c r="H144" s="126"/>
      <c r="I144" s="126"/>
      <c r="J144" s="142"/>
      <c r="K144" s="140"/>
      <c r="L144" s="140"/>
      <c r="M144" s="140"/>
      <c r="N144" s="142"/>
    </row>
    <row r="145" spans="1:14" ht="15" x14ac:dyDescent="0.25">
      <c r="A145" s="144"/>
      <c r="B145" s="141"/>
      <c r="C145" s="126"/>
      <c r="D145" s="334"/>
      <c r="E145" s="126"/>
      <c r="F145" s="157"/>
      <c r="G145" s="126"/>
      <c r="H145" s="126"/>
      <c r="I145" s="126"/>
      <c r="J145" s="142"/>
      <c r="K145" s="140"/>
      <c r="L145" s="140"/>
      <c r="M145" s="140"/>
      <c r="N145" s="142"/>
    </row>
    <row r="146" spans="1:14" ht="15" x14ac:dyDescent="0.2">
      <c r="A146" s="144"/>
      <c r="B146" s="141"/>
      <c r="C146" s="126"/>
      <c r="D146" s="334"/>
      <c r="E146" s="126"/>
      <c r="F146" s="158"/>
      <c r="G146" s="126"/>
      <c r="H146" s="126"/>
      <c r="I146" s="126"/>
      <c r="J146" s="142"/>
      <c r="K146" s="140"/>
      <c r="L146" s="140"/>
      <c r="M146" s="140"/>
      <c r="N146" s="142"/>
    </row>
    <row r="147" spans="1:14" ht="15" x14ac:dyDescent="0.2">
      <c r="A147" s="144"/>
      <c r="B147" s="141"/>
      <c r="C147" s="126"/>
      <c r="D147" s="334"/>
      <c r="E147" s="126"/>
      <c r="F147" s="158"/>
      <c r="G147" s="126"/>
      <c r="H147" s="126"/>
      <c r="I147" s="126"/>
      <c r="J147" s="142"/>
      <c r="K147" s="140"/>
      <c r="L147" s="140"/>
      <c r="M147" s="140"/>
      <c r="N147" s="142"/>
    </row>
    <row r="148" spans="1:14" ht="15" x14ac:dyDescent="0.2">
      <c r="A148" s="144"/>
      <c r="B148" s="141"/>
      <c r="C148" s="126"/>
      <c r="D148" s="334"/>
      <c r="E148" s="126"/>
      <c r="F148" s="158"/>
      <c r="G148" s="126"/>
      <c r="H148" s="126"/>
      <c r="I148" s="126"/>
      <c r="J148" s="142"/>
      <c r="K148" s="140"/>
      <c r="L148" s="140"/>
      <c r="M148" s="140"/>
      <c r="N148" s="142"/>
    </row>
    <row r="149" spans="1:14" ht="15" x14ac:dyDescent="0.2">
      <c r="A149" s="144"/>
      <c r="B149" s="141"/>
      <c r="C149" s="126"/>
      <c r="D149" s="334"/>
      <c r="E149" s="126"/>
      <c r="F149" s="158"/>
      <c r="G149" s="126"/>
      <c r="H149" s="126"/>
      <c r="I149" s="126"/>
      <c r="J149" s="142"/>
      <c r="K149" s="140"/>
      <c r="L149" s="140"/>
      <c r="M149" s="140"/>
      <c r="N149" s="142"/>
    </row>
    <row r="150" spans="1:14" ht="15" x14ac:dyDescent="0.2">
      <c r="A150" s="144"/>
      <c r="B150" s="141"/>
      <c r="C150" s="126"/>
      <c r="D150" s="334"/>
      <c r="E150" s="126"/>
      <c r="F150" s="158"/>
      <c r="G150" s="126"/>
      <c r="H150" s="126"/>
      <c r="I150" s="126"/>
      <c r="J150" s="142"/>
      <c r="K150" s="140"/>
      <c r="L150" s="140"/>
      <c r="M150" s="140"/>
      <c r="N150" s="142"/>
    </row>
    <row r="151" spans="1:14" x14ac:dyDescent="0.2">
      <c r="A151" s="144"/>
      <c r="B151" s="141"/>
      <c r="C151" s="126"/>
      <c r="D151" s="334"/>
      <c r="E151" s="126"/>
      <c r="F151" s="128"/>
      <c r="G151" s="126"/>
      <c r="H151" s="126"/>
      <c r="I151" s="126"/>
      <c r="J151" s="142"/>
      <c r="K151" s="140"/>
      <c r="L151" s="140"/>
      <c r="M151" s="140"/>
      <c r="N151" s="142"/>
    </row>
    <row r="152" spans="1:14" x14ac:dyDescent="0.2">
      <c r="A152" s="144"/>
      <c r="B152" s="141"/>
      <c r="C152" s="126"/>
      <c r="D152" s="334"/>
      <c r="E152" s="126"/>
      <c r="F152" s="128"/>
      <c r="G152" s="126"/>
      <c r="H152" s="126"/>
      <c r="I152" s="126"/>
      <c r="J152" s="142"/>
      <c r="K152" s="140"/>
      <c r="L152" s="140"/>
      <c r="M152" s="140"/>
      <c r="N152" s="142"/>
    </row>
    <row r="153" spans="1:14" x14ac:dyDescent="0.2">
      <c r="A153" s="144"/>
      <c r="B153" s="141"/>
      <c r="C153" s="126"/>
      <c r="D153" s="334"/>
      <c r="E153" s="126"/>
      <c r="F153" s="128"/>
      <c r="G153" s="126"/>
      <c r="H153" s="126"/>
      <c r="I153" s="126"/>
      <c r="J153" s="142"/>
      <c r="K153" s="140"/>
      <c r="L153" s="140"/>
      <c r="M153" s="140"/>
      <c r="N153" s="142"/>
    </row>
    <row r="154" spans="1:14" x14ac:dyDescent="0.2">
      <c r="A154" s="144"/>
      <c r="B154" s="141"/>
      <c r="C154" s="126"/>
      <c r="D154" s="334"/>
      <c r="E154" s="126"/>
      <c r="F154" s="128"/>
      <c r="G154" s="126"/>
      <c r="H154" s="126"/>
      <c r="I154" s="126"/>
      <c r="J154" s="142"/>
      <c r="K154" s="140"/>
      <c r="L154" s="140"/>
      <c r="M154" s="140"/>
      <c r="N154" s="142"/>
    </row>
    <row r="155" spans="1:14" x14ac:dyDescent="0.2">
      <c r="A155" s="144"/>
      <c r="B155" s="141"/>
      <c r="C155" s="126"/>
      <c r="D155" s="334"/>
      <c r="E155" s="126"/>
      <c r="F155" s="128"/>
      <c r="G155" s="126"/>
      <c r="H155" s="126"/>
      <c r="I155" s="126"/>
      <c r="J155" s="142"/>
      <c r="K155" s="140"/>
      <c r="L155" s="140"/>
      <c r="M155" s="140"/>
      <c r="N155" s="142"/>
    </row>
    <row r="156" spans="1:14" ht="15" x14ac:dyDescent="0.25">
      <c r="A156" s="144"/>
      <c r="B156" s="141"/>
      <c r="C156" s="126"/>
      <c r="D156" s="334"/>
      <c r="E156" s="126"/>
      <c r="F156" s="157"/>
      <c r="G156" s="126"/>
      <c r="H156" s="126"/>
      <c r="I156" s="126"/>
      <c r="J156" s="142"/>
      <c r="K156" s="140"/>
      <c r="L156" s="140"/>
      <c r="M156" s="140"/>
      <c r="N156" s="142"/>
    </row>
    <row r="157" spans="1:14" ht="15" x14ac:dyDescent="0.2">
      <c r="A157" s="144"/>
      <c r="B157" s="141"/>
      <c r="C157" s="126"/>
      <c r="D157" s="334"/>
      <c r="E157" s="126"/>
      <c r="F157" s="159"/>
      <c r="G157" s="126"/>
      <c r="H157" s="126"/>
      <c r="I157" s="126"/>
      <c r="J157" s="142"/>
      <c r="K157" s="140"/>
      <c r="L157" s="140"/>
      <c r="M157" s="140"/>
      <c r="N157" s="142"/>
    </row>
    <row r="158" spans="1:14" ht="15" x14ac:dyDescent="0.2">
      <c r="A158" s="144"/>
      <c r="B158" s="141"/>
      <c r="C158" s="126"/>
      <c r="D158" s="334"/>
      <c r="E158" s="126"/>
      <c r="F158" s="159"/>
      <c r="G158" s="126"/>
      <c r="H158" s="126"/>
      <c r="I158" s="126"/>
      <c r="J158" s="142"/>
      <c r="K158" s="140"/>
      <c r="L158" s="140"/>
      <c r="M158" s="140"/>
      <c r="N158" s="142"/>
    </row>
    <row r="159" spans="1:14" ht="15" x14ac:dyDescent="0.2">
      <c r="A159" s="144"/>
      <c r="B159" s="141"/>
      <c r="C159" s="126"/>
      <c r="D159" s="334"/>
      <c r="E159" s="126"/>
      <c r="F159" s="159"/>
      <c r="G159" s="126"/>
      <c r="H159" s="126"/>
      <c r="I159" s="126"/>
      <c r="J159" s="142"/>
      <c r="K159" s="140"/>
      <c r="L159" s="140"/>
      <c r="M159" s="140"/>
      <c r="N159" s="142"/>
    </row>
    <row r="160" spans="1:14" x14ac:dyDescent="0.2">
      <c r="A160" s="144"/>
      <c r="B160" s="141"/>
      <c r="C160" s="126"/>
      <c r="D160" s="334"/>
      <c r="E160" s="126"/>
      <c r="F160" s="128"/>
      <c r="G160" s="126"/>
      <c r="H160" s="126"/>
      <c r="I160" s="126"/>
      <c r="J160" s="142"/>
      <c r="K160" s="140"/>
      <c r="L160" s="140"/>
      <c r="M160" s="140"/>
      <c r="N160" s="142"/>
    </row>
    <row r="161" spans="1:14" x14ac:dyDescent="0.2">
      <c r="A161" s="145"/>
      <c r="B161" s="133"/>
      <c r="C161" s="132"/>
      <c r="D161" s="134"/>
      <c r="E161" s="132"/>
      <c r="F161" s="134"/>
      <c r="G161" s="133"/>
      <c r="H161" s="133"/>
      <c r="I161" s="133"/>
      <c r="J161" s="135"/>
      <c r="K161" s="132"/>
      <c r="L161" s="132"/>
      <c r="M161" s="132"/>
      <c r="N161" s="135"/>
    </row>
    <row r="162" spans="1:14" x14ac:dyDescent="0.2">
      <c r="A162" s="145"/>
      <c r="B162" s="133"/>
      <c r="C162" s="132"/>
      <c r="D162" s="134"/>
      <c r="E162" s="132"/>
      <c r="F162" s="134"/>
      <c r="G162" s="133"/>
      <c r="H162" s="133"/>
      <c r="I162" s="133"/>
      <c r="J162" s="135"/>
      <c r="K162" s="132"/>
      <c r="L162" s="132"/>
      <c r="M162" s="132"/>
      <c r="N162" s="135"/>
    </row>
    <row r="163" spans="1:14" x14ac:dyDescent="0.2">
      <c r="A163" s="145"/>
      <c r="B163" s="133"/>
      <c r="C163" s="132"/>
      <c r="D163" s="134"/>
      <c r="E163" s="132"/>
      <c r="F163" s="134"/>
      <c r="G163" s="133"/>
      <c r="H163" s="133"/>
      <c r="I163" s="133"/>
      <c r="J163" s="135"/>
      <c r="K163" s="132"/>
      <c r="L163" s="132"/>
      <c r="M163" s="132"/>
      <c r="N163" s="135"/>
    </row>
    <row r="164" spans="1:14" x14ac:dyDescent="0.2">
      <c r="A164" s="145"/>
      <c r="B164" s="133"/>
      <c r="C164" s="132"/>
      <c r="D164" s="134"/>
      <c r="E164" s="132"/>
      <c r="F164" s="134"/>
      <c r="G164" s="133"/>
      <c r="H164" s="133"/>
      <c r="I164" s="133"/>
      <c r="J164" s="135"/>
      <c r="K164" s="132"/>
      <c r="L164" s="132"/>
      <c r="M164" s="132"/>
      <c r="N164" s="135"/>
    </row>
    <row r="165" spans="1:14" x14ac:dyDescent="0.2">
      <c r="A165" s="145"/>
      <c r="B165" s="133"/>
      <c r="C165" s="132"/>
      <c r="D165" s="134"/>
      <c r="E165" s="132"/>
      <c r="F165" s="134"/>
      <c r="G165" s="133"/>
      <c r="H165" s="133"/>
      <c r="I165" s="133"/>
      <c r="J165" s="135"/>
      <c r="K165" s="132"/>
      <c r="L165" s="132"/>
      <c r="M165" s="132"/>
      <c r="N165" s="135"/>
    </row>
    <row r="166" spans="1:14" x14ac:dyDescent="0.2">
      <c r="A166" s="145"/>
      <c r="B166" s="133"/>
      <c r="C166" s="132"/>
      <c r="D166" s="134"/>
      <c r="E166" s="132"/>
      <c r="F166" s="134"/>
      <c r="G166" s="133"/>
      <c r="H166" s="133"/>
      <c r="I166" s="133"/>
      <c r="J166" s="135"/>
      <c r="K166" s="132"/>
      <c r="L166" s="132"/>
      <c r="M166" s="132"/>
      <c r="N166" s="135"/>
    </row>
    <row r="167" spans="1:14" x14ac:dyDescent="0.2">
      <c r="A167" s="145"/>
      <c r="B167" s="133"/>
      <c r="C167" s="132"/>
      <c r="D167" s="134"/>
      <c r="E167" s="132"/>
      <c r="F167" s="134"/>
      <c r="G167" s="133"/>
      <c r="H167" s="133"/>
      <c r="I167" s="133"/>
      <c r="J167" s="135"/>
      <c r="K167" s="132"/>
      <c r="L167" s="132"/>
      <c r="M167" s="132"/>
      <c r="N167" s="135"/>
    </row>
    <row r="168" spans="1:14" x14ac:dyDescent="0.2">
      <c r="A168" s="145"/>
      <c r="B168" s="133"/>
      <c r="C168" s="132"/>
      <c r="D168" s="134"/>
      <c r="E168" s="132"/>
      <c r="F168" s="134"/>
      <c r="G168" s="133"/>
      <c r="H168" s="133"/>
      <c r="I168" s="133"/>
      <c r="J168" s="135"/>
      <c r="K168" s="132"/>
      <c r="L168" s="132"/>
      <c r="M168" s="132"/>
      <c r="N168" s="135"/>
    </row>
    <row r="169" spans="1:14" x14ac:dyDescent="0.2">
      <c r="A169" s="145"/>
      <c r="B169" s="133"/>
      <c r="C169" s="132"/>
      <c r="D169" s="134"/>
      <c r="E169" s="132"/>
      <c r="F169" s="134"/>
      <c r="G169" s="133"/>
      <c r="H169" s="133"/>
      <c r="I169" s="133"/>
      <c r="J169" s="135"/>
      <c r="K169" s="132"/>
      <c r="L169" s="132"/>
      <c r="M169" s="132"/>
      <c r="N169" s="135"/>
    </row>
    <row r="170" spans="1:14" x14ac:dyDescent="0.2">
      <c r="A170" s="145"/>
      <c r="B170" s="133"/>
      <c r="C170" s="132"/>
      <c r="D170" s="134"/>
      <c r="E170" s="132"/>
      <c r="F170" s="134"/>
      <c r="G170" s="133"/>
      <c r="H170" s="133"/>
      <c r="I170" s="133"/>
      <c r="J170" s="135"/>
      <c r="K170" s="132"/>
      <c r="L170" s="132"/>
      <c r="M170" s="132"/>
      <c r="N170" s="135"/>
    </row>
    <row r="171" spans="1:14" x14ac:dyDescent="0.2">
      <c r="A171" s="145"/>
      <c r="B171" s="133"/>
      <c r="C171" s="132"/>
      <c r="D171" s="134"/>
      <c r="E171" s="132"/>
      <c r="F171" s="134"/>
      <c r="G171" s="133"/>
      <c r="H171" s="133"/>
      <c r="I171" s="133"/>
      <c r="J171" s="135"/>
      <c r="K171" s="132"/>
      <c r="L171" s="132"/>
      <c r="M171" s="132"/>
      <c r="N171" s="135"/>
    </row>
    <row r="172" spans="1:14" x14ac:dyDescent="0.2">
      <c r="A172" s="145"/>
      <c r="B172" s="133"/>
      <c r="C172" s="132"/>
      <c r="D172" s="134"/>
      <c r="E172" s="132"/>
      <c r="F172" s="134"/>
      <c r="G172" s="133"/>
      <c r="H172" s="133"/>
      <c r="I172" s="133"/>
      <c r="J172" s="135"/>
      <c r="K172" s="132"/>
      <c r="L172" s="132"/>
      <c r="M172" s="132"/>
      <c r="N172" s="135"/>
    </row>
    <row r="173" spans="1:14" x14ac:dyDescent="0.2">
      <c r="A173" s="145"/>
      <c r="B173" s="133"/>
      <c r="C173" s="132"/>
      <c r="D173" s="134"/>
      <c r="E173" s="132"/>
      <c r="F173" s="134"/>
      <c r="G173" s="133"/>
      <c r="H173" s="133"/>
      <c r="I173" s="133"/>
      <c r="J173" s="135"/>
      <c r="K173" s="132"/>
      <c r="L173" s="132"/>
      <c r="M173" s="132"/>
      <c r="N173" s="135"/>
    </row>
    <row r="174" spans="1:14" x14ac:dyDescent="0.2">
      <c r="A174" s="145"/>
      <c r="B174" s="133"/>
      <c r="C174" s="132"/>
      <c r="D174" s="134"/>
      <c r="E174" s="132"/>
      <c r="F174" s="134"/>
      <c r="G174" s="133"/>
      <c r="H174" s="133"/>
      <c r="I174" s="133"/>
      <c r="J174" s="135"/>
      <c r="K174" s="132"/>
      <c r="L174" s="132"/>
      <c r="M174" s="132"/>
      <c r="N174" s="135"/>
    </row>
    <row r="175" spans="1:14" x14ac:dyDescent="0.2">
      <c r="A175" s="145"/>
      <c r="B175" s="133"/>
      <c r="C175" s="132"/>
      <c r="D175" s="134"/>
      <c r="E175" s="132"/>
      <c r="F175" s="134"/>
      <c r="G175" s="133"/>
      <c r="H175" s="133"/>
      <c r="I175" s="133"/>
      <c r="J175" s="135"/>
      <c r="K175" s="132"/>
      <c r="L175" s="132"/>
      <c r="M175" s="132"/>
      <c r="N175" s="135"/>
    </row>
    <row r="176" spans="1:14" x14ac:dyDescent="0.2">
      <c r="A176" s="145"/>
      <c r="B176" s="133"/>
      <c r="C176" s="132"/>
      <c r="D176" s="134"/>
      <c r="E176" s="132"/>
      <c r="F176" s="134"/>
      <c r="G176" s="133"/>
      <c r="H176" s="133"/>
      <c r="I176" s="133"/>
      <c r="J176" s="135"/>
      <c r="K176" s="132"/>
      <c r="L176" s="132"/>
      <c r="M176" s="132"/>
      <c r="N176" s="135"/>
    </row>
    <row r="177" spans="1:14" x14ac:dyDescent="0.2">
      <c r="A177" s="145"/>
      <c r="B177" s="133"/>
      <c r="C177" s="132"/>
      <c r="D177" s="134"/>
      <c r="E177" s="132"/>
      <c r="F177" s="134"/>
      <c r="G177" s="133"/>
      <c r="H177" s="133"/>
      <c r="I177" s="133"/>
      <c r="J177" s="135"/>
      <c r="K177" s="132"/>
      <c r="L177" s="132"/>
      <c r="M177" s="132"/>
      <c r="N177" s="135"/>
    </row>
    <row r="178" spans="1:14" x14ac:dyDescent="0.2">
      <c r="A178" s="145"/>
      <c r="B178" s="133"/>
      <c r="C178" s="132"/>
      <c r="D178" s="134"/>
      <c r="E178" s="132"/>
      <c r="F178" s="134"/>
      <c r="G178" s="133"/>
      <c r="H178" s="133"/>
      <c r="I178" s="133"/>
      <c r="J178" s="135"/>
      <c r="K178" s="132"/>
      <c r="L178" s="132"/>
      <c r="M178" s="132"/>
      <c r="N178" s="135"/>
    </row>
    <row r="179" spans="1:14" x14ac:dyDescent="0.2">
      <c r="A179" s="145"/>
      <c r="B179" s="133"/>
      <c r="C179" s="132"/>
      <c r="D179" s="134"/>
      <c r="E179" s="132"/>
      <c r="F179" s="134"/>
      <c r="G179" s="133"/>
      <c r="H179" s="133"/>
      <c r="I179" s="133"/>
      <c r="J179" s="135"/>
      <c r="K179" s="132"/>
      <c r="L179" s="132"/>
      <c r="M179" s="132"/>
      <c r="N179" s="135"/>
    </row>
    <row r="180" spans="1:14" x14ac:dyDescent="0.2">
      <c r="A180" s="145"/>
      <c r="B180" s="133"/>
      <c r="C180" s="132"/>
      <c r="D180" s="134"/>
      <c r="E180" s="132"/>
      <c r="F180" s="134"/>
      <c r="G180" s="133"/>
      <c r="H180" s="133"/>
      <c r="I180" s="133"/>
      <c r="J180" s="135"/>
      <c r="K180" s="132"/>
      <c r="L180" s="132"/>
      <c r="M180" s="132"/>
      <c r="N180" s="135"/>
    </row>
    <row r="181" spans="1:14" x14ac:dyDescent="0.2">
      <c r="A181" s="145"/>
      <c r="B181" s="133"/>
      <c r="C181" s="132"/>
      <c r="D181" s="134"/>
      <c r="E181" s="132"/>
      <c r="F181" s="134"/>
      <c r="G181" s="133"/>
      <c r="H181" s="133"/>
      <c r="I181" s="133"/>
      <c r="J181" s="135"/>
      <c r="K181" s="132"/>
      <c r="L181" s="132"/>
      <c r="M181" s="132"/>
      <c r="N181" s="135"/>
    </row>
    <row r="182" spans="1:14" x14ac:dyDescent="0.2">
      <c r="A182" s="145"/>
      <c r="B182" s="133"/>
      <c r="C182" s="132"/>
      <c r="D182" s="134"/>
      <c r="E182" s="132"/>
      <c r="F182" s="134"/>
      <c r="G182" s="133"/>
      <c r="H182" s="133"/>
      <c r="I182" s="133"/>
      <c r="J182" s="135"/>
      <c r="K182" s="132"/>
      <c r="L182" s="132"/>
      <c r="M182" s="132"/>
      <c r="N182" s="135"/>
    </row>
    <row r="183" spans="1:14" x14ac:dyDescent="0.2">
      <c r="A183" s="145"/>
      <c r="B183" s="133"/>
      <c r="C183" s="132"/>
      <c r="D183" s="134"/>
      <c r="E183" s="132"/>
      <c r="F183" s="134"/>
      <c r="G183" s="133"/>
      <c r="H183" s="133"/>
      <c r="I183" s="133"/>
      <c r="J183" s="135"/>
      <c r="K183" s="132"/>
      <c r="L183" s="132"/>
      <c r="M183" s="132"/>
      <c r="N183" s="135"/>
    </row>
    <row r="184" spans="1:14" x14ac:dyDescent="0.2">
      <c r="A184" s="145"/>
      <c r="B184" s="133"/>
      <c r="C184" s="132"/>
      <c r="D184" s="134"/>
      <c r="E184" s="132"/>
      <c r="F184" s="134"/>
      <c r="G184" s="133"/>
      <c r="H184" s="133"/>
      <c r="I184" s="133"/>
      <c r="J184" s="135"/>
      <c r="K184" s="132"/>
      <c r="L184" s="132"/>
      <c r="M184" s="132"/>
      <c r="N184" s="135"/>
    </row>
    <row r="185" spans="1:14" x14ac:dyDescent="0.2">
      <c r="A185" s="145"/>
      <c r="B185" s="133"/>
      <c r="C185" s="132"/>
      <c r="D185" s="134"/>
      <c r="E185" s="132"/>
      <c r="F185" s="134"/>
      <c r="G185" s="133"/>
      <c r="H185" s="133"/>
      <c r="I185" s="133"/>
      <c r="J185" s="135"/>
      <c r="K185" s="132"/>
      <c r="L185" s="132"/>
      <c r="M185" s="132"/>
      <c r="N185" s="135"/>
    </row>
    <row r="186" spans="1:14" x14ac:dyDescent="0.2">
      <c r="A186" s="145"/>
      <c r="B186" s="133"/>
      <c r="C186" s="132"/>
      <c r="D186" s="134"/>
      <c r="E186" s="132"/>
      <c r="F186" s="134"/>
      <c r="G186" s="133"/>
      <c r="H186" s="133"/>
      <c r="I186" s="133"/>
      <c r="J186" s="135"/>
      <c r="K186" s="132"/>
      <c r="L186" s="132"/>
      <c r="M186" s="132"/>
      <c r="N186" s="135"/>
    </row>
    <row r="187" spans="1:14" x14ac:dyDescent="0.2">
      <c r="A187" s="145"/>
      <c r="B187" s="133"/>
      <c r="C187" s="132"/>
      <c r="D187" s="134"/>
      <c r="E187" s="132"/>
      <c r="F187" s="134"/>
      <c r="G187" s="133"/>
      <c r="H187" s="133"/>
      <c r="I187" s="133"/>
      <c r="J187" s="135"/>
      <c r="K187" s="132"/>
      <c r="L187" s="132"/>
      <c r="M187" s="132"/>
      <c r="N187" s="135"/>
    </row>
    <row r="188" spans="1:14" x14ac:dyDescent="0.2">
      <c r="A188" s="145"/>
      <c r="B188" s="133"/>
      <c r="C188" s="132"/>
      <c r="D188" s="134"/>
      <c r="E188" s="132"/>
      <c r="F188" s="134"/>
      <c r="G188" s="133"/>
      <c r="H188" s="133"/>
      <c r="I188" s="133"/>
      <c r="J188" s="135"/>
      <c r="K188" s="132"/>
      <c r="L188" s="132"/>
      <c r="M188" s="132"/>
      <c r="N188" s="135"/>
    </row>
    <row r="189" spans="1:14" x14ac:dyDescent="0.2">
      <c r="A189" s="132"/>
      <c r="B189" s="133"/>
      <c r="C189" s="132"/>
      <c r="D189" s="134"/>
      <c r="E189" s="132"/>
      <c r="F189" s="134"/>
      <c r="G189" s="133"/>
      <c r="H189" s="133"/>
      <c r="I189" s="133"/>
      <c r="J189" s="135"/>
      <c r="K189" s="132"/>
      <c r="L189" s="132"/>
      <c r="M189" s="132"/>
      <c r="N189" s="135"/>
    </row>
    <row r="190" spans="1:14" x14ac:dyDescent="0.2">
      <c r="A190" s="132"/>
      <c r="B190" s="133"/>
      <c r="C190" s="132"/>
      <c r="D190" s="134"/>
      <c r="E190" s="132"/>
      <c r="F190" s="134"/>
      <c r="G190" s="133"/>
      <c r="H190" s="133"/>
      <c r="I190" s="133"/>
      <c r="J190" s="135"/>
      <c r="K190" s="132"/>
      <c r="L190" s="132"/>
      <c r="M190" s="132"/>
      <c r="N190" s="135"/>
    </row>
    <row r="191" spans="1:14" x14ac:dyDescent="0.2">
      <c r="A191" s="132"/>
      <c r="B191" s="133"/>
      <c r="C191" s="132"/>
      <c r="D191" s="134"/>
      <c r="E191" s="132"/>
      <c r="F191" s="134"/>
      <c r="G191" s="133"/>
      <c r="H191" s="133"/>
      <c r="I191" s="133"/>
      <c r="J191" s="135"/>
      <c r="K191" s="132"/>
      <c r="L191" s="132"/>
      <c r="M191" s="132"/>
      <c r="N191" s="135"/>
    </row>
    <row r="192" spans="1:14" x14ac:dyDescent="0.2">
      <c r="A192" s="132"/>
      <c r="B192" s="133"/>
      <c r="C192" s="132"/>
      <c r="D192" s="134"/>
      <c r="E192" s="132"/>
      <c r="F192" s="134"/>
      <c r="G192" s="133"/>
      <c r="H192" s="133"/>
      <c r="I192" s="133"/>
      <c r="J192" s="135"/>
      <c r="K192" s="132"/>
      <c r="L192" s="132"/>
      <c r="M192" s="132"/>
      <c r="N192" s="135"/>
    </row>
    <row r="193" spans="1:14" x14ac:dyDescent="0.2">
      <c r="A193" s="132"/>
      <c r="B193" s="133"/>
      <c r="C193" s="132"/>
      <c r="D193" s="134"/>
      <c r="E193" s="132"/>
      <c r="F193" s="134"/>
      <c r="G193" s="133"/>
      <c r="H193" s="133"/>
      <c r="I193" s="133"/>
      <c r="J193" s="135"/>
      <c r="K193" s="132"/>
      <c r="L193" s="132"/>
      <c r="M193" s="132"/>
      <c r="N193" s="135"/>
    </row>
    <row r="194" spans="1:14" x14ac:dyDescent="0.2">
      <c r="A194" s="132"/>
      <c r="B194" s="133"/>
      <c r="C194" s="132"/>
      <c r="D194" s="134"/>
      <c r="E194" s="132"/>
      <c r="F194" s="134"/>
      <c r="G194" s="133"/>
      <c r="H194" s="133"/>
      <c r="I194" s="133"/>
      <c r="J194" s="135"/>
      <c r="K194" s="132"/>
      <c r="L194" s="132"/>
      <c r="M194" s="132"/>
      <c r="N194" s="135"/>
    </row>
    <row r="195" spans="1:14" x14ac:dyDescent="0.2">
      <c r="A195" s="132"/>
      <c r="B195" s="133"/>
      <c r="C195" s="132"/>
      <c r="D195" s="134"/>
      <c r="E195" s="132"/>
      <c r="F195" s="134"/>
      <c r="G195" s="133"/>
      <c r="H195" s="133"/>
      <c r="I195" s="133"/>
      <c r="J195" s="135"/>
      <c r="K195" s="132"/>
      <c r="L195" s="132"/>
      <c r="M195" s="132"/>
      <c r="N195" s="135"/>
    </row>
    <row r="196" spans="1:14" x14ac:dyDescent="0.2">
      <c r="A196" s="132"/>
      <c r="B196" s="133"/>
      <c r="C196" s="132"/>
      <c r="D196" s="134"/>
      <c r="E196" s="132"/>
      <c r="F196" s="134"/>
      <c r="G196" s="133"/>
      <c r="H196" s="133"/>
      <c r="I196" s="133"/>
      <c r="J196" s="135"/>
      <c r="K196" s="132"/>
      <c r="L196" s="132"/>
      <c r="M196" s="132"/>
      <c r="N196" s="135"/>
    </row>
    <row r="197" spans="1:14" x14ac:dyDescent="0.2">
      <c r="A197" s="132"/>
      <c r="B197" s="133"/>
      <c r="C197" s="132"/>
      <c r="D197" s="134"/>
      <c r="E197" s="132"/>
      <c r="F197" s="134"/>
      <c r="G197" s="133"/>
      <c r="H197" s="133"/>
      <c r="I197" s="133"/>
      <c r="J197" s="135"/>
      <c r="K197" s="132"/>
      <c r="L197" s="132"/>
      <c r="M197" s="132"/>
      <c r="N197" s="135"/>
    </row>
    <row r="198" spans="1:14" x14ac:dyDescent="0.2">
      <c r="A198" s="132"/>
      <c r="B198" s="133"/>
      <c r="C198" s="132"/>
      <c r="D198" s="134"/>
      <c r="E198" s="132"/>
      <c r="F198" s="134"/>
      <c r="G198" s="133"/>
      <c r="H198" s="133"/>
      <c r="I198" s="133"/>
      <c r="J198" s="135"/>
      <c r="K198" s="132"/>
      <c r="L198" s="132"/>
      <c r="M198" s="132"/>
      <c r="N198" s="135"/>
    </row>
    <row r="199" spans="1:14" x14ac:dyDescent="0.2">
      <c r="A199" s="132"/>
      <c r="B199" s="133"/>
      <c r="C199" s="132"/>
      <c r="D199" s="134"/>
      <c r="E199" s="132"/>
      <c r="F199" s="134"/>
      <c r="G199" s="133"/>
      <c r="H199" s="133"/>
      <c r="I199" s="133"/>
      <c r="J199" s="135"/>
      <c r="K199" s="132"/>
      <c r="L199" s="132"/>
      <c r="M199" s="132"/>
      <c r="N199" s="135"/>
    </row>
    <row r="200" spans="1:14" x14ac:dyDescent="0.2">
      <c r="A200" s="132"/>
      <c r="B200" s="133"/>
      <c r="C200" s="132"/>
      <c r="D200" s="134"/>
      <c r="E200" s="132"/>
      <c r="F200" s="134"/>
      <c r="G200" s="133"/>
      <c r="H200" s="133"/>
      <c r="I200" s="133"/>
      <c r="J200" s="135"/>
      <c r="K200" s="132"/>
      <c r="L200" s="132"/>
      <c r="M200" s="132"/>
      <c r="N200" s="135"/>
    </row>
    <row r="201" spans="1:14" x14ac:dyDescent="0.2">
      <c r="A201" s="132"/>
      <c r="B201" s="133"/>
      <c r="C201" s="132"/>
      <c r="D201" s="134"/>
      <c r="E201" s="132"/>
      <c r="F201" s="134"/>
      <c r="G201" s="133"/>
      <c r="H201" s="133"/>
      <c r="I201" s="133"/>
      <c r="J201" s="135"/>
      <c r="K201" s="132"/>
      <c r="L201" s="132"/>
      <c r="M201" s="132"/>
      <c r="N201" s="135"/>
    </row>
    <row r="202" spans="1:14" x14ac:dyDescent="0.2">
      <c r="A202" s="132"/>
      <c r="B202" s="133"/>
      <c r="C202" s="132"/>
      <c r="D202" s="134"/>
      <c r="E202" s="132"/>
      <c r="F202" s="134"/>
      <c r="G202" s="133"/>
      <c r="H202" s="133"/>
      <c r="I202" s="133"/>
      <c r="J202" s="135"/>
      <c r="K202" s="132"/>
      <c r="L202" s="132"/>
      <c r="M202" s="132"/>
      <c r="N202" s="135"/>
    </row>
    <row r="203" spans="1:14" x14ac:dyDescent="0.2">
      <c r="A203" s="132"/>
      <c r="B203" s="133"/>
      <c r="C203" s="132"/>
      <c r="D203" s="134"/>
      <c r="E203" s="132"/>
      <c r="F203" s="134"/>
      <c r="G203" s="133"/>
      <c r="H203" s="133"/>
      <c r="I203" s="133"/>
      <c r="J203" s="135"/>
      <c r="K203" s="132"/>
      <c r="L203" s="132"/>
      <c r="M203" s="132"/>
      <c r="N203" s="135"/>
    </row>
    <row r="204" spans="1:14" x14ac:dyDescent="0.2">
      <c r="A204" s="132"/>
      <c r="B204" s="133"/>
      <c r="C204" s="132"/>
      <c r="D204" s="134"/>
      <c r="E204" s="132"/>
      <c r="F204" s="134"/>
      <c r="G204" s="133"/>
      <c r="H204" s="133"/>
      <c r="I204" s="133"/>
      <c r="J204" s="135"/>
      <c r="K204" s="132"/>
      <c r="L204" s="132"/>
      <c r="M204" s="132"/>
      <c r="N204" s="135"/>
    </row>
    <row r="205" spans="1:14" x14ac:dyDescent="0.2">
      <c r="A205" s="132"/>
      <c r="B205" s="133"/>
      <c r="C205" s="132"/>
      <c r="D205" s="134"/>
      <c r="E205" s="132"/>
      <c r="F205" s="134"/>
      <c r="G205" s="133"/>
      <c r="H205" s="133"/>
      <c r="I205" s="133"/>
      <c r="J205" s="135"/>
      <c r="K205" s="132"/>
      <c r="L205" s="132"/>
      <c r="M205" s="132"/>
      <c r="N205" s="135"/>
    </row>
    <row r="206" spans="1:14" x14ac:dyDescent="0.2">
      <c r="A206" s="132"/>
      <c r="B206" s="133"/>
      <c r="C206" s="132"/>
      <c r="D206" s="134"/>
      <c r="E206" s="132"/>
      <c r="F206" s="134"/>
      <c r="G206" s="133"/>
      <c r="H206" s="133"/>
      <c r="I206" s="133"/>
      <c r="J206" s="135"/>
      <c r="K206" s="132"/>
      <c r="L206" s="132"/>
      <c r="M206" s="132"/>
      <c r="N206" s="135"/>
    </row>
    <row r="207" spans="1:14" x14ac:dyDescent="0.2">
      <c r="A207" s="132"/>
      <c r="B207" s="133"/>
      <c r="C207" s="132"/>
      <c r="D207" s="134"/>
      <c r="E207" s="132"/>
      <c r="F207" s="134"/>
      <c r="G207" s="133"/>
      <c r="H207" s="133"/>
      <c r="I207" s="133"/>
      <c r="J207" s="135"/>
      <c r="K207" s="132"/>
      <c r="L207" s="132"/>
      <c r="M207" s="132"/>
      <c r="N207" s="135"/>
    </row>
    <row r="208" spans="1:14" x14ac:dyDescent="0.2">
      <c r="A208" s="132"/>
      <c r="B208" s="133"/>
      <c r="C208" s="132"/>
      <c r="D208" s="134"/>
      <c r="E208" s="132"/>
      <c r="F208" s="134"/>
      <c r="G208" s="133"/>
      <c r="H208" s="133"/>
      <c r="I208" s="133"/>
      <c r="J208" s="135"/>
      <c r="K208" s="132"/>
      <c r="L208" s="132"/>
      <c r="M208" s="132"/>
      <c r="N208" s="135"/>
    </row>
    <row r="209" spans="1:14" x14ac:dyDescent="0.2">
      <c r="A209" s="132"/>
      <c r="B209" s="133"/>
      <c r="C209" s="132"/>
      <c r="D209" s="134"/>
      <c r="E209" s="132"/>
      <c r="F209" s="134"/>
      <c r="G209" s="133"/>
      <c r="H209" s="133"/>
      <c r="I209" s="133"/>
      <c r="J209" s="135"/>
      <c r="K209" s="132"/>
      <c r="L209" s="132"/>
      <c r="M209" s="132"/>
      <c r="N209" s="135"/>
    </row>
    <row r="210" spans="1:14" x14ac:dyDescent="0.2">
      <c r="A210" s="132"/>
      <c r="B210" s="133"/>
      <c r="C210" s="132"/>
      <c r="D210" s="134"/>
      <c r="E210" s="132"/>
      <c r="F210" s="134"/>
      <c r="G210" s="133"/>
      <c r="H210" s="133"/>
      <c r="I210" s="133"/>
      <c r="J210" s="135"/>
      <c r="K210" s="132"/>
      <c r="L210" s="132"/>
      <c r="M210" s="132"/>
      <c r="N210" s="135"/>
    </row>
    <row r="211" spans="1:14" x14ac:dyDescent="0.2">
      <c r="A211" s="132"/>
      <c r="B211" s="133"/>
      <c r="C211" s="132"/>
      <c r="D211" s="134"/>
      <c r="E211" s="132"/>
      <c r="F211" s="134"/>
      <c r="G211" s="133"/>
      <c r="H211" s="133"/>
      <c r="I211" s="133"/>
      <c r="J211" s="135"/>
      <c r="K211" s="132"/>
      <c r="L211" s="132"/>
      <c r="M211" s="132"/>
      <c r="N211" s="135"/>
    </row>
    <row r="212" spans="1:14" x14ac:dyDescent="0.2">
      <c r="A212" s="132"/>
      <c r="B212" s="133"/>
      <c r="C212" s="132"/>
      <c r="D212" s="134"/>
      <c r="E212" s="132"/>
      <c r="F212" s="134"/>
      <c r="G212" s="133"/>
      <c r="H212" s="133"/>
      <c r="I212" s="133"/>
      <c r="J212" s="135"/>
      <c r="K212" s="132"/>
      <c r="L212" s="132"/>
      <c r="M212" s="132"/>
      <c r="N212" s="135"/>
    </row>
    <row r="213" spans="1:14" x14ac:dyDescent="0.2">
      <c r="A213" s="132"/>
      <c r="B213" s="133"/>
      <c r="C213" s="132"/>
      <c r="D213" s="134"/>
      <c r="E213" s="132"/>
      <c r="F213" s="134"/>
      <c r="G213" s="133"/>
      <c r="H213" s="133"/>
      <c r="I213" s="133"/>
      <c r="J213" s="135"/>
      <c r="K213" s="132"/>
      <c r="L213" s="132"/>
      <c r="M213" s="132"/>
      <c r="N213" s="135"/>
    </row>
    <row r="214" spans="1:14" x14ac:dyDescent="0.2">
      <c r="A214" s="132"/>
      <c r="B214" s="133"/>
      <c r="C214" s="132"/>
      <c r="D214" s="134"/>
      <c r="E214" s="132"/>
      <c r="F214" s="134"/>
      <c r="G214" s="133"/>
      <c r="H214" s="133"/>
      <c r="I214" s="133"/>
      <c r="J214" s="135"/>
      <c r="K214" s="132"/>
      <c r="L214" s="132"/>
      <c r="M214" s="132"/>
      <c r="N214" s="135"/>
    </row>
    <row r="215" spans="1:14" x14ac:dyDescent="0.2">
      <c r="A215" s="132"/>
      <c r="B215" s="133"/>
      <c r="C215" s="132"/>
      <c r="D215" s="134"/>
      <c r="E215" s="132"/>
      <c r="F215" s="134"/>
      <c r="G215" s="133"/>
      <c r="H215" s="133"/>
      <c r="I215" s="133"/>
      <c r="J215" s="135"/>
      <c r="K215" s="132"/>
      <c r="L215" s="132"/>
      <c r="M215" s="132"/>
      <c r="N215" s="135"/>
    </row>
    <row r="216" spans="1:14" x14ac:dyDescent="0.2">
      <c r="A216" s="132"/>
      <c r="B216" s="133"/>
      <c r="C216" s="132"/>
      <c r="D216" s="134"/>
      <c r="E216" s="132"/>
      <c r="F216" s="134"/>
      <c r="G216" s="133"/>
      <c r="H216" s="133"/>
      <c r="I216" s="133"/>
      <c r="J216" s="135"/>
      <c r="K216" s="132"/>
      <c r="L216" s="132"/>
      <c r="M216" s="132"/>
      <c r="N216" s="135"/>
    </row>
    <row r="217" spans="1:14" x14ac:dyDescent="0.2">
      <c r="A217" s="132"/>
      <c r="B217" s="133"/>
      <c r="C217" s="132"/>
      <c r="D217" s="134"/>
      <c r="E217" s="132"/>
      <c r="F217" s="134"/>
      <c r="G217" s="133"/>
      <c r="H217" s="133"/>
      <c r="I217" s="133"/>
      <c r="J217" s="135"/>
      <c r="K217" s="132"/>
      <c r="L217" s="132"/>
      <c r="M217" s="132"/>
      <c r="N217" s="135"/>
    </row>
    <row r="218" spans="1:14" x14ac:dyDescent="0.2">
      <c r="A218" s="132"/>
      <c r="B218" s="133"/>
      <c r="C218" s="132"/>
      <c r="D218" s="134"/>
      <c r="E218" s="132"/>
      <c r="F218" s="134"/>
      <c r="G218" s="133"/>
      <c r="H218" s="133"/>
      <c r="I218" s="133"/>
      <c r="J218" s="135"/>
      <c r="K218" s="132"/>
      <c r="L218" s="132"/>
      <c r="M218" s="132"/>
      <c r="N218" s="135"/>
    </row>
    <row r="219" spans="1:14" x14ac:dyDescent="0.2">
      <c r="A219" s="132"/>
      <c r="B219" s="133"/>
      <c r="C219" s="132"/>
      <c r="D219" s="134"/>
      <c r="E219" s="132"/>
      <c r="F219" s="134"/>
      <c r="G219" s="133"/>
      <c r="H219" s="133"/>
      <c r="I219" s="133"/>
      <c r="J219" s="135"/>
      <c r="K219" s="132"/>
      <c r="L219" s="132"/>
      <c r="M219" s="132"/>
      <c r="N219" s="135"/>
    </row>
    <row r="220" spans="1:14" x14ac:dyDescent="0.2">
      <c r="A220" s="132"/>
      <c r="B220" s="133"/>
      <c r="C220" s="132"/>
      <c r="D220" s="134"/>
      <c r="E220" s="132"/>
      <c r="F220" s="134"/>
      <c r="G220" s="133"/>
      <c r="H220" s="133"/>
      <c r="I220" s="133"/>
      <c r="J220" s="135"/>
      <c r="K220" s="132"/>
      <c r="L220" s="132"/>
      <c r="M220" s="132"/>
      <c r="N220" s="135"/>
    </row>
    <row r="221" spans="1:14" x14ac:dyDescent="0.2">
      <c r="A221" s="132"/>
      <c r="B221" s="133"/>
      <c r="C221" s="132"/>
      <c r="D221" s="134"/>
      <c r="E221" s="132"/>
      <c r="F221" s="134"/>
      <c r="G221" s="133"/>
      <c r="H221" s="133"/>
      <c r="I221" s="133"/>
      <c r="J221" s="135"/>
      <c r="K221" s="132"/>
      <c r="L221" s="132"/>
      <c r="M221" s="132"/>
      <c r="N221" s="135"/>
    </row>
    <row r="222" spans="1:14" x14ac:dyDescent="0.2">
      <c r="A222" s="132"/>
      <c r="B222" s="133"/>
      <c r="C222" s="132"/>
      <c r="D222" s="134"/>
      <c r="E222" s="132"/>
      <c r="F222" s="134"/>
      <c r="G222" s="133"/>
      <c r="H222" s="133"/>
      <c r="I222" s="133"/>
      <c r="J222" s="135"/>
      <c r="K222" s="132"/>
      <c r="L222" s="132"/>
      <c r="M222" s="132"/>
      <c r="N222" s="135"/>
    </row>
    <row r="223" spans="1:14" x14ac:dyDescent="0.2">
      <c r="A223" s="132"/>
      <c r="B223" s="133"/>
      <c r="C223" s="132"/>
      <c r="D223" s="134"/>
      <c r="E223" s="132"/>
      <c r="F223" s="134"/>
      <c r="G223" s="133"/>
      <c r="H223" s="133"/>
      <c r="I223" s="133"/>
      <c r="J223" s="135"/>
      <c r="K223" s="132"/>
      <c r="L223" s="132"/>
      <c r="M223" s="132"/>
      <c r="N223" s="135"/>
    </row>
    <row r="224" spans="1:14" x14ac:dyDescent="0.2">
      <c r="A224" s="132"/>
      <c r="B224" s="133"/>
      <c r="C224" s="132"/>
      <c r="D224" s="134"/>
      <c r="E224" s="132"/>
      <c r="F224" s="134"/>
      <c r="G224" s="133"/>
      <c r="H224" s="133"/>
      <c r="I224" s="133"/>
      <c r="J224" s="135"/>
      <c r="K224" s="132"/>
      <c r="L224" s="132"/>
      <c r="M224" s="132"/>
      <c r="N224" s="135"/>
    </row>
    <row r="225" spans="1:14" x14ac:dyDescent="0.2">
      <c r="A225" s="132"/>
      <c r="B225" s="133"/>
      <c r="C225" s="132"/>
      <c r="D225" s="134"/>
      <c r="E225" s="132"/>
      <c r="F225" s="134"/>
      <c r="G225" s="133"/>
      <c r="H225" s="133"/>
      <c r="I225" s="133"/>
      <c r="J225" s="135"/>
      <c r="K225" s="132"/>
      <c r="L225" s="132"/>
      <c r="M225" s="132"/>
      <c r="N225" s="135"/>
    </row>
    <row r="226" spans="1:14" x14ac:dyDescent="0.2">
      <c r="A226" s="132"/>
      <c r="B226" s="133"/>
      <c r="C226" s="132"/>
      <c r="D226" s="134"/>
      <c r="E226" s="132"/>
      <c r="F226" s="134"/>
      <c r="G226" s="133"/>
      <c r="H226" s="133"/>
      <c r="I226" s="133"/>
      <c r="J226" s="135"/>
      <c r="K226" s="132"/>
      <c r="L226" s="132"/>
      <c r="M226" s="132"/>
      <c r="N226" s="135"/>
    </row>
    <row r="227" spans="1:14" x14ac:dyDescent="0.2">
      <c r="A227" s="132"/>
      <c r="B227" s="133"/>
      <c r="C227" s="132"/>
      <c r="D227" s="134"/>
      <c r="E227" s="132"/>
      <c r="F227" s="134"/>
      <c r="G227" s="133"/>
      <c r="H227" s="133"/>
      <c r="I227" s="133"/>
      <c r="J227" s="135"/>
      <c r="K227" s="132"/>
      <c r="L227" s="132"/>
      <c r="M227" s="132"/>
      <c r="N227" s="135"/>
    </row>
    <row r="228" spans="1:14" x14ac:dyDescent="0.2">
      <c r="A228" s="132"/>
      <c r="B228" s="133"/>
      <c r="C228" s="132"/>
      <c r="D228" s="134"/>
      <c r="E228" s="132"/>
      <c r="F228" s="134"/>
      <c r="G228" s="133"/>
      <c r="H228" s="133"/>
      <c r="I228" s="133"/>
      <c r="J228" s="135"/>
      <c r="K228" s="132"/>
      <c r="L228" s="132"/>
      <c r="M228" s="132"/>
      <c r="N228" s="135"/>
    </row>
    <row r="229" spans="1:14" x14ac:dyDescent="0.2">
      <c r="A229" s="132"/>
      <c r="B229" s="133"/>
      <c r="C229" s="132"/>
      <c r="D229" s="134"/>
      <c r="E229" s="132"/>
      <c r="F229" s="134"/>
      <c r="G229" s="133"/>
      <c r="H229" s="133"/>
      <c r="I229" s="133"/>
      <c r="J229" s="135"/>
      <c r="K229" s="132"/>
      <c r="L229" s="132"/>
      <c r="M229" s="132"/>
      <c r="N229" s="135"/>
    </row>
    <row r="230" spans="1:14" x14ac:dyDescent="0.2">
      <c r="A230" s="132"/>
      <c r="B230" s="133"/>
      <c r="C230" s="132"/>
      <c r="D230" s="134"/>
      <c r="E230" s="132"/>
      <c r="F230" s="134"/>
      <c r="G230" s="133"/>
      <c r="H230" s="133"/>
      <c r="I230" s="133"/>
      <c r="J230" s="135"/>
      <c r="K230" s="132"/>
      <c r="L230" s="132"/>
      <c r="M230" s="132"/>
      <c r="N230" s="135"/>
    </row>
    <row r="231" spans="1:14" x14ac:dyDescent="0.2">
      <c r="A231" s="132"/>
      <c r="B231" s="133"/>
      <c r="C231" s="132"/>
      <c r="D231" s="134"/>
      <c r="E231" s="132"/>
      <c r="F231" s="134"/>
      <c r="G231" s="133"/>
      <c r="H231" s="133"/>
      <c r="I231" s="133"/>
      <c r="J231" s="135"/>
      <c r="K231" s="132"/>
      <c r="L231" s="132"/>
      <c r="M231" s="132"/>
      <c r="N231" s="135"/>
    </row>
    <row r="232" spans="1:14" x14ac:dyDescent="0.2">
      <c r="A232" s="132"/>
      <c r="B232" s="133"/>
      <c r="C232" s="132"/>
      <c r="D232" s="134"/>
      <c r="E232" s="132"/>
      <c r="F232" s="134"/>
      <c r="G232" s="133"/>
      <c r="H232" s="133"/>
      <c r="I232" s="133"/>
      <c r="J232" s="135"/>
      <c r="K232" s="132"/>
      <c r="L232" s="132"/>
      <c r="M232" s="132"/>
      <c r="N232" s="135"/>
    </row>
    <row r="233" spans="1:14" x14ac:dyDescent="0.2">
      <c r="A233" s="132"/>
      <c r="B233" s="133"/>
      <c r="C233" s="132"/>
      <c r="D233" s="134"/>
      <c r="E233" s="132"/>
      <c r="F233" s="134"/>
      <c r="G233" s="133"/>
      <c r="H233" s="133"/>
      <c r="I233" s="133"/>
      <c r="J233" s="135"/>
      <c r="K233" s="132"/>
      <c r="L233" s="132"/>
      <c r="M233" s="132"/>
      <c r="N233" s="135"/>
    </row>
    <row r="234" spans="1:14" x14ac:dyDescent="0.2">
      <c r="A234" s="132"/>
      <c r="B234" s="133"/>
      <c r="C234" s="132"/>
      <c r="D234" s="134"/>
      <c r="E234" s="132"/>
      <c r="F234" s="134"/>
      <c r="G234" s="133"/>
      <c r="H234" s="133"/>
      <c r="I234" s="133"/>
      <c r="J234" s="135"/>
      <c r="K234" s="132"/>
      <c r="L234" s="132"/>
      <c r="M234" s="132"/>
      <c r="N234" s="135"/>
    </row>
    <row r="235" spans="1:14" x14ac:dyDescent="0.2">
      <c r="A235" s="132"/>
      <c r="B235" s="133"/>
      <c r="C235" s="132"/>
      <c r="D235" s="134"/>
      <c r="E235" s="132"/>
      <c r="F235" s="134"/>
      <c r="G235" s="133"/>
      <c r="H235" s="133"/>
      <c r="I235" s="133"/>
      <c r="J235" s="135"/>
      <c r="K235" s="132"/>
      <c r="L235" s="132"/>
      <c r="M235" s="132"/>
      <c r="N235" s="135"/>
    </row>
    <row r="236" spans="1:14" x14ac:dyDescent="0.2">
      <c r="A236" s="132"/>
      <c r="B236" s="133"/>
      <c r="C236" s="132"/>
      <c r="D236" s="134"/>
      <c r="E236" s="132"/>
      <c r="F236" s="134"/>
      <c r="G236" s="133"/>
      <c r="H236" s="133"/>
      <c r="I236" s="133"/>
      <c r="J236" s="135"/>
      <c r="K236" s="132"/>
      <c r="L236" s="132"/>
      <c r="M236" s="132"/>
      <c r="N236" s="135"/>
    </row>
    <row r="237" spans="1:14" x14ac:dyDescent="0.2">
      <c r="A237" s="132"/>
      <c r="B237" s="133"/>
      <c r="C237" s="132"/>
      <c r="D237" s="134"/>
      <c r="E237" s="132"/>
      <c r="F237" s="134"/>
      <c r="G237" s="133"/>
      <c r="H237" s="133"/>
      <c r="I237" s="133"/>
      <c r="J237" s="135"/>
      <c r="K237" s="132"/>
      <c r="L237" s="132"/>
      <c r="M237" s="132"/>
      <c r="N237" s="135"/>
    </row>
    <row r="238" spans="1:14" x14ac:dyDescent="0.2">
      <c r="A238" s="132"/>
      <c r="B238" s="133"/>
      <c r="C238" s="132"/>
      <c r="D238" s="134"/>
      <c r="E238" s="132"/>
      <c r="F238" s="134"/>
      <c r="G238" s="133"/>
      <c r="H238" s="133"/>
      <c r="I238" s="133"/>
      <c r="J238" s="135"/>
      <c r="K238" s="132"/>
      <c r="L238" s="132"/>
      <c r="M238" s="132"/>
      <c r="N238" s="135"/>
    </row>
    <row r="239" spans="1:14" x14ac:dyDescent="0.2">
      <c r="A239" s="132"/>
      <c r="B239" s="133"/>
      <c r="C239" s="132"/>
      <c r="D239" s="134"/>
      <c r="E239" s="132"/>
      <c r="F239" s="134"/>
      <c r="G239" s="133"/>
      <c r="H239" s="133"/>
      <c r="I239" s="133"/>
      <c r="J239" s="135"/>
      <c r="K239" s="132"/>
      <c r="L239" s="132"/>
      <c r="M239" s="132"/>
      <c r="N239" s="135"/>
    </row>
    <row r="240" spans="1:14" x14ac:dyDescent="0.2">
      <c r="A240" s="132"/>
      <c r="B240" s="133"/>
      <c r="C240" s="132"/>
      <c r="D240" s="134"/>
      <c r="E240" s="132"/>
      <c r="F240" s="134"/>
      <c r="G240" s="133"/>
      <c r="H240" s="133"/>
      <c r="I240" s="133"/>
      <c r="J240" s="135"/>
      <c r="K240" s="132"/>
      <c r="L240" s="132"/>
      <c r="M240" s="132"/>
      <c r="N240" s="135"/>
    </row>
    <row r="241" spans="1:14" x14ac:dyDescent="0.2">
      <c r="A241" s="132"/>
      <c r="B241" s="133"/>
      <c r="C241" s="132"/>
      <c r="D241" s="134"/>
      <c r="E241" s="132"/>
      <c r="F241" s="134"/>
      <c r="G241" s="133"/>
      <c r="H241" s="133"/>
      <c r="I241" s="133"/>
      <c r="J241" s="135"/>
      <c r="K241" s="132"/>
      <c r="L241" s="132"/>
      <c r="M241" s="132"/>
      <c r="N241" s="135"/>
    </row>
    <row r="242" spans="1:14" x14ac:dyDescent="0.2">
      <c r="A242" s="132"/>
      <c r="B242" s="133"/>
      <c r="C242" s="132"/>
      <c r="D242" s="134"/>
      <c r="E242" s="132"/>
      <c r="F242" s="134"/>
      <c r="G242" s="133"/>
      <c r="H242" s="133"/>
      <c r="I242" s="133"/>
      <c r="J242" s="135"/>
      <c r="K242" s="132"/>
      <c r="L242" s="132"/>
      <c r="M242" s="132"/>
      <c r="N242" s="135"/>
    </row>
    <row r="243" spans="1:14" x14ac:dyDescent="0.2">
      <c r="A243" s="132"/>
      <c r="B243" s="133"/>
      <c r="C243" s="132"/>
      <c r="D243" s="134"/>
      <c r="E243" s="132"/>
      <c r="F243" s="134"/>
      <c r="G243" s="133"/>
      <c r="H243" s="133"/>
      <c r="I243" s="133"/>
      <c r="J243" s="135"/>
      <c r="K243" s="132"/>
      <c r="L243" s="132"/>
      <c r="M243" s="132"/>
      <c r="N243" s="135"/>
    </row>
    <row r="244" spans="1:14" x14ac:dyDescent="0.2">
      <c r="A244" s="132"/>
      <c r="B244" s="133"/>
      <c r="C244" s="132"/>
      <c r="D244" s="134"/>
      <c r="E244" s="132"/>
      <c r="F244" s="134"/>
      <c r="G244" s="133"/>
      <c r="H244" s="133"/>
      <c r="I244" s="133"/>
      <c r="J244" s="135"/>
      <c r="K244" s="132"/>
      <c r="L244" s="132"/>
      <c r="M244" s="132"/>
      <c r="N244" s="135"/>
    </row>
    <row r="245" spans="1:14" x14ac:dyDescent="0.2">
      <c r="A245" s="132"/>
      <c r="B245" s="133"/>
      <c r="C245" s="132"/>
      <c r="D245" s="134"/>
      <c r="E245" s="132"/>
      <c r="F245" s="134"/>
      <c r="G245" s="133"/>
      <c r="H245" s="133"/>
      <c r="I245" s="133"/>
      <c r="J245" s="135"/>
      <c r="K245" s="132"/>
      <c r="L245" s="132"/>
      <c r="M245" s="132"/>
      <c r="N245" s="135"/>
    </row>
    <row r="246" spans="1:14" x14ac:dyDescent="0.2">
      <c r="A246" s="132"/>
      <c r="B246" s="133"/>
      <c r="C246" s="132"/>
      <c r="D246" s="134"/>
      <c r="E246" s="132"/>
      <c r="F246" s="134"/>
      <c r="G246" s="133"/>
      <c r="H246" s="133"/>
      <c r="I246" s="133"/>
      <c r="J246" s="135"/>
      <c r="K246" s="132"/>
      <c r="L246" s="132"/>
      <c r="M246" s="132"/>
      <c r="N246" s="135"/>
    </row>
    <row r="247" spans="1:14" x14ac:dyDescent="0.2">
      <c r="A247" s="132"/>
      <c r="B247" s="133"/>
      <c r="C247" s="132"/>
      <c r="D247" s="134"/>
      <c r="E247" s="132"/>
      <c r="F247" s="134"/>
      <c r="G247" s="133"/>
      <c r="H247" s="133"/>
      <c r="I247" s="133"/>
      <c r="J247" s="135"/>
      <c r="K247" s="132"/>
      <c r="L247" s="132"/>
      <c r="M247" s="132"/>
      <c r="N247" s="135"/>
    </row>
    <row r="248" spans="1:14" x14ac:dyDescent="0.2">
      <c r="A248" s="132"/>
      <c r="B248" s="133"/>
      <c r="C248" s="132"/>
      <c r="D248" s="134"/>
      <c r="E248" s="132"/>
      <c r="F248" s="134"/>
      <c r="G248" s="133"/>
      <c r="H248" s="133"/>
      <c r="I248" s="133"/>
      <c r="J248" s="135"/>
      <c r="K248" s="132"/>
      <c r="L248" s="132"/>
      <c r="M248" s="132"/>
      <c r="N248" s="135"/>
    </row>
    <row r="249" spans="1:14" x14ac:dyDescent="0.2">
      <c r="A249" s="132"/>
      <c r="B249" s="133"/>
      <c r="C249" s="132"/>
      <c r="D249" s="134"/>
      <c r="E249" s="132"/>
      <c r="F249" s="134"/>
      <c r="G249" s="133"/>
      <c r="H249" s="133"/>
      <c r="I249" s="133"/>
      <c r="J249" s="135"/>
      <c r="K249" s="132"/>
      <c r="L249" s="132"/>
      <c r="M249" s="132"/>
      <c r="N249" s="135"/>
    </row>
    <row r="250" spans="1:14" x14ac:dyDescent="0.2">
      <c r="A250" s="132"/>
      <c r="B250" s="133"/>
      <c r="C250" s="132"/>
      <c r="D250" s="134"/>
      <c r="E250" s="132"/>
      <c r="F250" s="134"/>
      <c r="G250" s="133"/>
      <c r="H250" s="133"/>
      <c r="I250" s="133"/>
      <c r="J250" s="135"/>
      <c r="K250" s="132"/>
      <c r="L250" s="132"/>
      <c r="M250" s="132"/>
      <c r="N250" s="135"/>
    </row>
    <row r="251" spans="1:14" x14ac:dyDescent="0.2">
      <c r="A251" s="132"/>
      <c r="B251" s="133"/>
      <c r="C251" s="132"/>
      <c r="D251" s="134"/>
      <c r="E251" s="132"/>
      <c r="F251" s="134"/>
      <c r="G251" s="133"/>
      <c r="H251" s="133"/>
      <c r="I251" s="133"/>
      <c r="J251" s="135"/>
      <c r="K251" s="132"/>
      <c r="L251" s="132"/>
      <c r="M251" s="132"/>
      <c r="N251" s="135"/>
    </row>
    <row r="252" spans="1:14" x14ac:dyDescent="0.2">
      <c r="A252" s="132"/>
      <c r="B252" s="133"/>
      <c r="C252" s="132"/>
      <c r="D252" s="134"/>
      <c r="E252" s="132"/>
      <c r="F252" s="134"/>
      <c r="G252" s="133"/>
      <c r="H252" s="133"/>
      <c r="I252" s="133"/>
      <c r="J252" s="135"/>
      <c r="K252" s="132"/>
      <c r="L252" s="132"/>
      <c r="M252" s="132"/>
      <c r="N252" s="135"/>
    </row>
    <row r="253" spans="1:14" x14ac:dyDescent="0.2">
      <c r="A253" s="132"/>
      <c r="B253" s="133"/>
      <c r="C253" s="132"/>
      <c r="D253" s="134"/>
      <c r="E253" s="132"/>
      <c r="F253" s="134"/>
      <c r="G253" s="133"/>
      <c r="H253" s="133"/>
      <c r="I253" s="133"/>
      <c r="J253" s="135"/>
      <c r="K253" s="132"/>
      <c r="L253" s="132"/>
      <c r="M253" s="132"/>
      <c r="N253" s="135"/>
    </row>
    <row r="254" spans="1:14" x14ac:dyDescent="0.2">
      <c r="A254" s="132"/>
      <c r="B254" s="133"/>
      <c r="C254" s="132"/>
      <c r="D254" s="134"/>
      <c r="E254" s="132"/>
      <c r="F254" s="134"/>
      <c r="G254" s="133"/>
      <c r="H254" s="133"/>
      <c r="I254" s="133"/>
      <c r="J254" s="135"/>
      <c r="K254" s="132"/>
      <c r="L254" s="132"/>
      <c r="M254" s="132"/>
      <c r="N254" s="135"/>
    </row>
    <row r="255" spans="1:14" x14ac:dyDescent="0.2">
      <c r="A255" s="132"/>
      <c r="B255" s="133"/>
      <c r="C255" s="132"/>
      <c r="D255" s="134"/>
      <c r="E255" s="132"/>
      <c r="F255" s="134"/>
      <c r="G255" s="133"/>
      <c r="H255" s="133"/>
      <c r="I255" s="133"/>
      <c r="J255" s="135"/>
      <c r="K255" s="132"/>
      <c r="L255" s="132"/>
      <c r="M255" s="132"/>
      <c r="N255" s="135"/>
    </row>
    <row r="256" spans="1:14" x14ac:dyDescent="0.2">
      <c r="A256" s="132"/>
      <c r="B256" s="133"/>
      <c r="C256" s="132"/>
      <c r="D256" s="134"/>
      <c r="E256" s="132"/>
      <c r="F256" s="134"/>
      <c r="G256" s="133"/>
      <c r="H256" s="133"/>
      <c r="I256" s="133"/>
      <c r="J256" s="135"/>
      <c r="K256" s="132"/>
      <c r="L256" s="132"/>
      <c r="M256" s="132"/>
      <c r="N256" s="135"/>
    </row>
    <row r="257" spans="1:14" x14ac:dyDescent="0.2">
      <c r="A257" s="132"/>
      <c r="B257" s="133"/>
      <c r="C257" s="132"/>
      <c r="D257" s="134"/>
      <c r="E257" s="132"/>
      <c r="F257" s="134"/>
      <c r="G257" s="133"/>
      <c r="H257" s="133"/>
      <c r="I257" s="133"/>
      <c r="J257" s="135"/>
      <c r="K257" s="132"/>
      <c r="L257" s="132"/>
      <c r="M257" s="132"/>
      <c r="N257" s="135"/>
    </row>
    <row r="258" spans="1:14" x14ac:dyDescent="0.2">
      <c r="A258" s="132"/>
      <c r="B258" s="133"/>
      <c r="C258" s="132"/>
      <c r="D258" s="134"/>
      <c r="E258" s="132"/>
      <c r="F258" s="134"/>
      <c r="G258" s="133"/>
      <c r="H258" s="133"/>
      <c r="I258" s="133"/>
      <c r="J258" s="135"/>
      <c r="K258" s="132"/>
      <c r="L258" s="132"/>
      <c r="M258" s="132"/>
      <c r="N258" s="135"/>
    </row>
    <row r="259" spans="1:14" x14ac:dyDescent="0.2">
      <c r="A259" s="132"/>
      <c r="B259" s="133"/>
      <c r="C259" s="132"/>
      <c r="D259" s="134"/>
      <c r="E259" s="132"/>
      <c r="F259" s="134"/>
      <c r="G259" s="133"/>
      <c r="H259" s="133"/>
      <c r="I259" s="133"/>
      <c r="J259" s="135"/>
      <c r="K259" s="132"/>
      <c r="L259" s="132"/>
      <c r="M259" s="132"/>
      <c r="N259" s="135"/>
    </row>
    <row r="260" spans="1:14" x14ac:dyDescent="0.2">
      <c r="A260" s="132"/>
      <c r="B260" s="133"/>
      <c r="C260" s="132"/>
      <c r="D260" s="134"/>
      <c r="E260" s="132"/>
      <c r="F260" s="134"/>
      <c r="G260" s="133"/>
      <c r="H260" s="133"/>
      <c r="I260" s="133"/>
      <c r="J260" s="135"/>
      <c r="K260" s="132"/>
      <c r="L260" s="132"/>
      <c r="M260" s="132"/>
      <c r="N260" s="135"/>
    </row>
    <row r="261" spans="1:14" x14ac:dyDescent="0.2">
      <c r="A261" s="132"/>
      <c r="B261" s="133"/>
      <c r="C261" s="132"/>
      <c r="D261" s="134"/>
      <c r="E261" s="132"/>
      <c r="F261" s="134"/>
      <c r="G261" s="133"/>
      <c r="H261" s="133"/>
      <c r="I261" s="133"/>
      <c r="J261" s="135"/>
      <c r="K261" s="132"/>
      <c r="L261" s="132"/>
      <c r="M261" s="132"/>
      <c r="N261" s="135"/>
    </row>
    <row r="262" spans="1:14" x14ac:dyDescent="0.2">
      <c r="A262" s="132"/>
      <c r="B262" s="133"/>
      <c r="C262" s="132"/>
      <c r="D262" s="134"/>
      <c r="E262" s="132"/>
      <c r="F262" s="134"/>
      <c r="G262" s="133"/>
      <c r="H262" s="133"/>
      <c r="I262" s="133"/>
      <c r="J262" s="135"/>
      <c r="K262" s="132"/>
      <c r="L262" s="132"/>
      <c r="M262" s="132"/>
      <c r="N262" s="135"/>
    </row>
    <row r="263" spans="1:14" x14ac:dyDescent="0.2">
      <c r="A263" s="132"/>
      <c r="B263" s="133"/>
      <c r="C263" s="132"/>
      <c r="D263" s="134"/>
      <c r="E263" s="132"/>
      <c r="F263" s="134"/>
      <c r="G263" s="133"/>
      <c r="H263" s="133"/>
      <c r="I263" s="133"/>
      <c r="J263" s="135"/>
      <c r="K263" s="132"/>
      <c r="L263" s="132"/>
      <c r="M263" s="132"/>
      <c r="N263" s="135"/>
    </row>
    <row r="264" spans="1:14" x14ac:dyDescent="0.2">
      <c r="A264" s="132"/>
      <c r="B264" s="133"/>
      <c r="C264" s="132"/>
      <c r="D264" s="134"/>
      <c r="E264" s="132"/>
      <c r="F264" s="134"/>
      <c r="G264" s="133"/>
      <c r="H264" s="133"/>
      <c r="I264" s="133"/>
      <c r="J264" s="135"/>
      <c r="K264" s="132"/>
      <c r="L264" s="132"/>
      <c r="M264" s="132"/>
      <c r="N264" s="135"/>
    </row>
    <row r="265" spans="1:14" x14ac:dyDescent="0.2">
      <c r="A265" s="132"/>
      <c r="B265" s="133"/>
      <c r="C265" s="132"/>
      <c r="D265" s="134"/>
      <c r="E265" s="132"/>
      <c r="F265" s="134"/>
      <c r="G265" s="133"/>
      <c r="H265" s="133"/>
      <c r="I265" s="133"/>
      <c r="J265" s="135"/>
      <c r="K265" s="132"/>
      <c r="L265" s="132"/>
      <c r="M265" s="132"/>
      <c r="N265" s="135"/>
    </row>
    <row r="266" spans="1:14" x14ac:dyDescent="0.2">
      <c r="A266" s="132"/>
      <c r="B266" s="133"/>
      <c r="C266" s="132"/>
      <c r="D266" s="134"/>
      <c r="E266" s="132"/>
      <c r="F266" s="134"/>
      <c r="G266" s="133"/>
      <c r="H266" s="133"/>
      <c r="I266" s="133"/>
      <c r="J266" s="135"/>
      <c r="K266" s="132"/>
      <c r="L266" s="132"/>
      <c r="M266" s="132"/>
      <c r="N266" s="135"/>
    </row>
    <row r="267" spans="1:14" x14ac:dyDescent="0.2">
      <c r="A267" s="132"/>
      <c r="B267" s="133"/>
      <c r="C267" s="132"/>
      <c r="D267" s="134"/>
      <c r="E267" s="132"/>
      <c r="F267" s="134"/>
      <c r="G267" s="133"/>
      <c r="H267" s="133"/>
      <c r="I267" s="133"/>
      <c r="J267" s="135"/>
      <c r="K267" s="132"/>
      <c r="L267" s="132"/>
      <c r="M267" s="132"/>
      <c r="N267" s="135"/>
    </row>
    <row r="268" spans="1:14" x14ac:dyDescent="0.2">
      <c r="A268" s="132"/>
      <c r="B268" s="133"/>
      <c r="C268" s="132"/>
      <c r="D268" s="134"/>
      <c r="E268" s="132"/>
      <c r="F268" s="134"/>
      <c r="G268" s="133"/>
      <c r="H268" s="133"/>
      <c r="I268" s="133"/>
      <c r="J268" s="135"/>
      <c r="K268" s="132"/>
      <c r="L268" s="132"/>
      <c r="M268" s="132"/>
      <c r="N268" s="135"/>
    </row>
    <row r="269" spans="1:14" x14ac:dyDescent="0.2">
      <c r="A269" s="132"/>
      <c r="B269" s="133"/>
      <c r="C269" s="132"/>
      <c r="D269" s="134"/>
      <c r="E269" s="132"/>
      <c r="F269" s="134"/>
      <c r="G269" s="133"/>
      <c r="H269" s="133"/>
      <c r="I269" s="133"/>
      <c r="J269" s="135"/>
      <c r="K269" s="132"/>
      <c r="L269" s="132"/>
      <c r="M269" s="132"/>
      <c r="N269" s="135"/>
    </row>
    <row r="270" spans="1:14" x14ac:dyDescent="0.2">
      <c r="A270" s="132"/>
      <c r="B270" s="133"/>
      <c r="C270" s="132"/>
      <c r="D270" s="134"/>
      <c r="E270" s="132"/>
      <c r="F270" s="134"/>
      <c r="G270" s="133"/>
      <c r="H270" s="133"/>
      <c r="I270" s="133"/>
      <c r="J270" s="135"/>
      <c r="K270" s="132"/>
      <c r="L270" s="132"/>
      <c r="M270" s="132"/>
      <c r="N270" s="135"/>
    </row>
    <row r="271" spans="1:14" x14ac:dyDescent="0.2">
      <c r="A271" s="132"/>
      <c r="B271" s="133"/>
      <c r="C271" s="132"/>
      <c r="D271" s="134"/>
      <c r="E271" s="132"/>
      <c r="F271" s="134"/>
      <c r="G271" s="133"/>
      <c r="H271" s="133"/>
      <c r="I271" s="133"/>
      <c r="J271" s="135"/>
      <c r="K271" s="132"/>
      <c r="L271" s="132"/>
      <c r="M271" s="132"/>
      <c r="N271" s="135"/>
    </row>
    <row r="272" spans="1:14" x14ac:dyDescent="0.2">
      <c r="A272" s="132"/>
      <c r="B272" s="133"/>
      <c r="C272" s="132"/>
      <c r="D272" s="134"/>
      <c r="E272" s="132"/>
      <c r="F272" s="134"/>
      <c r="G272" s="133"/>
      <c r="H272" s="133"/>
      <c r="I272" s="133"/>
      <c r="J272" s="135"/>
      <c r="K272" s="132"/>
      <c r="L272" s="132"/>
      <c r="M272" s="132"/>
      <c r="N272" s="135"/>
    </row>
    <row r="273" spans="1:14" x14ac:dyDescent="0.2">
      <c r="A273" s="132"/>
      <c r="B273" s="133"/>
      <c r="C273" s="132"/>
      <c r="D273" s="134"/>
      <c r="E273" s="132"/>
      <c r="F273" s="134"/>
      <c r="G273" s="133"/>
      <c r="H273" s="133"/>
      <c r="I273" s="133"/>
      <c r="J273" s="135"/>
      <c r="K273" s="132"/>
      <c r="L273" s="132"/>
      <c r="M273" s="132"/>
      <c r="N273" s="135"/>
    </row>
    <row r="274" spans="1:14" x14ac:dyDescent="0.2">
      <c r="A274" s="132"/>
      <c r="B274" s="133"/>
      <c r="C274" s="132"/>
      <c r="D274" s="134"/>
      <c r="E274" s="132"/>
      <c r="F274" s="134"/>
      <c r="G274" s="133"/>
      <c r="H274" s="133"/>
      <c r="I274" s="133"/>
      <c r="J274" s="135"/>
      <c r="K274" s="132"/>
      <c r="L274" s="132"/>
      <c r="M274" s="132"/>
      <c r="N274" s="135"/>
    </row>
    <row r="275" spans="1:14" x14ac:dyDescent="0.2">
      <c r="A275" s="132"/>
      <c r="B275" s="133"/>
      <c r="C275" s="132"/>
      <c r="D275" s="134"/>
      <c r="E275" s="132"/>
      <c r="F275" s="134"/>
      <c r="G275" s="133"/>
      <c r="H275" s="133"/>
      <c r="I275" s="133"/>
      <c r="J275" s="135"/>
      <c r="K275" s="132"/>
      <c r="L275" s="132"/>
      <c r="M275" s="132"/>
      <c r="N275" s="135"/>
    </row>
    <row r="276" spans="1:14" x14ac:dyDescent="0.2">
      <c r="A276" s="132"/>
      <c r="B276" s="133"/>
      <c r="C276" s="132"/>
      <c r="D276" s="134"/>
      <c r="E276" s="132"/>
      <c r="F276" s="134"/>
      <c r="G276" s="133"/>
      <c r="H276" s="133"/>
      <c r="I276" s="133"/>
      <c r="J276" s="135"/>
      <c r="K276" s="132"/>
      <c r="L276" s="132"/>
      <c r="M276" s="132"/>
      <c r="N276" s="135"/>
    </row>
    <row r="277" spans="1:14" x14ac:dyDescent="0.2">
      <c r="A277" s="132"/>
      <c r="B277" s="133"/>
      <c r="C277" s="132"/>
      <c r="D277" s="134"/>
      <c r="E277" s="132"/>
      <c r="F277" s="134"/>
      <c r="G277" s="133"/>
      <c r="H277" s="133"/>
      <c r="I277" s="133"/>
      <c r="J277" s="135"/>
      <c r="K277" s="132"/>
      <c r="L277" s="132"/>
      <c r="M277" s="132"/>
      <c r="N277" s="135"/>
    </row>
    <row r="278" spans="1:14" x14ac:dyDescent="0.2">
      <c r="A278" s="132"/>
      <c r="B278" s="133"/>
      <c r="C278" s="132"/>
      <c r="D278" s="134"/>
      <c r="E278" s="132"/>
      <c r="F278" s="134"/>
      <c r="G278" s="133"/>
      <c r="H278" s="133"/>
      <c r="I278" s="133"/>
      <c r="J278" s="135"/>
      <c r="K278" s="132"/>
      <c r="L278" s="132"/>
      <c r="M278" s="132"/>
      <c r="N278" s="135"/>
    </row>
    <row r="279" spans="1:14" x14ac:dyDescent="0.2">
      <c r="A279" s="132"/>
      <c r="B279" s="133"/>
      <c r="C279" s="132"/>
      <c r="D279" s="134"/>
      <c r="E279" s="132"/>
      <c r="F279" s="134"/>
      <c r="G279" s="133"/>
      <c r="H279" s="133"/>
      <c r="I279" s="133"/>
      <c r="J279" s="135"/>
      <c r="K279" s="132"/>
      <c r="L279" s="132"/>
      <c r="M279" s="132"/>
      <c r="N279" s="135"/>
    </row>
    <row r="280" spans="1:14" x14ac:dyDescent="0.2">
      <c r="A280" s="132"/>
      <c r="B280" s="133"/>
      <c r="C280" s="132"/>
      <c r="D280" s="134"/>
      <c r="E280" s="132"/>
      <c r="F280" s="134"/>
      <c r="G280" s="133"/>
      <c r="H280" s="133"/>
      <c r="I280" s="133"/>
      <c r="J280" s="135"/>
      <c r="K280" s="132"/>
      <c r="L280" s="132"/>
      <c r="M280" s="132"/>
      <c r="N280" s="135"/>
    </row>
    <row r="281" spans="1:14" x14ac:dyDescent="0.2">
      <c r="A281" s="132"/>
      <c r="B281" s="133"/>
      <c r="C281" s="132"/>
      <c r="D281" s="134"/>
      <c r="E281" s="132"/>
      <c r="F281" s="134"/>
      <c r="G281" s="133"/>
      <c r="H281" s="133"/>
      <c r="I281" s="133"/>
      <c r="J281" s="135"/>
      <c r="K281" s="132"/>
      <c r="L281" s="132"/>
      <c r="M281" s="132"/>
      <c r="N281" s="135"/>
    </row>
    <row r="282" spans="1:14" x14ac:dyDescent="0.2">
      <c r="A282" s="132"/>
      <c r="B282" s="133"/>
      <c r="C282" s="132"/>
      <c r="D282" s="134"/>
      <c r="E282" s="132"/>
      <c r="F282" s="134"/>
      <c r="G282" s="133"/>
      <c r="H282" s="133"/>
      <c r="I282" s="133"/>
      <c r="J282" s="135"/>
      <c r="K282" s="132"/>
      <c r="L282" s="132"/>
      <c r="M282" s="132"/>
      <c r="N282" s="135"/>
    </row>
    <row r="283" spans="1:14" x14ac:dyDescent="0.2">
      <c r="A283" s="132"/>
      <c r="B283" s="133"/>
      <c r="C283" s="132"/>
      <c r="D283" s="134"/>
      <c r="E283" s="132"/>
      <c r="F283" s="134"/>
      <c r="G283" s="133"/>
      <c r="H283" s="133"/>
      <c r="I283" s="133"/>
      <c r="J283" s="135"/>
      <c r="K283" s="132"/>
      <c r="L283" s="132"/>
      <c r="M283" s="132"/>
      <c r="N283" s="135"/>
    </row>
    <row r="284" spans="1:14" x14ac:dyDescent="0.2">
      <c r="A284" s="132"/>
      <c r="B284" s="133"/>
      <c r="C284" s="132"/>
      <c r="D284" s="134"/>
      <c r="E284" s="132"/>
      <c r="F284" s="134"/>
      <c r="G284" s="133"/>
      <c r="H284" s="133"/>
      <c r="I284" s="133"/>
      <c r="J284" s="135"/>
      <c r="K284" s="132"/>
      <c r="L284" s="132"/>
      <c r="M284" s="132"/>
      <c r="N284" s="135"/>
    </row>
    <row r="285" spans="1:14" x14ac:dyDescent="0.2">
      <c r="A285" s="132"/>
      <c r="B285" s="133"/>
      <c r="C285" s="132"/>
      <c r="D285" s="134"/>
      <c r="E285" s="132"/>
      <c r="F285" s="134"/>
      <c r="G285" s="133"/>
      <c r="H285" s="133"/>
      <c r="I285" s="133"/>
      <c r="J285" s="135"/>
      <c r="K285" s="132"/>
      <c r="L285" s="132"/>
      <c r="M285" s="132"/>
      <c r="N285" s="135"/>
    </row>
    <row r="286" spans="1:14" x14ac:dyDescent="0.2">
      <c r="A286" s="132"/>
      <c r="B286" s="133"/>
      <c r="C286" s="132"/>
      <c r="D286" s="134"/>
      <c r="E286" s="132"/>
      <c r="F286" s="134"/>
      <c r="G286" s="133"/>
      <c r="H286" s="133"/>
      <c r="I286" s="133"/>
      <c r="J286" s="135"/>
      <c r="K286" s="132"/>
      <c r="L286" s="132"/>
      <c r="M286" s="132"/>
      <c r="N286" s="135"/>
    </row>
    <row r="287" spans="1:14" x14ac:dyDescent="0.2">
      <c r="A287" s="132"/>
      <c r="B287" s="133"/>
      <c r="C287" s="132"/>
      <c r="D287" s="134"/>
      <c r="E287" s="132"/>
      <c r="F287" s="134"/>
      <c r="G287" s="133"/>
      <c r="H287" s="133"/>
      <c r="I287" s="133"/>
      <c r="J287" s="135"/>
      <c r="K287" s="132"/>
      <c r="L287" s="132"/>
      <c r="M287" s="132"/>
      <c r="N287" s="135"/>
    </row>
    <row r="288" spans="1:14" x14ac:dyDescent="0.2">
      <c r="A288" s="132"/>
      <c r="B288" s="133"/>
      <c r="C288" s="132"/>
      <c r="D288" s="134"/>
      <c r="E288" s="132"/>
      <c r="F288" s="134"/>
      <c r="G288" s="133"/>
      <c r="H288" s="133"/>
      <c r="I288" s="133"/>
      <c r="J288" s="135"/>
      <c r="K288" s="132"/>
      <c r="L288" s="132"/>
      <c r="M288" s="132"/>
      <c r="N288" s="135"/>
    </row>
    <row r="289" spans="1:14" x14ac:dyDescent="0.2">
      <c r="A289" s="132"/>
      <c r="B289" s="133"/>
      <c r="C289" s="132"/>
      <c r="D289" s="134"/>
      <c r="E289" s="132"/>
      <c r="F289" s="134"/>
      <c r="G289" s="133"/>
      <c r="H289" s="133"/>
      <c r="I289" s="133"/>
      <c r="J289" s="135"/>
      <c r="K289" s="132"/>
      <c r="L289" s="132"/>
      <c r="M289" s="132"/>
      <c r="N289" s="135"/>
    </row>
    <row r="290" spans="1:14" x14ac:dyDescent="0.2">
      <c r="A290" s="132"/>
      <c r="B290" s="133"/>
      <c r="C290" s="132"/>
      <c r="D290" s="134"/>
      <c r="E290" s="132"/>
      <c r="F290" s="134"/>
      <c r="G290" s="133"/>
      <c r="H290" s="133"/>
      <c r="I290" s="133"/>
      <c r="J290" s="135"/>
      <c r="K290" s="132"/>
      <c r="L290" s="132"/>
      <c r="M290" s="132"/>
      <c r="N290" s="135"/>
    </row>
    <row r="291" spans="1:14" x14ac:dyDescent="0.2">
      <c r="A291" s="132"/>
      <c r="B291" s="133"/>
      <c r="C291" s="132"/>
      <c r="D291" s="134"/>
      <c r="E291" s="132"/>
      <c r="F291" s="134"/>
      <c r="G291" s="133"/>
      <c r="H291" s="133"/>
      <c r="I291" s="133"/>
      <c r="J291" s="135"/>
      <c r="K291" s="132"/>
      <c r="L291" s="132"/>
      <c r="M291" s="132"/>
      <c r="N291" s="135"/>
    </row>
    <row r="292" spans="1:14" x14ac:dyDescent="0.2">
      <c r="A292" s="132"/>
      <c r="B292" s="133"/>
      <c r="C292" s="132"/>
      <c r="D292" s="134"/>
      <c r="E292" s="132"/>
      <c r="F292" s="134"/>
      <c r="G292" s="133"/>
      <c r="H292" s="133"/>
      <c r="I292" s="133"/>
      <c r="J292" s="135"/>
      <c r="K292" s="132"/>
      <c r="L292" s="132"/>
      <c r="M292" s="132"/>
      <c r="N292" s="135"/>
    </row>
    <row r="293" spans="1:14" x14ac:dyDescent="0.2">
      <c r="A293" s="132"/>
      <c r="B293" s="133"/>
      <c r="C293" s="132"/>
      <c r="D293" s="134"/>
      <c r="E293" s="132"/>
      <c r="F293" s="134"/>
      <c r="G293" s="133"/>
      <c r="H293" s="133"/>
      <c r="I293" s="133"/>
      <c r="J293" s="135"/>
      <c r="K293" s="132"/>
      <c r="L293" s="132"/>
      <c r="M293" s="132"/>
      <c r="N293" s="135"/>
    </row>
    <row r="294" spans="1:14" x14ac:dyDescent="0.2">
      <c r="A294" s="132"/>
      <c r="B294" s="133"/>
      <c r="C294" s="132"/>
      <c r="D294" s="134"/>
      <c r="E294" s="132"/>
      <c r="F294" s="134"/>
      <c r="G294" s="133"/>
      <c r="H294" s="133"/>
      <c r="I294" s="133"/>
      <c r="J294" s="135"/>
      <c r="K294" s="132"/>
      <c r="L294" s="132"/>
      <c r="M294" s="132"/>
      <c r="N294" s="135"/>
    </row>
    <row r="295" spans="1:14" x14ac:dyDescent="0.2">
      <c r="A295" s="132"/>
      <c r="B295" s="133"/>
      <c r="C295" s="132"/>
      <c r="D295" s="134"/>
      <c r="E295" s="132"/>
      <c r="F295" s="134"/>
      <c r="G295" s="133"/>
      <c r="H295" s="133"/>
      <c r="I295" s="133"/>
      <c r="J295" s="135"/>
      <c r="K295" s="132"/>
      <c r="L295" s="132"/>
      <c r="M295" s="132"/>
      <c r="N295" s="135"/>
    </row>
    <row r="296" spans="1:14" x14ac:dyDescent="0.2">
      <c r="A296" s="132"/>
      <c r="B296" s="133"/>
      <c r="C296" s="132"/>
      <c r="D296" s="134"/>
      <c r="E296" s="132"/>
      <c r="F296" s="134"/>
      <c r="G296" s="133"/>
      <c r="H296" s="133"/>
      <c r="I296" s="133"/>
      <c r="J296" s="135"/>
      <c r="K296" s="132"/>
      <c r="L296" s="132"/>
      <c r="M296" s="132"/>
      <c r="N296" s="135"/>
    </row>
    <row r="297" spans="1:14" x14ac:dyDescent="0.2">
      <c r="A297" s="132"/>
      <c r="B297" s="133"/>
      <c r="C297" s="132"/>
      <c r="D297" s="134"/>
      <c r="E297" s="132"/>
      <c r="F297" s="134"/>
      <c r="G297" s="133"/>
      <c r="H297" s="133"/>
      <c r="I297" s="133"/>
      <c r="J297" s="135"/>
      <c r="K297" s="132"/>
      <c r="L297" s="132"/>
      <c r="M297" s="132"/>
      <c r="N297" s="135"/>
    </row>
    <row r="298" spans="1:14" x14ac:dyDescent="0.2">
      <c r="A298" s="132"/>
      <c r="B298" s="133"/>
      <c r="C298" s="132"/>
      <c r="D298" s="134"/>
      <c r="E298" s="132"/>
      <c r="F298" s="134"/>
      <c r="G298" s="133"/>
      <c r="H298" s="133"/>
      <c r="I298" s="133"/>
      <c r="J298" s="135"/>
      <c r="K298" s="132"/>
      <c r="L298" s="132"/>
      <c r="M298" s="132"/>
      <c r="N298" s="135"/>
    </row>
    <row r="299" spans="1:14" x14ac:dyDescent="0.2">
      <c r="A299" s="132"/>
      <c r="B299" s="133"/>
      <c r="C299" s="132"/>
      <c r="D299" s="134"/>
      <c r="E299" s="132"/>
      <c r="F299" s="134"/>
      <c r="G299" s="133"/>
      <c r="H299" s="133"/>
      <c r="I299" s="133"/>
      <c r="J299" s="135"/>
      <c r="K299" s="132"/>
      <c r="L299" s="132"/>
      <c r="M299" s="132"/>
      <c r="N299" s="135"/>
    </row>
    <row r="300" spans="1:14" x14ac:dyDescent="0.2">
      <c r="A300" s="132"/>
      <c r="B300" s="133"/>
      <c r="C300" s="132"/>
      <c r="D300" s="134"/>
      <c r="E300" s="132"/>
      <c r="F300" s="134"/>
      <c r="G300" s="133"/>
      <c r="H300" s="133"/>
      <c r="I300" s="133"/>
      <c r="J300" s="135"/>
      <c r="K300" s="132"/>
      <c r="L300" s="132"/>
      <c r="M300" s="132"/>
      <c r="N300" s="135"/>
    </row>
    <row r="301" spans="1:14" x14ac:dyDescent="0.2">
      <c r="A301" s="132"/>
      <c r="B301" s="133"/>
      <c r="C301" s="132"/>
      <c r="D301" s="134"/>
      <c r="E301" s="132"/>
      <c r="F301" s="134"/>
      <c r="G301" s="133"/>
      <c r="H301" s="133"/>
      <c r="I301" s="133"/>
      <c r="J301" s="135"/>
      <c r="K301" s="132"/>
      <c r="L301" s="132"/>
      <c r="M301" s="132"/>
      <c r="N301" s="135"/>
    </row>
    <row r="302" spans="1:14" x14ac:dyDescent="0.2">
      <c r="A302" s="132"/>
      <c r="B302" s="133"/>
      <c r="C302" s="132"/>
      <c r="D302" s="134"/>
      <c r="E302" s="132"/>
      <c r="F302" s="134"/>
      <c r="G302" s="133"/>
      <c r="H302" s="133"/>
      <c r="I302" s="133"/>
      <c r="J302" s="135"/>
      <c r="K302" s="132"/>
      <c r="L302" s="132"/>
      <c r="M302" s="132"/>
      <c r="N302" s="135"/>
    </row>
    <row r="303" spans="1:14" x14ac:dyDescent="0.2">
      <c r="A303" s="132"/>
      <c r="B303" s="133"/>
      <c r="C303" s="132"/>
      <c r="D303" s="134"/>
      <c r="E303" s="132"/>
      <c r="F303" s="134"/>
      <c r="G303" s="133"/>
      <c r="H303" s="133"/>
      <c r="I303" s="133"/>
      <c r="J303" s="135"/>
      <c r="K303" s="132"/>
      <c r="L303" s="132"/>
      <c r="M303" s="132"/>
      <c r="N303" s="135"/>
    </row>
    <row r="304" spans="1:14" x14ac:dyDescent="0.2">
      <c r="A304" s="132"/>
      <c r="B304" s="133"/>
      <c r="C304" s="132"/>
      <c r="D304" s="134"/>
      <c r="E304" s="132"/>
      <c r="F304" s="134"/>
      <c r="G304" s="133"/>
      <c r="H304" s="133"/>
      <c r="I304" s="133"/>
      <c r="J304" s="135"/>
      <c r="K304" s="132"/>
      <c r="L304" s="132"/>
      <c r="M304" s="132"/>
      <c r="N304" s="135"/>
    </row>
    <row r="305" spans="1:14" x14ac:dyDescent="0.2">
      <c r="A305" s="132"/>
      <c r="B305" s="133"/>
      <c r="C305" s="132"/>
      <c r="D305" s="134"/>
      <c r="E305" s="132"/>
      <c r="F305" s="134"/>
      <c r="G305" s="133"/>
      <c r="H305" s="133"/>
      <c r="I305" s="133"/>
      <c r="J305" s="135"/>
      <c r="K305" s="132"/>
      <c r="L305" s="132"/>
      <c r="M305" s="132"/>
      <c r="N305" s="135"/>
    </row>
    <row r="306" spans="1:14" x14ac:dyDescent="0.2">
      <c r="A306" s="132"/>
      <c r="B306" s="133"/>
      <c r="C306" s="132"/>
      <c r="D306" s="134"/>
      <c r="E306" s="132"/>
      <c r="F306" s="134"/>
      <c r="G306" s="133"/>
      <c r="H306" s="133"/>
      <c r="I306" s="133"/>
      <c r="J306" s="135"/>
      <c r="K306" s="132"/>
      <c r="L306" s="132"/>
      <c r="M306" s="132"/>
      <c r="N306" s="135"/>
    </row>
    <row r="307" spans="1:14" x14ac:dyDescent="0.2">
      <c r="A307" s="132"/>
      <c r="B307" s="133"/>
      <c r="C307" s="132"/>
      <c r="D307" s="134"/>
      <c r="E307" s="132"/>
      <c r="F307" s="134"/>
      <c r="G307" s="133"/>
      <c r="H307" s="133"/>
      <c r="I307" s="133"/>
      <c r="J307" s="135"/>
      <c r="K307" s="132"/>
      <c r="L307" s="132"/>
      <c r="M307" s="132"/>
      <c r="N307" s="135"/>
    </row>
    <row r="308" spans="1:14" x14ac:dyDescent="0.2">
      <c r="A308" s="132"/>
      <c r="B308" s="133"/>
      <c r="C308" s="132"/>
      <c r="D308" s="134"/>
      <c r="E308" s="132"/>
      <c r="F308" s="134"/>
      <c r="G308" s="133"/>
      <c r="H308" s="133"/>
      <c r="I308" s="133"/>
      <c r="J308" s="135"/>
      <c r="K308" s="132"/>
      <c r="L308" s="132"/>
      <c r="M308" s="132"/>
      <c r="N308" s="135"/>
    </row>
    <row r="309" spans="1:14" x14ac:dyDescent="0.2">
      <c r="A309" s="132"/>
      <c r="B309" s="133"/>
      <c r="C309" s="132"/>
      <c r="D309" s="134"/>
      <c r="E309" s="132"/>
      <c r="F309" s="134"/>
      <c r="G309" s="133"/>
      <c r="H309" s="133"/>
      <c r="I309" s="133"/>
      <c r="J309" s="135"/>
      <c r="K309" s="132"/>
      <c r="L309" s="132"/>
      <c r="M309" s="132"/>
      <c r="N309" s="135"/>
    </row>
    <row r="310" spans="1:14" x14ac:dyDescent="0.2">
      <c r="A310" s="132"/>
      <c r="B310" s="133"/>
      <c r="C310" s="132"/>
      <c r="D310" s="134"/>
      <c r="E310" s="132"/>
      <c r="F310" s="134"/>
      <c r="G310" s="133"/>
      <c r="H310" s="133"/>
      <c r="I310" s="133"/>
      <c r="J310" s="135"/>
      <c r="K310" s="132"/>
      <c r="L310" s="132"/>
      <c r="M310" s="132"/>
      <c r="N310" s="135"/>
    </row>
    <row r="311" spans="1:14" x14ac:dyDescent="0.2">
      <c r="A311" s="132"/>
      <c r="B311" s="133"/>
      <c r="C311" s="132"/>
      <c r="D311" s="134"/>
      <c r="E311" s="132"/>
      <c r="F311" s="134"/>
      <c r="G311" s="133"/>
      <c r="H311" s="133"/>
      <c r="I311" s="133"/>
      <c r="J311" s="135"/>
      <c r="K311" s="132"/>
      <c r="L311" s="132"/>
      <c r="M311" s="132"/>
      <c r="N311" s="135"/>
    </row>
    <row r="312" spans="1:14" x14ac:dyDescent="0.2">
      <c r="A312" s="132"/>
      <c r="B312" s="133"/>
      <c r="C312" s="132"/>
      <c r="D312" s="134"/>
      <c r="E312" s="132"/>
      <c r="F312" s="134"/>
      <c r="G312" s="133"/>
      <c r="H312" s="133"/>
      <c r="I312" s="133"/>
      <c r="J312" s="135"/>
      <c r="K312" s="132"/>
      <c r="L312" s="132"/>
      <c r="M312" s="132"/>
      <c r="N312" s="135"/>
    </row>
    <row r="313" spans="1:14" x14ac:dyDescent="0.2">
      <c r="A313" s="132"/>
      <c r="B313" s="133"/>
      <c r="C313" s="132"/>
      <c r="D313" s="134"/>
      <c r="E313" s="132"/>
      <c r="F313" s="134"/>
      <c r="G313" s="133"/>
      <c r="H313" s="133"/>
      <c r="I313" s="133"/>
      <c r="J313" s="135"/>
      <c r="K313" s="132"/>
      <c r="L313" s="132"/>
      <c r="M313" s="132"/>
      <c r="N313" s="135"/>
    </row>
    <row r="314" spans="1:14" x14ac:dyDescent="0.2">
      <c r="A314" s="132"/>
      <c r="B314" s="133"/>
      <c r="C314" s="132"/>
      <c r="D314" s="134"/>
      <c r="E314" s="132"/>
      <c r="F314" s="134"/>
      <c r="G314" s="133"/>
      <c r="H314" s="133"/>
      <c r="I314" s="133"/>
      <c r="J314" s="135"/>
      <c r="K314" s="132"/>
      <c r="L314" s="132"/>
      <c r="M314" s="132"/>
      <c r="N314" s="135"/>
    </row>
    <row r="315" spans="1:14" x14ac:dyDescent="0.2">
      <c r="A315" s="132"/>
      <c r="B315" s="133"/>
      <c r="C315" s="132"/>
      <c r="D315" s="134"/>
      <c r="E315" s="132"/>
      <c r="F315" s="134"/>
      <c r="G315" s="133"/>
      <c r="H315" s="133"/>
      <c r="I315" s="133"/>
      <c r="J315" s="135"/>
      <c r="K315" s="132"/>
      <c r="L315" s="132"/>
      <c r="M315" s="132"/>
      <c r="N315" s="135"/>
    </row>
    <row r="316" spans="1:14" x14ac:dyDescent="0.2">
      <c r="A316" s="132"/>
      <c r="B316" s="133"/>
      <c r="C316" s="132"/>
      <c r="D316" s="134"/>
      <c r="E316" s="132"/>
      <c r="F316" s="134"/>
      <c r="G316" s="133"/>
      <c r="H316" s="133"/>
      <c r="I316" s="133"/>
      <c r="J316" s="135"/>
      <c r="K316" s="132"/>
      <c r="L316" s="132"/>
      <c r="M316" s="132"/>
      <c r="N316" s="135"/>
    </row>
    <row r="317" spans="1:14" x14ac:dyDescent="0.2">
      <c r="A317" s="132"/>
      <c r="B317" s="133"/>
      <c r="C317" s="132"/>
      <c r="D317" s="134"/>
      <c r="E317" s="132"/>
      <c r="F317" s="134"/>
      <c r="G317" s="133"/>
      <c r="H317" s="133"/>
      <c r="I317" s="133"/>
      <c r="J317" s="135"/>
      <c r="K317" s="132"/>
      <c r="L317" s="132"/>
      <c r="M317" s="132"/>
      <c r="N317" s="135"/>
    </row>
    <row r="318" spans="1:14" x14ac:dyDescent="0.2">
      <c r="A318" s="132"/>
      <c r="B318" s="133"/>
      <c r="C318" s="132"/>
      <c r="D318" s="134"/>
      <c r="E318" s="132"/>
      <c r="F318" s="134"/>
      <c r="G318" s="133"/>
      <c r="H318" s="133"/>
      <c r="I318" s="133"/>
      <c r="J318" s="135"/>
      <c r="K318" s="132"/>
      <c r="L318" s="132"/>
      <c r="M318" s="132"/>
      <c r="N318" s="135"/>
    </row>
    <row r="319" spans="1:14" x14ac:dyDescent="0.2">
      <c r="A319" s="132"/>
      <c r="B319" s="133"/>
      <c r="C319" s="132"/>
      <c r="D319" s="134"/>
      <c r="E319" s="132"/>
      <c r="F319" s="134"/>
      <c r="G319" s="133"/>
      <c r="H319" s="133"/>
      <c r="I319" s="133"/>
      <c r="J319" s="135"/>
      <c r="K319" s="132"/>
      <c r="L319" s="132"/>
      <c r="M319" s="132"/>
      <c r="N319" s="135"/>
    </row>
    <row r="320" spans="1:14" x14ac:dyDescent="0.2">
      <c r="A320" s="132"/>
      <c r="B320" s="133"/>
      <c r="C320" s="132"/>
      <c r="D320" s="134"/>
      <c r="E320" s="132"/>
      <c r="F320" s="134"/>
      <c r="G320" s="133"/>
      <c r="H320" s="133"/>
      <c r="I320" s="133"/>
      <c r="J320" s="135"/>
      <c r="K320" s="132"/>
      <c r="L320" s="132"/>
      <c r="M320" s="132"/>
      <c r="N320" s="135"/>
    </row>
    <row r="321" spans="1:14" x14ac:dyDescent="0.2">
      <c r="A321" s="132"/>
      <c r="B321" s="133"/>
      <c r="C321" s="132"/>
      <c r="D321" s="134"/>
      <c r="E321" s="132"/>
      <c r="F321" s="134"/>
      <c r="G321" s="133"/>
      <c r="H321" s="133"/>
      <c r="I321" s="133"/>
      <c r="J321" s="135"/>
      <c r="K321" s="132"/>
      <c r="L321" s="132"/>
      <c r="M321" s="132"/>
      <c r="N321" s="135"/>
    </row>
    <row r="322" spans="1:14" x14ac:dyDescent="0.2">
      <c r="A322" s="132"/>
      <c r="B322" s="133"/>
      <c r="C322" s="132"/>
      <c r="D322" s="134"/>
      <c r="E322" s="132"/>
      <c r="F322" s="134"/>
      <c r="G322" s="133"/>
      <c r="H322" s="133"/>
      <c r="I322" s="133"/>
      <c r="J322" s="135"/>
      <c r="K322" s="132"/>
      <c r="L322" s="132"/>
      <c r="M322" s="132"/>
      <c r="N322" s="135"/>
    </row>
    <row r="323" spans="1:14" x14ac:dyDescent="0.2">
      <c r="A323" s="132"/>
      <c r="B323" s="133"/>
      <c r="C323" s="132"/>
      <c r="D323" s="134"/>
      <c r="E323" s="132"/>
      <c r="F323" s="134"/>
      <c r="G323" s="133"/>
      <c r="H323" s="133"/>
      <c r="I323" s="133"/>
      <c r="J323" s="135"/>
      <c r="K323" s="132"/>
      <c r="L323" s="132"/>
      <c r="M323" s="132"/>
      <c r="N323" s="135"/>
    </row>
    <row r="324" spans="1:14" x14ac:dyDescent="0.2">
      <c r="A324" s="132"/>
      <c r="B324" s="133"/>
      <c r="C324" s="132"/>
      <c r="D324" s="134"/>
      <c r="E324" s="132"/>
      <c r="F324" s="134"/>
      <c r="G324" s="133"/>
      <c r="H324" s="133"/>
      <c r="I324" s="133"/>
      <c r="J324" s="135"/>
      <c r="K324" s="132"/>
      <c r="L324" s="132"/>
      <c r="M324" s="132"/>
      <c r="N324" s="135"/>
    </row>
    <row r="325" spans="1:14" x14ac:dyDescent="0.2">
      <c r="A325" s="132"/>
      <c r="B325" s="133"/>
      <c r="C325" s="132"/>
      <c r="D325" s="134"/>
      <c r="E325" s="132"/>
      <c r="F325" s="134"/>
      <c r="G325" s="133"/>
      <c r="H325" s="133"/>
      <c r="I325" s="133"/>
      <c r="J325" s="135"/>
      <c r="K325" s="132"/>
      <c r="L325" s="132"/>
      <c r="M325" s="132"/>
      <c r="N325" s="135"/>
    </row>
    <row r="326" spans="1:14" x14ac:dyDescent="0.2">
      <c r="A326" s="132"/>
      <c r="B326" s="133"/>
      <c r="C326" s="132"/>
      <c r="D326" s="134"/>
      <c r="E326" s="132"/>
      <c r="F326" s="134"/>
      <c r="G326" s="133"/>
      <c r="H326" s="133"/>
      <c r="I326" s="133"/>
      <c r="J326" s="135"/>
      <c r="K326" s="132"/>
      <c r="L326" s="132"/>
      <c r="M326" s="132"/>
      <c r="N326" s="135"/>
    </row>
    <row r="327" spans="1:14" x14ac:dyDescent="0.2">
      <c r="A327" s="132"/>
      <c r="B327" s="133"/>
      <c r="C327" s="132"/>
      <c r="D327" s="134"/>
      <c r="E327" s="132"/>
      <c r="F327" s="134"/>
      <c r="G327" s="133"/>
      <c r="H327" s="133"/>
      <c r="I327" s="133"/>
      <c r="J327" s="135"/>
      <c r="K327" s="132"/>
      <c r="L327" s="132"/>
      <c r="M327" s="132"/>
      <c r="N327" s="135"/>
    </row>
    <row r="328" spans="1:14" x14ac:dyDescent="0.2">
      <c r="A328" s="132"/>
      <c r="B328" s="133"/>
      <c r="C328" s="132"/>
      <c r="D328" s="134"/>
      <c r="E328" s="132"/>
      <c r="F328" s="134"/>
      <c r="G328" s="133"/>
      <c r="H328" s="133"/>
      <c r="I328" s="133"/>
      <c r="J328" s="135"/>
      <c r="K328" s="132"/>
      <c r="L328" s="132"/>
      <c r="M328" s="132"/>
      <c r="N328" s="135"/>
    </row>
    <row r="329" spans="1:14" x14ac:dyDescent="0.2">
      <c r="A329" s="132"/>
      <c r="B329" s="133"/>
      <c r="C329" s="132"/>
      <c r="D329" s="134"/>
      <c r="E329" s="132"/>
      <c r="F329" s="134"/>
      <c r="G329" s="133"/>
      <c r="H329" s="133"/>
      <c r="I329" s="133"/>
      <c r="J329" s="135"/>
      <c r="K329" s="132"/>
      <c r="L329" s="132"/>
      <c r="M329" s="132"/>
      <c r="N329" s="135"/>
    </row>
    <row r="330" spans="1:14" x14ac:dyDescent="0.2">
      <c r="A330" s="132"/>
      <c r="B330" s="133"/>
      <c r="C330" s="132"/>
      <c r="D330" s="134"/>
      <c r="E330" s="132"/>
      <c r="F330" s="134"/>
      <c r="G330" s="133"/>
      <c r="H330" s="133"/>
      <c r="I330" s="133"/>
      <c r="J330" s="135"/>
      <c r="K330" s="132"/>
      <c r="L330" s="132"/>
      <c r="M330" s="132"/>
      <c r="N330" s="135"/>
    </row>
    <row r="331" spans="1:14" x14ac:dyDescent="0.2">
      <c r="A331" s="132"/>
      <c r="B331" s="133"/>
      <c r="C331" s="132"/>
      <c r="D331" s="134"/>
      <c r="E331" s="132"/>
      <c r="F331" s="134"/>
      <c r="G331" s="133"/>
      <c r="H331" s="133"/>
      <c r="I331" s="133"/>
      <c r="J331" s="135"/>
      <c r="K331" s="132"/>
      <c r="L331" s="132"/>
      <c r="M331" s="132"/>
      <c r="N331" s="135"/>
    </row>
    <row r="332" spans="1:14" x14ac:dyDescent="0.2">
      <c r="A332" s="132"/>
      <c r="B332" s="133"/>
      <c r="C332" s="132"/>
      <c r="D332" s="134"/>
      <c r="E332" s="132"/>
      <c r="F332" s="134"/>
      <c r="G332" s="133"/>
      <c r="H332" s="133"/>
      <c r="I332" s="133"/>
      <c r="J332" s="135"/>
      <c r="K332" s="132"/>
      <c r="L332" s="132"/>
      <c r="M332" s="132"/>
      <c r="N332" s="135"/>
    </row>
    <row r="333" spans="1:14" x14ac:dyDescent="0.2">
      <c r="A333" s="132"/>
      <c r="B333" s="133"/>
      <c r="C333" s="132"/>
      <c r="D333" s="134"/>
      <c r="E333" s="132"/>
      <c r="F333" s="134"/>
      <c r="G333" s="133"/>
      <c r="H333" s="133"/>
      <c r="I333" s="133"/>
      <c r="J333" s="135"/>
      <c r="K333" s="132"/>
      <c r="L333" s="132"/>
      <c r="M333" s="132"/>
      <c r="N333" s="135"/>
    </row>
    <row r="334" spans="1:14" x14ac:dyDescent="0.2">
      <c r="A334" s="132"/>
      <c r="B334" s="133"/>
      <c r="C334" s="132"/>
      <c r="D334" s="134"/>
      <c r="E334" s="132"/>
      <c r="F334" s="134"/>
      <c r="G334" s="133"/>
      <c r="H334" s="133"/>
      <c r="I334" s="133"/>
      <c r="J334" s="135"/>
      <c r="K334" s="132"/>
      <c r="L334" s="132"/>
      <c r="M334" s="132"/>
      <c r="N334" s="135"/>
    </row>
    <row r="335" spans="1:14" x14ac:dyDescent="0.2">
      <c r="A335" s="132"/>
      <c r="B335" s="133"/>
      <c r="C335" s="132"/>
      <c r="D335" s="134"/>
      <c r="E335" s="132"/>
      <c r="F335" s="134"/>
      <c r="G335" s="133"/>
      <c r="H335" s="133"/>
      <c r="I335" s="133"/>
      <c r="J335" s="135"/>
      <c r="K335" s="132"/>
      <c r="L335" s="132"/>
      <c r="M335" s="132"/>
      <c r="N335" s="135"/>
    </row>
    <row r="336" spans="1:14" x14ac:dyDescent="0.2">
      <c r="A336" s="132"/>
      <c r="B336" s="133"/>
      <c r="C336" s="132"/>
      <c r="D336" s="134"/>
      <c r="E336" s="132"/>
      <c r="F336" s="134"/>
      <c r="G336" s="133"/>
      <c r="H336" s="133"/>
      <c r="I336" s="133"/>
      <c r="J336" s="135"/>
      <c r="K336" s="132"/>
      <c r="L336" s="132"/>
      <c r="M336" s="132"/>
      <c r="N336" s="135"/>
    </row>
    <row r="337" spans="1:14" x14ac:dyDescent="0.2">
      <c r="A337" s="132"/>
      <c r="B337" s="133"/>
      <c r="C337" s="132"/>
      <c r="D337" s="134"/>
      <c r="E337" s="132"/>
      <c r="F337" s="134"/>
      <c r="G337" s="133"/>
      <c r="H337" s="133"/>
      <c r="I337" s="133"/>
      <c r="J337" s="135"/>
      <c r="K337" s="132"/>
      <c r="L337" s="132"/>
      <c r="M337" s="132"/>
      <c r="N337" s="135"/>
    </row>
    <row r="338" spans="1:14" x14ac:dyDescent="0.2">
      <c r="A338" s="132"/>
      <c r="B338" s="133"/>
      <c r="C338" s="132"/>
      <c r="D338" s="134"/>
      <c r="E338" s="132"/>
      <c r="F338" s="134"/>
      <c r="G338" s="133"/>
      <c r="H338" s="133"/>
      <c r="I338" s="133"/>
      <c r="J338" s="135"/>
      <c r="K338" s="132"/>
      <c r="L338" s="132"/>
      <c r="M338" s="132"/>
      <c r="N338" s="135"/>
    </row>
    <row r="339" spans="1:14" x14ac:dyDescent="0.2">
      <c r="A339" s="132"/>
      <c r="B339" s="133"/>
      <c r="C339" s="132"/>
      <c r="D339" s="134"/>
      <c r="E339" s="132"/>
      <c r="F339" s="134"/>
      <c r="G339" s="133"/>
      <c r="H339" s="133"/>
      <c r="I339" s="133"/>
      <c r="J339" s="135"/>
      <c r="K339" s="132"/>
      <c r="L339" s="132"/>
      <c r="M339" s="132"/>
      <c r="N339" s="135"/>
    </row>
    <row r="340" spans="1:14" x14ac:dyDescent="0.2">
      <c r="A340" s="132"/>
      <c r="B340" s="133"/>
      <c r="C340" s="132"/>
      <c r="D340" s="134"/>
      <c r="E340" s="132"/>
      <c r="F340" s="134"/>
      <c r="G340" s="133"/>
      <c r="H340" s="133"/>
      <c r="I340" s="133"/>
      <c r="J340" s="135"/>
      <c r="K340" s="132"/>
      <c r="L340" s="132"/>
      <c r="M340" s="132"/>
      <c r="N340" s="135"/>
    </row>
    <row r="341" spans="1:14" x14ac:dyDescent="0.2">
      <c r="A341" s="132"/>
      <c r="B341" s="133"/>
      <c r="C341" s="132"/>
      <c r="D341" s="134"/>
      <c r="E341" s="132"/>
      <c r="F341" s="134"/>
      <c r="G341" s="133"/>
      <c r="H341" s="133"/>
      <c r="I341" s="133"/>
      <c r="J341" s="135"/>
      <c r="K341" s="132"/>
      <c r="L341" s="132"/>
      <c r="M341" s="132"/>
      <c r="N341" s="135"/>
    </row>
    <row r="342" spans="1:14" x14ac:dyDescent="0.2">
      <c r="A342" s="132"/>
      <c r="B342" s="133"/>
      <c r="C342" s="132"/>
      <c r="D342" s="134"/>
      <c r="E342" s="132"/>
      <c r="F342" s="134"/>
      <c r="G342" s="133"/>
      <c r="H342" s="133"/>
      <c r="I342" s="133"/>
      <c r="J342" s="135"/>
      <c r="K342" s="132"/>
      <c r="L342" s="132"/>
      <c r="M342" s="132"/>
      <c r="N342" s="135"/>
    </row>
    <row r="343" spans="1:14" x14ac:dyDescent="0.2">
      <c r="A343" s="132"/>
      <c r="B343" s="133"/>
      <c r="C343" s="132"/>
      <c r="D343" s="134"/>
      <c r="E343" s="132"/>
      <c r="F343" s="134"/>
      <c r="G343" s="133"/>
      <c r="H343" s="133"/>
      <c r="I343" s="133"/>
      <c r="J343" s="135"/>
      <c r="K343" s="132"/>
      <c r="L343" s="132"/>
      <c r="M343" s="132"/>
      <c r="N343" s="135"/>
    </row>
    <row r="344" spans="1:14" x14ac:dyDescent="0.2">
      <c r="A344" s="132"/>
      <c r="B344" s="133"/>
      <c r="C344" s="132"/>
      <c r="D344" s="134"/>
      <c r="E344" s="132"/>
      <c r="F344" s="134"/>
      <c r="G344" s="133"/>
      <c r="H344" s="133"/>
      <c r="I344" s="133"/>
      <c r="J344" s="135"/>
      <c r="K344" s="132"/>
      <c r="L344" s="132"/>
      <c r="M344" s="132"/>
      <c r="N344" s="135"/>
    </row>
    <row r="345" spans="1:14" x14ac:dyDescent="0.2">
      <c r="A345" s="132"/>
      <c r="B345" s="133"/>
      <c r="C345" s="132"/>
      <c r="D345" s="134"/>
      <c r="E345" s="132"/>
      <c r="F345" s="134"/>
      <c r="G345" s="133"/>
      <c r="H345" s="133"/>
      <c r="I345" s="133"/>
      <c r="J345" s="135"/>
      <c r="K345" s="132"/>
      <c r="L345" s="132"/>
      <c r="M345" s="132"/>
      <c r="N345" s="135"/>
    </row>
    <row r="346" spans="1:14" x14ac:dyDescent="0.2">
      <c r="A346" s="132"/>
      <c r="B346" s="133"/>
      <c r="C346" s="132"/>
      <c r="D346" s="134"/>
      <c r="E346" s="132"/>
      <c r="F346" s="134"/>
      <c r="G346" s="133"/>
      <c r="H346" s="133"/>
      <c r="I346" s="133"/>
      <c r="J346" s="135"/>
      <c r="K346" s="132"/>
      <c r="L346" s="132"/>
      <c r="M346" s="132"/>
      <c r="N346" s="135"/>
    </row>
    <row r="347" spans="1:14" x14ac:dyDescent="0.2">
      <c r="A347" s="132"/>
      <c r="B347" s="133"/>
      <c r="C347" s="132"/>
      <c r="D347" s="134"/>
      <c r="E347" s="132"/>
      <c r="F347" s="134"/>
      <c r="G347" s="133"/>
      <c r="H347" s="133"/>
      <c r="I347" s="133"/>
      <c r="J347" s="135"/>
      <c r="K347" s="132"/>
      <c r="L347" s="132"/>
      <c r="M347" s="132"/>
      <c r="N347" s="135"/>
    </row>
    <row r="348" spans="1:14" x14ac:dyDescent="0.2">
      <c r="A348" s="132"/>
      <c r="B348" s="133"/>
      <c r="C348" s="132"/>
      <c r="D348" s="134"/>
      <c r="E348" s="132"/>
      <c r="F348" s="134"/>
      <c r="G348" s="133"/>
      <c r="H348" s="133"/>
      <c r="I348" s="133"/>
      <c r="J348" s="135"/>
      <c r="K348" s="132"/>
      <c r="L348" s="132"/>
      <c r="M348" s="132"/>
      <c r="N348" s="135"/>
    </row>
    <row r="349" spans="1:14" x14ac:dyDescent="0.2">
      <c r="A349" s="132"/>
      <c r="B349" s="133"/>
      <c r="C349" s="132"/>
      <c r="D349" s="134"/>
      <c r="E349" s="132"/>
      <c r="F349" s="134"/>
      <c r="G349" s="133"/>
      <c r="H349" s="133"/>
      <c r="I349" s="133"/>
      <c r="J349" s="135"/>
      <c r="K349" s="132"/>
      <c r="L349" s="132"/>
      <c r="M349" s="132"/>
      <c r="N349" s="135"/>
    </row>
    <row r="350" spans="1:14" x14ac:dyDescent="0.2">
      <c r="A350" s="132"/>
      <c r="B350" s="133"/>
      <c r="C350" s="132"/>
      <c r="D350" s="134"/>
      <c r="E350" s="132"/>
      <c r="F350" s="134"/>
      <c r="G350" s="133"/>
      <c r="H350" s="133"/>
      <c r="I350" s="133"/>
      <c r="J350" s="135"/>
      <c r="K350" s="132"/>
      <c r="L350" s="132"/>
      <c r="M350" s="132"/>
      <c r="N350" s="135"/>
    </row>
    <row r="351" spans="1:14" x14ac:dyDescent="0.2">
      <c r="A351" s="132"/>
      <c r="B351" s="133"/>
      <c r="C351" s="132"/>
      <c r="D351" s="134"/>
      <c r="E351" s="132"/>
      <c r="F351" s="134"/>
      <c r="G351" s="133"/>
      <c r="H351" s="133"/>
      <c r="I351" s="133"/>
      <c r="J351" s="135"/>
      <c r="K351" s="132"/>
      <c r="L351" s="132"/>
      <c r="M351" s="132"/>
      <c r="N351" s="135"/>
    </row>
    <row r="352" spans="1:14" x14ac:dyDescent="0.2">
      <c r="A352" s="132"/>
      <c r="B352" s="133"/>
      <c r="C352" s="132"/>
      <c r="D352" s="134"/>
      <c r="E352" s="132"/>
      <c r="F352" s="134"/>
      <c r="G352" s="133"/>
      <c r="H352" s="133"/>
      <c r="I352" s="133"/>
      <c r="J352" s="135"/>
      <c r="K352" s="132"/>
      <c r="L352" s="132"/>
      <c r="M352" s="132"/>
      <c r="N352" s="135"/>
    </row>
    <row r="353" spans="1:14" x14ac:dyDescent="0.2">
      <c r="A353" s="132"/>
      <c r="B353" s="133"/>
      <c r="C353" s="132"/>
      <c r="D353" s="134"/>
      <c r="E353" s="132"/>
      <c r="F353" s="134"/>
      <c r="G353" s="133"/>
      <c r="H353" s="133"/>
      <c r="I353" s="133"/>
      <c r="J353" s="135"/>
      <c r="K353" s="132"/>
      <c r="L353" s="132"/>
      <c r="M353" s="132"/>
      <c r="N353" s="135"/>
    </row>
    <row r="354" spans="1:14" x14ac:dyDescent="0.2">
      <c r="A354" s="132"/>
      <c r="B354" s="133"/>
      <c r="C354" s="132"/>
      <c r="D354" s="134"/>
      <c r="E354" s="132"/>
      <c r="F354" s="134"/>
      <c r="G354" s="133"/>
      <c r="H354" s="133"/>
      <c r="I354" s="133"/>
      <c r="J354" s="135"/>
      <c r="K354" s="132"/>
      <c r="L354" s="132"/>
      <c r="M354" s="132"/>
      <c r="N354" s="135"/>
    </row>
    <row r="355" spans="1:14" x14ac:dyDescent="0.2">
      <c r="A355" s="132"/>
      <c r="B355" s="133"/>
      <c r="C355" s="132"/>
      <c r="D355" s="134"/>
      <c r="E355" s="132"/>
      <c r="F355" s="134"/>
      <c r="G355" s="133"/>
      <c r="H355" s="133"/>
      <c r="I355" s="133"/>
      <c r="J355" s="135"/>
      <c r="K355" s="132"/>
      <c r="L355" s="132"/>
      <c r="M355" s="132"/>
      <c r="N355" s="135"/>
    </row>
    <row r="356" spans="1:14" x14ac:dyDescent="0.2">
      <c r="A356" s="132"/>
      <c r="B356" s="133"/>
      <c r="C356" s="132"/>
      <c r="D356" s="134"/>
      <c r="E356" s="132"/>
      <c r="F356" s="134"/>
      <c r="G356" s="133"/>
      <c r="H356" s="133"/>
      <c r="I356" s="133"/>
      <c r="J356" s="135"/>
      <c r="K356" s="132"/>
      <c r="L356" s="132"/>
      <c r="M356" s="132"/>
      <c r="N356" s="135"/>
    </row>
    <row r="357" spans="1:14" x14ac:dyDescent="0.2">
      <c r="A357" s="132"/>
      <c r="B357" s="133"/>
      <c r="C357" s="132"/>
      <c r="D357" s="134"/>
      <c r="E357" s="132"/>
      <c r="F357" s="134"/>
      <c r="G357" s="133"/>
      <c r="H357" s="133"/>
      <c r="I357" s="133"/>
      <c r="J357" s="135"/>
      <c r="K357" s="132"/>
      <c r="L357" s="132"/>
      <c r="M357" s="132"/>
      <c r="N357" s="135"/>
    </row>
    <row r="358" spans="1:14" x14ac:dyDescent="0.2">
      <c r="A358" s="132"/>
      <c r="B358" s="133"/>
      <c r="C358" s="132"/>
      <c r="D358" s="134"/>
      <c r="E358" s="132"/>
      <c r="F358" s="134"/>
      <c r="G358" s="133"/>
      <c r="H358" s="133"/>
      <c r="I358" s="133"/>
      <c r="J358" s="135"/>
      <c r="K358" s="132"/>
      <c r="L358" s="132"/>
      <c r="M358" s="132"/>
      <c r="N358" s="135"/>
    </row>
    <row r="359" spans="1:14" x14ac:dyDescent="0.2">
      <c r="A359" s="132"/>
      <c r="B359" s="133"/>
      <c r="C359" s="132"/>
      <c r="D359" s="134"/>
      <c r="E359" s="132"/>
      <c r="F359" s="134"/>
      <c r="G359" s="133"/>
      <c r="H359" s="133"/>
      <c r="I359" s="133"/>
      <c r="J359" s="135"/>
      <c r="K359" s="132"/>
      <c r="L359" s="132"/>
      <c r="M359" s="132"/>
      <c r="N359" s="135"/>
    </row>
    <row r="360" spans="1:14" x14ac:dyDescent="0.2">
      <c r="A360" s="132"/>
      <c r="B360" s="133"/>
      <c r="C360" s="132"/>
      <c r="D360" s="134"/>
      <c r="E360" s="132"/>
      <c r="F360" s="134"/>
      <c r="G360" s="133"/>
      <c r="H360" s="133"/>
      <c r="I360" s="133"/>
      <c r="J360" s="135"/>
      <c r="K360" s="132"/>
      <c r="L360" s="132"/>
      <c r="M360" s="132"/>
      <c r="N360" s="135"/>
    </row>
    <row r="361" spans="1:14" x14ac:dyDescent="0.2">
      <c r="A361" s="132"/>
      <c r="B361" s="133"/>
      <c r="C361" s="132"/>
      <c r="D361" s="134"/>
      <c r="E361" s="132"/>
      <c r="F361" s="134"/>
      <c r="G361" s="133"/>
      <c r="H361" s="133"/>
      <c r="I361" s="133"/>
      <c r="J361" s="135"/>
      <c r="K361" s="132"/>
      <c r="L361" s="132"/>
      <c r="M361" s="132"/>
      <c r="N361" s="135"/>
    </row>
    <row r="362" spans="1:14" x14ac:dyDescent="0.2">
      <c r="A362" s="132"/>
      <c r="B362" s="133"/>
      <c r="C362" s="132"/>
      <c r="D362" s="134"/>
      <c r="E362" s="132"/>
      <c r="F362" s="134"/>
      <c r="G362" s="133"/>
      <c r="H362" s="133"/>
      <c r="I362" s="133"/>
      <c r="J362" s="135"/>
      <c r="K362" s="132"/>
      <c r="L362" s="132"/>
      <c r="M362" s="132"/>
      <c r="N362" s="135"/>
    </row>
    <row r="363" spans="1:14" x14ac:dyDescent="0.2">
      <c r="A363" s="132"/>
      <c r="B363" s="133"/>
      <c r="C363" s="132"/>
      <c r="D363" s="134"/>
      <c r="E363" s="132"/>
      <c r="F363" s="134"/>
      <c r="G363" s="133"/>
      <c r="H363" s="133"/>
      <c r="I363" s="133"/>
      <c r="J363" s="135"/>
      <c r="K363" s="132"/>
      <c r="L363" s="132"/>
      <c r="M363" s="132"/>
      <c r="N363" s="135"/>
    </row>
    <row r="364" spans="1:14" x14ac:dyDescent="0.2">
      <c r="A364" s="132"/>
      <c r="B364" s="133"/>
      <c r="C364" s="132"/>
      <c r="D364" s="134"/>
      <c r="E364" s="132"/>
      <c r="F364" s="134"/>
      <c r="G364" s="133"/>
      <c r="H364" s="133"/>
      <c r="I364" s="133"/>
      <c r="J364" s="135"/>
      <c r="K364" s="132"/>
      <c r="L364" s="132"/>
      <c r="M364" s="132"/>
      <c r="N364" s="135"/>
    </row>
    <row r="365" spans="1:14" x14ac:dyDescent="0.2">
      <c r="A365" s="132"/>
      <c r="B365" s="133"/>
      <c r="C365" s="132"/>
      <c r="D365" s="134"/>
      <c r="E365" s="132"/>
      <c r="F365" s="134"/>
      <c r="G365" s="133"/>
      <c r="H365" s="133"/>
      <c r="I365" s="133"/>
      <c r="J365" s="135"/>
      <c r="K365" s="132"/>
      <c r="L365" s="132"/>
      <c r="M365" s="132"/>
      <c r="N365" s="135"/>
    </row>
    <row r="366" spans="1:14" x14ac:dyDescent="0.2">
      <c r="A366" s="132"/>
      <c r="B366" s="133"/>
      <c r="C366" s="132"/>
      <c r="D366" s="134"/>
      <c r="E366" s="132"/>
      <c r="F366" s="134"/>
      <c r="G366" s="133"/>
      <c r="H366" s="133"/>
      <c r="I366" s="133"/>
      <c r="J366" s="135"/>
      <c r="K366" s="132"/>
      <c r="L366" s="132"/>
      <c r="M366" s="132"/>
      <c r="N366" s="135"/>
    </row>
    <row r="367" spans="1:14" x14ac:dyDescent="0.2">
      <c r="A367" s="132"/>
      <c r="B367" s="133"/>
      <c r="C367" s="132"/>
      <c r="D367" s="134"/>
      <c r="E367" s="132"/>
      <c r="F367" s="134"/>
      <c r="G367" s="133"/>
      <c r="H367" s="133"/>
      <c r="I367" s="133"/>
      <c r="J367" s="135"/>
      <c r="K367" s="132"/>
      <c r="L367" s="132"/>
      <c r="M367" s="132"/>
      <c r="N367" s="135"/>
    </row>
    <row r="368" spans="1:14" x14ac:dyDescent="0.2">
      <c r="A368" s="132"/>
      <c r="B368" s="133"/>
      <c r="C368" s="132"/>
      <c r="D368" s="134"/>
      <c r="E368" s="132"/>
      <c r="F368" s="134"/>
      <c r="G368" s="133"/>
      <c r="H368" s="133"/>
      <c r="I368" s="133"/>
      <c r="J368" s="135"/>
      <c r="K368" s="132"/>
      <c r="L368" s="132"/>
      <c r="M368" s="132"/>
      <c r="N368" s="135"/>
    </row>
    <row r="369" spans="1:14" x14ac:dyDescent="0.2">
      <c r="A369" s="132"/>
      <c r="B369" s="133"/>
      <c r="C369" s="132"/>
      <c r="D369" s="134"/>
      <c r="E369" s="132"/>
      <c r="F369" s="134"/>
      <c r="G369" s="133"/>
      <c r="H369" s="133"/>
      <c r="I369" s="133"/>
      <c r="J369" s="135"/>
      <c r="K369" s="132"/>
      <c r="L369" s="132"/>
      <c r="M369" s="132"/>
      <c r="N369" s="135"/>
    </row>
    <row r="370" spans="1:14" x14ac:dyDescent="0.2">
      <c r="A370" s="132"/>
      <c r="B370" s="133"/>
      <c r="C370" s="132"/>
      <c r="D370" s="134"/>
      <c r="E370" s="132"/>
      <c r="F370" s="134"/>
      <c r="G370" s="133"/>
      <c r="H370" s="133"/>
      <c r="I370" s="133"/>
      <c r="J370" s="135"/>
      <c r="K370" s="132"/>
      <c r="L370" s="132"/>
      <c r="M370" s="132"/>
      <c r="N370" s="135"/>
    </row>
    <row r="371" spans="1:14" x14ac:dyDescent="0.2">
      <c r="A371" s="132"/>
      <c r="B371" s="133"/>
      <c r="C371" s="132"/>
      <c r="D371" s="134"/>
      <c r="E371" s="132"/>
      <c r="F371" s="134"/>
      <c r="G371" s="133"/>
      <c r="H371" s="133"/>
      <c r="I371" s="133"/>
      <c r="J371" s="135"/>
      <c r="K371" s="132"/>
      <c r="L371" s="132"/>
      <c r="M371" s="132"/>
      <c r="N371" s="135"/>
    </row>
    <row r="372" spans="1:14" x14ac:dyDescent="0.2">
      <c r="A372" s="132"/>
      <c r="B372" s="133"/>
      <c r="C372" s="132"/>
      <c r="D372" s="134"/>
      <c r="E372" s="132"/>
      <c r="F372" s="134"/>
      <c r="G372" s="133"/>
      <c r="H372" s="133"/>
      <c r="I372" s="133"/>
      <c r="J372" s="135"/>
      <c r="K372" s="132"/>
      <c r="L372" s="132"/>
      <c r="M372" s="132"/>
      <c r="N372" s="135"/>
    </row>
    <row r="373" spans="1:14" x14ac:dyDescent="0.2">
      <c r="A373" s="132"/>
      <c r="B373" s="133"/>
      <c r="C373" s="132"/>
      <c r="D373" s="134"/>
      <c r="E373" s="132"/>
      <c r="F373" s="134"/>
      <c r="G373" s="133"/>
      <c r="H373" s="133"/>
      <c r="I373" s="133"/>
      <c r="J373" s="135"/>
      <c r="K373" s="132"/>
      <c r="L373" s="132"/>
      <c r="M373" s="132"/>
      <c r="N373" s="135"/>
    </row>
    <row r="374" spans="1:14" x14ac:dyDescent="0.2">
      <c r="A374" s="132"/>
      <c r="B374" s="133"/>
      <c r="C374" s="132"/>
      <c r="D374" s="134"/>
      <c r="E374" s="132"/>
      <c r="F374" s="134"/>
      <c r="G374" s="133"/>
      <c r="H374" s="133"/>
      <c r="I374" s="133"/>
      <c r="J374" s="135"/>
      <c r="K374" s="132"/>
      <c r="L374" s="132"/>
      <c r="M374" s="132"/>
      <c r="N374" s="135"/>
    </row>
    <row r="375" spans="1:14" x14ac:dyDescent="0.2">
      <c r="A375" s="132"/>
      <c r="B375" s="133"/>
      <c r="C375" s="132"/>
      <c r="D375" s="134"/>
      <c r="E375" s="132"/>
      <c r="F375" s="134"/>
      <c r="G375" s="133"/>
      <c r="H375" s="133"/>
      <c r="I375" s="133"/>
      <c r="J375" s="135"/>
      <c r="K375" s="132"/>
      <c r="L375" s="132"/>
      <c r="M375" s="132"/>
      <c r="N375" s="135"/>
    </row>
    <row r="376" spans="1:14" x14ac:dyDescent="0.2">
      <c r="A376" s="132"/>
      <c r="B376" s="133"/>
      <c r="C376" s="132"/>
      <c r="D376" s="134"/>
      <c r="E376" s="132"/>
      <c r="F376" s="134"/>
      <c r="G376" s="133"/>
      <c r="H376" s="133"/>
      <c r="I376" s="133"/>
      <c r="J376" s="135"/>
      <c r="K376" s="132"/>
      <c r="L376" s="132"/>
      <c r="M376" s="132"/>
      <c r="N376" s="135"/>
    </row>
    <row r="377" spans="1:14" x14ac:dyDescent="0.2">
      <c r="A377" s="132"/>
      <c r="B377" s="133"/>
      <c r="C377" s="132"/>
      <c r="D377" s="134"/>
      <c r="E377" s="132"/>
      <c r="F377" s="134"/>
      <c r="G377" s="133"/>
      <c r="H377" s="133"/>
      <c r="I377" s="133"/>
      <c r="J377" s="135"/>
      <c r="K377" s="132"/>
      <c r="L377" s="132"/>
      <c r="M377" s="132"/>
      <c r="N377" s="135"/>
    </row>
    <row r="378" spans="1:14" x14ac:dyDescent="0.2">
      <c r="A378" s="132"/>
      <c r="B378" s="133"/>
      <c r="C378" s="132"/>
      <c r="D378" s="134"/>
      <c r="E378" s="132"/>
      <c r="F378" s="134"/>
      <c r="G378" s="133"/>
      <c r="H378" s="133"/>
      <c r="I378" s="133"/>
      <c r="J378" s="135"/>
      <c r="K378" s="132"/>
      <c r="L378" s="132"/>
      <c r="M378" s="132"/>
      <c r="N378" s="135"/>
    </row>
    <row r="379" spans="1:14" x14ac:dyDescent="0.2">
      <c r="A379" s="132"/>
      <c r="B379" s="133"/>
      <c r="C379" s="132"/>
      <c r="D379" s="134"/>
      <c r="E379" s="132"/>
      <c r="F379" s="134"/>
      <c r="G379" s="133"/>
      <c r="H379" s="133"/>
      <c r="I379" s="133"/>
      <c r="J379" s="135"/>
      <c r="K379" s="132"/>
      <c r="L379" s="132"/>
      <c r="M379" s="132"/>
      <c r="N379" s="135"/>
    </row>
    <row r="380" spans="1:14" x14ac:dyDescent="0.2">
      <c r="A380" s="132"/>
      <c r="B380" s="133"/>
      <c r="C380" s="132"/>
      <c r="D380" s="134"/>
      <c r="E380" s="132"/>
      <c r="F380" s="134"/>
      <c r="G380" s="133"/>
      <c r="H380" s="133"/>
      <c r="I380" s="133"/>
      <c r="J380" s="135"/>
      <c r="K380" s="132"/>
      <c r="L380" s="132"/>
      <c r="M380" s="132"/>
      <c r="N380" s="135"/>
    </row>
    <row r="381" spans="1:14" x14ac:dyDescent="0.2">
      <c r="A381" s="132"/>
      <c r="B381" s="133"/>
      <c r="C381" s="132"/>
      <c r="D381" s="134"/>
      <c r="E381" s="132"/>
      <c r="F381" s="134"/>
      <c r="G381" s="133"/>
      <c r="H381" s="133"/>
      <c r="I381" s="133"/>
      <c r="J381" s="135"/>
      <c r="K381" s="132"/>
      <c r="L381" s="132"/>
      <c r="M381" s="132"/>
      <c r="N381" s="135"/>
    </row>
    <row r="382" spans="1:14" x14ac:dyDescent="0.2">
      <c r="A382" s="132"/>
      <c r="B382" s="133"/>
      <c r="C382" s="132"/>
      <c r="D382" s="134"/>
      <c r="E382" s="132"/>
      <c r="F382" s="134"/>
      <c r="G382" s="133"/>
      <c r="H382" s="133"/>
      <c r="I382" s="133"/>
      <c r="J382" s="135"/>
      <c r="K382" s="132"/>
      <c r="L382" s="132"/>
      <c r="M382" s="132"/>
      <c r="N382" s="135"/>
    </row>
    <row r="383" spans="1:14" x14ac:dyDescent="0.2">
      <c r="A383" s="132"/>
      <c r="B383" s="133"/>
      <c r="C383" s="132"/>
      <c r="D383" s="134"/>
      <c r="E383" s="132"/>
      <c r="F383" s="134"/>
      <c r="G383" s="133"/>
      <c r="H383" s="133"/>
      <c r="I383" s="133"/>
      <c r="J383" s="135"/>
      <c r="K383" s="132"/>
      <c r="L383" s="132"/>
      <c r="M383" s="132"/>
      <c r="N383" s="135"/>
    </row>
    <row r="384" spans="1:14" x14ac:dyDescent="0.2">
      <c r="A384" s="132"/>
      <c r="B384" s="133"/>
      <c r="C384" s="132"/>
      <c r="D384" s="134"/>
      <c r="E384" s="132"/>
      <c r="F384" s="134"/>
      <c r="G384" s="133"/>
      <c r="H384" s="133"/>
      <c r="I384" s="133"/>
      <c r="J384" s="135"/>
      <c r="K384" s="132"/>
      <c r="L384" s="132"/>
      <c r="M384" s="132"/>
      <c r="N384" s="135"/>
    </row>
    <row r="385" spans="1:14" x14ac:dyDescent="0.2">
      <c r="A385" s="132"/>
      <c r="B385" s="133"/>
      <c r="C385" s="132"/>
      <c r="D385" s="134"/>
      <c r="E385" s="132"/>
      <c r="F385" s="134"/>
      <c r="G385" s="133"/>
      <c r="H385" s="133"/>
      <c r="I385" s="133"/>
      <c r="J385" s="135"/>
      <c r="K385" s="132"/>
      <c r="L385" s="132"/>
      <c r="M385" s="132"/>
      <c r="N385" s="135"/>
    </row>
    <row r="386" spans="1:14" x14ac:dyDescent="0.2">
      <c r="A386" s="132"/>
      <c r="B386" s="133"/>
      <c r="C386" s="132"/>
      <c r="D386" s="134"/>
      <c r="E386" s="132"/>
      <c r="F386" s="134"/>
      <c r="G386" s="133"/>
      <c r="H386" s="133"/>
      <c r="I386" s="133"/>
      <c r="J386" s="135"/>
      <c r="K386" s="132"/>
      <c r="L386" s="132"/>
      <c r="M386" s="132"/>
      <c r="N386" s="135"/>
    </row>
    <row r="387" spans="1:14" x14ac:dyDescent="0.2">
      <c r="A387" s="132"/>
      <c r="B387" s="133"/>
      <c r="C387" s="132"/>
      <c r="D387" s="134"/>
      <c r="E387" s="132"/>
      <c r="F387" s="134"/>
      <c r="G387" s="133"/>
      <c r="H387" s="133"/>
      <c r="I387" s="133"/>
      <c r="J387" s="135"/>
      <c r="K387" s="132"/>
      <c r="L387" s="132"/>
      <c r="M387" s="132"/>
      <c r="N387" s="135"/>
    </row>
    <row r="388" spans="1:14" x14ac:dyDescent="0.2">
      <c r="A388" s="132"/>
      <c r="B388" s="133"/>
      <c r="C388" s="132"/>
      <c r="D388" s="134"/>
      <c r="E388" s="132"/>
      <c r="F388" s="134"/>
      <c r="G388" s="133"/>
      <c r="H388" s="133"/>
      <c r="I388" s="133"/>
      <c r="J388" s="135"/>
      <c r="K388" s="132"/>
      <c r="L388" s="132"/>
      <c r="M388" s="132"/>
      <c r="N388" s="135"/>
    </row>
    <row r="389" spans="1:14" x14ac:dyDescent="0.2">
      <c r="A389" s="132"/>
      <c r="B389" s="133"/>
      <c r="C389" s="132"/>
      <c r="D389" s="134"/>
      <c r="E389" s="132"/>
      <c r="F389" s="134"/>
      <c r="G389" s="133"/>
      <c r="H389" s="133"/>
      <c r="I389" s="133"/>
      <c r="J389" s="135"/>
      <c r="K389" s="132"/>
      <c r="L389" s="132"/>
      <c r="M389" s="132"/>
      <c r="N389" s="135"/>
    </row>
    <row r="390" spans="1:14" x14ac:dyDescent="0.2">
      <c r="A390" s="132"/>
      <c r="B390" s="133"/>
      <c r="C390" s="132"/>
      <c r="D390" s="134"/>
      <c r="E390" s="132"/>
      <c r="F390" s="134"/>
      <c r="G390" s="133"/>
      <c r="H390" s="133"/>
      <c r="I390" s="133"/>
      <c r="J390" s="135"/>
      <c r="K390" s="132"/>
      <c r="L390" s="132"/>
      <c r="M390" s="132"/>
      <c r="N390" s="135"/>
    </row>
    <row r="391" spans="1:14" x14ac:dyDescent="0.2">
      <c r="A391" s="132"/>
      <c r="B391" s="133"/>
      <c r="C391" s="132"/>
      <c r="D391" s="134"/>
      <c r="E391" s="132"/>
      <c r="F391" s="134"/>
      <c r="G391" s="133"/>
      <c r="H391" s="133"/>
      <c r="I391" s="133"/>
      <c r="J391" s="135"/>
      <c r="K391" s="132"/>
      <c r="L391" s="132"/>
      <c r="M391" s="132"/>
      <c r="N391" s="135"/>
    </row>
    <row r="392" spans="1:14" x14ac:dyDescent="0.2">
      <c r="A392" s="132"/>
      <c r="B392" s="133"/>
      <c r="C392" s="132"/>
      <c r="D392" s="134"/>
      <c r="E392" s="132"/>
      <c r="F392" s="134"/>
      <c r="G392" s="133"/>
      <c r="H392" s="133"/>
      <c r="I392" s="133"/>
      <c r="J392" s="135"/>
      <c r="K392" s="132"/>
      <c r="L392" s="132"/>
      <c r="M392" s="132"/>
      <c r="N392" s="135"/>
    </row>
    <row r="393" spans="1:14" x14ac:dyDescent="0.2">
      <c r="A393" s="132"/>
      <c r="B393" s="133"/>
      <c r="C393" s="132"/>
      <c r="D393" s="134"/>
      <c r="E393" s="132"/>
      <c r="F393" s="134"/>
      <c r="G393" s="133"/>
      <c r="H393" s="133"/>
      <c r="I393" s="133"/>
      <c r="J393" s="135"/>
      <c r="K393" s="132"/>
      <c r="L393" s="132"/>
      <c r="M393" s="132"/>
      <c r="N393" s="135"/>
    </row>
    <row r="394" spans="1:14" x14ac:dyDescent="0.2">
      <c r="A394" s="132"/>
      <c r="B394" s="133"/>
      <c r="C394" s="132"/>
      <c r="D394" s="134"/>
      <c r="E394" s="132"/>
      <c r="F394" s="134"/>
      <c r="G394" s="133"/>
      <c r="H394" s="133"/>
      <c r="I394" s="133"/>
      <c r="J394" s="135"/>
      <c r="K394" s="132"/>
      <c r="L394" s="132"/>
      <c r="M394" s="132"/>
      <c r="N394" s="135"/>
    </row>
    <row r="395" spans="1:14" x14ac:dyDescent="0.2">
      <c r="A395" s="132"/>
      <c r="B395" s="133"/>
      <c r="C395" s="132"/>
      <c r="D395" s="134"/>
      <c r="E395" s="132"/>
      <c r="F395" s="134"/>
      <c r="G395" s="133"/>
      <c r="H395" s="133"/>
      <c r="I395" s="133"/>
      <c r="J395" s="135"/>
      <c r="K395" s="132"/>
      <c r="L395" s="132"/>
      <c r="M395" s="132"/>
      <c r="N395" s="135"/>
    </row>
    <row r="396" spans="1:14" x14ac:dyDescent="0.2">
      <c r="A396" s="132"/>
      <c r="B396" s="133"/>
      <c r="C396" s="132"/>
      <c r="D396" s="134"/>
      <c r="E396" s="132"/>
      <c r="F396" s="134"/>
      <c r="G396" s="133"/>
      <c r="H396" s="133"/>
      <c r="I396" s="133"/>
      <c r="J396" s="135"/>
      <c r="K396" s="132"/>
      <c r="L396" s="132"/>
      <c r="M396" s="132"/>
      <c r="N396" s="135"/>
    </row>
    <row r="397" spans="1:14" x14ac:dyDescent="0.2">
      <c r="A397" s="132"/>
      <c r="B397" s="133"/>
      <c r="C397" s="132"/>
      <c r="D397" s="134"/>
      <c r="E397" s="132"/>
      <c r="F397" s="134"/>
      <c r="G397" s="133"/>
      <c r="H397" s="133"/>
      <c r="I397" s="133"/>
      <c r="J397" s="135"/>
      <c r="K397" s="132"/>
      <c r="L397" s="132"/>
      <c r="M397" s="132"/>
      <c r="N397" s="135"/>
    </row>
    <row r="398" spans="1:14" x14ac:dyDescent="0.2">
      <c r="A398" s="132"/>
      <c r="B398" s="133"/>
      <c r="C398" s="132"/>
      <c r="D398" s="134"/>
      <c r="E398" s="132"/>
      <c r="F398" s="134"/>
      <c r="G398" s="133"/>
      <c r="H398" s="133"/>
      <c r="I398" s="133"/>
      <c r="J398" s="135"/>
      <c r="K398" s="132"/>
      <c r="L398" s="132"/>
      <c r="M398" s="132"/>
      <c r="N398" s="135"/>
    </row>
    <row r="399" spans="1:14" x14ac:dyDescent="0.2">
      <c r="A399" s="132"/>
      <c r="B399" s="133"/>
      <c r="C399" s="132"/>
      <c r="D399" s="134"/>
      <c r="E399" s="132"/>
      <c r="F399" s="134"/>
      <c r="G399" s="133"/>
      <c r="H399" s="133"/>
      <c r="I399" s="133"/>
      <c r="J399" s="135"/>
      <c r="K399" s="132"/>
      <c r="L399" s="132"/>
      <c r="M399" s="132"/>
      <c r="N399" s="135"/>
    </row>
    <row r="400" spans="1:14" x14ac:dyDescent="0.2">
      <c r="A400" s="132"/>
      <c r="B400" s="133"/>
      <c r="C400" s="132"/>
      <c r="D400" s="134"/>
      <c r="E400" s="132"/>
      <c r="F400" s="134"/>
      <c r="G400" s="133"/>
      <c r="H400" s="133"/>
      <c r="I400" s="133"/>
      <c r="J400" s="135"/>
      <c r="K400" s="132"/>
      <c r="L400" s="132"/>
      <c r="M400" s="132"/>
      <c r="N400" s="135"/>
    </row>
    <row r="401" spans="1:14" x14ac:dyDescent="0.2">
      <c r="A401" s="132"/>
      <c r="B401" s="133"/>
      <c r="C401" s="132"/>
      <c r="D401" s="134"/>
      <c r="E401" s="132"/>
      <c r="F401" s="134"/>
      <c r="G401" s="133"/>
      <c r="H401" s="133"/>
      <c r="I401" s="133"/>
      <c r="J401" s="135"/>
      <c r="K401" s="132"/>
      <c r="L401" s="132"/>
      <c r="M401" s="132"/>
      <c r="N401" s="135"/>
    </row>
    <row r="402" spans="1:14" x14ac:dyDescent="0.2">
      <c r="A402" s="132"/>
      <c r="B402" s="133"/>
      <c r="C402" s="132"/>
      <c r="D402" s="134"/>
      <c r="E402" s="132"/>
      <c r="F402" s="134"/>
      <c r="G402" s="133"/>
      <c r="H402" s="133"/>
      <c r="I402" s="133"/>
      <c r="J402" s="135"/>
      <c r="K402" s="132"/>
      <c r="L402" s="132"/>
      <c r="M402" s="132"/>
      <c r="N402" s="135"/>
    </row>
    <row r="403" spans="1:14" x14ac:dyDescent="0.2">
      <c r="A403" s="132"/>
      <c r="B403" s="133"/>
      <c r="C403" s="132"/>
      <c r="D403" s="134"/>
      <c r="E403" s="132"/>
      <c r="F403" s="134"/>
      <c r="G403" s="133"/>
      <c r="H403" s="133"/>
      <c r="I403" s="133"/>
      <c r="J403" s="135"/>
      <c r="K403" s="132"/>
      <c r="L403" s="132"/>
      <c r="M403" s="132"/>
      <c r="N403" s="135"/>
    </row>
    <row r="404" spans="1:14" x14ac:dyDescent="0.2">
      <c r="A404" s="132"/>
      <c r="B404" s="133"/>
      <c r="C404" s="132"/>
      <c r="D404" s="134"/>
      <c r="E404" s="132"/>
      <c r="F404" s="134"/>
      <c r="G404" s="133"/>
      <c r="H404" s="133"/>
      <c r="I404" s="133"/>
      <c r="J404" s="135"/>
      <c r="K404" s="132"/>
      <c r="L404" s="132"/>
      <c r="M404" s="132"/>
      <c r="N404" s="135"/>
    </row>
    <row r="405" spans="1:14" x14ac:dyDescent="0.2">
      <c r="A405" s="132"/>
      <c r="B405" s="133"/>
      <c r="C405" s="132"/>
      <c r="D405" s="134"/>
      <c r="E405" s="132"/>
      <c r="F405" s="134"/>
      <c r="G405" s="133"/>
      <c r="H405" s="133"/>
      <c r="I405" s="133"/>
      <c r="J405" s="135"/>
      <c r="K405" s="132"/>
      <c r="L405" s="132"/>
      <c r="M405" s="132"/>
      <c r="N405" s="135"/>
    </row>
    <row r="406" spans="1:14" x14ac:dyDescent="0.2">
      <c r="A406" s="132"/>
      <c r="B406" s="133"/>
      <c r="C406" s="132"/>
      <c r="D406" s="134"/>
      <c r="E406" s="132"/>
      <c r="F406" s="134"/>
      <c r="G406" s="133"/>
      <c r="H406" s="133"/>
      <c r="I406" s="133"/>
      <c r="J406" s="135"/>
      <c r="K406" s="132"/>
      <c r="L406" s="132"/>
      <c r="M406" s="132"/>
      <c r="N406" s="135"/>
    </row>
    <row r="407" spans="1:14" x14ac:dyDescent="0.2">
      <c r="A407" s="132"/>
      <c r="B407" s="133"/>
      <c r="C407" s="132"/>
      <c r="D407" s="134"/>
      <c r="E407" s="132"/>
      <c r="F407" s="134"/>
      <c r="G407" s="133"/>
      <c r="H407" s="133"/>
      <c r="I407" s="133"/>
      <c r="J407" s="135"/>
      <c r="K407" s="132"/>
      <c r="L407" s="132"/>
      <c r="M407" s="132"/>
      <c r="N407" s="135"/>
    </row>
    <row r="408" spans="1:14" x14ac:dyDescent="0.2">
      <c r="A408" s="132"/>
      <c r="B408" s="133"/>
      <c r="C408" s="132"/>
      <c r="D408" s="134"/>
      <c r="E408" s="132"/>
      <c r="F408" s="134"/>
      <c r="G408" s="133"/>
      <c r="H408" s="133"/>
      <c r="I408" s="133"/>
      <c r="J408" s="135"/>
      <c r="K408" s="132"/>
      <c r="L408" s="132"/>
      <c r="M408" s="132"/>
      <c r="N408" s="135"/>
    </row>
    <row r="409" spans="1:14" x14ac:dyDescent="0.2">
      <c r="A409" s="132"/>
      <c r="B409" s="133"/>
      <c r="C409" s="132"/>
      <c r="D409" s="134"/>
      <c r="E409" s="132"/>
      <c r="F409" s="134"/>
      <c r="G409" s="133"/>
      <c r="H409" s="133"/>
      <c r="I409" s="133"/>
      <c r="J409" s="135"/>
      <c r="K409" s="132"/>
      <c r="L409" s="132"/>
      <c r="M409" s="132"/>
      <c r="N409" s="135"/>
    </row>
    <row r="410" spans="1:14" x14ac:dyDescent="0.2">
      <c r="A410" s="132"/>
      <c r="B410" s="133"/>
      <c r="C410" s="132"/>
      <c r="D410" s="134"/>
      <c r="E410" s="132"/>
      <c r="F410" s="134"/>
      <c r="G410" s="133"/>
      <c r="H410" s="133"/>
      <c r="I410" s="133"/>
      <c r="J410" s="135"/>
      <c r="K410" s="132"/>
      <c r="L410" s="132"/>
      <c r="M410" s="132"/>
      <c r="N410" s="135"/>
    </row>
    <row r="411" spans="1:14" x14ac:dyDescent="0.2">
      <c r="A411" s="132"/>
      <c r="B411" s="133"/>
      <c r="C411" s="132"/>
      <c r="D411" s="134"/>
      <c r="E411" s="132"/>
      <c r="F411" s="134"/>
      <c r="G411" s="133"/>
      <c r="H411" s="133"/>
      <c r="I411" s="133"/>
      <c r="J411" s="135"/>
      <c r="K411" s="132"/>
      <c r="L411" s="132"/>
      <c r="M411" s="132"/>
      <c r="N411" s="135"/>
    </row>
    <row r="412" spans="1:14" x14ac:dyDescent="0.2">
      <c r="A412" s="132"/>
      <c r="B412" s="133"/>
      <c r="C412" s="132"/>
      <c r="D412" s="134"/>
      <c r="E412" s="132"/>
      <c r="F412" s="134"/>
      <c r="G412" s="133"/>
      <c r="H412" s="133"/>
      <c r="I412" s="133"/>
      <c r="J412" s="135"/>
      <c r="K412" s="132"/>
      <c r="L412" s="132"/>
      <c r="M412" s="132"/>
      <c r="N412" s="135"/>
    </row>
    <row r="413" spans="1:14" x14ac:dyDescent="0.2">
      <c r="A413" s="132"/>
      <c r="B413" s="133"/>
      <c r="C413" s="132"/>
      <c r="D413" s="134"/>
      <c r="E413" s="132"/>
      <c r="F413" s="134"/>
      <c r="G413" s="133"/>
      <c r="H413" s="133"/>
      <c r="I413" s="133"/>
      <c r="J413" s="135"/>
      <c r="K413" s="132"/>
      <c r="L413" s="132"/>
      <c r="M413" s="132"/>
      <c r="N413" s="135"/>
    </row>
    <row r="414" spans="1:14" x14ac:dyDescent="0.2">
      <c r="A414" s="132"/>
      <c r="B414" s="133"/>
      <c r="C414" s="132"/>
      <c r="D414" s="134"/>
      <c r="E414" s="132"/>
      <c r="F414" s="134"/>
      <c r="G414" s="133"/>
      <c r="H414" s="133"/>
      <c r="I414" s="133"/>
      <c r="J414" s="135"/>
      <c r="K414" s="132"/>
      <c r="L414" s="132"/>
      <c r="M414" s="132"/>
      <c r="N414" s="135"/>
    </row>
    <row r="415" spans="1:14" x14ac:dyDescent="0.2">
      <c r="A415" s="132"/>
      <c r="B415" s="133"/>
      <c r="C415" s="132"/>
      <c r="D415" s="134"/>
      <c r="E415" s="132"/>
      <c r="F415" s="134"/>
      <c r="G415" s="133"/>
      <c r="H415" s="133"/>
      <c r="I415" s="133"/>
      <c r="J415" s="135"/>
      <c r="K415" s="132"/>
      <c r="L415" s="132"/>
      <c r="M415" s="132"/>
      <c r="N415" s="135"/>
    </row>
    <row r="416" spans="1:14" x14ac:dyDescent="0.2">
      <c r="A416" s="132"/>
      <c r="B416" s="133"/>
      <c r="C416" s="132"/>
      <c r="D416" s="134"/>
      <c r="E416" s="132"/>
      <c r="F416" s="134"/>
      <c r="G416" s="133"/>
      <c r="H416" s="133"/>
      <c r="I416" s="133"/>
      <c r="J416" s="135"/>
      <c r="K416" s="132"/>
      <c r="L416" s="132"/>
      <c r="M416" s="132"/>
      <c r="N416" s="135"/>
    </row>
    <row r="417" spans="1:14" x14ac:dyDescent="0.2">
      <c r="A417" s="132"/>
      <c r="B417" s="133"/>
      <c r="C417" s="132"/>
      <c r="D417" s="134"/>
      <c r="E417" s="132"/>
      <c r="F417" s="134"/>
      <c r="G417" s="133"/>
      <c r="H417" s="133"/>
      <c r="I417" s="133"/>
      <c r="J417" s="135"/>
      <c r="K417" s="132"/>
      <c r="L417" s="132"/>
      <c r="M417" s="132"/>
      <c r="N417" s="135"/>
    </row>
    <row r="418" spans="1:14" x14ac:dyDescent="0.2">
      <c r="A418" s="132"/>
      <c r="B418" s="133"/>
      <c r="C418" s="132"/>
      <c r="D418" s="134"/>
      <c r="E418" s="132"/>
      <c r="F418" s="134"/>
      <c r="G418" s="133"/>
      <c r="H418" s="133"/>
      <c r="I418" s="133"/>
      <c r="J418" s="135"/>
      <c r="K418" s="132"/>
      <c r="L418" s="132"/>
      <c r="M418" s="132"/>
      <c r="N418" s="135"/>
    </row>
    <row r="419" spans="1:14" x14ac:dyDescent="0.2">
      <c r="A419" s="132"/>
      <c r="B419" s="133"/>
      <c r="C419" s="132"/>
      <c r="D419" s="134"/>
      <c r="E419" s="132"/>
      <c r="F419" s="134"/>
      <c r="G419" s="133"/>
      <c r="H419" s="133"/>
      <c r="I419" s="133"/>
      <c r="J419" s="135"/>
      <c r="K419" s="132"/>
      <c r="L419" s="132"/>
      <c r="M419" s="132"/>
      <c r="N419" s="135"/>
    </row>
    <row r="420" spans="1:14" x14ac:dyDescent="0.2">
      <c r="A420" s="132"/>
      <c r="B420" s="133"/>
      <c r="C420" s="132"/>
      <c r="D420" s="134"/>
      <c r="E420" s="132"/>
      <c r="F420" s="134"/>
      <c r="G420" s="133"/>
      <c r="H420" s="133"/>
      <c r="I420" s="133"/>
      <c r="J420" s="135"/>
      <c r="K420" s="132"/>
      <c r="L420" s="132"/>
      <c r="M420" s="132"/>
      <c r="N420" s="135"/>
    </row>
    <row r="421" spans="1:14" x14ac:dyDescent="0.2">
      <c r="A421" s="132"/>
      <c r="B421" s="133"/>
      <c r="C421" s="132"/>
      <c r="D421" s="134"/>
      <c r="E421" s="132"/>
      <c r="F421" s="134"/>
      <c r="G421" s="133"/>
      <c r="H421" s="133"/>
      <c r="I421" s="133"/>
      <c r="J421" s="135"/>
      <c r="K421" s="132"/>
      <c r="L421" s="132"/>
      <c r="M421" s="132"/>
      <c r="N421" s="135"/>
    </row>
    <row r="422" spans="1:14" x14ac:dyDescent="0.2">
      <c r="A422" s="132"/>
      <c r="B422" s="133"/>
      <c r="C422" s="132"/>
      <c r="D422" s="134"/>
      <c r="E422" s="132"/>
      <c r="F422" s="134"/>
      <c r="G422" s="133"/>
      <c r="H422" s="133"/>
      <c r="I422" s="133"/>
      <c r="J422" s="135"/>
      <c r="K422" s="132"/>
      <c r="L422" s="132"/>
      <c r="M422" s="132"/>
      <c r="N422" s="135"/>
    </row>
    <row r="423" spans="1:14" x14ac:dyDescent="0.2">
      <c r="A423" s="132"/>
      <c r="B423" s="133"/>
      <c r="C423" s="132"/>
      <c r="D423" s="134"/>
      <c r="E423" s="132"/>
      <c r="F423" s="134"/>
      <c r="G423" s="133"/>
      <c r="H423" s="133"/>
      <c r="I423" s="133"/>
      <c r="J423" s="135"/>
      <c r="K423" s="132"/>
      <c r="L423" s="132"/>
      <c r="M423" s="132"/>
      <c r="N423" s="135"/>
    </row>
    <row r="424" spans="1:14" x14ac:dyDescent="0.2">
      <c r="A424" s="132"/>
      <c r="B424" s="133"/>
      <c r="C424" s="132"/>
      <c r="D424" s="134"/>
      <c r="E424" s="132"/>
      <c r="F424" s="134"/>
      <c r="G424" s="133"/>
      <c r="H424" s="133"/>
      <c r="I424" s="133"/>
      <c r="J424" s="135"/>
      <c r="K424" s="132"/>
      <c r="L424" s="132"/>
      <c r="M424" s="132"/>
      <c r="N424" s="135"/>
    </row>
    <row r="425" spans="1:14" x14ac:dyDescent="0.2">
      <c r="A425" s="132"/>
      <c r="B425" s="133"/>
      <c r="C425" s="132"/>
      <c r="D425" s="134"/>
      <c r="E425" s="132"/>
      <c r="F425" s="134"/>
      <c r="G425" s="133"/>
      <c r="H425" s="133"/>
      <c r="I425" s="133"/>
      <c r="J425" s="135"/>
      <c r="K425" s="132"/>
      <c r="L425" s="132"/>
      <c r="M425" s="132"/>
      <c r="N425" s="135"/>
    </row>
    <row r="426" spans="1:14" x14ac:dyDescent="0.2">
      <c r="A426" s="132"/>
      <c r="B426" s="133"/>
      <c r="C426" s="132"/>
      <c r="D426" s="134"/>
      <c r="E426" s="132"/>
      <c r="F426" s="134"/>
      <c r="G426" s="133"/>
      <c r="H426" s="133"/>
      <c r="I426" s="133"/>
      <c r="J426" s="135"/>
      <c r="K426" s="132"/>
      <c r="L426" s="132"/>
      <c r="M426" s="132"/>
      <c r="N426" s="135"/>
    </row>
    <row r="427" spans="1:14" x14ac:dyDescent="0.2">
      <c r="A427" s="132"/>
      <c r="B427" s="133"/>
      <c r="C427" s="132"/>
      <c r="D427" s="134"/>
      <c r="E427" s="132"/>
      <c r="F427" s="134"/>
      <c r="G427" s="133"/>
      <c r="H427" s="133"/>
      <c r="I427" s="133"/>
      <c r="J427" s="135"/>
      <c r="K427" s="132"/>
      <c r="L427" s="132"/>
      <c r="M427" s="132"/>
      <c r="N427" s="135"/>
    </row>
    <row r="428" spans="1:14" x14ac:dyDescent="0.2">
      <c r="A428" s="132"/>
      <c r="B428" s="133"/>
      <c r="C428" s="132"/>
      <c r="D428" s="134"/>
      <c r="E428" s="132"/>
      <c r="F428" s="134"/>
      <c r="G428" s="133"/>
      <c r="H428" s="133"/>
      <c r="I428" s="133"/>
      <c r="J428" s="135"/>
      <c r="K428" s="132"/>
      <c r="L428" s="132"/>
      <c r="M428" s="132"/>
      <c r="N428" s="135"/>
    </row>
    <row r="429" spans="1:14" x14ac:dyDescent="0.2">
      <c r="A429" s="132"/>
      <c r="B429" s="133"/>
      <c r="C429" s="132"/>
      <c r="D429" s="134"/>
      <c r="E429" s="132"/>
      <c r="F429" s="134"/>
      <c r="G429" s="133"/>
      <c r="H429" s="133"/>
      <c r="I429" s="133"/>
      <c r="J429" s="135"/>
      <c r="K429" s="132"/>
      <c r="L429" s="132"/>
      <c r="M429" s="132"/>
      <c r="N429" s="135"/>
    </row>
    <row r="430" spans="1:14" x14ac:dyDescent="0.2">
      <c r="A430" s="132"/>
      <c r="B430" s="133"/>
      <c r="C430" s="132"/>
      <c r="D430" s="134"/>
      <c r="E430" s="132"/>
      <c r="F430" s="134"/>
      <c r="G430" s="133"/>
      <c r="H430" s="133"/>
      <c r="I430" s="133"/>
      <c r="J430" s="135"/>
      <c r="K430" s="132"/>
      <c r="L430" s="132"/>
      <c r="M430" s="132"/>
      <c r="N430" s="135"/>
    </row>
    <row r="431" spans="1:14" x14ac:dyDescent="0.2">
      <c r="A431" s="132"/>
      <c r="B431" s="133"/>
      <c r="C431" s="132"/>
      <c r="D431" s="134"/>
      <c r="E431" s="132"/>
      <c r="F431" s="134"/>
      <c r="G431" s="133"/>
      <c r="H431" s="133"/>
      <c r="I431" s="133"/>
      <c r="J431" s="135"/>
      <c r="K431" s="132"/>
      <c r="L431" s="132"/>
      <c r="M431" s="132"/>
      <c r="N431" s="135"/>
    </row>
    <row r="432" spans="1:14" x14ac:dyDescent="0.2">
      <c r="A432" s="132"/>
      <c r="B432" s="133"/>
      <c r="C432" s="132"/>
      <c r="D432" s="134"/>
      <c r="E432" s="132"/>
      <c r="F432" s="134"/>
      <c r="G432" s="133"/>
      <c r="H432" s="133"/>
      <c r="I432" s="133"/>
      <c r="J432" s="135"/>
      <c r="K432" s="132"/>
      <c r="L432" s="132"/>
      <c r="M432" s="132"/>
      <c r="N432" s="135"/>
    </row>
    <row r="433" spans="1:14" x14ac:dyDescent="0.2">
      <c r="A433" s="132"/>
      <c r="B433" s="133"/>
      <c r="C433" s="132"/>
      <c r="D433" s="134"/>
      <c r="E433" s="132"/>
      <c r="F433" s="134"/>
      <c r="G433" s="133"/>
      <c r="H433" s="133"/>
      <c r="I433" s="133"/>
      <c r="J433" s="135"/>
      <c r="K433" s="132"/>
      <c r="L433" s="132"/>
      <c r="M433" s="132"/>
      <c r="N433" s="135"/>
    </row>
    <row r="434" spans="1:14" x14ac:dyDescent="0.2">
      <c r="A434" s="132"/>
      <c r="B434" s="133"/>
      <c r="C434" s="132"/>
      <c r="D434" s="134"/>
      <c r="E434" s="132"/>
      <c r="F434" s="134"/>
      <c r="G434" s="133"/>
      <c r="H434" s="133"/>
      <c r="I434" s="133"/>
      <c r="J434" s="135"/>
      <c r="K434" s="132"/>
      <c r="L434" s="132"/>
      <c r="M434" s="132"/>
      <c r="N434" s="135"/>
    </row>
    <row r="435" spans="1:14" x14ac:dyDescent="0.2">
      <c r="A435" s="132"/>
      <c r="B435" s="133"/>
      <c r="C435" s="132"/>
      <c r="D435" s="134"/>
      <c r="E435" s="132"/>
      <c r="F435" s="134"/>
      <c r="G435" s="133"/>
      <c r="H435" s="133"/>
      <c r="I435" s="133"/>
      <c r="J435" s="135"/>
      <c r="K435" s="132"/>
      <c r="L435" s="132"/>
      <c r="M435" s="132"/>
      <c r="N435" s="135"/>
    </row>
    <row r="436" spans="1:14" x14ac:dyDescent="0.2">
      <c r="A436" s="132"/>
      <c r="B436" s="133"/>
      <c r="C436" s="132"/>
      <c r="D436" s="134"/>
      <c r="E436" s="132"/>
      <c r="F436" s="134"/>
      <c r="G436" s="133"/>
      <c r="H436" s="133"/>
      <c r="I436" s="133"/>
      <c r="J436" s="135"/>
      <c r="K436" s="132"/>
      <c r="L436" s="132"/>
      <c r="M436" s="132"/>
      <c r="N436" s="135"/>
    </row>
    <row r="437" spans="1:14" x14ac:dyDescent="0.2">
      <c r="A437" s="132"/>
      <c r="B437" s="133"/>
      <c r="C437" s="132"/>
      <c r="D437" s="134"/>
      <c r="E437" s="132"/>
      <c r="F437" s="134"/>
      <c r="G437" s="133"/>
      <c r="H437" s="133"/>
      <c r="I437" s="133"/>
      <c r="J437" s="135"/>
      <c r="K437" s="132"/>
      <c r="L437" s="132"/>
      <c r="M437" s="132"/>
      <c r="N437" s="135"/>
    </row>
    <row r="438" spans="1:14" x14ac:dyDescent="0.2">
      <c r="A438" s="132"/>
      <c r="B438" s="133"/>
      <c r="C438" s="132"/>
      <c r="D438" s="134"/>
      <c r="E438" s="132"/>
      <c r="F438" s="134"/>
      <c r="G438" s="133"/>
      <c r="H438" s="133"/>
      <c r="I438" s="133"/>
      <c r="J438" s="135"/>
      <c r="K438" s="132"/>
      <c r="L438" s="132"/>
      <c r="M438" s="132"/>
      <c r="N438" s="135"/>
    </row>
    <row r="439" spans="1:14" x14ac:dyDescent="0.2">
      <c r="A439" s="132"/>
      <c r="B439" s="133"/>
      <c r="C439" s="132"/>
      <c r="D439" s="134"/>
      <c r="E439" s="132"/>
      <c r="F439" s="134"/>
      <c r="G439" s="133"/>
      <c r="H439" s="133"/>
      <c r="I439" s="133"/>
      <c r="J439" s="135"/>
      <c r="K439" s="132"/>
      <c r="L439" s="132"/>
      <c r="M439" s="132"/>
      <c r="N439" s="135"/>
    </row>
    <row r="440" spans="1:14" x14ac:dyDescent="0.2">
      <c r="A440" s="132"/>
      <c r="B440" s="133"/>
      <c r="C440" s="132"/>
      <c r="D440" s="134"/>
      <c r="E440" s="132"/>
      <c r="F440" s="134"/>
      <c r="G440" s="133"/>
      <c r="H440" s="133"/>
      <c r="I440" s="133"/>
      <c r="J440" s="135"/>
      <c r="K440" s="132"/>
      <c r="L440" s="132"/>
      <c r="M440" s="132"/>
      <c r="N440" s="135"/>
    </row>
    <row r="441" spans="1:14" x14ac:dyDescent="0.2">
      <c r="A441" s="132"/>
      <c r="B441" s="133"/>
      <c r="C441" s="132"/>
      <c r="D441" s="134"/>
      <c r="E441" s="132"/>
      <c r="F441" s="134"/>
      <c r="G441" s="133"/>
      <c r="H441" s="133"/>
      <c r="I441" s="133"/>
      <c r="J441" s="135"/>
      <c r="K441" s="132"/>
      <c r="L441" s="132"/>
      <c r="M441" s="132"/>
      <c r="N441" s="135"/>
    </row>
    <row r="442" spans="1:14" x14ac:dyDescent="0.2">
      <c r="A442" s="132"/>
      <c r="B442" s="133"/>
      <c r="C442" s="132"/>
      <c r="D442" s="134"/>
      <c r="E442" s="132"/>
      <c r="F442" s="134"/>
      <c r="G442" s="133"/>
      <c r="H442" s="133"/>
      <c r="I442" s="133"/>
      <c r="J442" s="135"/>
      <c r="K442" s="132"/>
      <c r="L442" s="132"/>
      <c r="M442" s="132"/>
      <c r="N442" s="135"/>
    </row>
    <row r="443" spans="1:14" x14ac:dyDescent="0.2">
      <c r="A443" s="132"/>
      <c r="B443" s="133"/>
      <c r="C443" s="132"/>
      <c r="D443" s="134"/>
      <c r="E443" s="132"/>
      <c r="F443" s="134"/>
      <c r="G443" s="133"/>
      <c r="H443" s="133"/>
      <c r="I443" s="133"/>
      <c r="J443" s="135"/>
      <c r="K443" s="132"/>
      <c r="L443" s="132"/>
      <c r="M443" s="132"/>
      <c r="N443" s="135"/>
    </row>
    <row r="444" spans="1:14" x14ac:dyDescent="0.2">
      <c r="A444" s="132"/>
      <c r="B444" s="133"/>
      <c r="C444" s="132"/>
      <c r="D444" s="134"/>
      <c r="E444" s="132"/>
      <c r="F444" s="134"/>
      <c r="G444" s="133"/>
      <c r="H444" s="133"/>
      <c r="I444" s="133"/>
      <c r="J444" s="135"/>
      <c r="K444" s="132"/>
      <c r="L444" s="132"/>
      <c r="M444" s="132"/>
      <c r="N444" s="135"/>
    </row>
    <row r="445" spans="1:14" x14ac:dyDescent="0.2">
      <c r="A445" s="132"/>
      <c r="B445" s="133"/>
      <c r="C445" s="132"/>
      <c r="D445" s="134"/>
      <c r="E445" s="132"/>
      <c r="F445" s="134"/>
      <c r="G445" s="133"/>
      <c r="H445" s="133"/>
      <c r="I445" s="133"/>
      <c r="J445" s="135"/>
      <c r="K445" s="132"/>
      <c r="L445" s="132"/>
      <c r="M445" s="132"/>
      <c r="N445" s="135"/>
    </row>
    <row r="446" spans="1:14" x14ac:dyDescent="0.2">
      <c r="A446" s="132"/>
      <c r="B446" s="133"/>
      <c r="C446" s="132"/>
      <c r="D446" s="134"/>
      <c r="E446" s="132"/>
      <c r="F446" s="134"/>
      <c r="G446" s="133"/>
      <c r="H446" s="133"/>
      <c r="I446" s="133"/>
      <c r="J446" s="135"/>
      <c r="K446" s="132"/>
      <c r="L446" s="132"/>
      <c r="M446" s="132"/>
      <c r="N446" s="135"/>
    </row>
    <row r="447" spans="1:14" x14ac:dyDescent="0.2">
      <c r="A447" s="132"/>
      <c r="B447" s="133"/>
      <c r="C447" s="132"/>
      <c r="D447" s="134"/>
      <c r="E447" s="132"/>
      <c r="F447" s="134"/>
      <c r="G447" s="133"/>
      <c r="H447" s="133"/>
      <c r="I447" s="133"/>
      <c r="J447" s="135"/>
      <c r="K447" s="132"/>
      <c r="L447" s="132"/>
      <c r="M447" s="132"/>
      <c r="N447" s="135"/>
    </row>
    <row r="448" spans="1:14" x14ac:dyDescent="0.2">
      <c r="A448" s="132"/>
      <c r="B448" s="133"/>
      <c r="C448" s="132"/>
      <c r="D448" s="134"/>
      <c r="E448" s="132"/>
      <c r="F448" s="134"/>
      <c r="G448" s="133"/>
      <c r="H448" s="133"/>
      <c r="I448" s="133"/>
      <c r="J448" s="135"/>
      <c r="K448" s="132"/>
      <c r="L448" s="132"/>
      <c r="M448" s="132"/>
      <c r="N448" s="135"/>
    </row>
    <row r="449" spans="1:14" x14ac:dyDescent="0.2">
      <c r="A449" s="132"/>
      <c r="B449" s="133"/>
      <c r="C449" s="132"/>
      <c r="D449" s="134"/>
      <c r="E449" s="132"/>
      <c r="F449" s="134"/>
      <c r="G449" s="133"/>
      <c r="H449" s="133"/>
      <c r="I449" s="133"/>
      <c r="J449" s="135"/>
      <c r="K449" s="132"/>
      <c r="L449" s="132"/>
      <c r="M449" s="132"/>
      <c r="N449" s="135"/>
    </row>
    <row r="450" spans="1:14" x14ac:dyDescent="0.2">
      <c r="A450" s="132"/>
      <c r="B450" s="133"/>
      <c r="C450" s="132"/>
      <c r="D450" s="134"/>
      <c r="E450" s="132"/>
      <c r="F450" s="134"/>
      <c r="G450" s="133"/>
      <c r="H450" s="133"/>
      <c r="I450" s="133"/>
      <c r="J450" s="135"/>
      <c r="K450" s="132"/>
      <c r="L450" s="132"/>
      <c r="M450" s="132"/>
      <c r="N450" s="135"/>
    </row>
    <row r="451" spans="1:14" x14ac:dyDescent="0.2">
      <c r="A451" s="132"/>
      <c r="B451" s="133"/>
      <c r="C451" s="132"/>
      <c r="D451" s="134"/>
      <c r="E451" s="132"/>
      <c r="F451" s="134"/>
      <c r="G451" s="133"/>
      <c r="H451" s="133"/>
      <c r="I451" s="133"/>
      <c r="J451" s="135"/>
      <c r="K451" s="132"/>
      <c r="L451" s="132"/>
      <c r="M451" s="132"/>
      <c r="N451" s="135"/>
    </row>
    <row r="452" spans="1:14" x14ac:dyDescent="0.2">
      <c r="A452" s="132"/>
      <c r="B452" s="133"/>
      <c r="C452" s="132"/>
      <c r="D452" s="134"/>
      <c r="E452" s="132"/>
      <c r="F452" s="134"/>
      <c r="G452" s="133"/>
      <c r="H452" s="133"/>
      <c r="I452" s="133"/>
      <c r="J452" s="135"/>
      <c r="K452" s="132"/>
      <c r="L452" s="132"/>
      <c r="M452" s="132"/>
      <c r="N452" s="135"/>
    </row>
    <row r="453" spans="1:14" x14ac:dyDescent="0.2">
      <c r="A453" s="132"/>
      <c r="B453" s="133"/>
      <c r="C453" s="132"/>
      <c r="D453" s="134"/>
      <c r="E453" s="132"/>
      <c r="F453" s="134"/>
      <c r="G453" s="133"/>
      <c r="H453" s="133"/>
      <c r="I453" s="133"/>
      <c r="J453" s="135"/>
      <c r="K453" s="132"/>
      <c r="L453" s="132"/>
      <c r="M453" s="132"/>
      <c r="N453" s="135"/>
    </row>
    <row r="454" spans="1:14" x14ac:dyDescent="0.2">
      <c r="A454" s="132"/>
      <c r="B454" s="133"/>
      <c r="C454" s="132"/>
      <c r="D454" s="134"/>
      <c r="E454" s="132"/>
      <c r="F454" s="134"/>
      <c r="G454" s="133"/>
      <c r="H454" s="133"/>
      <c r="I454" s="133"/>
      <c r="J454" s="135"/>
      <c r="K454" s="132"/>
      <c r="L454" s="132"/>
      <c r="M454" s="132"/>
      <c r="N454" s="135"/>
    </row>
    <row r="455" spans="1:14" x14ac:dyDescent="0.2">
      <c r="A455" s="132"/>
      <c r="B455" s="133"/>
      <c r="C455" s="132"/>
      <c r="D455" s="134"/>
      <c r="E455" s="132"/>
      <c r="F455" s="134"/>
      <c r="G455" s="133"/>
      <c r="H455" s="133"/>
      <c r="I455" s="133"/>
      <c r="J455" s="135"/>
      <c r="K455" s="132"/>
      <c r="L455" s="132"/>
      <c r="M455" s="132"/>
      <c r="N455" s="135"/>
    </row>
    <row r="456" spans="1:14" x14ac:dyDescent="0.2">
      <c r="A456" s="132"/>
      <c r="B456" s="133"/>
      <c r="C456" s="132"/>
      <c r="D456" s="134"/>
      <c r="E456" s="132"/>
      <c r="F456" s="134"/>
      <c r="G456" s="133"/>
      <c r="H456" s="133"/>
      <c r="I456" s="133"/>
      <c r="J456" s="135"/>
      <c r="K456" s="132"/>
      <c r="L456" s="132"/>
      <c r="M456" s="132"/>
      <c r="N456" s="135"/>
    </row>
    <row r="457" spans="1:14" x14ac:dyDescent="0.2">
      <c r="A457" s="132"/>
      <c r="B457" s="133"/>
      <c r="C457" s="132"/>
      <c r="D457" s="134"/>
      <c r="E457" s="132"/>
      <c r="F457" s="134"/>
      <c r="G457" s="133"/>
      <c r="H457" s="133"/>
      <c r="I457" s="133"/>
      <c r="J457" s="135"/>
      <c r="K457" s="132"/>
      <c r="L457" s="132"/>
      <c r="M457" s="132"/>
      <c r="N457" s="135"/>
    </row>
    <row r="458" spans="1:14" x14ac:dyDescent="0.2">
      <c r="A458" s="132"/>
      <c r="B458" s="133"/>
      <c r="C458" s="132"/>
      <c r="D458" s="134"/>
      <c r="E458" s="132"/>
      <c r="F458" s="134"/>
      <c r="G458" s="133"/>
      <c r="H458" s="133"/>
      <c r="I458" s="133"/>
      <c r="J458" s="135"/>
      <c r="K458" s="132"/>
      <c r="L458" s="132"/>
      <c r="M458" s="132"/>
      <c r="N458" s="135"/>
    </row>
    <row r="459" spans="1:14" x14ac:dyDescent="0.2">
      <c r="A459" s="132"/>
      <c r="B459" s="133"/>
      <c r="C459" s="132"/>
      <c r="D459" s="134"/>
      <c r="E459" s="132"/>
      <c r="F459" s="134"/>
      <c r="G459" s="133"/>
      <c r="H459" s="133"/>
      <c r="I459" s="133"/>
      <c r="J459" s="135"/>
      <c r="K459" s="132"/>
      <c r="L459" s="132"/>
      <c r="M459" s="132"/>
      <c r="N459" s="135"/>
    </row>
    <row r="460" spans="1:14" x14ac:dyDescent="0.2">
      <c r="A460" s="132"/>
      <c r="B460" s="133"/>
      <c r="C460" s="132"/>
      <c r="D460" s="134"/>
      <c r="E460" s="132"/>
      <c r="F460" s="134"/>
      <c r="G460" s="133"/>
      <c r="H460" s="133"/>
      <c r="I460" s="133"/>
      <c r="J460" s="135"/>
      <c r="K460" s="132"/>
      <c r="L460" s="132"/>
      <c r="M460" s="132"/>
      <c r="N460" s="135"/>
    </row>
    <row r="461" spans="1:14" x14ac:dyDescent="0.2">
      <c r="A461" s="132"/>
      <c r="B461" s="133"/>
      <c r="C461" s="132"/>
      <c r="D461" s="134"/>
      <c r="E461" s="132"/>
      <c r="F461" s="134"/>
      <c r="G461" s="133"/>
      <c r="H461" s="133"/>
      <c r="I461" s="133"/>
      <c r="J461" s="135"/>
      <c r="K461" s="132"/>
      <c r="L461" s="132"/>
      <c r="M461" s="132"/>
      <c r="N461" s="135"/>
    </row>
    <row r="462" spans="1:14" x14ac:dyDescent="0.2">
      <c r="A462" s="132"/>
      <c r="B462" s="133"/>
      <c r="C462" s="132"/>
      <c r="D462" s="134"/>
      <c r="E462" s="132"/>
      <c r="F462" s="134"/>
      <c r="G462" s="133"/>
      <c r="H462" s="133"/>
      <c r="I462" s="133"/>
      <c r="J462" s="135"/>
      <c r="K462" s="132"/>
      <c r="L462" s="132"/>
      <c r="M462" s="132"/>
      <c r="N462" s="135"/>
    </row>
    <row r="463" spans="1:14" x14ac:dyDescent="0.2">
      <c r="A463" s="132"/>
      <c r="B463" s="133"/>
      <c r="C463" s="132"/>
      <c r="D463" s="134"/>
      <c r="E463" s="132"/>
      <c r="F463" s="134"/>
      <c r="G463" s="133"/>
      <c r="H463" s="133"/>
      <c r="I463" s="133"/>
      <c r="J463" s="135"/>
      <c r="K463" s="132"/>
      <c r="L463" s="132"/>
      <c r="M463" s="132"/>
      <c r="N463" s="135"/>
    </row>
    <row r="464" spans="1:14" x14ac:dyDescent="0.2">
      <c r="A464" s="132"/>
      <c r="B464" s="133"/>
      <c r="C464" s="132"/>
      <c r="D464" s="134"/>
      <c r="E464" s="132"/>
      <c r="F464" s="134"/>
      <c r="G464" s="133"/>
      <c r="H464" s="133"/>
      <c r="I464" s="133"/>
      <c r="J464" s="135"/>
      <c r="K464" s="132"/>
      <c r="L464" s="132"/>
      <c r="M464" s="132"/>
      <c r="N464" s="135"/>
    </row>
    <row r="465" spans="1:14" x14ac:dyDescent="0.2">
      <c r="A465" s="132"/>
      <c r="B465" s="133"/>
      <c r="C465" s="132"/>
      <c r="D465" s="134"/>
      <c r="E465" s="132"/>
      <c r="F465" s="134"/>
      <c r="G465" s="133"/>
      <c r="H465" s="133"/>
      <c r="I465" s="133"/>
      <c r="J465" s="135"/>
      <c r="K465" s="132"/>
      <c r="L465" s="132"/>
      <c r="M465" s="132"/>
      <c r="N465" s="135"/>
    </row>
    <row r="466" spans="1:14" x14ac:dyDescent="0.2">
      <c r="A466" s="132"/>
      <c r="B466" s="133"/>
      <c r="C466" s="132"/>
      <c r="D466" s="134"/>
      <c r="E466" s="132"/>
      <c r="F466" s="134"/>
      <c r="G466" s="133"/>
      <c r="H466" s="133"/>
      <c r="I466" s="133"/>
      <c r="J466" s="135"/>
      <c r="K466" s="132"/>
      <c r="L466" s="132"/>
      <c r="M466" s="132"/>
      <c r="N466" s="135"/>
    </row>
    <row r="467" spans="1:14" x14ac:dyDescent="0.2">
      <c r="A467" s="132"/>
      <c r="B467" s="133"/>
      <c r="C467" s="132"/>
      <c r="D467" s="134"/>
      <c r="E467" s="132"/>
      <c r="F467" s="134"/>
      <c r="G467" s="133"/>
      <c r="H467" s="133"/>
      <c r="I467" s="133"/>
      <c r="J467" s="135"/>
      <c r="K467" s="132"/>
      <c r="L467" s="132"/>
      <c r="M467" s="132"/>
      <c r="N467" s="135"/>
    </row>
    <row r="468" spans="1:14" x14ac:dyDescent="0.2">
      <c r="A468" s="132"/>
      <c r="B468" s="133"/>
      <c r="C468" s="132"/>
      <c r="D468" s="134"/>
      <c r="E468" s="132"/>
      <c r="F468" s="134"/>
      <c r="G468" s="133"/>
      <c r="H468" s="133"/>
      <c r="I468" s="133"/>
      <c r="J468" s="135"/>
      <c r="K468" s="132"/>
      <c r="L468" s="132"/>
      <c r="M468" s="132"/>
      <c r="N468" s="135"/>
    </row>
    <row r="469" spans="1:14" x14ac:dyDescent="0.2">
      <c r="A469" s="132"/>
      <c r="B469" s="133"/>
      <c r="C469" s="132"/>
      <c r="D469" s="134"/>
      <c r="E469" s="132"/>
      <c r="F469" s="134"/>
      <c r="G469" s="133"/>
      <c r="H469" s="133"/>
      <c r="I469" s="133"/>
      <c r="J469" s="135"/>
      <c r="K469" s="132"/>
      <c r="L469" s="132"/>
      <c r="M469" s="132"/>
      <c r="N469" s="135"/>
    </row>
    <row r="470" spans="1:14" x14ac:dyDescent="0.2">
      <c r="A470" s="132"/>
      <c r="B470" s="133"/>
      <c r="C470" s="132"/>
      <c r="D470" s="134"/>
      <c r="E470" s="132"/>
      <c r="F470" s="134"/>
      <c r="G470" s="133"/>
      <c r="H470" s="133"/>
      <c r="I470" s="133"/>
      <c r="J470" s="135"/>
      <c r="K470" s="132"/>
      <c r="L470" s="132"/>
      <c r="M470" s="132"/>
      <c r="N470" s="135"/>
    </row>
    <row r="471" spans="1:14" x14ac:dyDescent="0.2">
      <c r="A471" s="132"/>
      <c r="B471" s="133"/>
      <c r="C471" s="132"/>
      <c r="D471" s="134"/>
      <c r="E471" s="132"/>
      <c r="F471" s="134"/>
      <c r="G471" s="133"/>
      <c r="H471" s="133"/>
      <c r="I471" s="133"/>
      <c r="J471" s="135"/>
      <c r="K471" s="132"/>
      <c r="L471" s="132"/>
      <c r="M471" s="132"/>
      <c r="N471" s="135"/>
    </row>
    <row r="472" spans="1:14" x14ac:dyDescent="0.2">
      <c r="A472" s="132"/>
      <c r="B472" s="133"/>
      <c r="C472" s="132"/>
      <c r="D472" s="134"/>
      <c r="E472" s="132"/>
      <c r="F472" s="134"/>
      <c r="G472" s="133"/>
      <c r="H472" s="133"/>
      <c r="I472" s="133"/>
      <c r="J472" s="135"/>
      <c r="K472" s="132"/>
      <c r="L472" s="132"/>
      <c r="M472" s="132"/>
      <c r="N472" s="135"/>
    </row>
    <row r="473" spans="1:14" x14ac:dyDescent="0.2">
      <c r="A473" s="132"/>
      <c r="B473" s="133"/>
      <c r="C473" s="132"/>
      <c r="D473" s="134"/>
      <c r="E473" s="132"/>
      <c r="F473" s="134"/>
      <c r="G473" s="133"/>
      <c r="H473" s="133"/>
      <c r="I473" s="133"/>
      <c r="J473" s="135"/>
      <c r="K473" s="132"/>
      <c r="L473" s="132"/>
      <c r="M473" s="132"/>
      <c r="N473" s="135"/>
    </row>
    <row r="474" spans="1:14" x14ac:dyDescent="0.2">
      <c r="A474" s="132"/>
      <c r="B474" s="133"/>
      <c r="C474" s="132"/>
      <c r="D474" s="134"/>
      <c r="E474" s="132"/>
      <c r="F474" s="134"/>
      <c r="G474" s="133"/>
      <c r="H474" s="133"/>
      <c r="I474" s="133"/>
      <c r="J474" s="135"/>
      <c r="K474" s="132"/>
      <c r="L474" s="132"/>
      <c r="M474" s="132"/>
      <c r="N474" s="135"/>
    </row>
    <row r="475" spans="1:14" x14ac:dyDescent="0.2">
      <c r="A475" s="132"/>
      <c r="B475" s="133"/>
      <c r="C475" s="132"/>
      <c r="D475" s="134"/>
      <c r="E475" s="132"/>
      <c r="F475" s="134"/>
      <c r="G475" s="133"/>
      <c r="H475" s="133"/>
      <c r="I475" s="133"/>
      <c r="J475" s="135"/>
      <c r="K475" s="132"/>
      <c r="L475" s="132"/>
      <c r="M475" s="132"/>
      <c r="N475" s="135"/>
    </row>
    <row r="476" spans="1:14" x14ac:dyDescent="0.2">
      <c r="A476" s="132"/>
      <c r="B476" s="133"/>
      <c r="C476" s="132"/>
      <c r="D476" s="134"/>
      <c r="E476" s="132"/>
      <c r="F476" s="134"/>
      <c r="G476" s="133"/>
      <c r="H476" s="133"/>
      <c r="I476" s="133"/>
      <c r="J476" s="135"/>
      <c r="K476" s="132"/>
      <c r="L476" s="132"/>
      <c r="M476" s="132"/>
      <c r="N476" s="135"/>
    </row>
    <row r="477" spans="1:14" x14ac:dyDescent="0.2">
      <c r="A477" s="132"/>
      <c r="B477" s="133"/>
      <c r="C477" s="132"/>
      <c r="D477" s="134"/>
      <c r="E477" s="132"/>
      <c r="F477" s="134"/>
      <c r="G477" s="133"/>
      <c r="H477" s="133"/>
      <c r="I477" s="133"/>
      <c r="J477" s="135"/>
      <c r="K477" s="132"/>
      <c r="L477" s="132"/>
      <c r="M477" s="132"/>
      <c r="N477" s="135"/>
    </row>
    <row r="478" spans="1:14" x14ac:dyDescent="0.2">
      <c r="A478" s="132"/>
      <c r="B478" s="133"/>
      <c r="C478" s="132"/>
      <c r="D478" s="134"/>
      <c r="E478" s="132"/>
      <c r="F478" s="134"/>
      <c r="G478" s="133"/>
      <c r="H478" s="133"/>
      <c r="I478" s="133"/>
      <c r="J478" s="135"/>
      <c r="K478" s="132"/>
      <c r="L478" s="132"/>
      <c r="M478" s="132"/>
      <c r="N478" s="135"/>
    </row>
    <row r="479" spans="1:14" x14ac:dyDescent="0.2">
      <c r="A479" s="132"/>
      <c r="B479" s="133"/>
      <c r="C479" s="132"/>
      <c r="D479" s="134"/>
      <c r="E479" s="132"/>
      <c r="F479" s="134"/>
      <c r="G479" s="133"/>
      <c r="H479" s="133"/>
      <c r="I479" s="133"/>
      <c r="J479" s="135"/>
      <c r="K479" s="132"/>
      <c r="L479" s="132"/>
      <c r="M479" s="132"/>
      <c r="N479" s="135"/>
    </row>
    <row r="480" spans="1:14" x14ac:dyDescent="0.2">
      <c r="A480" s="132"/>
      <c r="B480" s="133"/>
      <c r="C480" s="132"/>
      <c r="D480" s="134"/>
      <c r="E480" s="132"/>
      <c r="F480" s="134"/>
      <c r="G480" s="133"/>
      <c r="H480" s="133"/>
      <c r="I480" s="133"/>
      <c r="J480" s="135"/>
      <c r="K480" s="132"/>
      <c r="L480" s="132"/>
      <c r="M480" s="132"/>
      <c r="N480" s="135"/>
    </row>
    <row r="481" spans="1:14" x14ac:dyDescent="0.2">
      <c r="A481" s="132"/>
      <c r="B481" s="133"/>
      <c r="C481" s="132"/>
      <c r="D481" s="134"/>
      <c r="E481" s="132"/>
      <c r="F481" s="134"/>
      <c r="G481" s="133"/>
      <c r="H481" s="133"/>
      <c r="I481" s="133"/>
      <c r="J481" s="135"/>
      <c r="K481" s="132"/>
      <c r="L481" s="132"/>
      <c r="M481" s="132"/>
      <c r="N481" s="135"/>
    </row>
    <row r="482" spans="1:14" x14ac:dyDescent="0.2">
      <c r="A482" s="132"/>
      <c r="B482" s="133"/>
      <c r="C482" s="132"/>
      <c r="D482" s="134"/>
      <c r="E482" s="132"/>
      <c r="F482" s="134"/>
      <c r="G482" s="133"/>
      <c r="H482" s="133"/>
      <c r="I482" s="133"/>
      <c r="J482" s="135"/>
      <c r="K482" s="132"/>
      <c r="L482" s="132"/>
      <c r="M482" s="132"/>
      <c r="N482" s="135"/>
    </row>
    <row r="483" spans="1:14" x14ac:dyDescent="0.2">
      <c r="A483" s="132"/>
      <c r="B483" s="133"/>
      <c r="C483" s="132"/>
      <c r="D483" s="134"/>
      <c r="E483" s="132"/>
      <c r="F483" s="134"/>
      <c r="G483" s="133"/>
      <c r="H483" s="133"/>
      <c r="I483" s="133"/>
      <c r="J483" s="135"/>
      <c r="K483" s="132"/>
      <c r="L483" s="132"/>
      <c r="M483" s="132"/>
      <c r="N483" s="135"/>
    </row>
    <row r="484" spans="1:14" x14ac:dyDescent="0.2">
      <c r="A484" s="132"/>
      <c r="B484" s="133"/>
      <c r="C484" s="132"/>
      <c r="D484" s="134"/>
      <c r="E484" s="132"/>
      <c r="F484" s="134"/>
      <c r="G484" s="133"/>
      <c r="H484" s="133"/>
      <c r="I484" s="133"/>
      <c r="J484" s="135"/>
      <c r="K484" s="132"/>
      <c r="L484" s="132"/>
      <c r="M484" s="132"/>
      <c r="N484" s="135"/>
    </row>
    <row r="485" spans="1:14" x14ac:dyDescent="0.2">
      <c r="A485" s="132"/>
      <c r="B485" s="133"/>
      <c r="C485" s="132"/>
      <c r="D485" s="134"/>
      <c r="E485" s="132"/>
      <c r="F485" s="134"/>
      <c r="G485" s="133"/>
      <c r="H485" s="133"/>
      <c r="I485" s="133"/>
      <c r="J485" s="135"/>
      <c r="K485" s="132"/>
      <c r="L485" s="132"/>
      <c r="M485" s="132"/>
      <c r="N485" s="135"/>
    </row>
    <row r="486" spans="1:14" x14ac:dyDescent="0.2">
      <c r="A486" s="132"/>
      <c r="B486" s="133"/>
      <c r="C486" s="132"/>
      <c r="D486" s="134"/>
      <c r="E486" s="132"/>
      <c r="F486" s="134"/>
      <c r="G486" s="133"/>
      <c r="H486" s="133"/>
      <c r="I486" s="133"/>
      <c r="J486" s="135"/>
      <c r="K486" s="132"/>
      <c r="L486" s="132"/>
      <c r="M486" s="132"/>
      <c r="N486" s="135"/>
    </row>
    <row r="487" spans="1:14" x14ac:dyDescent="0.2">
      <c r="A487" s="132"/>
      <c r="B487" s="133"/>
      <c r="C487" s="132"/>
      <c r="D487" s="134"/>
      <c r="E487" s="132"/>
      <c r="F487" s="134"/>
      <c r="G487" s="133"/>
      <c r="H487" s="133"/>
      <c r="I487" s="133"/>
      <c r="J487" s="135"/>
      <c r="K487" s="132"/>
      <c r="L487" s="132"/>
      <c r="M487" s="132"/>
      <c r="N487" s="135"/>
    </row>
    <row r="488" spans="1:14" x14ac:dyDescent="0.2">
      <c r="A488" s="132"/>
      <c r="B488" s="133"/>
      <c r="C488" s="132"/>
      <c r="D488" s="134"/>
      <c r="E488" s="132"/>
      <c r="F488" s="134"/>
      <c r="G488" s="133"/>
      <c r="H488" s="133"/>
      <c r="I488" s="133"/>
      <c r="J488" s="135"/>
      <c r="K488" s="132"/>
      <c r="L488" s="132"/>
      <c r="M488" s="132"/>
      <c r="N488" s="135"/>
    </row>
    <row r="489" spans="1:14" x14ac:dyDescent="0.2">
      <c r="A489" s="132"/>
      <c r="B489" s="133"/>
      <c r="C489" s="132"/>
      <c r="D489" s="134"/>
      <c r="E489" s="132"/>
      <c r="F489" s="134"/>
      <c r="G489" s="133"/>
      <c r="H489" s="133"/>
      <c r="I489" s="133"/>
      <c r="J489" s="135"/>
      <c r="K489" s="132"/>
      <c r="L489" s="132"/>
      <c r="M489" s="132"/>
      <c r="N489" s="135"/>
    </row>
    <row r="490" spans="1:14" x14ac:dyDescent="0.2">
      <c r="A490" s="132"/>
      <c r="B490" s="133"/>
      <c r="C490" s="132"/>
      <c r="D490" s="134"/>
      <c r="E490" s="132"/>
      <c r="F490" s="134"/>
      <c r="G490" s="133"/>
      <c r="H490" s="133"/>
      <c r="I490" s="133"/>
      <c r="J490" s="135"/>
      <c r="K490" s="132"/>
      <c r="L490" s="132"/>
      <c r="M490" s="132"/>
      <c r="N490" s="135"/>
    </row>
    <row r="491" spans="1:14" x14ac:dyDescent="0.2">
      <c r="A491" s="132"/>
      <c r="B491" s="133"/>
      <c r="C491" s="132"/>
      <c r="D491" s="134"/>
      <c r="E491" s="132"/>
      <c r="F491" s="134"/>
      <c r="G491" s="133"/>
      <c r="H491" s="133"/>
      <c r="I491" s="133"/>
      <c r="J491" s="135"/>
      <c r="K491" s="132"/>
      <c r="L491" s="132"/>
      <c r="M491" s="132"/>
      <c r="N491" s="135"/>
    </row>
    <row r="492" spans="1:14" x14ac:dyDescent="0.2">
      <c r="A492" s="132"/>
      <c r="B492" s="133"/>
      <c r="C492" s="132"/>
      <c r="D492" s="134"/>
      <c r="E492" s="132"/>
      <c r="F492" s="134"/>
      <c r="G492" s="133"/>
      <c r="H492" s="133"/>
      <c r="I492" s="133"/>
      <c r="J492" s="135"/>
      <c r="K492" s="132"/>
      <c r="L492" s="132"/>
      <c r="M492" s="132"/>
      <c r="N492" s="135"/>
    </row>
    <row r="493" spans="1:14" x14ac:dyDescent="0.2">
      <c r="A493" s="132"/>
      <c r="B493" s="133"/>
      <c r="C493" s="132"/>
      <c r="D493" s="134"/>
      <c r="E493" s="132"/>
      <c r="F493" s="134"/>
      <c r="G493" s="133"/>
      <c r="H493" s="133"/>
      <c r="I493" s="133"/>
      <c r="J493" s="135"/>
      <c r="K493" s="132"/>
      <c r="L493" s="132"/>
      <c r="M493" s="132"/>
      <c r="N493" s="135"/>
    </row>
    <row r="494" spans="1:14" x14ac:dyDescent="0.2">
      <c r="A494" s="132"/>
      <c r="B494" s="133"/>
      <c r="C494" s="132"/>
      <c r="D494" s="134"/>
      <c r="E494" s="132"/>
      <c r="F494" s="134"/>
      <c r="G494" s="133"/>
      <c r="H494" s="133"/>
      <c r="I494" s="133"/>
      <c r="J494" s="135"/>
      <c r="K494" s="132"/>
      <c r="L494" s="132"/>
      <c r="M494" s="132"/>
      <c r="N494" s="135"/>
    </row>
    <row r="495" spans="1:14" x14ac:dyDescent="0.2">
      <c r="A495" s="132"/>
      <c r="B495" s="133"/>
      <c r="C495" s="132"/>
      <c r="D495" s="134"/>
      <c r="E495" s="132"/>
      <c r="F495" s="134"/>
      <c r="G495" s="133"/>
      <c r="H495" s="133"/>
      <c r="I495" s="133"/>
      <c r="J495" s="135"/>
      <c r="K495" s="132"/>
      <c r="L495" s="132"/>
      <c r="M495" s="132"/>
      <c r="N495" s="135"/>
    </row>
    <row r="496" spans="1:14" x14ac:dyDescent="0.2">
      <c r="A496" s="132"/>
      <c r="B496" s="133"/>
      <c r="C496" s="132"/>
      <c r="D496" s="134"/>
      <c r="E496" s="132"/>
      <c r="F496" s="134"/>
      <c r="G496" s="133"/>
      <c r="H496" s="133"/>
      <c r="I496" s="133"/>
      <c r="J496" s="135"/>
      <c r="K496" s="132"/>
      <c r="L496" s="132"/>
      <c r="M496" s="132"/>
      <c r="N496" s="135"/>
    </row>
    <row r="497" spans="1:14" x14ac:dyDescent="0.2">
      <c r="A497" s="132"/>
      <c r="B497" s="133"/>
      <c r="C497" s="132"/>
      <c r="D497" s="134"/>
      <c r="E497" s="132"/>
      <c r="F497" s="134"/>
      <c r="G497" s="133"/>
      <c r="H497" s="133"/>
      <c r="I497" s="133"/>
      <c r="J497" s="135"/>
      <c r="K497" s="132"/>
      <c r="L497" s="132"/>
      <c r="M497" s="132"/>
      <c r="N497" s="135"/>
    </row>
    <row r="498" spans="1:14" x14ac:dyDescent="0.2">
      <c r="A498" s="132"/>
      <c r="B498" s="133"/>
      <c r="C498" s="132"/>
      <c r="D498" s="134"/>
      <c r="E498" s="132"/>
      <c r="F498" s="134"/>
      <c r="G498" s="133"/>
      <c r="H498" s="133"/>
      <c r="I498" s="133"/>
      <c r="J498" s="135"/>
      <c r="K498" s="132"/>
      <c r="L498" s="132"/>
      <c r="M498" s="132"/>
      <c r="N498" s="135"/>
    </row>
    <row r="499" spans="1:14" x14ac:dyDescent="0.2">
      <c r="A499" s="132"/>
      <c r="B499" s="133"/>
      <c r="C499" s="132"/>
      <c r="D499" s="134"/>
      <c r="E499" s="132"/>
      <c r="F499" s="134"/>
      <c r="G499" s="133"/>
      <c r="H499" s="133"/>
      <c r="I499" s="133"/>
      <c r="J499" s="135"/>
      <c r="K499" s="132"/>
      <c r="L499" s="132"/>
      <c r="M499" s="132"/>
      <c r="N499" s="135"/>
    </row>
    <row r="500" spans="1:14" x14ac:dyDescent="0.2">
      <c r="A500" s="132"/>
      <c r="B500" s="133"/>
      <c r="C500" s="132"/>
      <c r="D500" s="134"/>
      <c r="E500" s="132"/>
      <c r="F500" s="134"/>
      <c r="G500" s="133"/>
      <c r="H500" s="133"/>
      <c r="I500" s="133"/>
      <c r="J500" s="135"/>
      <c r="K500" s="132"/>
      <c r="L500" s="132"/>
      <c r="M500" s="132"/>
      <c r="N500" s="135"/>
    </row>
    <row r="501" spans="1:14" x14ac:dyDescent="0.2">
      <c r="A501" s="132"/>
      <c r="B501" s="133"/>
      <c r="C501" s="132"/>
      <c r="D501" s="134"/>
      <c r="E501" s="132"/>
      <c r="F501" s="134"/>
      <c r="G501" s="133"/>
      <c r="H501" s="133"/>
      <c r="I501" s="133"/>
      <c r="J501" s="135"/>
      <c r="K501" s="132"/>
      <c r="L501" s="132"/>
      <c r="M501" s="132"/>
      <c r="N501" s="135"/>
    </row>
    <row r="502" spans="1:14" x14ac:dyDescent="0.2">
      <c r="A502" s="132"/>
      <c r="B502" s="133"/>
      <c r="C502" s="132"/>
      <c r="D502" s="134"/>
      <c r="E502" s="132"/>
      <c r="F502" s="134"/>
      <c r="G502" s="133"/>
      <c r="H502" s="133"/>
      <c r="I502" s="133"/>
      <c r="J502" s="135"/>
      <c r="K502" s="132"/>
      <c r="L502" s="132"/>
      <c r="M502" s="132"/>
      <c r="N502" s="135"/>
    </row>
    <row r="503" spans="1:14" x14ac:dyDescent="0.2">
      <c r="A503" s="132"/>
      <c r="B503" s="133"/>
      <c r="C503" s="132"/>
      <c r="D503" s="134"/>
      <c r="E503" s="132"/>
      <c r="F503" s="134"/>
      <c r="G503" s="133"/>
      <c r="H503" s="133"/>
      <c r="I503" s="133"/>
      <c r="J503" s="135"/>
      <c r="K503" s="132"/>
      <c r="L503" s="132"/>
      <c r="M503" s="132"/>
      <c r="N503" s="135"/>
    </row>
    <row r="504" spans="1:14" x14ac:dyDescent="0.2">
      <c r="A504" s="132"/>
      <c r="B504" s="133"/>
      <c r="C504" s="132"/>
      <c r="D504" s="134"/>
      <c r="E504" s="132"/>
      <c r="F504" s="134"/>
      <c r="G504" s="133"/>
      <c r="H504" s="133"/>
      <c r="I504" s="133"/>
      <c r="J504" s="135"/>
      <c r="K504" s="132"/>
      <c r="L504" s="132"/>
      <c r="M504" s="132"/>
      <c r="N504" s="135"/>
    </row>
    <row r="505" spans="1:14" x14ac:dyDescent="0.2">
      <c r="A505" s="132"/>
      <c r="B505" s="133"/>
      <c r="C505" s="132"/>
      <c r="D505" s="134"/>
      <c r="E505" s="132"/>
      <c r="F505" s="134"/>
      <c r="G505" s="133"/>
      <c r="H505" s="133"/>
      <c r="I505" s="133"/>
      <c r="J505" s="135"/>
      <c r="K505" s="132"/>
      <c r="L505" s="132"/>
      <c r="M505" s="132"/>
      <c r="N505" s="135"/>
    </row>
    <row r="506" spans="1:14" x14ac:dyDescent="0.2">
      <c r="A506" s="132"/>
      <c r="B506" s="133"/>
      <c r="C506" s="132"/>
      <c r="D506" s="134"/>
      <c r="E506" s="132"/>
      <c r="F506" s="134"/>
      <c r="G506" s="133"/>
      <c r="H506" s="133"/>
      <c r="I506" s="133"/>
      <c r="J506" s="135"/>
      <c r="K506" s="132"/>
      <c r="L506" s="132"/>
      <c r="M506" s="132"/>
      <c r="N506" s="135"/>
    </row>
    <row r="507" spans="1:14" x14ac:dyDescent="0.2">
      <c r="A507" s="132"/>
      <c r="B507" s="133"/>
      <c r="C507" s="132"/>
      <c r="D507" s="134"/>
      <c r="E507" s="132"/>
      <c r="F507" s="134"/>
      <c r="G507" s="133"/>
      <c r="H507" s="133"/>
      <c r="I507" s="133"/>
      <c r="J507" s="135"/>
      <c r="K507" s="132"/>
      <c r="L507" s="132"/>
      <c r="M507" s="132"/>
      <c r="N507" s="135"/>
    </row>
    <row r="508" spans="1:14" x14ac:dyDescent="0.2">
      <c r="A508" s="132"/>
      <c r="B508" s="133"/>
      <c r="C508" s="132"/>
      <c r="D508" s="134"/>
      <c r="E508" s="132"/>
      <c r="F508" s="134"/>
      <c r="G508" s="133"/>
      <c r="H508" s="133"/>
      <c r="I508" s="133"/>
      <c r="J508" s="135"/>
      <c r="K508" s="132"/>
      <c r="L508" s="132"/>
      <c r="M508" s="132"/>
      <c r="N508" s="135"/>
    </row>
    <row r="509" spans="1:14" x14ac:dyDescent="0.2">
      <c r="A509" s="132"/>
      <c r="B509" s="133"/>
      <c r="C509" s="132"/>
      <c r="D509" s="134"/>
      <c r="E509" s="132"/>
      <c r="F509" s="134"/>
      <c r="G509" s="133"/>
      <c r="H509" s="133"/>
      <c r="I509" s="133"/>
      <c r="J509" s="135"/>
      <c r="K509" s="132"/>
      <c r="L509" s="132"/>
      <c r="M509" s="132"/>
      <c r="N509" s="135"/>
    </row>
    <row r="510" spans="1:14" x14ac:dyDescent="0.2">
      <c r="A510" s="132"/>
      <c r="B510" s="133"/>
      <c r="C510" s="132"/>
      <c r="D510" s="134"/>
      <c r="E510" s="132"/>
      <c r="F510" s="134"/>
      <c r="G510" s="133"/>
      <c r="H510" s="133"/>
      <c r="I510" s="133"/>
      <c r="J510" s="135"/>
      <c r="K510" s="132"/>
      <c r="L510" s="132"/>
      <c r="M510" s="132"/>
      <c r="N510" s="135"/>
    </row>
    <row r="511" spans="1:14" x14ac:dyDescent="0.2">
      <c r="A511" s="132"/>
      <c r="B511" s="133"/>
      <c r="C511" s="132"/>
      <c r="D511" s="134"/>
      <c r="E511" s="132"/>
      <c r="F511" s="134"/>
      <c r="G511" s="133"/>
      <c r="H511" s="133"/>
      <c r="I511" s="133"/>
      <c r="J511" s="135"/>
      <c r="K511" s="132"/>
      <c r="L511" s="132"/>
      <c r="M511" s="132"/>
      <c r="N511" s="135"/>
    </row>
    <row r="512" spans="1:14" x14ac:dyDescent="0.2">
      <c r="A512" s="132"/>
      <c r="B512" s="133"/>
      <c r="C512" s="132"/>
      <c r="D512" s="134"/>
      <c r="E512" s="132"/>
      <c r="F512" s="134"/>
      <c r="G512" s="133"/>
      <c r="H512" s="133"/>
      <c r="I512" s="133"/>
      <c r="J512" s="135"/>
      <c r="K512" s="132"/>
      <c r="L512" s="132"/>
      <c r="M512" s="132"/>
      <c r="N512" s="135"/>
    </row>
    <row r="513" spans="1:14" x14ac:dyDescent="0.2">
      <c r="A513" s="132"/>
      <c r="B513" s="133"/>
      <c r="C513" s="132"/>
      <c r="D513" s="134"/>
      <c r="E513" s="132"/>
      <c r="F513" s="134"/>
      <c r="G513" s="133"/>
      <c r="H513" s="133"/>
      <c r="I513" s="133"/>
      <c r="J513" s="135"/>
      <c r="K513" s="132"/>
      <c r="L513" s="132"/>
      <c r="M513" s="132"/>
      <c r="N513" s="135"/>
    </row>
    <row r="514" spans="1:14" x14ac:dyDescent="0.2">
      <c r="A514" s="132"/>
      <c r="B514" s="133"/>
      <c r="C514" s="132"/>
      <c r="D514" s="134"/>
      <c r="E514" s="132"/>
      <c r="F514" s="134"/>
      <c r="G514" s="133"/>
      <c r="H514" s="133"/>
      <c r="I514" s="133"/>
      <c r="J514" s="135"/>
      <c r="K514" s="132"/>
      <c r="L514" s="132"/>
      <c r="M514" s="132"/>
      <c r="N514" s="135"/>
    </row>
    <row r="515" spans="1:14" x14ac:dyDescent="0.2">
      <c r="A515" s="132"/>
      <c r="B515" s="133"/>
      <c r="C515" s="132"/>
      <c r="D515" s="134"/>
      <c r="E515" s="132"/>
      <c r="F515" s="134"/>
      <c r="G515" s="133"/>
      <c r="H515" s="133"/>
      <c r="I515" s="133"/>
      <c r="J515" s="135"/>
      <c r="K515" s="132"/>
      <c r="L515" s="132"/>
      <c r="M515" s="132"/>
      <c r="N515" s="135"/>
    </row>
    <row r="516" spans="1:14" x14ac:dyDescent="0.2">
      <c r="A516" s="132"/>
      <c r="B516" s="133"/>
      <c r="C516" s="132"/>
      <c r="D516" s="134"/>
      <c r="E516" s="132"/>
      <c r="F516" s="134"/>
      <c r="G516" s="133"/>
      <c r="H516" s="133"/>
      <c r="I516" s="133"/>
      <c r="J516" s="135"/>
      <c r="K516" s="132"/>
      <c r="L516" s="132"/>
      <c r="M516" s="132"/>
      <c r="N516" s="135"/>
    </row>
    <row r="517" spans="1:14" x14ac:dyDescent="0.2">
      <c r="A517" s="132"/>
      <c r="B517" s="133"/>
      <c r="C517" s="132"/>
      <c r="D517" s="134"/>
      <c r="E517" s="132"/>
      <c r="F517" s="134"/>
      <c r="G517" s="133"/>
      <c r="H517" s="133"/>
      <c r="I517" s="133"/>
      <c r="J517" s="135"/>
      <c r="K517" s="132"/>
      <c r="L517" s="132"/>
      <c r="M517" s="132"/>
      <c r="N517" s="135"/>
    </row>
    <row r="518" spans="1:14" x14ac:dyDescent="0.2">
      <c r="A518" s="132"/>
      <c r="B518" s="133"/>
      <c r="C518" s="132"/>
      <c r="D518" s="134"/>
      <c r="E518" s="132"/>
      <c r="F518" s="134"/>
      <c r="G518" s="133"/>
      <c r="H518" s="133"/>
      <c r="I518" s="133"/>
      <c r="J518" s="135"/>
      <c r="K518" s="132"/>
      <c r="L518" s="132"/>
      <c r="M518" s="132"/>
      <c r="N518" s="135"/>
    </row>
    <row r="519" spans="1:14" x14ac:dyDescent="0.2">
      <c r="A519" s="132"/>
      <c r="B519" s="133"/>
      <c r="C519" s="132"/>
      <c r="D519" s="134"/>
      <c r="E519" s="132"/>
      <c r="F519" s="134"/>
      <c r="G519" s="133"/>
      <c r="H519" s="133"/>
      <c r="I519" s="133"/>
      <c r="J519" s="135"/>
      <c r="K519" s="132"/>
      <c r="L519" s="132"/>
      <c r="M519" s="132"/>
      <c r="N519" s="135"/>
    </row>
    <row r="520" spans="1:14" x14ac:dyDescent="0.2">
      <c r="A520" s="132"/>
      <c r="B520" s="133"/>
      <c r="C520" s="132"/>
      <c r="D520" s="134"/>
      <c r="E520" s="132"/>
      <c r="F520" s="134"/>
      <c r="G520" s="133"/>
      <c r="H520" s="133"/>
      <c r="I520" s="133"/>
      <c r="J520" s="135"/>
      <c r="K520" s="132"/>
      <c r="L520" s="132"/>
      <c r="M520" s="132"/>
      <c r="N520" s="135"/>
    </row>
    <row r="521" spans="1:14" x14ac:dyDescent="0.2">
      <c r="A521" s="132"/>
      <c r="B521" s="133"/>
      <c r="C521" s="132"/>
      <c r="D521" s="134"/>
      <c r="E521" s="132"/>
      <c r="F521" s="134"/>
      <c r="G521" s="133"/>
      <c r="H521" s="133"/>
      <c r="I521" s="133"/>
      <c r="J521" s="135"/>
      <c r="K521" s="132"/>
      <c r="L521" s="132"/>
      <c r="M521" s="132"/>
      <c r="N521" s="135"/>
    </row>
    <row r="522" spans="1:14" x14ac:dyDescent="0.2">
      <c r="A522" s="132"/>
      <c r="B522" s="133"/>
      <c r="C522" s="132"/>
      <c r="D522" s="134"/>
      <c r="E522" s="132"/>
      <c r="F522" s="134"/>
      <c r="G522" s="133"/>
      <c r="H522" s="133"/>
      <c r="I522" s="133"/>
      <c r="J522" s="135"/>
      <c r="K522" s="132"/>
      <c r="L522" s="132"/>
      <c r="M522" s="132"/>
      <c r="N522" s="135"/>
    </row>
    <row r="523" spans="1:14" x14ac:dyDescent="0.2">
      <c r="A523" s="132"/>
      <c r="B523" s="133"/>
      <c r="C523" s="132"/>
      <c r="D523" s="134"/>
      <c r="E523" s="132"/>
      <c r="F523" s="134"/>
      <c r="G523" s="133"/>
      <c r="H523" s="133"/>
      <c r="I523" s="133"/>
      <c r="J523" s="135"/>
      <c r="K523" s="132"/>
      <c r="L523" s="132"/>
      <c r="M523" s="132"/>
      <c r="N523" s="135"/>
    </row>
    <row r="524" spans="1:14" x14ac:dyDescent="0.2">
      <c r="A524" s="132"/>
      <c r="B524" s="133"/>
      <c r="C524" s="132"/>
      <c r="D524" s="134"/>
      <c r="E524" s="132"/>
      <c r="F524" s="134"/>
      <c r="G524" s="133"/>
      <c r="H524" s="133"/>
      <c r="I524" s="133"/>
      <c r="J524" s="135"/>
      <c r="K524" s="132"/>
      <c r="L524" s="132"/>
      <c r="M524" s="132"/>
      <c r="N524" s="135"/>
    </row>
    <row r="525" spans="1:14" x14ac:dyDescent="0.2">
      <c r="A525" s="132"/>
      <c r="B525" s="133"/>
      <c r="C525" s="132"/>
      <c r="D525" s="134"/>
      <c r="E525" s="132"/>
      <c r="F525" s="134"/>
      <c r="G525" s="133"/>
      <c r="H525" s="133"/>
      <c r="I525" s="133"/>
      <c r="J525" s="135"/>
      <c r="K525" s="132"/>
      <c r="L525" s="132"/>
      <c r="M525" s="132"/>
      <c r="N525" s="135"/>
    </row>
    <row r="526" spans="1:14" x14ac:dyDescent="0.2">
      <c r="A526" s="132"/>
      <c r="B526" s="133"/>
      <c r="C526" s="132"/>
      <c r="D526" s="134"/>
      <c r="E526" s="132"/>
      <c r="F526" s="134"/>
      <c r="G526" s="133"/>
      <c r="H526" s="133"/>
      <c r="I526" s="133"/>
      <c r="J526" s="135"/>
      <c r="K526" s="132"/>
      <c r="L526" s="132"/>
      <c r="M526" s="132"/>
      <c r="N526" s="135"/>
    </row>
    <row r="527" spans="1:14" x14ac:dyDescent="0.2">
      <c r="A527" s="132"/>
      <c r="B527" s="133"/>
      <c r="C527" s="132"/>
      <c r="D527" s="134"/>
      <c r="E527" s="132"/>
      <c r="F527" s="134"/>
      <c r="G527" s="133"/>
      <c r="H527" s="133"/>
      <c r="I527" s="133"/>
      <c r="J527" s="135"/>
      <c r="K527" s="132"/>
      <c r="L527" s="132"/>
      <c r="M527" s="132"/>
      <c r="N527" s="135"/>
    </row>
    <row r="528" spans="1:14" x14ac:dyDescent="0.2">
      <c r="A528" s="132"/>
      <c r="B528" s="133"/>
      <c r="C528" s="132"/>
      <c r="D528" s="134"/>
      <c r="E528" s="132"/>
      <c r="F528" s="134"/>
      <c r="G528" s="133"/>
      <c r="H528" s="133"/>
      <c r="I528" s="133"/>
      <c r="J528" s="135"/>
      <c r="K528" s="132"/>
      <c r="L528" s="132"/>
      <c r="M528" s="132"/>
      <c r="N528" s="135"/>
    </row>
    <row r="529" spans="1:14" x14ac:dyDescent="0.2">
      <c r="A529" s="132"/>
      <c r="B529" s="133"/>
      <c r="C529" s="132"/>
      <c r="D529" s="134"/>
      <c r="E529" s="132"/>
      <c r="F529" s="134"/>
      <c r="G529" s="133"/>
      <c r="H529" s="133"/>
      <c r="I529" s="133"/>
      <c r="J529" s="135"/>
      <c r="K529" s="132"/>
      <c r="L529" s="132"/>
      <c r="M529" s="132"/>
      <c r="N529" s="135"/>
    </row>
    <row r="530" spans="1:14" x14ac:dyDescent="0.2">
      <c r="A530" s="132"/>
      <c r="B530" s="133"/>
      <c r="C530" s="132"/>
      <c r="D530" s="134"/>
      <c r="E530" s="132"/>
      <c r="F530" s="134"/>
      <c r="G530" s="133"/>
      <c r="H530" s="133"/>
      <c r="I530" s="133"/>
      <c r="J530" s="135"/>
      <c r="K530" s="132"/>
      <c r="L530" s="132"/>
      <c r="M530" s="132"/>
      <c r="N530" s="135"/>
    </row>
    <row r="531" spans="1:14" x14ac:dyDescent="0.2">
      <c r="A531" s="132"/>
      <c r="B531" s="133"/>
      <c r="C531" s="132"/>
      <c r="D531" s="134"/>
      <c r="E531" s="132"/>
      <c r="F531" s="134"/>
      <c r="G531" s="133"/>
      <c r="H531" s="133"/>
      <c r="I531" s="133"/>
      <c r="J531" s="135"/>
      <c r="K531" s="132"/>
      <c r="L531" s="132"/>
      <c r="M531" s="132"/>
      <c r="N531" s="135"/>
    </row>
    <row r="532" spans="1:14" x14ac:dyDescent="0.2">
      <c r="A532" s="132"/>
      <c r="B532" s="133"/>
      <c r="C532" s="132"/>
      <c r="D532" s="134"/>
      <c r="E532" s="132"/>
      <c r="F532" s="134"/>
      <c r="G532" s="133"/>
      <c r="H532" s="133"/>
      <c r="I532" s="133"/>
      <c r="J532" s="135"/>
      <c r="K532" s="132"/>
      <c r="L532" s="132"/>
      <c r="M532" s="132"/>
      <c r="N532" s="135"/>
    </row>
    <row r="533" spans="1:14" x14ac:dyDescent="0.2">
      <c r="A533" s="132"/>
      <c r="B533" s="133"/>
      <c r="C533" s="132"/>
      <c r="D533" s="134"/>
      <c r="E533" s="132"/>
      <c r="F533" s="134"/>
      <c r="G533" s="133"/>
      <c r="H533" s="133"/>
      <c r="I533" s="133"/>
      <c r="J533" s="135"/>
      <c r="K533" s="132"/>
      <c r="L533" s="132"/>
      <c r="M533" s="132"/>
      <c r="N533" s="135"/>
    </row>
    <row r="534" spans="1:14" x14ac:dyDescent="0.2">
      <c r="A534" s="132"/>
      <c r="B534" s="133"/>
      <c r="C534" s="132"/>
      <c r="D534" s="134"/>
      <c r="E534" s="132"/>
      <c r="F534" s="134"/>
      <c r="G534" s="133"/>
      <c r="H534" s="133"/>
      <c r="I534" s="133"/>
      <c r="J534" s="135"/>
      <c r="K534" s="132"/>
      <c r="L534" s="132"/>
      <c r="M534" s="132"/>
      <c r="N534" s="135"/>
    </row>
    <row r="535" spans="1:14" x14ac:dyDescent="0.2">
      <c r="A535" s="132"/>
      <c r="B535" s="133"/>
      <c r="C535" s="132"/>
      <c r="D535" s="134"/>
      <c r="E535" s="132"/>
      <c r="F535" s="134"/>
      <c r="G535" s="133"/>
      <c r="H535" s="133"/>
      <c r="I535" s="133"/>
      <c r="J535" s="135"/>
      <c r="K535" s="132"/>
      <c r="L535" s="132"/>
      <c r="M535" s="132"/>
      <c r="N535" s="135"/>
    </row>
    <row r="536" spans="1:14" x14ac:dyDescent="0.2">
      <c r="A536" s="132"/>
      <c r="B536" s="133"/>
      <c r="C536" s="132"/>
      <c r="D536" s="134"/>
      <c r="E536" s="132"/>
      <c r="F536" s="134"/>
      <c r="G536" s="133"/>
      <c r="H536" s="133"/>
      <c r="I536" s="133"/>
      <c r="J536" s="135"/>
      <c r="K536" s="132"/>
      <c r="L536" s="132"/>
      <c r="M536" s="132"/>
      <c r="N536" s="135"/>
    </row>
    <row r="537" spans="1:14" x14ac:dyDescent="0.2">
      <c r="A537" s="132"/>
      <c r="B537" s="133"/>
      <c r="C537" s="132"/>
      <c r="D537" s="134"/>
      <c r="E537" s="132"/>
      <c r="F537" s="134"/>
      <c r="G537" s="133"/>
      <c r="H537" s="133"/>
      <c r="I537" s="133"/>
      <c r="J537" s="135"/>
      <c r="K537" s="132"/>
      <c r="L537" s="132"/>
      <c r="M537" s="132"/>
      <c r="N537" s="135"/>
    </row>
    <row r="538" spans="1:14" x14ac:dyDescent="0.2">
      <c r="A538" s="132"/>
      <c r="B538" s="133"/>
      <c r="C538" s="132"/>
      <c r="D538" s="134"/>
      <c r="E538" s="132"/>
      <c r="F538" s="134"/>
      <c r="G538" s="133"/>
      <c r="H538" s="133"/>
      <c r="I538" s="133"/>
      <c r="J538" s="135"/>
      <c r="K538" s="132"/>
      <c r="L538" s="132"/>
      <c r="M538" s="132"/>
      <c r="N538" s="135"/>
    </row>
    <row r="539" spans="1:14" x14ac:dyDescent="0.2">
      <c r="A539" s="132"/>
      <c r="B539" s="133"/>
      <c r="C539" s="132"/>
      <c r="D539" s="134"/>
      <c r="E539" s="132"/>
      <c r="F539" s="134"/>
      <c r="G539" s="133"/>
      <c r="H539" s="133"/>
      <c r="I539" s="133"/>
      <c r="J539" s="135"/>
      <c r="K539" s="132"/>
      <c r="L539" s="132"/>
      <c r="M539" s="132"/>
      <c r="N539" s="135"/>
    </row>
    <row r="540" spans="1:14" x14ac:dyDescent="0.2">
      <c r="A540" s="132"/>
      <c r="B540" s="133"/>
      <c r="C540" s="132"/>
      <c r="D540" s="134"/>
      <c r="E540" s="132"/>
      <c r="F540" s="134"/>
      <c r="G540" s="133"/>
      <c r="H540" s="133"/>
      <c r="I540" s="133"/>
      <c r="J540" s="135"/>
      <c r="K540" s="132"/>
      <c r="L540" s="132"/>
      <c r="M540" s="132"/>
      <c r="N540" s="135"/>
    </row>
    <row r="541" spans="1:14" x14ac:dyDescent="0.2">
      <c r="A541" s="132"/>
      <c r="B541" s="133"/>
      <c r="C541" s="132"/>
      <c r="D541" s="134"/>
      <c r="E541" s="132"/>
      <c r="F541" s="134"/>
      <c r="G541" s="133"/>
      <c r="H541" s="133"/>
      <c r="I541" s="133"/>
      <c r="J541" s="135"/>
      <c r="K541" s="132"/>
      <c r="L541" s="132"/>
      <c r="M541" s="132"/>
      <c r="N541" s="135"/>
    </row>
    <row r="542" spans="1:14" x14ac:dyDescent="0.2">
      <c r="A542" s="132"/>
      <c r="B542" s="133"/>
      <c r="C542" s="132"/>
      <c r="D542" s="134"/>
      <c r="E542" s="132"/>
      <c r="F542" s="134"/>
      <c r="G542" s="133"/>
      <c r="H542" s="133"/>
      <c r="I542" s="133"/>
      <c r="J542" s="135"/>
      <c r="K542" s="132"/>
      <c r="L542" s="132"/>
      <c r="M542" s="132"/>
      <c r="N542" s="135"/>
    </row>
    <row r="543" spans="1:14" x14ac:dyDescent="0.2">
      <c r="A543" s="132"/>
      <c r="B543" s="133"/>
      <c r="C543" s="132"/>
      <c r="D543" s="134"/>
      <c r="E543" s="132"/>
      <c r="F543" s="134"/>
      <c r="G543" s="133"/>
      <c r="H543" s="133"/>
      <c r="I543" s="133"/>
      <c r="J543" s="135"/>
      <c r="K543" s="132"/>
      <c r="L543" s="132"/>
      <c r="M543" s="132"/>
      <c r="N543" s="135"/>
    </row>
    <row r="544" spans="1:14" x14ac:dyDescent="0.2">
      <c r="A544" s="132"/>
      <c r="B544" s="133"/>
      <c r="C544" s="132"/>
      <c r="D544" s="134"/>
      <c r="E544" s="132"/>
      <c r="F544" s="134"/>
      <c r="G544" s="133"/>
      <c r="H544" s="133"/>
      <c r="I544" s="133"/>
      <c r="J544" s="135"/>
      <c r="K544" s="132"/>
      <c r="L544" s="132"/>
      <c r="M544" s="132"/>
      <c r="N544" s="135"/>
    </row>
    <row r="545" spans="1:14" x14ac:dyDescent="0.2">
      <c r="A545" s="132"/>
      <c r="B545" s="133"/>
      <c r="C545" s="132"/>
      <c r="D545" s="134"/>
      <c r="E545" s="132"/>
      <c r="F545" s="134"/>
      <c r="G545" s="133"/>
      <c r="H545" s="133"/>
      <c r="I545" s="133"/>
      <c r="J545" s="135"/>
      <c r="K545" s="132"/>
      <c r="L545" s="132"/>
      <c r="M545" s="132"/>
      <c r="N545" s="135"/>
    </row>
    <row r="546" spans="1:14" x14ac:dyDescent="0.2">
      <c r="A546" s="132"/>
      <c r="B546" s="133"/>
      <c r="C546" s="132"/>
      <c r="D546" s="134"/>
      <c r="E546" s="132"/>
      <c r="F546" s="134"/>
      <c r="G546" s="133"/>
      <c r="H546" s="133"/>
      <c r="I546" s="133"/>
      <c r="J546" s="135"/>
      <c r="K546" s="132"/>
      <c r="L546" s="132"/>
      <c r="M546" s="132"/>
      <c r="N546" s="135"/>
    </row>
    <row r="547" spans="1:14" x14ac:dyDescent="0.2">
      <c r="A547" s="132"/>
      <c r="B547" s="133"/>
      <c r="C547" s="132"/>
      <c r="D547" s="134"/>
      <c r="E547" s="132"/>
      <c r="F547" s="134"/>
      <c r="G547" s="133"/>
      <c r="H547" s="133"/>
      <c r="I547" s="133"/>
      <c r="J547" s="135"/>
      <c r="K547" s="132"/>
      <c r="L547" s="132"/>
      <c r="M547" s="132"/>
      <c r="N547" s="135"/>
    </row>
    <row r="548" spans="1:14" x14ac:dyDescent="0.2">
      <c r="A548" s="132"/>
      <c r="B548" s="133"/>
      <c r="C548" s="132"/>
      <c r="D548" s="134"/>
      <c r="E548" s="132"/>
      <c r="F548" s="134"/>
      <c r="G548" s="133"/>
      <c r="H548" s="133"/>
      <c r="I548" s="133"/>
      <c r="J548" s="135"/>
      <c r="K548" s="132"/>
      <c r="L548" s="132"/>
      <c r="M548" s="132"/>
      <c r="N548" s="135"/>
    </row>
    <row r="549" spans="1:14" x14ac:dyDescent="0.2">
      <c r="A549" s="132"/>
      <c r="B549" s="133"/>
      <c r="C549" s="132"/>
      <c r="D549" s="134"/>
      <c r="E549" s="132"/>
      <c r="F549" s="134"/>
      <c r="G549" s="133"/>
      <c r="H549" s="133"/>
      <c r="I549" s="133"/>
      <c r="J549" s="135"/>
      <c r="K549" s="132"/>
      <c r="L549" s="132"/>
      <c r="M549" s="132"/>
      <c r="N549" s="135"/>
    </row>
    <row r="550" spans="1:14" x14ac:dyDescent="0.2">
      <c r="A550" s="132"/>
      <c r="B550" s="133"/>
      <c r="C550" s="132"/>
      <c r="D550" s="134"/>
      <c r="E550" s="132"/>
      <c r="F550" s="134"/>
      <c r="G550" s="133"/>
      <c r="H550" s="133"/>
      <c r="I550" s="133"/>
      <c r="J550" s="135"/>
      <c r="K550" s="132"/>
      <c r="L550" s="132"/>
      <c r="M550" s="132"/>
      <c r="N550" s="135"/>
    </row>
    <row r="551" spans="1:14" x14ac:dyDescent="0.2">
      <c r="A551" s="132"/>
      <c r="B551" s="133"/>
      <c r="C551" s="132"/>
      <c r="D551" s="134"/>
      <c r="E551" s="132"/>
      <c r="F551" s="134"/>
      <c r="G551" s="133"/>
      <c r="H551" s="133"/>
      <c r="I551" s="133"/>
      <c r="J551" s="135"/>
      <c r="K551" s="132"/>
      <c r="L551" s="132"/>
      <c r="M551" s="132"/>
      <c r="N551" s="135"/>
    </row>
    <row r="552" spans="1:14" x14ac:dyDescent="0.2">
      <c r="A552" s="132"/>
      <c r="B552" s="133"/>
      <c r="C552" s="132"/>
      <c r="D552" s="134"/>
      <c r="E552" s="132"/>
      <c r="F552" s="134"/>
      <c r="G552" s="133"/>
      <c r="H552" s="133"/>
      <c r="I552" s="133"/>
      <c r="J552" s="135"/>
      <c r="K552" s="132"/>
      <c r="L552" s="132"/>
      <c r="M552" s="132"/>
      <c r="N552" s="135"/>
    </row>
    <row r="553" spans="1:14" x14ac:dyDescent="0.2">
      <c r="A553" s="132"/>
      <c r="B553" s="133"/>
      <c r="C553" s="132"/>
      <c r="D553" s="134"/>
      <c r="E553" s="132"/>
      <c r="F553" s="134"/>
      <c r="G553" s="133"/>
      <c r="H553" s="133"/>
      <c r="I553" s="133"/>
      <c r="J553" s="135"/>
      <c r="K553" s="132"/>
      <c r="L553" s="132"/>
      <c r="M553" s="132"/>
      <c r="N553" s="135"/>
    </row>
    <row r="554" spans="1:14" x14ac:dyDescent="0.2">
      <c r="A554" s="132"/>
      <c r="B554" s="133"/>
      <c r="C554" s="132"/>
      <c r="D554" s="134"/>
      <c r="E554" s="132"/>
      <c r="F554" s="134"/>
      <c r="G554" s="133"/>
      <c r="H554" s="133"/>
      <c r="I554" s="133"/>
      <c r="J554" s="135"/>
      <c r="K554" s="132"/>
      <c r="L554" s="132"/>
      <c r="M554" s="132"/>
      <c r="N554" s="135"/>
    </row>
    <row r="555" spans="1:14" x14ac:dyDescent="0.2">
      <c r="A555" s="132"/>
      <c r="B555" s="133"/>
      <c r="C555" s="132"/>
      <c r="D555" s="134"/>
      <c r="E555" s="132"/>
      <c r="F555" s="134"/>
      <c r="G555" s="133"/>
      <c r="H555" s="133"/>
      <c r="I555" s="133"/>
      <c r="J555" s="135"/>
      <c r="K555" s="132"/>
      <c r="L555" s="132"/>
      <c r="M555" s="132"/>
      <c r="N555" s="135"/>
    </row>
    <row r="556" spans="1:14" x14ac:dyDescent="0.2">
      <c r="A556" s="132"/>
      <c r="B556" s="133"/>
      <c r="C556" s="132"/>
      <c r="D556" s="134"/>
      <c r="E556" s="132"/>
      <c r="F556" s="134"/>
      <c r="G556" s="133"/>
      <c r="H556" s="133"/>
      <c r="I556" s="133"/>
      <c r="J556" s="135"/>
      <c r="K556" s="132"/>
      <c r="L556" s="132"/>
      <c r="M556" s="132"/>
      <c r="N556" s="135"/>
    </row>
    <row r="557" spans="1:14" x14ac:dyDescent="0.2">
      <c r="A557" s="132"/>
      <c r="B557" s="133"/>
      <c r="C557" s="132"/>
      <c r="D557" s="134"/>
      <c r="E557" s="132"/>
      <c r="F557" s="134"/>
      <c r="G557" s="133"/>
      <c r="H557" s="133"/>
      <c r="I557" s="133"/>
      <c r="J557" s="135"/>
      <c r="K557" s="132"/>
      <c r="L557" s="132"/>
      <c r="M557" s="132"/>
      <c r="N557" s="135"/>
    </row>
    <row r="558" spans="1:14" x14ac:dyDescent="0.2">
      <c r="A558" s="132"/>
      <c r="B558" s="133"/>
      <c r="C558" s="132"/>
      <c r="D558" s="134"/>
      <c r="E558" s="132"/>
      <c r="F558" s="134"/>
      <c r="G558" s="133"/>
      <c r="H558" s="133"/>
      <c r="I558" s="133"/>
      <c r="J558" s="135"/>
      <c r="K558" s="132"/>
      <c r="L558" s="132"/>
      <c r="M558" s="132"/>
      <c r="N558" s="135"/>
    </row>
    <row r="559" spans="1:14" x14ac:dyDescent="0.2">
      <c r="A559" s="132"/>
      <c r="B559" s="133"/>
      <c r="C559" s="132"/>
      <c r="D559" s="134"/>
      <c r="E559" s="132"/>
      <c r="F559" s="134"/>
      <c r="G559" s="133"/>
      <c r="H559" s="133"/>
      <c r="I559" s="133"/>
      <c r="J559" s="135"/>
      <c r="K559" s="132"/>
      <c r="L559" s="132"/>
      <c r="M559" s="132"/>
      <c r="N559" s="135"/>
    </row>
    <row r="560" spans="1:14" x14ac:dyDescent="0.2">
      <c r="A560" s="132"/>
      <c r="B560" s="133"/>
      <c r="C560" s="132"/>
      <c r="D560" s="134"/>
      <c r="E560" s="132"/>
      <c r="F560" s="134"/>
      <c r="G560" s="133"/>
      <c r="H560" s="133"/>
      <c r="I560" s="133"/>
      <c r="J560" s="135"/>
      <c r="K560" s="132"/>
      <c r="L560" s="132"/>
      <c r="M560" s="132"/>
      <c r="N560" s="135"/>
    </row>
    <row r="561" spans="1:14" x14ac:dyDescent="0.2">
      <c r="A561" s="132"/>
      <c r="B561" s="133"/>
      <c r="C561" s="132"/>
      <c r="D561" s="134"/>
      <c r="E561" s="132"/>
      <c r="F561" s="134"/>
      <c r="G561" s="133"/>
      <c r="H561" s="133"/>
      <c r="I561" s="133"/>
      <c r="J561" s="135"/>
      <c r="K561" s="132"/>
      <c r="L561" s="132"/>
      <c r="M561" s="132"/>
      <c r="N561" s="135"/>
    </row>
    <row r="562" spans="1:14" x14ac:dyDescent="0.2">
      <c r="A562" s="132"/>
      <c r="B562" s="133"/>
      <c r="C562" s="132"/>
      <c r="D562" s="134"/>
      <c r="E562" s="132"/>
      <c r="F562" s="134"/>
      <c r="G562" s="133"/>
      <c r="H562" s="133"/>
      <c r="I562" s="133"/>
      <c r="J562" s="135"/>
      <c r="K562" s="132"/>
      <c r="L562" s="132"/>
      <c r="M562" s="132"/>
      <c r="N562" s="135"/>
    </row>
    <row r="563" spans="1:14" x14ac:dyDescent="0.2">
      <c r="A563" s="132"/>
      <c r="B563" s="133"/>
      <c r="C563" s="132"/>
      <c r="D563" s="134"/>
      <c r="E563" s="132"/>
      <c r="F563" s="134"/>
      <c r="G563" s="133"/>
      <c r="H563" s="133"/>
      <c r="I563" s="133"/>
      <c r="J563" s="135"/>
      <c r="K563" s="132"/>
      <c r="L563" s="132"/>
      <c r="M563" s="132"/>
      <c r="N563" s="135"/>
    </row>
    <row r="564" spans="1:14" x14ac:dyDescent="0.2">
      <c r="A564" s="132"/>
      <c r="B564" s="133"/>
      <c r="C564" s="132"/>
      <c r="D564" s="134"/>
      <c r="E564" s="132"/>
      <c r="F564" s="134"/>
      <c r="G564" s="133"/>
      <c r="H564" s="133"/>
      <c r="I564" s="133"/>
      <c r="J564" s="135"/>
      <c r="K564" s="132"/>
      <c r="L564" s="132"/>
      <c r="M564" s="132"/>
      <c r="N564" s="135"/>
    </row>
    <row r="565" spans="1:14" x14ac:dyDescent="0.2">
      <c r="A565" s="132"/>
      <c r="B565" s="133"/>
      <c r="C565" s="132"/>
      <c r="D565" s="134"/>
      <c r="E565" s="132"/>
      <c r="F565" s="134"/>
      <c r="G565" s="133"/>
      <c r="H565" s="133"/>
      <c r="I565" s="133"/>
      <c r="J565" s="135"/>
      <c r="K565" s="132"/>
      <c r="L565" s="132"/>
      <c r="M565" s="132"/>
      <c r="N565" s="135"/>
    </row>
    <row r="566" spans="1:14" x14ac:dyDescent="0.2">
      <c r="A566" s="132"/>
      <c r="B566" s="133"/>
      <c r="C566" s="132"/>
      <c r="D566" s="134"/>
      <c r="E566" s="132"/>
      <c r="F566" s="134"/>
      <c r="G566" s="133"/>
      <c r="H566" s="133"/>
      <c r="I566" s="133"/>
      <c r="J566" s="135"/>
      <c r="K566" s="132"/>
      <c r="L566" s="132"/>
      <c r="M566" s="132"/>
      <c r="N566" s="135"/>
    </row>
    <row r="567" spans="1:14" x14ac:dyDescent="0.2">
      <c r="A567" s="132"/>
      <c r="B567" s="133"/>
      <c r="C567" s="132"/>
      <c r="D567" s="134"/>
      <c r="E567" s="132"/>
      <c r="F567" s="134"/>
      <c r="G567" s="133"/>
      <c r="H567" s="133"/>
      <c r="I567" s="133"/>
      <c r="J567" s="135"/>
      <c r="K567" s="132"/>
      <c r="L567" s="132"/>
      <c r="M567" s="132"/>
      <c r="N567" s="135"/>
    </row>
    <row r="568" spans="1:14" x14ac:dyDescent="0.2">
      <c r="A568" s="132"/>
      <c r="B568" s="133"/>
      <c r="C568" s="132"/>
      <c r="D568" s="134"/>
      <c r="E568" s="132"/>
      <c r="F568" s="134"/>
      <c r="G568" s="133"/>
      <c r="H568" s="133"/>
      <c r="I568" s="133"/>
      <c r="J568" s="135"/>
      <c r="K568" s="132"/>
      <c r="L568" s="132"/>
      <c r="M568" s="132"/>
      <c r="N568" s="135"/>
    </row>
    <row r="569" spans="1:14" x14ac:dyDescent="0.2">
      <c r="A569" s="132"/>
      <c r="B569" s="133"/>
      <c r="C569" s="132"/>
      <c r="D569" s="134"/>
      <c r="E569" s="132"/>
      <c r="F569" s="134"/>
      <c r="G569" s="133"/>
      <c r="H569" s="133"/>
      <c r="I569" s="133"/>
      <c r="J569" s="135"/>
      <c r="K569" s="132"/>
      <c r="L569" s="132"/>
      <c r="M569" s="132"/>
      <c r="N569" s="135"/>
    </row>
    <row r="570" spans="1:14" x14ac:dyDescent="0.2">
      <c r="A570" s="132"/>
      <c r="B570" s="133"/>
      <c r="C570" s="132"/>
      <c r="D570" s="134"/>
      <c r="E570" s="132"/>
      <c r="F570" s="134"/>
      <c r="G570" s="133"/>
      <c r="H570" s="133"/>
      <c r="I570" s="133"/>
      <c r="J570" s="135"/>
      <c r="K570" s="132"/>
      <c r="L570" s="132"/>
      <c r="M570" s="132"/>
      <c r="N570" s="135"/>
    </row>
    <row r="571" spans="1:14" x14ac:dyDescent="0.2">
      <c r="A571" s="132"/>
      <c r="B571" s="133"/>
      <c r="C571" s="132"/>
      <c r="D571" s="134"/>
      <c r="E571" s="132"/>
      <c r="F571" s="134"/>
      <c r="G571" s="133"/>
      <c r="H571" s="133"/>
      <c r="I571" s="133"/>
      <c r="J571" s="135"/>
      <c r="K571" s="132"/>
      <c r="L571" s="132"/>
      <c r="M571" s="132"/>
      <c r="N571" s="135"/>
    </row>
    <row r="572" spans="1:14" x14ac:dyDescent="0.2">
      <c r="A572" s="132"/>
      <c r="B572" s="133"/>
      <c r="C572" s="132"/>
      <c r="D572" s="134"/>
      <c r="E572" s="132"/>
      <c r="F572" s="134"/>
      <c r="G572" s="133"/>
      <c r="H572" s="133"/>
      <c r="I572" s="133"/>
      <c r="J572" s="135"/>
      <c r="K572" s="132"/>
      <c r="L572" s="132"/>
      <c r="M572" s="132"/>
      <c r="N572" s="135"/>
    </row>
    <row r="573" spans="1:14" x14ac:dyDescent="0.2">
      <c r="A573" s="132"/>
      <c r="B573" s="133"/>
      <c r="C573" s="132"/>
      <c r="D573" s="134"/>
      <c r="E573" s="132"/>
      <c r="F573" s="134"/>
      <c r="G573" s="133"/>
      <c r="H573" s="133"/>
      <c r="I573" s="133"/>
      <c r="J573" s="135"/>
      <c r="K573" s="132"/>
      <c r="L573" s="132"/>
      <c r="M573" s="132"/>
      <c r="N573" s="135"/>
    </row>
    <row r="574" spans="1:14" x14ac:dyDescent="0.2">
      <c r="A574" s="132"/>
      <c r="B574" s="133"/>
      <c r="C574" s="132"/>
      <c r="D574" s="134"/>
      <c r="E574" s="132"/>
      <c r="F574" s="134"/>
      <c r="G574" s="133"/>
      <c r="H574" s="133"/>
      <c r="I574" s="133"/>
      <c r="J574" s="135"/>
      <c r="K574" s="132"/>
      <c r="L574" s="132"/>
      <c r="M574" s="132"/>
      <c r="N574" s="135"/>
    </row>
    <row r="575" spans="1:14" x14ac:dyDescent="0.2">
      <c r="A575" s="132"/>
      <c r="B575" s="133"/>
      <c r="C575" s="132"/>
      <c r="D575" s="134"/>
      <c r="E575" s="132"/>
      <c r="F575" s="134"/>
      <c r="G575" s="133"/>
      <c r="H575" s="133"/>
      <c r="I575" s="133"/>
      <c r="J575" s="135"/>
      <c r="K575" s="132"/>
      <c r="L575" s="132"/>
      <c r="M575" s="132"/>
      <c r="N575" s="135"/>
    </row>
    <row r="576" spans="1:14" x14ac:dyDescent="0.2">
      <c r="A576" s="132"/>
      <c r="B576" s="133"/>
      <c r="C576" s="132"/>
      <c r="D576" s="134"/>
      <c r="E576" s="132"/>
      <c r="F576" s="134"/>
      <c r="G576" s="133"/>
      <c r="H576" s="133"/>
      <c r="I576" s="133"/>
      <c r="J576" s="135"/>
      <c r="K576" s="132"/>
      <c r="L576" s="132"/>
      <c r="M576" s="132"/>
      <c r="N576" s="135"/>
    </row>
    <row r="577" spans="1:14" x14ac:dyDescent="0.2">
      <c r="A577" s="132"/>
      <c r="B577" s="133"/>
      <c r="C577" s="132"/>
      <c r="D577" s="134"/>
      <c r="E577" s="132"/>
      <c r="F577" s="134"/>
      <c r="G577" s="133"/>
      <c r="H577" s="133"/>
      <c r="I577" s="133"/>
      <c r="J577" s="135"/>
      <c r="K577" s="132"/>
      <c r="L577" s="132"/>
      <c r="M577" s="132"/>
      <c r="N577" s="135"/>
    </row>
    <row r="578" spans="1:14" x14ac:dyDescent="0.2">
      <c r="A578" s="132"/>
      <c r="B578" s="133"/>
      <c r="C578" s="132"/>
      <c r="D578" s="134"/>
      <c r="E578" s="132"/>
      <c r="F578" s="134"/>
      <c r="G578" s="133"/>
      <c r="H578" s="133"/>
      <c r="I578" s="133"/>
      <c r="J578" s="135"/>
      <c r="K578" s="132"/>
      <c r="L578" s="132"/>
      <c r="M578" s="132"/>
      <c r="N578" s="135"/>
    </row>
    <row r="579" spans="1:14" x14ac:dyDescent="0.2">
      <c r="A579" s="132"/>
      <c r="B579" s="133"/>
      <c r="C579" s="132"/>
      <c r="D579" s="134"/>
      <c r="E579" s="132"/>
      <c r="F579" s="134"/>
      <c r="G579" s="133"/>
      <c r="H579" s="133"/>
      <c r="I579" s="133"/>
      <c r="J579" s="135"/>
      <c r="K579" s="132"/>
      <c r="L579" s="132"/>
      <c r="M579" s="132"/>
      <c r="N579" s="135"/>
    </row>
    <row r="580" spans="1:14" x14ac:dyDescent="0.2">
      <c r="A580" s="132"/>
      <c r="B580" s="133"/>
      <c r="C580" s="132"/>
      <c r="D580" s="134"/>
      <c r="E580" s="132"/>
      <c r="F580" s="134"/>
      <c r="G580" s="133"/>
      <c r="H580" s="133"/>
      <c r="I580" s="133"/>
      <c r="J580" s="135"/>
      <c r="K580" s="132"/>
      <c r="L580" s="132"/>
      <c r="M580" s="132"/>
      <c r="N580" s="135"/>
    </row>
    <row r="581" spans="1:14" x14ac:dyDescent="0.2">
      <c r="A581" s="132"/>
      <c r="B581" s="133"/>
      <c r="C581" s="132"/>
      <c r="D581" s="134"/>
      <c r="E581" s="132"/>
      <c r="F581" s="134"/>
      <c r="G581" s="133"/>
      <c r="H581" s="133"/>
      <c r="I581" s="133"/>
      <c r="J581" s="135"/>
      <c r="K581" s="132"/>
      <c r="L581" s="132"/>
      <c r="M581" s="132"/>
      <c r="N581" s="135"/>
    </row>
    <row r="582" spans="1:14" x14ac:dyDescent="0.2">
      <c r="A582" s="132"/>
      <c r="B582" s="133"/>
      <c r="C582" s="132"/>
      <c r="D582" s="134"/>
      <c r="E582" s="132"/>
      <c r="F582" s="134"/>
      <c r="G582" s="133"/>
      <c r="H582" s="133"/>
      <c r="I582" s="133"/>
      <c r="J582" s="135"/>
      <c r="K582" s="132"/>
      <c r="L582" s="132"/>
      <c r="M582" s="132"/>
      <c r="N582" s="135"/>
    </row>
    <row r="583" spans="1:14" x14ac:dyDescent="0.2">
      <c r="A583" s="132"/>
      <c r="B583" s="133"/>
      <c r="C583" s="132"/>
      <c r="D583" s="134"/>
      <c r="E583" s="132"/>
      <c r="F583" s="134"/>
      <c r="G583" s="133"/>
      <c r="H583" s="133"/>
      <c r="I583" s="133"/>
      <c r="J583" s="135"/>
      <c r="K583" s="132"/>
      <c r="L583" s="132"/>
      <c r="M583" s="132"/>
      <c r="N583" s="135"/>
    </row>
    <row r="584" spans="1:14" x14ac:dyDescent="0.2">
      <c r="A584" s="132"/>
      <c r="B584" s="133"/>
      <c r="C584" s="132"/>
      <c r="D584" s="134"/>
      <c r="E584" s="132"/>
      <c r="F584" s="134"/>
      <c r="G584" s="133"/>
      <c r="H584" s="133"/>
      <c r="I584" s="133"/>
      <c r="J584" s="135"/>
      <c r="K584" s="132"/>
      <c r="L584" s="132"/>
      <c r="M584" s="132"/>
      <c r="N584" s="135"/>
    </row>
    <row r="585" spans="1:14" x14ac:dyDescent="0.2">
      <c r="A585" s="132"/>
      <c r="B585" s="133"/>
      <c r="C585" s="132"/>
      <c r="D585" s="134"/>
      <c r="E585" s="132"/>
      <c r="F585" s="134"/>
      <c r="G585" s="133"/>
      <c r="H585" s="133"/>
      <c r="I585" s="133"/>
      <c r="J585" s="135"/>
      <c r="K585" s="132"/>
      <c r="L585" s="132"/>
      <c r="M585" s="132"/>
      <c r="N585" s="135"/>
    </row>
    <row r="586" spans="1:14" x14ac:dyDescent="0.2">
      <c r="A586" s="132"/>
      <c r="B586" s="133"/>
      <c r="C586" s="132"/>
      <c r="D586" s="134"/>
      <c r="E586" s="132"/>
      <c r="F586" s="134"/>
      <c r="G586" s="133"/>
      <c r="H586" s="133"/>
      <c r="I586" s="133"/>
      <c r="J586" s="135"/>
      <c r="K586" s="132"/>
      <c r="L586" s="132"/>
      <c r="M586" s="132"/>
      <c r="N586" s="135"/>
    </row>
    <row r="587" spans="1:14" x14ac:dyDescent="0.2">
      <c r="A587" s="132"/>
      <c r="B587" s="133"/>
      <c r="C587" s="132"/>
      <c r="D587" s="134"/>
      <c r="E587" s="132"/>
      <c r="F587" s="134"/>
      <c r="G587" s="133"/>
      <c r="H587" s="133"/>
      <c r="I587" s="133"/>
      <c r="J587" s="135"/>
      <c r="K587" s="132"/>
      <c r="L587" s="132"/>
      <c r="M587" s="132"/>
      <c r="N587" s="135"/>
    </row>
    <row r="588" spans="1:14" x14ac:dyDescent="0.2">
      <c r="A588" s="132"/>
      <c r="B588" s="133"/>
      <c r="C588" s="132"/>
      <c r="D588" s="134"/>
      <c r="E588" s="132"/>
      <c r="F588" s="134"/>
      <c r="G588" s="133"/>
      <c r="H588" s="133"/>
      <c r="I588" s="133"/>
      <c r="J588" s="135"/>
      <c r="K588" s="132"/>
      <c r="L588" s="132"/>
      <c r="M588" s="132"/>
      <c r="N588" s="135"/>
    </row>
    <row r="589" spans="1:14" x14ac:dyDescent="0.2">
      <c r="A589" s="132"/>
      <c r="B589" s="133"/>
      <c r="C589" s="132"/>
      <c r="D589" s="134"/>
      <c r="E589" s="132"/>
      <c r="F589" s="134"/>
      <c r="G589" s="133"/>
      <c r="H589" s="133"/>
      <c r="I589" s="133"/>
      <c r="J589" s="135"/>
      <c r="K589" s="132"/>
      <c r="L589" s="132"/>
      <c r="M589" s="132"/>
      <c r="N589" s="135"/>
    </row>
    <row r="590" spans="1:14" x14ac:dyDescent="0.2">
      <c r="A590" s="132"/>
      <c r="B590" s="133"/>
      <c r="C590" s="132"/>
      <c r="D590" s="134"/>
      <c r="E590" s="132"/>
      <c r="F590" s="134"/>
      <c r="G590" s="133"/>
      <c r="H590" s="133"/>
      <c r="I590" s="133"/>
      <c r="J590" s="135"/>
      <c r="K590" s="132"/>
      <c r="L590" s="132"/>
      <c r="M590" s="132"/>
      <c r="N590" s="135"/>
    </row>
    <row r="591" spans="1:14" x14ac:dyDescent="0.2">
      <c r="A591" s="132"/>
      <c r="B591" s="133"/>
      <c r="C591" s="132"/>
      <c r="D591" s="134"/>
      <c r="E591" s="132"/>
      <c r="F591" s="134"/>
      <c r="G591" s="133"/>
      <c r="H591" s="133"/>
      <c r="I591" s="133"/>
      <c r="J591" s="135"/>
      <c r="K591" s="132"/>
      <c r="L591" s="132"/>
      <c r="M591" s="132"/>
      <c r="N591" s="135"/>
    </row>
    <row r="592" spans="1:14" x14ac:dyDescent="0.2">
      <c r="A592" s="132"/>
      <c r="B592" s="133"/>
      <c r="C592" s="132"/>
      <c r="D592" s="134"/>
      <c r="E592" s="132"/>
      <c r="F592" s="134"/>
      <c r="G592" s="133"/>
      <c r="H592" s="133"/>
      <c r="I592" s="133"/>
      <c r="J592" s="135"/>
      <c r="K592" s="132"/>
      <c r="L592" s="132"/>
      <c r="M592" s="132"/>
      <c r="N592" s="135"/>
    </row>
    <row r="593" spans="1:14" x14ac:dyDescent="0.2">
      <c r="A593" s="132"/>
      <c r="B593" s="133"/>
      <c r="C593" s="132"/>
      <c r="D593" s="134"/>
      <c r="E593" s="132"/>
      <c r="F593" s="134"/>
      <c r="G593" s="133"/>
      <c r="H593" s="133"/>
      <c r="I593" s="133"/>
      <c r="J593" s="135"/>
      <c r="K593" s="132"/>
      <c r="L593" s="132"/>
      <c r="M593" s="132"/>
      <c r="N593" s="135"/>
    </row>
    <row r="594" spans="1:14" x14ac:dyDescent="0.2">
      <c r="A594" s="132"/>
      <c r="B594" s="133"/>
      <c r="C594" s="132"/>
      <c r="D594" s="134"/>
      <c r="E594" s="132"/>
      <c r="F594" s="134"/>
      <c r="G594" s="133"/>
      <c r="H594" s="133"/>
      <c r="I594" s="133"/>
      <c r="J594" s="135"/>
      <c r="K594" s="132"/>
      <c r="L594" s="132"/>
      <c r="M594" s="132"/>
      <c r="N594" s="135"/>
    </row>
    <row r="595" spans="1:14" x14ac:dyDescent="0.2">
      <c r="A595" s="132"/>
      <c r="B595" s="133"/>
      <c r="C595" s="132"/>
      <c r="D595" s="134"/>
      <c r="E595" s="132"/>
      <c r="F595" s="134"/>
      <c r="G595" s="133"/>
      <c r="H595" s="133"/>
      <c r="I595" s="133"/>
      <c r="J595" s="135"/>
      <c r="K595" s="132"/>
      <c r="L595" s="132"/>
      <c r="M595" s="132"/>
      <c r="N595" s="135"/>
    </row>
    <row r="596" spans="1:14" x14ac:dyDescent="0.2">
      <c r="A596" s="132"/>
      <c r="B596" s="133"/>
      <c r="C596" s="132"/>
      <c r="D596" s="134"/>
      <c r="E596" s="132"/>
      <c r="F596" s="134"/>
      <c r="G596" s="133"/>
      <c r="H596" s="133"/>
      <c r="I596" s="133"/>
      <c r="J596" s="135"/>
      <c r="K596" s="132"/>
      <c r="L596" s="132"/>
      <c r="M596" s="132"/>
      <c r="N596" s="135"/>
    </row>
    <row r="597" spans="1:14" x14ac:dyDescent="0.2">
      <c r="A597" s="132"/>
      <c r="B597" s="133"/>
      <c r="C597" s="132"/>
      <c r="D597" s="134"/>
      <c r="E597" s="132"/>
      <c r="F597" s="134"/>
      <c r="G597" s="133"/>
      <c r="H597" s="133"/>
      <c r="I597" s="133"/>
      <c r="J597" s="135"/>
      <c r="K597" s="132"/>
      <c r="L597" s="132"/>
      <c r="M597" s="132"/>
      <c r="N597" s="135"/>
    </row>
    <row r="598" spans="1:14" x14ac:dyDescent="0.2">
      <c r="A598" s="132"/>
      <c r="B598" s="133"/>
      <c r="C598" s="132"/>
      <c r="D598" s="134"/>
      <c r="E598" s="132"/>
      <c r="F598" s="134"/>
      <c r="G598" s="133"/>
      <c r="H598" s="133"/>
      <c r="I598" s="133"/>
      <c r="J598" s="135"/>
      <c r="K598" s="132"/>
      <c r="L598" s="132"/>
      <c r="M598" s="132"/>
      <c r="N598" s="135"/>
    </row>
    <row r="599" spans="1:14" x14ac:dyDescent="0.2">
      <c r="A599" s="132"/>
      <c r="B599" s="133"/>
      <c r="C599" s="132"/>
      <c r="D599" s="134"/>
      <c r="E599" s="132"/>
      <c r="F599" s="134"/>
      <c r="G599" s="133"/>
      <c r="H599" s="133"/>
      <c r="I599" s="133"/>
      <c r="J599" s="135"/>
      <c r="K599" s="132"/>
      <c r="L599" s="132"/>
      <c r="M599" s="132"/>
      <c r="N599" s="135"/>
    </row>
    <row r="600" spans="1:14" x14ac:dyDescent="0.2">
      <c r="A600" s="132"/>
      <c r="B600" s="133"/>
      <c r="C600" s="132"/>
      <c r="D600" s="134"/>
      <c r="E600" s="132"/>
      <c r="F600" s="134"/>
      <c r="G600" s="133"/>
      <c r="H600" s="133"/>
      <c r="I600" s="133"/>
      <c r="J600" s="135"/>
      <c r="K600" s="132"/>
      <c r="L600" s="132"/>
      <c r="M600" s="132"/>
      <c r="N600" s="135"/>
    </row>
    <row r="601" spans="1:14" x14ac:dyDescent="0.2">
      <c r="A601" s="132"/>
      <c r="B601" s="133"/>
      <c r="C601" s="132"/>
      <c r="D601" s="134"/>
      <c r="E601" s="132"/>
      <c r="F601" s="134"/>
      <c r="G601" s="133"/>
      <c r="H601" s="133"/>
      <c r="I601" s="133"/>
      <c r="J601" s="135"/>
      <c r="K601" s="132"/>
      <c r="L601" s="132"/>
      <c r="M601" s="132"/>
      <c r="N601" s="135"/>
    </row>
    <row r="602" spans="1:14" x14ac:dyDescent="0.2">
      <c r="A602" s="132"/>
      <c r="B602" s="133"/>
      <c r="C602" s="132"/>
      <c r="D602" s="134"/>
      <c r="E602" s="132"/>
      <c r="F602" s="134"/>
      <c r="G602" s="133"/>
      <c r="H602" s="133"/>
      <c r="I602" s="133"/>
      <c r="J602" s="135"/>
      <c r="K602" s="132"/>
      <c r="L602" s="132"/>
      <c r="M602" s="132"/>
      <c r="N602" s="135"/>
    </row>
    <row r="603" spans="1:14" x14ac:dyDescent="0.2">
      <c r="A603" s="132"/>
      <c r="B603" s="133"/>
      <c r="C603" s="132"/>
      <c r="D603" s="134"/>
      <c r="E603" s="132"/>
      <c r="F603" s="134"/>
      <c r="G603" s="133"/>
      <c r="H603" s="133"/>
      <c r="I603" s="133"/>
      <c r="J603" s="135"/>
      <c r="K603" s="132"/>
      <c r="L603" s="132"/>
      <c r="M603" s="132"/>
      <c r="N603" s="135"/>
    </row>
    <row r="604" spans="1:14" x14ac:dyDescent="0.2">
      <c r="A604" s="132"/>
      <c r="B604" s="133"/>
      <c r="C604" s="132"/>
      <c r="D604" s="134"/>
      <c r="E604" s="132"/>
      <c r="F604" s="134"/>
      <c r="G604" s="133"/>
      <c r="H604" s="133"/>
      <c r="I604" s="133"/>
      <c r="J604" s="135"/>
      <c r="K604" s="132"/>
      <c r="L604" s="132"/>
      <c r="M604" s="132"/>
      <c r="N604" s="135"/>
    </row>
    <row r="605" spans="1:14" x14ac:dyDescent="0.2">
      <c r="A605" s="132"/>
      <c r="B605" s="133"/>
      <c r="C605" s="132"/>
      <c r="D605" s="134"/>
      <c r="E605" s="132"/>
      <c r="F605" s="134"/>
      <c r="G605" s="133"/>
      <c r="H605" s="133"/>
      <c r="I605" s="133"/>
      <c r="J605" s="135"/>
      <c r="K605" s="132"/>
      <c r="L605" s="132"/>
      <c r="M605" s="132"/>
      <c r="N605" s="135"/>
    </row>
    <row r="606" spans="1:14" x14ac:dyDescent="0.2">
      <c r="A606" s="132"/>
      <c r="B606" s="133"/>
      <c r="C606" s="132"/>
      <c r="D606" s="134"/>
      <c r="E606" s="132"/>
      <c r="F606" s="134"/>
      <c r="G606" s="133"/>
      <c r="H606" s="133"/>
      <c r="I606" s="133"/>
      <c r="J606" s="135"/>
      <c r="K606" s="132"/>
      <c r="L606" s="132"/>
      <c r="M606" s="132"/>
      <c r="N606" s="135"/>
    </row>
    <row r="607" spans="1:14" x14ac:dyDescent="0.2">
      <c r="A607" s="132"/>
      <c r="B607" s="133"/>
      <c r="C607" s="132"/>
      <c r="D607" s="134"/>
      <c r="E607" s="132"/>
      <c r="F607" s="134"/>
      <c r="G607" s="133"/>
      <c r="H607" s="133"/>
      <c r="I607" s="133"/>
      <c r="J607" s="135"/>
      <c r="K607" s="132"/>
      <c r="L607" s="132"/>
      <c r="M607" s="132"/>
      <c r="N607" s="135"/>
    </row>
    <row r="608" spans="1:14" x14ac:dyDescent="0.2">
      <c r="A608" s="132"/>
      <c r="B608" s="133"/>
      <c r="C608" s="132"/>
      <c r="D608" s="134"/>
      <c r="E608" s="132"/>
      <c r="F608" s="134"/>
      <c r="G608" s="133"/>
      <c r="H608" s="133"/>
      <c r="I608" s="133"/>
      <c r="J608" s="135"/>
      <c r="K608" s="132"/>
      <c r="L608" s="132"/>
      <c r="M608" s="132"/>
      <c r="N608" s="135"/>
    </row>
    <row r="609" spans="1:14" x14ac:dyDescent="0.2">
      <c r="A609" s="132"/>
      <c r="B609" s="133"/>
      <c r="C609" s="132"/>
      <c r="D609" s="134"/>
      <c r="E609" s="132"/>
      <c r="F609" s="134"/>
      <c r="G609" s="133"/>
      <c r="H609" s="133"/>
      <c r="I609" s="133"/>
      <c r="J609" s="135"/>
      <c r="K609" s="132"/>
      <c r="L609" s="132"/>
      <c r="M609" s="132"/>
      <c r="N609" s="135"/>
    </row>
    <row r="610" spans="1:14" x14ac:dyDescent="0.2">
      <c r="A610" s="132"/>
      <c r="B610" s="133"/>
      <c r="C610" s="132"/>
      <c r="D610" s="134"/>
      <c r="E610" s="132"/>
      <c r="F610" s="134"/>
      <c r="G610" s="133"/>
      <c r="H610" s="133"/>
      <c r="I610" s="133"/>
      <c r="J610" s="135"/>
      <c r="K610" s="132"/>
      <c r="L610" s="132"/>
      <c r="M610" s="132"/>
      <c r="N610" s="135"/>
    </row>
    <row r="611" spans="1:14" x14ac:dyDescent="0.2">
      <c r="A611" s="132"/>
      <c r="B611" s="133"/>
      <c r="C611" s="132"/>
      <c r="D611" s="134"/>
      <c r="E611" s="132"/>
      <c r="F611" s="134"/>
      <c r="G611" s="133"/>
      <c r="H611" s="133"/>
      <c r="I611" s="133"/>
      <c r="J611" s="135"/>
      <c r="K611" s="132"/>
      <c r="L611" s="132"/>
      <c r="M611" s="132"/>
      <c r="N611" s="135"/>
    </row>
    <row r="612" spans="1:14" x14ac:dyDescent="0.2">
      <c r="A612" s="132"/>
      <c r="B612" s="133"/>
      <c r="C612" s="132"/>
      <c r="D612" s="134"/>
      <c r="E612" s="132"/>
      <c r="F612" s="134"/>
      <c r="G612" s="133"/>
      <c r="H612" s="133"/>
      <c r="I612" s="133"/>
      <c r="J612" s="135"/>
      <c r="K612" s="132"/>
      <c r="L612" s="132"/>
      <c r="M612" s="132"/>
      <c r="N612" s="135"/>
    </row>
    <row r="613" spans="1:14" x14ac:dyDescent="0.2">
      <c r="A613" s="132"/>
      <c r="B613" s="133"/>
      <c r="C613" s="132"/>
      <c r="D613" s="134"/>
      <c r="E613" s="132"/>
      <c r="F613" s="134"/>
      <c r="G613" s="133"/>
      <c r="H613" s="133"/>
      <c r="I613" s="133"/>
      <c r="J613" s="135"/>
      <c r="K613" s="132"/>
      <c r="L613" s="132"/>
      <c r="M613" s="132"/>
      <c r="N613" s="135"/>
    </row>
    <row r="614" spans="1:14" x14ac:dyDescent="0.2">
      <c r="A614" s="132"/>
      <c r="B614" s="133"/>
      <c r="C614" s="132"/>
      <c r="D614" s="134"/>
      <c r="E614" s="132"/>
      <c r="F614" s="134"/>
      <c r="G614" s="133"/>
      <c r="H614" s="133"/>
      <c r="I614" s="133"/>
      <c r="J614" s="135"/>
      <c r="K614" s="132"/>
      <c r="L614" s="132"/>
      <c r="M614" s="132"/>
      <c r="N614" s="135"/>
    </row>
    <row r="615" spans="1:14" x14ac:dyDescent="0.2">
      <c r="A615" s="132"/>
      <c r="B615" s="133"/>
      <c r="C615" s="132"/>
      <c r="D615" s="134"/>
      <c r="E615" s="132"/>
      <c r="F615" s="134"/>
      <c r="G615" s="133"/>
      <c r="H615" s="133"/>
      <c r="I615" s="133"/>
      <c r="J615" s="135"/>
      <c r="K615" s="132"/>
      <c r="L615" s="132"/>
      <c r="M615" s="132"/>
      <c r="N615" s="135"/>
    </row>
    <row r="616" spans="1:14" x14ac:dyDescent="0.2">
      <c r="A616" s="132"/>
      <c r="B616" s="133"/>
      <c r="C616" s="132"/>
      <c r="D616" s="134"/>
      <c r="E616" s="132"/>
      <c r="F616" s="134"/>
      <c r="G616" s="133"/>
      <c r="H616" s="133"/>
      <c r="I616" s="133"/>
      <c r="J616" s="135"/>
      <c r="K616" s="132"/>
      <c r="L616" s="132"/>
      <c r="M616" s="132"/>
      <c r="N616" s="135"/>
    </row>
    <row r="617" spans="1:14" x14ac:dyDescent="0.2">
      <c r="A617" s="132"/>
      <c r="B617" s="133"/>
      <c r="C617" s="132"/>
      <c r="D617" s="134"/>
      <c r="E617" s="132"/>
      <c r="F617" s="134"/>
      <c r="G617" s="133"/>
      <c r="H617" s="133"/>
      <c r="I617" s="133"/>
      <c r="J617" s="135"/>
      <c r="K617" s="132"/>
      <c r="L617" s="132"/>
      <c r="M617" s="132"/>
      <c r="N617" s="135"/>
    </row>
    <row r="618" spans="1:14" x14ac:dyDescent="0.2">
      <c r="A618" s="132"/>
      <c r="B618" s="133"/>
      <c r="C618" s="132"/>
      <c r="D618" s="134"/>
      <c r="E618" s="132"/>
      <c r="F618" s="134"/>
      <c r="G618" s="133"/>
      <c r="H618" s="133"/>
      <c r="I618" s="133"/>
      <c r="J618" s="135"/>
      <c r="K618" s="132"/>
      <c r="L618" s="132"/>
      <c r="M618" s="132"/>
      <c r="N618" s="135"/>
    </row>
    <row r="619" spans="1:14" x14ac:dyDescent="0.2">
      <c r="A619" s="132"/>
      <c r="B619" s="133"/>
      <c r="C619" s="132"/>
      <c r="D619" s="134"/>
      <c r="E619" s="132"/>
      <c r="F619" s="134"/>
      <c r="G619" s="133"/>
      <c r="H619" s="133"/>
      <c r="I619" s="133"/>
      <c r="J619" s="135"/>
      <c r="K619" s="132"/>
      <c r="L619" s="132"/>
      <c r="M619" s="132"/>
      <c r="N619" s="135"/>
    </row>
    <row r="620" spans="1:14" x14ac:dyDescent="0.2">
      <c r="A620" s="132"/>
      <c r="B620" s="133"/>
      <c r="C620" s="132"/>
      <c r="D620" s="134"/>
      <c r="E620" s="132"/>
      <c r="F620" s="134"/>
      <c r="G620" s="133"/>
      <c r="H620" s="133"/>
      <c r="I620" s="133"/>
      <c r="J620" s="135"/>
      <c r="K620" s="132"/>
      <c r="L620" s="132"/>
      <c r="M620" s="132"/>
      <c r="N620" s="135"/>
    </row>
    <row r="621" spans="1:14" x14ac:dyDescent="0.2">
      <c r="A621" s="132"/>
      <c r="B621" s="133"/>
      <c r="C621" s="132"/>
      <c r="D621" s="134"/>
      <c r="E621" s="132"/>
      <c r="F621" s="134"/>
      <c r="G621" s="133"/>
      <c r="H621" s="133"/>
      <c r="I621" s="133"/>
      <c r="J621" s="135"/>
      <c r="K621" s="132"/>
      <c r="L621" s="132"/>
      <c r="M621" s="132"/>
      <c r="N621" s="135"/>
    </row>
    <row r="622" spans="1:14" x14ac:dyDescent="0.2">
      <c r="A622" s="132"/>
      <c r="B622" s="133"/>
      <c r="C622" s="132"/>
      <c r="D622" s="134"/>
      <c r="E622" s="132"/>
      <c r="F622" s="134"/>
      <c r="G622" s="133"/>
      <c r="H622" s="133"/>
      <c r="I622" s="133"/>
      <c r="J622" s="135"/>
      <c r="K622" s="132"/>
      <c r="L622" s="132"/>
      <c r="M622" s="132"/>
      <c r="N622" s="135"/>
    </row>
    <row r="623" spans="1:14" x14ac:dyDescent="0.2">
      <c r="A623" s="132"/>
      <c r="B623" s="133"/>
      <c r="C623" s="132"/>
      <c r="D623" s="134"/>
      <c r="E623" s="132"/>
      <c r="F623" s="134"/>
      <c r="G623" s="133"/>
      <c r="H623" s="133"/>
      <c r="I623" s="133"/>
      <c r="J623" s="135"/>
      <c r="K623" s="132"/>
      <c r="L623" s="132"/>
      <c r="M623" s="132"/>
      <c r="N623" s="135"/>
    </row>
    <row r="624" spans="1:14" x14ac:dyDescent="0.2">
      <c r="A624" s="132"/>
      <c r="B624" s="133"/>
      <c r="C624" s="132"/>
      <c r="D624" s="134"/>
      <c r="E624" s="132"/>
      <c r="F624" s="134"/>
      <c r="G624" s="133"/>
      <c r="H624" s="133"/>
      <c r="I624" s="133"/>
      <c r="J624" s="135"/>
      <c r="K624" s="132"/>
      <c r="L624" s="132"/>
      <c r="M624" s="132"/>
      <c r="N624" s="135"/>
    </row>
    <row r="625" spans="1:14" x14ac:dyDescent="0.2">
      <c r="A625" s="132"/>
      <c r="B625" s="133"/>
      <c r="C625" s="132"/>
      <c r="D625" s="134"/>
      <c r="E625" s="132"/>
      <c r="F625" s="134"/>
      <c r="G625" s="133"/>
      <c r="H625" s="133"/>
      <c r="I625" s="133"/>
      <c r="J625" s="135"/>
      <c r="K625" s="132"/>
      <c r="L625" s="132"/>
      <c r="M625" s="132"/>
      <c r="N625" s="135"/>
    </row>
    <row r="626" spans="1:14" x14ac:dyDescent="0.2">
      <c r="A626" s="132"/>
      <c r="B626" s="133"/>
      <c r="C626" s="132"/>
      <c r="D626" s="134"/>
      <c r="E626" s="132"/>
      <c r="F626" s="134"/>
      <c r="G626" s="133"/>
      <c r="H626" s="133"/>
      <c r="I626" s="133"/>
      <c r="J626" s="135"/>
      <c r="K626" s="132"/>
      <c r="L626" s="132"/>
      <c r="M626" s="132"/>
      <c r="N626" s="135"/>
    </row>
    <row r="627" spans="1:14" x14ac:dyDescent="0.2">
      <c r="A627" s="132"/>
      <c r="B627" s="133"/>
      <c r="C627" s="132"/>
      <c r="D627" s="134"/>
      <c r="E627" s="132"/>
      <c r="F627" s="134"/>
      <c r="G627" s="133"/>
      <c r="H627" s="133"/>
      <c r="I627" s="133"/>
      <c r="J627" s="135"/>
      <c r="K627" s="132"/>
      <c r="L627" s="132"/>
      <c r="M627" s="132"/>
      <c r="N627" s="135"/>
    </row>
    <row r="628" spans="1:14" x14ac:dyDescent="0.2">
      <c r="A628" s="132"/>
      <c r="B628" s="133"/>
      <c r="C628" s="132"/>
      <c r="D628" s="134"/>
      <c r="E628" s="132"/>
      <c r="F628" s="134"/>
      <c r="G628" s="133"/>
      <c r="H628" s="133"/>
      <c r="I628" s="133"/>
      <c r="J628" s="135"/>
      <c r="K628" s="132"/>
      <c r="L628" s="132"/>
      <c r="M628" s="132"/>
      <c r="N628" s="135"/>
    </row>
    <row r="629" spans="1:14" x14ac:dyDescent="0.2">
      <c r="A629" s="132"/>
      <c r="B629" s="133"/>
      <c r="C629" s="132"/>
      <c r="D629" s="134"/>
      <c r="E629" s="132"/>
      <c r="F629" s="134"/>
      <c r="G629" s="133"/>
      <c r="H629" s="133"/>
      <c r="I629" s="133"/>
      <c r="J629" s="135"/>
      <c r="K629" s="132"/>
      <c r="L629" s="132"/>
      <c r="M629" s="132"/>
      <c r="N629" s="135"/>
    </row>
    <row r="630" spans="1:14" x14ac:dyDescent="0.2">
      <c r="A630" s="132"/>
      <c r="B630" s="133"/>
      <c r="C630" s="132"/>
      <c r="D630" s="134"/>
      <c r="E630" s="132"/>
      <c r="F630" s="134"/>
      <c r="G630" s="133"/>
      <c r="H630" s="133"/>
      <c r="I630" s="133"/>
      <c r="J630" s="135"/>
      <c r="K630" s="132"/>
      <c r="L630" s="132"/>
      <c r="M630" s="132"/>
      <c r="N630" s="135"/>
    </row>
    <row r="631" spans="1:14" x14ac:dyDescent="0.2">
      <c r="A631" s="132"/>
      <c r="B631" s="133"/>
      <c r="C631" s="132"/>
      <c r="D631" s="134"/>
      <c r="E631" s="132"/>
      <c r="F631" s="134"/>
      <c r="G631" s="133"/>
      <c r="H631" s="133"/>
      <c r="I631" s="133"/>
      <c r="J631" s="135"/>
      <c r="K631" s="132"/>
      <c r="L631" s="132"/>
      <c r="M631" s="132"/>
      <c r="N631" s="135"/>
    </row>
    <row r="632" spans="1:14" x14ac:dyDescent="0.2">
      <c r="A632" s="132"/>
      <c r="B632" s="133"/>
      <c r="C632" s="132"/>
      <c r="D632" s="134"/>
      <c r="E632" s="132"/>
      <c r="F632" s="134"/>
      <c r="G632" s="133"/>
      <c r="H632" s="133"/>
      <c r="I632" s="133"/>
      <c r="J632" s="135"/>
      <c r="K632" s="132"/>
      <c r="L632" s="132"/>
      <c r="M632" s="132"/>
      <c r="N632" s="135"/>
    </row>
    <row r="633" spans="1:14" x14ac:dyDescent="0.2">
      <c r="A633" s="132"/>
      <c r="B633" s="133"/>
      <c r="C633" s="132"/>
      <c r="D633" s="134"/>
      <c r="E633" s="132"/>
      <c r="F633" s="134"/>
      <c r="G633" s="133"/>
      <c r="H633" s="133"/>
      <c r="I633" s="133"/>
      <c r="J633" s="135"/>
      <c r="K633" s="132"/>
      <c r="L633" s="132"/>
      <c r="M633" s="132"/>
      <c r="N633" s="135"/>
    </row>
    <row r="634" spans="1:14" x14ac:dyDescent="0.2">
      <c r="A634" s="132"/>
      <c r="B634" s="133"/>
      <c r="C634" s="132"/>
      <c r="D634" s="134"/>
      <c r="E634" s="132"/>
      <c r="F634" s="134"/>
      <c r="G634" s="133"/>
      <c r="H634" s="133"/>
      <c r="I634" s="133"/>
      <c r="J634" s="135"/>
      <c r="K634" s="132"/>
      <c r="L634" s="132"/>
      <c r="M634" s="132"/>
      <c r="N634" s="135"/>
    </row>
    <row r="635" spans="1:14" x14ac:dyDescent="0.2">
      <c r="A635" s="132"/>
      <c r="B635" s="133"/>
      <c r="C635" s="132"/>
      <c r="D635" s="134"/>
      <c r="E635" s="132"/>
      <c r="F635" s="134"/>
      <c r="G635" s="133"/>
      <c r="H635" s="133"/>
      <c r="I635" s="133"/>
      <c r="J635" s="135"/>
      <c r="K635" s="132"/>
      <c r="L635" s="132"/>
      <c r="M635" s="132"/>
      <c r="N635" s="135"/>
    </row>
    <row r="636" spans="1:14" x14ac:dyDescent="0.2">
      <c r="A636" s="132"/>
      <c r="B636" s="133"/>
      <c r="C636" s="132"/>
      <c r="D636" s="134"/>
      <c r="E636" s="132"/>
      <c r="F636" s="134"/>
      <c r="G636" s="133"/>
      <c r="H636" s="133"/>
      <c r="I636" s="133"/>
      <c r="J636" s="135"/>
      <c r="K636" s="132"/>
      <c r="L636" s="132"/>
      <c r="M636" s="132"/>
      <c r="N636" s="135"/>
    </row>
    <row r="637" spans="1:14" x14ac:dyDescent="0.2">
      <c r="A637" s="132"/>
      <c r="B637" s="133"/>
      <c r="C637" s="132"/>
      <c r="D637" s="134"/>
      <c r="E637" s="132"/>
      <c r="F637" s="134"/>
      <c r="G637" s="133"/>
      <c r="H637" s="133"/>
      <c r="I637" s="133"/>
      <c r="J637" s="135"/>
      <c r="K637" s="132"/>
      <c r="L637" s="132"/>
      <c r="M637" s="132"/>
      <c r="N637" s="135"/>
    </row>
    <row r="638" spans="1:14" x14ac:dyDescent="0.2">
      <c r="A638" s="132"/>
      <c r="B638" s="133"/>
      <c r="C638" s="132"/>
      <c r="D638" s="134"/>
      <c r="E638" s="132"/>
      <c r="F638" s="134"/>
      <c r="G638" s="133"/>
      <c r="H638" s="133"/>
      <c r="I638" s="133"/>
      <c r="J638" s="135"/>
      <c r="K638" s="132"/>
      <c r="L638" s="132"/>
      <c r="M638" s="132"/>
      <c r="N638" s="135"/>
    </row>
    <row r="639" spans="1:14" x14ac:dyDescent="0.2">
      <c r="A639" s="132"/>
      <c r="B639" s="133"/>
      <c r="C639" s="132"/>
      <c r="D639" s="134"/>
      <c r="E639" s="132"/>
      <c r="F639" s="134"/>
      <c r="G639" s="133"/>
      <c r="H639" s="133"/>
      <c r="I639" s="133"/>
      <c r="J639" s="135"/>
      <c r="K639" s="132"/>
      <c r="L639" s="132"/>
      <c r="M639" s="132"/>
      <c r="N639" s="135"/>
    </row>
    <row r="640" spans="1:14" x14ac:dyDescent="0.2">
      <c r="A640" s="132"/>
      <c r="B640" s="133"/>
      <c r="C640" s="132"/>
      <c r="D640" s="134"/>
      <c r="E640" s="132"/>
      <c r="F640" s="134"/>
      <c r="G640" s="133"/>
      <c r="H640" s="133"/>
      <c r="I640" s="133"/>
      <c r="J640" s="135"/>
      <c r="K640" s="132"/>
      <c r="L640" s="132"/>
      <c r="M640" s="132"/>
      <c r="N640" s="135"/>
    </row>
    <row r="641" spans="1:14" x14ac:dyDescent="0.2">
      <c r="A641" s="132"/>
      <c r="B641" s="133"/>
      <c r="C641" s="132"/>
      <c r="D641" s="134"/>
      <c r="E641" s="132"/>
      <c r="F641" s="134"/>
      <c r="G641" s="133"/>
      <c r="H641" s="133"/>
      <c r="I641" s="133"/>
      <c r="J641" s="135"/>
      <c r="K641" s="132"/>
      <c r="L641" s="132"/>
      <c r="M641" s="132"/>
      <c r="N641" s="135"/>
    </row>
    <row r="642" spans="1:14" x14ac:dyDescent="0.2">
      <c r="A642" s="132"/>
      <c r="B642" s="133"/>
      <c r="C642" s="132"/>
      <c r="D642" s="134"/>
      <c r="E642" s="132"/>
      <c r="F642" s="134"/>
      <c r="G642" s="133"/>
      <c r="H642" s="133"/>
      <c r="I642" s="133"/>
      <c r="J642" s="135"/>
      <c r="K642" s="132"/>
      <c r="L642" s="132"/>
      <c r="M642" s="132"/>
      <c r="N642" s="135"/>
    </row>
    <row r="643" spans="1:14" x14ac:dyDescent="0.2">
      <c r="A643" s="132"/>
      <c r="B643" s="133"/>
      <c r="C643" s="132"/>
      <c r="D643" s="134"/>
      <c r="E643" s="132"/>
      <c r="F643" s="134"/>
      <c r="G643" s="133"/>
      <c r="H643" s="133"/>
      <c r="I643" s="133"/>
      <c r="J643" s="135"/>
      <c r="K643" s="132"/>
      <c r="L643" s="132"/>
      <c r="M643" s="132"/>
      <c r="N643" s="135"/>
    </row>
    <row r="644" spans="1:14" x14ac:dyDescent="0.2">
      <c r="A644" s="132"/>
      <c r="B644" s="133"/>
      <c r="C644" s="132"/>
      <c r="D644" s="134"/>
      <c r="E644" s="132"/>
      <c r="F644" s="134"/>
      <c r="G644" s="133"/>
      <c r="H644" s="133"/>
      <c r="I644" s="133"/>
      <c r="J644" s="135"/>
      <c r="K644" s="132"/>
      <c r="L644" s="132"/>
      <c r="M644" s="132"/>
      <c r="N644" s="135"/>
    </row>
    <row r="645" spans="1:14" x14ac:dyDescent="0.2">
      <c r="A645" s="132"/>
      <c r="B645" s="133"/>
      <c r="C645" s="132"/>
      <c r="D645" s="134"/>
      <c r="E645" s="132"/>
      <c r="F645" s="134"/>
      <c r="G645" s="133"/>
      <c r="H645" s="133"/>
      <c r="I645" s="133"/>
      <c r="J645" s="135"/>
      <c r="K645" s="132"/>
      <c r="L645" s="132"/>
      <c r="M645" s="132"/>
      <c r="N645" s="135"/>
    </row>
    <row r="646" spans="1:14" x14ac:dyDescent="0.2">
      <c r="A646" s="132"/>
      <c r="B646" s="133"/>
      <c r="C646" s="132"/>
      <c r="D646" s="134"/>
      <c r="E646" s="132"/>
      <c r="F646" s="134"/>
      <c r="G646" s="133"/>
      <c r="H646" s="133"/>
      <c r="I646" s="133"/>
      <c r="J646" s="135"/>
      <c r="K646" s="132"/>
      <c r="L646" s="132"/>
      <c r="M646" s="132"/>
      <c r="N646" s="135"/>
    </row>
    <row r="647" spans="1:14" x14ac:dyDescent="0.2">
      <c r="A647" s="132"/>
      <c r="B647" s="133"/>
      <c r="C647" s="132"/>
      <c r="D647" s="134"/>
      <c r="E647" s="132"/>
      <c r="F647" s="134"/>
      <c r="G647" s="133"/>
      <c r="H647" s="133"/>
      <c r="I647" s="133"/>
      <c r="J647" s="135"/>
      <c r="K647" s="132"/>
      <c r="L647" s="132"/>
      <c r="M647" s="132"/>
      <c r="N647" s="135"/>
    </row>
    <row r="648" spans="1:14" x14ac:dyDescent="0.2">
      <c r="A648" s="132"/>
      <c r="B648" s="133"/>
      <c r="C648" s="132"/>
      <c r="D648" s="134"/>
      <c r="E648" s="132"/>
      <c r="F648" s="134"/>
      <c r="G648" s="133"/>
      <c r="H648" s="133"/>
      <c r="I648" s="133"/>
      <c r="J648" s="135"/>
      <c r="K648" s="132"/>
      <c r="L648" s="132"/>
      <c r="M648" s="132"/>
      <c r="N648" s="135"/>
    </row>
    <row r="649" spans="1:14" x14ac:dyDescent="0.2">
      <c r="A649" s="132"/>
      <c r="B649" s="133"/>
      <c r="C649" s="132"/>
      <c r="D649" s="134"/>
      <c r="E649" s="132"/>
      <c r="F649" s="134"/>
      <c r="G649" s="133"/>
      <c r="H649" s="133"/>
      <c r="I649" s="133"/>
      <c r="J649" s="135"/>
      <c r="K649" s="132"/>
      <c r="L649" s="132"/>
      <c r="M649" s="132"/>
      <c r="N649" s="135"/>
    </row>
    <row r="650" spans="1:14" x14ac:dyDescent="0.2">
      <c r="A650" s="132"/>
      <c r="B650" s="133"/>
      <c r="C650" s="132"/>
      <c r="D650" s="134"/>
      <c r="E650" s="132"/>
      <c r="F650" s="134"/>
      <c r="G650" s="133"/>
      <c r="H650" s="133"/>
      <c r="I650" s="133"/>
      <c r="J650" s="135"/>
      <c r="K650" s="132"/>
      <c r="L650" s="132"/>
      <c r="M650" s="132"/>
      <c r="N650" s="135"/>
    </row>
    <row r="651" spans="1:14" x14ac:dyDescent="0.2">
      <c r="A651" s="132"/>
      <c r="B651" s="133"/>
      <c r="C651" s="132"/>
      <c r="D651" s="134"/>
      <c r="E651" s="132"/>
      <c r="F651" s="134"/>
      <c r="G651" s="133"/>
      <c r="H651" s="133"/>
      <c r="I651" s="133"/>
      <c r="J651" s="135"/>
      <c r="K651" s="132"/>
      <c r="L651" s="132"/>
      <c r="M651" s="132"/>
      <c r="N651" s="135"/>
    </row>
    <row r="652" spans="1:14" x14ac:dyDescent="0.2">
      <c r="A652" s="132"/>
      <c r="B652" s="133"/>
      <c r="C652" s="132"/>
      <c r="D652" s="134"/>
      <c r="E652" s="132"/>
      <c r="F652" s="134"/>
      <c r="G652" s="133"/>
      <c r="H652" s="133"/>
      <c r="I652" s="133"/>
      <c r="J652" s="135"/>
      <c r="K652" s="132"/>
      <c r="L652" s="132"/>
      <c r="M652" s="132"/>
      <c r="N652" s="135"/>
    </row>
    <row r="653" spans="1:14" x14ac:dyDescent="0.2">
      <c r="A653" s="132"/>
      <c r="B653" s="133"/>
      <c r="C653" s="132"/>
      <c r="D653" s="134"/>
      <c r="E653" s="132"/>
      <c r="F653" s="134"/>
      <c r="G653" s="133"/>
      <c r="H653" s="133"/>
      <c r="I653" s="133"/>
      <c r="J653" s="135"/>
      <c r="K653" s="132"/>
      <c r="L653" s="132"/>
      <c r="M653" s="132"/>
      <c r="N653" s="135"/>
    </row>
    <row r="654" spans="1:14" x14ac:dyDescent="0.2">
      <c r="A654" s="132"/>
      <c r="B654" s="133"/>
      <c r="C654" s="132"/>
      <c r="D654" s="134"/>
      <c r="E654" s="132"/>
      <c r="F654" s="134"/>
      <c r="G654" s="133"/>
      <c r="H654" s="133"/>
      <c r="I654" s="133"/>
      <c r="J654" s="135"/>
      <c r="K654" s="132"/>
      <c r="L654" s="132"/>
      <c r="M654" s="132"/>
      <c r="N654" s="135"/>
    </row>
    <row r="655" spans="1:14" x14ac:dyDescent="0.2">
      <c r="A655" s="132"/>
      <c r="B655" s="133"/>
      <c r="C655" s="132"/>
      <c r="D655" s="134"/>
      <c r="E655" s="132"/>
      <c r="F655" s="134"/>
      <c r="G655" s="133"/>
      <c r="H655" s="133"/>
      <c r="I655" s="133"/>
      <c r="J655" s="135"/>
      <c r="K655" s="132"/>
      <c r="L655" s="132"/>
      <c r="M655" s="132"/>
      <c r="N655" s="135"/>
    </row>
    <row r="656" spans="1:14" x14ac:dyDescent="0.2">
      <c r="A656" s="132"/>
      <c r="B656" s="133"/>
      <c r="C656" s="132"/>
      <c r="D656" s="134"/>
      <c r="E656" s="132"/>
      <c r="F656" s="134"/>
      <c r="G656" s="133"/>
      <c r="H656" s="133"/>
      <c r="I656" s="133"/>
      <c r="J656" s="135"/>
      <c r="K656" s="132"/>
      <c r="L656" s="132"/>
      <c r="M656" s="132"/>
      <c r="N656" s="135"/>
    </row>
    <row r="657" spans="1:14" x14ac:dyDescent="0.2">
      <c r="A657" s="132"/>
      <c r="B657" s="133"/>
      <c r="C657" s="132"/>
      <c r="D657" s="134"/>
      <c r="E657" s="132"/>
      <c r="F657" s="134"/>
      <c r="G657" s="133"/>
      <c r="H657" s="133"/>
      <c r="I657" s="133"/>
      <c r="J657" s="135"/>
      <c r="K657" s="132"/>
      <c r="L657" s="132"/>
      <c r="M657" s="132"/>
      <c r="N657" s="135"/>
    </row>
    <row r="658" spans="1:14" x14ac:dyDescent="0.2">
      <c r="A658" s="132"/>
      <c r="B658" s="133"/>
      <c r="C658" s="132"/>
      <c r="D658" s="134"/>
      <c r="E658" s="132"/>
      <c r="F658" s="134"/>
      <c r="G658" s="133"/>
      <c r="H658" s="133"/>
      <c r="I658" s="133"/>
      <c r="J658" s="135"/>
      <c r="K658" s="132"/>
      <c r="L658" s="132"/>
      <c r="M658" s="132"/>
      <c r="N658" s="135"/>
    </row>
    <row r="659" spans="1:14" x14ac:dyDescent="0.2">
      <c r="A659" s="132"/>
      <c r="B659" s="133"/>
      <c r="C659" s="132"/>
      <c r="D659" s="134"/>
      <c r="E659" s="132"/>
      <c r="F659" s="134"/>
      <c r="G659" s="133"/>
      <c r="H659" s="133"/>
      <c r="I659" s="133"/>
      <c r="J659" s="135"/>
      <c r="K659" s="132"/>
      <c r="L659" s="132"/>
      <c r="M659" s="132"/>
      <c r="N659" s="135"/>
    </row>
    <row r="660" spans="1:14" x14ac:dyDescent="0.2">
      <c r="A660" s="132"/>
      <c r="B660" s="133"/>
      <c r="C660" s="132"/>
      <c r="D660" s="134"/>
      <c r="E660" s="132"/>
      <c r="F660" s="134"/>
      <c r="G660" s="133"/>
      <c r="H660" s="133"/>
      <c r="I660" s="133"/>
      <c r="J660" s="135"/>
      <c r="K660" s="132"/>
      <c r="L660" s="132"/>
      <c r="M660" s="132"/>
      <c r="N660" s="135"/>
    </row>
    <row r="661" spans="1:14" x14ac:dyDescent="0.2">
      <c r="A661" s="132"/>
      <c r="B661" s="133"/>
      <c r="C661" s="132"/>
      <c r="D661" s="134"/>
      <c r="E661" s="132"/>
      <c r="F661" s="134"/>
      <c r="G661" s="133"/>
      <c r="H661" s="133"/>
      <c r="I661" s="133"/>
      <c r="J661" s="135"/>
      <c r="K661" s="132"/>
      <c r="L661" s="132"/>
      <c r="M661" s="132"/>
      <c r="N661" s="135"/>
    </row>
    <row r="662" spans="1:14" x14ac:dyDescent="0.2">
      <c r="A662" s="132"/>
      <c r="B662" s="133"/>
      <c r="C662" s="132"/>
      <c r="D662" s="134"/>
      <c r="E662" s="132"/>
      <c r="F662" s="134"/>
      <c r="G662" s="133"/>
      <c r="H662" s="133"/>
      <c r="I662" s="133"/>
      <c r="J662" s="135"/>
      <c r="K662" s="132"/>
      <c r="L662" s="132"/>
      <c r="M662" s="132"/>
      <c r="N662" s="135"/>
    </row>
    <row r="663" spans="1:14" x14ac:dyDescent="0.2">
      <c r="A663" s="132"/>
      <c r="B663" s="133"/>
      <c r="C663" s="132"/>
      <c r="D663" s="134"/>
      <c r="E663" s="132"/>
      <c r="F663" s="134"/>
      <c r="G663" s="133"/>
      <c r="H663" s="133"/>
      <c r="I663" s="133"/>
      <c r="J663" s="135"/>
      <c r="K663" s="132"/>
      <c r="L663" s="132"/>
      <c r="M663" s="132"/>
      <c r="N663" s="135"/>
    </row>
    <row r="664" spans="1:14" x14ac:dyDescent="0.2">
      <c r="A664" s="132"/>
      <c r="B664" s="133"/>
      <c r="C664" s="132"/>
      <c r="D664" s="134"/>
      <c r="E664" s="132"/>
      <c r="F664" s="134"/>
      <c r="G664" s="133"/>
      <c r="H664" s="133"/>
      <c r="I664" s="133"/>
      <c r="J664" s="135"/>
      <c r="K664" s="132"/>
      <c r="L664" s="132"/>
      <c r="M664" s="132"/>
      <c r="N664" s="135"/>
    </row>
    <row r="665" spans="1:14" x14ac:dyDescent="0.2">
      <c r="A665" s="132"/>
      <c r="B665" s="133"/>
      <c r="C665" s="132"/>
      <c r="D665" s="134"/>
      <c r="E665" s="132"/>
      <c r="F665" s="134"/>
      <c r="G665" s="133"/>
      <c r="H665" s="133"/>
      <c r="I665" s="133"/>
      <c r="J665" s="135"/>
      <c r="K665" s="132"/>
      <c r="L665" s="132"/>
      <c r="M665" s="132"/>
      <c r="N665" s="135"/>
    </row>
    <row r="666" spans="1:14" x14ac:dyDescent="0.2">
      <c r="A666" s="132"/>
      <c r="B666" s="133"/>
      <c r="C666" s="132"/>
      <c r="D666" s="134"/>
      <c r="E666" s="132"/>
      <c r="F666" s="134"/>
      <c r="G666" s="133"/>
      <c r="H666" s="133"/>
      <c r="I666" s="133"/>
      <c r="J666" s="135"/>
      <c r="K666" s="132"/>
      <c r="L666" s="132"/>
      <c r="M666" s="132"/>
      <c r="N666" s="135"/>
    </row>
    <row r="667" spans="1:14" x14ac:dyDescent="0.2">
      <c r="A667" s="132"/>
      <c r="B667" s="133"/>
      <c r="C667" s="132"/>
      <c r="D667" s="134"/>
      <c r="E667" s="132"/>
      <c r="F667" s="134"/>
      <c r="G667" s="133"/>
      <c r="H667" s="133"/>
      <c r="I667" s="133"/>
      <c r="J667" s="135"/>
      <c r="K667" s="132"/>
      <c r="L667" s="132"/>
      <c r="M667" s="132"/>
      <c r="N667" s="135"/>
    </row>
    <row r="668" spans="1:14" x14ac:dyDescent="0.2">
      <c r="A668" s="132"/>
      <c r="B668" s="133"/>
      <c r="C668" s="132"/>
      <c r="D668" s="134"/>
      <c r="E668" s="132"/>
      <c r="F668" s="134"/>
      <c r="G668" s="133"/>
      <c r="H668" s="133"/>
      <c r="I668" s="133"/>
      <c r="J668" s="135"/>
      <c r="K668" s="132"/>
      <c r="L668" s="132"/>
      <c r="M668" s="132"/>
      <c r="N668" s="135"/>
    </row>
    <row r="669" spans="1:14" x14ac:dyDescent="0.2">
      <c r="A669" s="132"/>
      <c r="B669" s="133"/>
      <c r="C669" s="132"/>
      <c r="D669" s="134"/>
      <c r="E669" s="132"/>
      <c r="F669" s="134"/>
      <c r="G669" s="133"/>
      <c r="H669" s="133"/>
      <c r="I669" s="133"/>
      <c r="J669" s="135"/>
      <c r="K669" s="132"/>
      <c r="L669" s="132"/>
      <c r="M669" s="132"/>
      <c r="N669" s="135"/>
    </row>
    <row r="670" spans="1:14" x14ac:dyDescent="0.2">
      <c r="A670" s="132"/>
      <c r="B670" s="133"/>
      <c r="C670" s="132"/>
      <c r="D670" s="134"/>
      <c r="E670" s="132"/>
      <c r="F670" s="134"/>
      <c r="G670" s="133"/>
      <c r="H670" s="133"/>
      <c r="I670" s="133"/>
      <c r="J670" s="135"/>
      <c r="K670" s="132"/>
      <c r="L670" s="132"/>
      <c r="M670" s="132"/>
      <c r="N670" s="135"/>
    </row>
    <row r="671" spans="1:14" x14ac:dyDescent="0.2">
      <c r="A671" s="132"/>
      <c r="B671" s="133"/>
      <c r="C671" s="132"/>
      <c r="D671" s="134"/>
      <c r="E671" s="132"/>
      <c r="F671" s="134"/>
      <c r="G671" s="133"/>
      <c r="H671" s="133"/>
      <c r="I671" s="133"/>
      <c r="J671" s="135"/>
      <c r="K671" s="132"/>
      <c r="L671" s="132"/>
      <c r="M671" s="132"/>
      <c r="N671" s="135"/>
    </row>
    <row r="672" spans="1:14" x14ac:dyDescent="0.2">
      <c r="A672" s="132"/>
      <c r="B672" s="133"/>
      <c r="C672" s="132"/>
      <c r="D672" s="134"/>
      <c r="E672" s="132"/>
      <c r="F672" s="134"/>
      <c r="G672" s="133"/>
      <c r="H672" s="133"/>
      <c r="I672" s="133"/>
      <c r="J672" s="135"/>
      <c r="K672" s="132"/>
      <c r="L672" s="132"/>
      <c r="M672" s="132"/>
      <c r="N672" s="135"/>
    </row>
    <row r="673" spans="1:14" x14ac:dyDescent="0.2">
      <c r="A673" s="132"/>
      <c r="B673" s="133"/>
      <c r="C673" s="132"/>
      <c r="D673" s="134"/>
      <c r="E673" s="132"/>
      <c r="F673" s="134"/>
      <c r="G673" s="133"/>
      <c r="H673" s="133"/>
      <c r="I673" s="133"/>
      <c r="J673" s="135"/>
      <c r="K673" s="132"/>
      <c r="L673" s="132"/>
      <c r="M673" s="132"/>
      <c r="N673" s="135"/>
    </row>
    <row r="674" spans="1:14" x14ac:dyDescent="0.2">
      <c r="A674" s="132"/>
      <c r="B674" s="133"/>
      <c r="C674" s="132"/>
      <c r="D674" s="134"/>
      <c r="E674" s="132"/>
      <c r="F674" s="134"/>
      <c r="G674" s="133"/>
      <c r="H674" s="133"/>
      <c r="I674" s="133"/>
      <c r="J674" s="135"/>
      <c r="K674" s="132"/>
      <c r="L674" s="132"/>
      <c r="M674" s="132"/>
      <c r="N674" s="135"/>
    </row>
    <row r="675" spans="1:14" x14ac:dyDescent="0.2">
      <c r="A675" s="132"/>
      <c r="B675" s="133"/>
      <c r="C675" s="132"/>
      <c r="D675" s="134"/>
      <c r="E675" s="132"/>
      <c r="F675" s="134"/>
      <c r="G675" s="133"/>
      <c r="H675" s="133"/>
      <c r="I675" s="133"/>
      <c r="J675" s="135"/>
      <c r="K675" s="132"/>
      <c r="L675" s="132"/>
      <c r="M675" s="132"/>
      <c r="N675" s="135"/>
    </row>
    <row r="676" spans="1:14" x14ac:dyDescent="0.2">
      <c r="A676" s="132"/>
      <c r="B676" s="133"/>
      <c r="C676" s="132"/>
      <c r="D676" s="134"/>
      <c r="E676" s="132"/>
      <c r="F676" s="134"/>
      <c r="G676" s="133"/>
      <c r="H676" s="133"/>
      <c r="I676" s="133"/>
      <c r="J676" s="135"/>
      <c r="K676" s="132"/>
      <c r="L676" s="132"/>
      <c r="M676" s="132"/>
      <c r="N676" s="135"/>
    </row>
    <row r="677" spans="1:14" x14ac:dyDescent="0.2">
      <c r="A677" s="132"/>
      <c r="B677" s="133"/>
      <c r="C677" s="132"/>
      <c r="D677" s="134"/>
      <c r="E677" s="132"/>
      <c r="F677" s="134"/>
      <c r="G677" s="133"/>
      <c r="H677" s="133"/>
      <c r="I677" s="133"/>
      <c r="J677" s="135"/>
      <c r="K677" s="132"/>
      <c r="L677" s="132"/>
      <c r="M677" s="132"/>
      <c r="N677" s="135"/>
    </row>
    <row r="678" spans="1:14" x14ac:dyDescent="0.2">
      <c r="A678" s="132"/>
      <c r="B678" s="133"/>
      <c r="C678" s="132"/>
      <c r="D678" s="134"/>
      <c r="E678" s="132"/>
      <c r="F678" s="134"/>
      <c r="G678" s="133"/>
      <c r="H678" s="133"/>
      <c r="I678" s="133"/>
      <c r="J678" s="135"/>
      <c r="K678" s="132"/>
      <c r="L678" s="132"/>
      <c r="M678" s="132"/>
      <c r="N678" s="135"/>
    </row>
    <row r="679" spans="1:14" x14ac:dyDescent="0.2">
      <c r="A679" s="132"/>
      <c r="B679" s="133"/>
      <c r="C679" s="132"/>
      <c r="D679" s="134"/>
      <c r="E679" s="132"/>
      <c r="F679" s="134"/>
      <c r="G679" s="133"/>
      <c r="H679" s="133"/>
      <c r="I679" s="133"/>
      <c r="J679" s="135"/>
      <c r="K679" s="132"/>
      <c r="L679" s="132"/>
      <c r="M679" s="132"/>
      <c r="N679" s="135"/>
    </row>
    <row r="680" spans="1:14" x14ac:dyDescent="0.2">
      <c r="A680" s="132"/>
      <c r="B680" s="133"/>
      <c r="C680" s="132"/>
      <c r="D680" s="134"/>
      <c r="E680" s="132"/>
      <c r="F680" s="134"/>
      <c r="G680" s="133"/>
      <c r="H680" s="133"/>
      <c r="I680" s="133"/>
      <c r="J680" s="135"/>
      <c r="K680" s="132"/>
      <c r="L680" s="132"/>
      <c r="M680" s="132"/>
      <c r="N680" s="135"/>
    </row>
    <row r="681" spans="1:14" x14ac:dyDescent="0.2">
      <c r="A681" s="132"/>
      <c r="B681" s="133"/>
      <c r="C681" s="132"/>
      <c r="D681" s="134"/>
      <c r="E681" s="132"/>
      <c r="F681" s="134"/>
      <c r="G681" s="133"/>
      <c r="H681" s="133"/>
      <c r="I681" s="133"/>
      <c r="J681" s="135"/>
      <c r="K681" s="132"/>
      <c r="L681" s="132"/>
      <c r="M681" s="132"/>
      <c r="N681" s="135"/>
    </row>
    <row r="682" spans="1:14" x14ac:dyDescent="0.2">
      <c r="A682" s="132"/>
      <c r="B682" s="133"/>
      <c r="C682" s="132"/>
      <c r="D682" s="134"/>
      <c r="E682" s="132"/>
      <c r="F682" s="134"/>
      <c r="G682" s="133"/>
      <c r="H682" s="133"/>
      <c r="I682" s="133"/>
      <c r="J682" s="135"/>
      <c r="K682" s="132"/>
      <c r="L682" s="132"/>
      <c r="M682" s="132"/>
      <c r="N682" s="135"/>
    </row>
    <row r="683" spans="1:14" x14ac:dyDescent="0.2">
      <c r="A683" s="132"/>
      <c r="B683" s="133"/>
      <c r="C683" s="132"/>
      <c r="D683" s="134"/>
      <c r="E683" s="132"/>
      <c r="F683" s="134"/>
      <c r="G683" s="133"/>
      <c r="H683" s="133"/>
      <c r="I683" s="133"/>
      <c r="J683" s="135"/>
      <c r="K683" s="132"/>
      <c r="L683" s="132"/>
      <c r="M683" s="132"/>
      <c r="N683" s="135"/>
    </row>
    <row r="684" spans="1:14" x14ac:dyDescent="0.2">
      <c r="A684" s="132"/>
      <c r="B684" s="133"/>
      <c r="C684" s="132"/>
      <c r="D684" s="134"/>
      <c r="E684" s="132"/>
      <c r="F684" s="134"/>
      <c r="G684" s="133"/>
      <c r="H684" s="133"/>
      <c r="I684" s="133"/>
      <c r="J684" s="135"/>
      <c r="K684" s="132"/>
      <c r="L684" s="132"/>
      <c r="M684" s="132"/>
      <c r="N684" s="135"/>
    </row>
    <row r="685" spans="1:14" x14ac:dyDescent="0.2">
      <c r="A685" s="132"/>
      <c r="B685" s="133"/>
      <c r="C685" s="132"/>
      <c r="D685" s="134"/>
      <c r="E685" s="132"/>
      <c r="F685" s="134"/>
      <c r="G685" s="133"/>
      <c r="H685" s="133"/>
      <c r="I685" s="133"/>
      <c r="J685" s="135"/>
      <c r="K685" s="132"/>
      <c r="L685" s="132"/>
      <c r="M685" s="132"/>
      <c r="N685" s="135"/>
    </row>
    <row r="686" spans="1:14" x14ac:dyDescent="0.2">
      <c r="A686" s="132"/>
      <c r="B686" s="133"/>
      <c r="C686" s="132"/>
      <c r="D686" s="134"/>
      <c r="E686" s="132"/>
      <c r="F686" s="134"/>
      <c r="G686" s="133"/>
      <c r="H686" s="133"/>
      <c r="I686" s="133"/>
      <c r="J686" s="135"/>
      <c r="K686" s="132"/>
      <c r="L686" s="132"/>
      <c r="M686" s="132"/>
      <c r="N686" s="135"/>
    </row>
    <row r="687" spans="1:14" x14ac:dyDescent="0.2">
      <c r="A687" s="132"/>
      <c r="B687" s="133"/>
      <c r="C687" s="132"/>
      <c r="D687" s="134"/>
      <c r="E687" s="132"/>
      <c r="F687" s="134"/>
      <c r="G687" s="133"/>
      <c r="H687" s="133"/>
      <c r="I687" s="133"/>
      <c r="J687" s="135"/>
      <c r="K687" s="132"/>
      <c r="L687" s="132"/>
      <c r="M687" s="132"/>
      <c r="N687" s="135"/>
    </row>
    <row r="688" spans="1:14" x14ac:dyDescent="0.2">
      <c r="A688" s="132"/>
      <c r="B688" s="133"/>
      <c r="C688" s="132"/>
      <c r="D688" s="134"/>
      <c r="E688" s="132"/>
      <c r="F688" s="134"/>
      <c r="G688" s="133"/>
      <c r="H688" s="133"/>
      <c r="I688" s="133"/>
      <c r="J688" s="135"/>
      <c r="K688" s="132"/>
      <c r="L688" s="132"/>
      <c r="M688" s="132"/>
      <c r="N688" s="135"/>
    </row>
    <row r="689" spans="1:14" x14ac:dyDescent="0.2">
      <c r="A689" s="132"/>
      <c r="B689" s="133"/>
      <c r="C689" s="132"/>
      <c r="D689" s="134"/>
      <c r="E689" s="132"/>
      <c r="F689" s="134"/>
      <c r="G689" s="133"/>
      <c r="H689" s="133"/>
      <c r="I689" s="133"/>
      <c r="J689" s="135"/>
      <c r="K689" s="132"/>
      <c r="L689" s="132"/>
      <c r="M689" s="132"/>
      <c r="N689" s="135"/>
    </row>
    <row r="690" spans="1:14" x14ac:dyDescent="0.2">
      <c r="A690" s="132"/>
      <c r="B690" s="133"/>
      <c r="C690" s="132"/>
      <c r="D690" s="134"/>
      <c r="E690" s="132"/>
      <c r="F690" s="134"/>
      <c r="G690" s="133"/>
      <c r="H690" s="133"/>
      <c r="I690" s="133"/>
      <c r="J690" s="135"/>
      <c r="K690" s="132"/>
      <c r="L690" s="132"/>
      <c r="M690" s="132"/>
      <c r="N690" s="135"/>
    </row>
    <row r="691" spans="1:14" x14ac:dyDescent="0.2">
      <c r="A691" s="132"/>
      <c r="B691" s="133"/>
      <c r="C691" s="132"/>
      <c r="D691" s="134"/>
      <c r="E691" s="132"/>
      <c r="F691" s="134"/>
      <c r="G691" s="133"/>
      <c r="H691" s="133"/>
      <c r="I691" s="133"/>
      <c r="J691" s="135"/>
      <c r="K691" s="132"/>
      <c r="L691" s="132"/>
      <c r="M691" s="132"/>
      <c r="N691" s="135"/>
    </row>
    <row r="692" spans="1:14" x14ac:dyDescent="0.2">
      <c r="A692" s="132"/>
      <c r="B692" s="133"/>
      <c r="C692" s="132"/>
      <c r="D692" s="134"/>
      <c r="E692" s="132"/>
      <c r="F692" s="134"/>
      <c r="G692" s="133"/>
      <c r="H692" s="133"/>
      <c r="I692" s="133"/>
      <c r="J692" s="135"/>
      <c r="K692" s="132"/>
      <c r="L692" s="132"/>
      <c r="M692" s="132"/>
      <c r="N692" s="135"/>
    </row>
    <row r="693" spans="1:14" x14ac:dyDescent="0.2">
      <c r="A693" s="132"/>
      <c r="B693" s="133"/>
      <c r="C693" s="132"/>
      <c r="D693" s="134"/>
      <c r="E693" s="132"/>
      <c r="F693" s="134"/>
      <c r="G693" s="133"/>
      <c r="H693" s="133"/>
      <c r="I693" s="133"/>
      <c r="J693" s="135"/>
      <c r="K693" s="132"/>
      <c r="L693" s="132"/>
      <c r="M693" s="132"/>
      <c r="N693" s="135"/>
    </row>
    <row r="694" spans="1:14" x14ac:dyDescent="0.2">
      <c r="A694" s="132"/>
      <c r="B694" s="133"/>
      <c r="C694" s="132"/>
      <c r="D694" s="134"/>
      <c r="E694" s="132"/>
      <c r="F694" s="134"/>
      <c r="G694" s="133"/>
      <c r="H694" s="133"/>
      <c r="I694" s="133"/>
      <c r="J694" s="135"/>
      <c r="K694" s="132"/>
      <c r="L694" s="132"/>
      <c r="M694" s="132"/>
      <c r="N694" s="135"/>
    </row>
    <row r="695" spans="1:14" x14ac:dyDescent="0.2">
      <c r="A695" s="132"/>
      <c r="B695" s="133"/>
      <c r="C695" s="132"/>
      <c r="D695" s="134"/>
      <c r="E695" s="132"/>
      <c r="F695" s="134"/>
      <c r="G695" s="133"/>
      <c r="H695" s="133"/>
      <c r="I695" s="133"/>
      <c r="J695" s="135"/>
      <c r="K695" s="132"/>
      <c r="L695" s="132"/>
      <c r="M695" s="132"/>
      <c r="N695" s="135"/>
    </row>
    <row r="696" spans="1:14" x14ac:dyDescent="0.2">
      <c r="A696" s="132"/>
      <c r="B696" s="133"/>
      <c r="C696" s="132"/>
      <c r="D696" s="134"/>
      <c r="E696" s="132"/>
      <c r="F696" s="134"/>
      <c r="G696" s="133"/>
      <c r="H696" s="133"/>
      <c r="I696" s="133"/>
      <c r="J696" s="135"/>
      <c r="K696" s="132"/>
      <c r="L696" s="132"/>
      <c r="M696" s="132"/>
      <c r="N696" s="135"/>
    </row>
    <row r="697" spans="1:14" x14ac:dyDescent="0.2">
      <c r="A697" s="132"/>
      <c r="B697" s="133"/>
      <c r="C697" s="132"/>
      <c r="D697" s="134"/>
      <c r="E697" s="132"/>
      <c r="F697" s="134"/>
      <c r="G697" s="133"/>
      <c r="H697" s="133"/>
      <c r="I697" s="133"/>
      <c r="J697" s="135"/>
      <c r="K697" s="132"/>
      <c r="L697" s="132"/>
      <c r="M697" s="132"/>
      <c r="N697" s="135"/>
    </row>
    <row r="698" spans="1:14" x14ac:dyDescent="0.2">
      <c r="A698" s="132"/>
      <c r="B698" s="133"/>
      <c r="C698" s="132"/>
      <c r="D698" s="134"/>
      <c r="E698" s="132"/>
      <c r="F698" s="134"/>
      <c r="G698" s="133"/>
      <c r="H698" s="133"/>
      <c r="I698" s="133"/>
      <c r="J698" s="135"/>
      <c r="K698" s="132"/>
      <c r="L698" s="132"/>
      <c r="M698" s="132"/>
      <c r="N698" s="135"/>
    </row>
    <row r="699" spans="1:14" x14ac:dyDescent="0.2">
      <c r="A699" s="132"/>
      <c r="B699" s="133"/>
      <c r="C699" s="132"/>
      <c r="D699" s="134"/>
      <c r="E699" s="132"/>
      <c r="F699" s="134"/>
      <c r="G699" s="133"/>
      <c r="H699" s="133"/>
      <c r="I699" s="133"/>
      <c r="J699" s="135"/>
      <c r="K699" s="132"/>
      <c r="L699" s="132"/>
      <c r="M699" s="132"/>
      <c r="N699" s="135"/>
    </row>
    <row r="700" spans="1:14" x14ac:dyDescent="0.2">
      <c r="A700" s="132"/>
      <c r="B700" s="133"/>
      <c r="C700" s="132"/>
      <c r="D700" s="134"/>
      <c r="E700" s="132"/>
      <c r="F700" s="134"/>
      <c r="G700" s="133"/>
      <c r="H700" s="133"/>
      <c r="I700" s="133"/>
      <c r="J700" s="135"/>
      <c r="K700" s="132"/>
      <c r="L700" s="132"/>
      <c r="M700" s="132"/>
      <c r="N700" s="135"/>
    </row>
    <row r="701" spans="1:14" x14ac:dyDescent="0.2">
      <c r="A701" s="132"/>
      <c r="B701" s="133"/>
      <c r="C701" s="132"/>
      <c r="D701" s="134"/>
      <c r="E701" s="132"/>
      <c r="F701" s="134"/>
      <c r="G701" s="133"/>
      <c r="H701" s="133"/>
      <c r="I701" s="133"/>
      <c r="J701" s="135"/>
      <c r="K701" s="132"/>
      <c r="L701" s="132"/>
      <c r="M701" s="132"/>
      <c r="N701" s="135"/>
    </row>
    <row r="702" spans="1:14" x14ac:dyDescent="0.2">
      <c r="A702" s="132"/>
      <c r="B702" s="133"/>
      <c r="C702" s="132"/>
      <c r="D702" s="134"/>
      <c r="E702" s="132"/>
      <c r="F702" s="134"/>
      <c r="G702" s="133"/>
      <c r="H702" s="133"/>
      <c r="I702" s="133"/>
      <c r="J702" s="135"/>
      <c r="K702" s="132"/>
      <c r="L702" s="132"/>
      <c r="M702" s="132"/>
      <c r="N702" s="135"/>
    </row>
    <row r="703" spans="1:14" x14ac:dyDescent="0.2">
      <c r="A703" s="132"/>
      <c r="B703" s="133"/>
      <c r="C703" s="132"/>
      <c r="D703" s="134"/>
      <c r="E703" s="132"/>
      <c r="F703" s="134"/>
      <c r="G703" s="133"/>
      <c r="H703" s="133"/>
      <c r="I703" s="133"/>
      <c r="J703" s="135"/>
      <c r="K703" s="132"/>
      <c r="L703" s="132"/>
      <c r="M703" s="132"/>
      <c r="N703" s="135"/>
    </row>
    <row r="704" spans="1:14" x14ac:dyDescent="0.2">
      <c r="A704" s="132"/>
      <c r="B704" s="133"/>
      <c r="C704" s="132"/>
      <c r="D704" s="134"/>
      <c r="E704" s="132"/>
      <c r="F704" s="134"/>
      <c r="G704" s="133"/>
      <c r="H704" s="133"/>
      <c r="I704" s="133"/>
      <c r="J704" s="135"/>
      <c r="K704" s="132"/>
      <c r="L704" s="132"/>
      <c r="M704" s="132"/>
      <c r="N704" s="135"/>
    </row>
    <row r="705" spans="1:14" x14ac:dyDescent="0.2">
      <c r="A705" s="132"/>
      <c r="B705" s="133"/>
      <c r="C705" s="132"/>
      <c r="D705" s="134"/>
      <c r="E705" s="132"/>
      <c r="F705" s="134"/>
      <c r="G705" s="133"/>
      <c r="H705" s="133"/>
      <c r="I705" s="133"/>
      <c r="J705" s="135"/>
      <c r="K705" s="132"/>
      <c r="L705" s="132"/>
      <c r="M705" s="132"/>
      <c r="N705" s="135"/>
    </row>
    <row r="706" spans="1:14" x14ac:dyDescent="0.2">
      <c r="A706" s="132"/>
      <c r="B706" s="133"/>
      <c r="C706" s="132"/>
      <c r="D706" s="134"/>
      <c r="E706" s="132"/>
      <c r="F706" s="134"/>
      <c r="G706" s="133"/>
      <c r="H706" s="133"/>
      <c r="I706" s="133"/>
      <c r="J706" s="135"/>
      <c r="K706" s="132"/>
      <c r="L706" s="132"/>
      <c r="M706" s="132"/>
      <c r="N706" s="135"/>
    </row>
    <row r="707" spans="1:14" x14ac:dyDescent="0.2">
      <c r="A707" s="132"/>
      <c r="B707" s="133"/>
      <c r="C707" s="132"/>
      <c r="D707" s="134"/>
      <c r="E707" s="132"/>
      <c r="F707" s="134"/>
      <c r="G707" s="133"/>
      <c r="H707" s="133"/>
      <c r="I707" s="133"/>
      <c r="J707" s="135"/>
      <c r="K707" s="132"/>
      <c r="L707" s="132"/>
      <c r="M707" s="132"/>
      <c r="N707" s="135"/>
    </row>
    <row r="708" spans="1:14" x14ac:dyDescent="0.2">
      <c r="A708" s="132"/>
      <c r="B708" s="133"/>
      <c r="C708" s="132"/>
      <c r="D708" s="134"/>
      <c r="E708" s="132"/>
      <c r="F708" s="134"/>
      <c r="G708" s="133"/>
      <c r="H708" s="133"/>
      <c r="I708" s="133"/>
      <c r="J708" s="135"/>
      <c r="K708" s="132"/>
      <c r="L708" s="132"/>
      <c r="M708" s="132"/>
      <c r="N708" s="135"/>
    </row>
    <row r="709" spans="1:14" x14ac:dyDescent="0.2">
      <c r="A709" s="132"/>
      <c r="B709" s="133"/>
      <c r="C709" s="132"/>
      <c r="D709" s="134"/>
      <c r="E709" s="132"/>
      <c r="F709" s="134"/>
      <c r="G709" s="133"/>
      <c r="H709" s="133"/>
      <c r="I709" s="133"/>
      <c r="J709" s="135"/>
      <c r="K709" s="132"/>
      <c r="L709" s="132"/>
      <c r="M709" s="132"/>
      <c r="N709" s="135"/>
    </row>
    <row r="710" spans="1:14" x14ac:dyDescent="0.2">
      <c r="A710" s="132"/>
      <c r="B710" s="133"/>
      <c r="C710" s="132"/>
      <c r="D710" s="134"/>
      <c r="E710" s="132"/>
      <c r="F710" s="134"/>
      <c r="G710" s="133"/>
      <c r="H710" s="133"/>
      <c r="I710" s="133"/>
      <c r="J710" s="135"/>
      <c r="K710" s="132"/>
      <c r="L710" s="132"/>
      <c r="M710" s="132"/>
      <c r="N710" s="135"/>
    </row>
    <row r="711" spans="1:14" x14ac:dyDescent="0.2">
      <c r="A711" s="132"/>
      <c r="B711" s="133"/>
      <c r="C711" s="132"/>
      <c r="D711" s="134"/>
      <c r="E711" s="132"/>
      <c r="F711" s="134"/>
      <c r="G711" s="133"/>
      <c r="H711" s="133"/>
      <c r="I711" s="133"/>
      <c r="J711" s="135"/>
      <c r="K711" s="132"/>
      <c r="L711" s="132"/>
      <c r="M711" s="132"/>
      <c r="N711" s="135"/>
    </row>
    <row r="712" spans="1:14" x14ac:dyDescent="0.2">
      <c r="A712" s="132"/>
      <c r="B712" s="133"/>
      <c r="C712" s="132"/>
      <c r="D712" s="134"/>
      <c r="E712" s="132"/>
      <c r="F712" s="134"/>
      <c r="G712" s="133"/>
      <c r="H712" s="133"/>
      <c r="I712" s="133"/>
      <c r="J712" s="135"/>
      <c r="K712" s="132"/>
      <c r="L712" s="132"/>
      <c r="M712" s="132"/>
      <c r="N712" s="135"/>
    </row>
    <row r="713" spans="1:14" x14ac:dyDescent="0.2">
      <c r="A713" s="132"/>
      <c r="B713" s="133"/>
      <c r="C713" s="132"/>
      <c r="D713" s="134"/>
      <c r="E713" s="132"/>
      <c r="F713" s="134"/>
      <c r="G713" s="133"/>
      <c r="H713" s="133"/>
      <c r="I713" s="133"/>
      <c r="J713" s="135"/>
      <c r="K713" s="132"/>
      <c r="L713" s="132"/>
      <c r="M713" s="132"/>
      <c r="N713" s="135"/>
    </row>
    <row r="714" spans="1:14" x14ac:dyDescent="0.2">
      <c r="A714" s="132"/>
      <c r="B714" s="133"/>
      <c r="C714" s="132"/>
      <c r="D714" s="134"/>
      <c r="E714" s="132"/>
      <c r="F714" s="134"/>
      <c r="G714" s="133"/>
      <c r="H714" s="133"/>
      <c r="I714" s="133"/>
      <c r="J714" s="135"/>
      <c r="K714" s="132"/>
      <c r="L714" s="132"/>
      <c r="M714" s="132"/>
      <c r="N714" s="135"/>
    </row>
    <row r="715" spans="1:14" x14ac:dyDescent="0.2">
      <c r="A715" s="132"/>
      <c r="B715" s="133"/>
      <c r="C715" s="132"/>
      <c r="D715" s="134"/>
      <c r="E715" s="132"/>
      <c r="F715" s="134"/>
      <c r="G715" s="133"/>
      <c r="H715" s="133"/>
      <c r="I715" s="133"/>
      <c r="J715" s="135"/>
      <c r="K715" s="132"/>
      <c r="L715" s="132"/>
      <c r="M715" s="132"/>
      <c r="N715" s="135"/>
    </row>
    <row r="716" spans="1:14" x14ac:dyDescent="0.2">
      <c r="A716" s="132"/>
      <c r="B716" s="133"/>
      <c r="C716" s="132"/>
      <c r="D716" s="134"/>
      <c r="E716" s="132"/>
      <c r="F716" s="134"/>
      <c r="G716" s="133"/>
      <c r="H716" s="133"/>
      <c r="I716" s="133"/>
      <c r="J716" s="135"/>
      <c r="K716" s="132"/>
      <c r="L716" s="132"/>
      <c r="M716" s="132"/>
      <c r="N716" s="135"/>
    </row>
    <row r="717" spans="1:14" x14ac:dyDescent="0.2">
      <c r="A717" s="132"/>
      <c r="B717" s="133"/>
      <c r="C717" s="132"/>
      <c r="D717" s="134"/>
      <c r="E717" s="132"/>
      <c r="F717" s="134"/>
      <c r="G717" s="133"/>
      <c r="H717" s="133"/>
      <c r="I717" s="133"/>
      <c r="J717" s="135"/>
      <c r="K717" s="132"/>
      <c r="L717" s="132"/>
      <c r="M717" s="132"/>
      <c r="N717" s="135"/>
    </row>
    <row r="718" spans="1:14" x14ac:dyDescent="0.2">
      <c r="A718" s="132"/>
      <c r="B718" s="133"/>
      <c r="C718" s="132"/>
      <c r="D718" s="134"/>
      <c r="E718" s="132"/>
      <c r="F718" s="134"/>
      <c r="G718" s="133"/>
      <c r="H718" s="133"/>
      <c r="I718" s="133"/>
      <c r="J718" s="135"/>
      <c r="K718" s="132"/>
      <c r="L718" s="132"/>
      <c r="M718" s="132"/>
      <c r="N718" s="135"/>
    </row>
    <row r="719" spans="1:14" x14ac:dyDescent="0.2">
      <c r="A719" s="132"/>
      <c r="B719" s="133"/>
      <c r="C719" s="132"/>
      <c r="D719" s="134"/>
      <c r="E719" s="132"/>
      <c r="F719" s="134"/>
      <c r="G719" s="133"/>
      <c r="H719" s="133"/>
      <c r="I719" s="133"/>
      <c r="J719" s="135"/>
      <c r="K719" s="132"/>
      <c r="L719" s="132"/>
      <c r="M719" s="132"/>
      <c r="N719" s="135"/>
    </row>
    <row r="720" spans="1:14" x14ac:dyDescent="0.2">
      <c r="A720" s="132"/>
      <c r="B720" s="133"/>
      <c r="C720" s="132"/>
      <c r="D720" s="134"/>
      <c r="E720" s="132"/>
      <c r="F720" s="134"/>
      <c r="G720" s="133"/>
      <c r="H720" s="133"/>
      <c r="I720" s="133"/>
      <c r="J720" s="135"/>
      <c r="K720" s="132"/>
      <c r="L720" s="132"/>
      <c r="M720" s="132"/>
      <c r="N720" s="135"/>
    </row>
    <row r="721" spans="1:14" x14ac:dyDescent="0.2">
      <c r="A721" s="132"/>
      <c r="B721" s="133"/>
      <c r="C721" s="132"/>
      <c r="D721" s="134"/>
      <c r="E721" s="132"/>
      <c r="F721" s="134"/>
      <c r="G721" s="133"/>
      <c r="H721" s="133"/>
      <c r="I721" s="133"/>
      <c r="J721" s="135"/>
      <c r="K721" s="132"/>
      <c r="L721" s="132"/>
      <c r="M721" s="132"/>
      <c r="N721" s="135"/>
    </row>
    <row r="722" spans="1:14" x14ac:dyDescent="0.2">
      <c r="A722" s="132"/>
      <c r="B722" s="133"/>
      <c r="C722" s="132"/>
      <c r="D722" s="134"/>
      <c r="E722" s="132"/>
      <c r="F722" s="134"/>
      <c r="G722" s="133"/>
      <c r="H722" s="133"/>
      <c r="I722" s="133"/>
      <c r="J722" s="135"/>
      <c r="K722" s="132"/>
      <c r="L722" s="132"/>
      <c r="M722" s="132"/>
      <c r="N722" s="135"/>
    </row>
    <row r="723" spans="1:14" x14ac:dyDescent="0.2">
      <c r="A723" s="132"/>
      <c r="B723" s="133"/>
      <c r="C723" s="132"/>
      <c r="D723" s="134"/>
      <c r="E723" s="132"/>
      <c r="F723" s="134"/>
      <c r="G723" s="133"/>
      <c r="H723" s="133"/>
      <c r="I723" s="133"/>
      <c r="J723" s="135"/>
      <c r="K723" s="132"/>
      <c r="L723" s="132"/>
      <c r="M723" s="132"/>
      <c r="N723" s="135"/>
    </row>
    <row r="724" spans="1:14" x14ac:dyDescent="0.2">
      <c r="A724" s="132"/>
      <c r="B724" s="133"/>
      <c r="C724" s="132"/>
      <c r="D724" s="134"/>
      <c r="E724" s="132"/>
      <c r="F724" s="134"/>
      <c r="G724" s="133"/>
      <c r="H724" s="133"/>
      <c r="I724" s="133"/>
      <c r="J724" s="135"/>
      <c r="K724" s="132"/>
      <c r="L724" s="132"/>
      <c r="M724" s="132"/>
      <c r="N724" s="135"/>
    </row>
    <row r="725" spans="1:14" x14ac:dyDescent="0.2">
      <c r="A725" s="132"/>
      <c r="B725" s="133"/>
      <c r="C725" s="132"/>
      <c r="D725" s="134"/>
      <c r="E725" s="132"/>
      <c r="F725" s="134"/>
      <c r="G725" s="133"/>
      <c r="H725" s="133"/>
      <c r="I725" s="133"/>
      <c r="J725" s="135"/>
      <c r="K725" s="132"/>
      <c r="L725" s="132"/>
      <c r="M725" s="132"/>
      <c r="N725" s="135"/>
    </row>
    <row r="726" spans="1:14" x14ac:dyDescent="0.2">
      <c r="A726" s="132"/>
      <c r="B726" s="133"/>
      <c r="C726" s="132"/>
      <c r="D726" s="134"/>
      <c r="E726" s="132"/>
      <c r="F726" s="134"/>
      <c r="G726" s="133"/>
      <c r="H726" s="133"/>
      <c r="I726" s="133"/>
      <c r="J726" s="135"/>
      <c r="K726" s="132"/>
      <c r="L726" s="132"/>
      <c r="M726" s="132"/>
      <c r="N726" s="135"/>
    </row>
    <row r="727" spans="1:14" x14ac:dyDescent="0.2">
      <c r="A727" s="132"/>
      <c r="B727" s="133"/>
      <c r="C727" s="132"/>
      <c r="D727" s="134"/>
      <c r="E727" s="132"/>
      <c r="F727" s="134"/>
      <c r="G727" s="133"/>
      <c r="H727" s="133"/>
      <c r="I727" s="133"/>
      <c r="J727" s="135"/>
      <c r="K727" s="132"/>
      <c r="L727" s="132"/>
      <c r="M727" s="132"/>
      <c r="N727" s="135"/>
    </row>
    <row r="728" spans="1:14" x14ac:dyDescent="0.2">
      <c r="A728" s="132"/>
      <c r="B728" s="133"/>
      <c r="C728" s="132"/>
      <c r="D728" s="134"/>
      <c r="E728" s="132"/>
      <c r="F728" s="134"/>
      <c r="G728" s="133"/>
      <c r="H728" s="133"/>
      <c r="I728" s="133"/>
      <c r="J728" s="135"/>
      <c r="K728" s="132"/>
      <c r="L728" s="132"/>
      <c r="M728" s="132"/>
      <c r="N728" s="135"/>
    </row>
    <row r="729" spans="1:14" x14ac:dyDescent="0.2">
      <c r="A729" s="132"/>
      <c r="B729" s="133"/>
      <c r="C729" s="132"/>
      <c r="D729" s="134"/>
      <c r="E729" s="132"/>
      <c r="F729" s="134"/>
      <c r="G729" s="133"/>
      <c r="H729" s="133"/>
      <c r="I729" s="133"/>
      <c r="J729" s="135"/>
      <c r="K729" s="132"/>
      <c r="L729" s="132"/>
      <c r="M729" s="132"/>
      <c r="N729" s="135"/>
    </row>
    <row r="730" spans="1:14" x14ac:dyDescent="0.2">
      <c r="A730" s="132"/>
      <c r="B730" s="133"/>
      <c r="C730" s="132"/>
      <c r="D730" s="134"/>
      <c r="E730" s="132"/>
      <c r="F730" s="134"/>
      <c r="G730" s="133"/>
      <c r="H730" s="133"/>
      <c r="I730" s="133"/>
      <c r="J730" s="135"/>
      <c r="K730" s="132"/>
      <c r="L730" s="132"/>
      <c r="M730" s="132"/>
      <c r="N730" s="135"/>
    </row>
    <row r="731" spans="1:14" x14ac:dyDescent="0.2">
      <c r="A731" s="132"/>
      <c r="B731" s="133"/>
      <c r="C731" s="132"/>
      <c r="D731" s="134"/>
      <c r="E731" s="132"/>
      <c r="F731" s="134"/>
      <c r="G731" s="133"/>
      <c r="H731" s="133"/>
      <c r="I731" s="133"/>
      <c r="J731" s="135"/>
      <c r="K731" s="132"/>
      <c r="L731" s="132"/>
      <c r="M731" s="132"/>
      <c r="N731" s="135"/>
    </row>
    <row r="732" spans="1:14" x14ac:dyDescent="0.2">
      <c r="A732" s="132"/>
      <c r="B732" s="133"/>
      <c r="C732" s="132"/>
      <c r="D732" s="134"/>
      <c r="E732" s="132"/>
      <c r="F732" s="134"/>
      <c r="G732" s="133"/>
      <c r="H732" s="133"/>
      <c r="I732" s="133"/>
      <c r="J732" s="135"/>
      <c r="K732" s="132"/>
      <c r="L732" s="132"/>
      <c r="M732" s="132"/>
      <c r="N732" s="135"/>
    </row>
    <row r="733" spans="1:14" x14ac:dyDescent="0.2">
      <c r="A733" s="132"/>
      <c r="B733" s="133"/>
      <c r="C733" s="132"/>
      <c r="D733" s="134"/>
      <c r="E733" s="132"/>
      <c r="F733" s="134"/>
      <c r="G733" s="133"/>
      <c r="H733" s="133"/>
      <c r="I733" s="133"/>
      <c r="J733" s="135"/>
      <c r="K733" s="132"/>
      <c r="L733" s="132"/>
      <c r="M733" s="132"/>
      <c r="N733" s="135"/>
    </row>
    <row r="734" spans="1:14" x14ac:dyDescent="0.2">
      <c r="A734" s="132"/>
      <c r="B734" s="133"/>
      <c r="C734" s="132"/>
      <c r="D734" s="134"/>
      <c r="E734" s="132"/>
      <c r="F734" s="134"/>
      <c r="G734" s="133"/>
      <c r="H734" s="133"/>
      <c r="I734" s="133"/>
      <c r="J734" s="135"/>
      <c r="K734" s="132"/>
      <c r="L734" s="132"/>
      <c r="M734" s="132"/>
      <c r="N734" s="135"/>
    </row>
    <row r="735" spans="1:14" x14ac:dyDescent="0.2">
      <c r="A735" s="132"/>
      <c r="B735" s="133"/>
      <c r="C735" s="132"/>
      <c r="D735" s="134"/>
      <c r="E735" s="132"/>
      <c r="F735" s="134"/>
      <c r="G735" s="133"/>
      <c r="H735" s="133"/>
      <c r="I735" s="133"/>
      <c r="J735" s="135"/>
      <c r="K735" s="132"/>
      <c r="L735" s="132"/>
      <c r="M735" s="132"/>
      <c r="N735" s="135"/>
    </row>
    <row r="736" spans="1:14" x14ac:dyDescent="0.2">
      <c r="A736" s="132"/>
      <c r="B736" s="133"/>
      <c r="C736" s="132"/>
      <c r="D736" s="134"/>
      <c r="E736" s="132"/>
      <c r="F736" s="134"/>
      <c r="G736" s="133"/>
      <c r="H736" s="133"/>
      <c r="I736" s="133"/>
      <c r="J736" s="135"/>
      <c r="K736" s="132"/>
      <c r="L736" s="132"/>
      <c r="M736" s="132"/>
      <c r="N736" s="135"/>
    </row>
    <row r="737" spans="1:14" x14ac:dyDescent="0.2">
      <c r="A737" s="132"/>
      <c r="B737" s="133"/>
      <c r="C737" s="132"/>
      <c r="D737" s="134"/>
      <c r="E737" s="132"/>
      <c r="F737" s="134"/>
      <c r="G737" s="133"/>
      <c r="H737" s="133"/>
      <c r="I737" s="133"/>
      <c r="J737" s="135"/>
      <c r="K737" s="132"/>
      <c r="L737" s="132"/>
      <c r="M737" s="132"/>
      <c r="N737" s="135"/>
    </row>
    <row r="738" spans="1:14" x14ac:dyDescent="0.2">
      <c r="A738" s="132"/>
      <c r="B738" s="133"/>
      <c r="C738" s="132"/>
      <c r="D738" s="134"/>
      <c r="E738" s="132"/>
      <c r="F738" s="134"/>
      <c r="G738" s="133"/>
      <c r="H738" s="133"/>
      <c r="I738" s="133"/>
      <c r="J738" s="135"/>
      <c r="K738" s="132"/>
      <c r="L738" s="132"/>
      <c r="M738" s="132"/>
      <c r="N738" s="135"/>
    </row>
    <row r="739" spans="1:14" x14ac:dyDescent="0.2">
      <c r="A739" s="132"/>
      <c r="B739" s="133"/>
      <c r="C739" s="132"/>
      <c r="D739" s="134"/>
      <c r="E739" s="132"/>
      <c r="F739" s="134"/>
      <c r="G739" s="133"/>
      <c r="H739" s="133"/>
      <c r="I739" s="133"/>
      <c r="J739" s="135"/>
      <c r="K739" s="132"/>
      <c r="L739" s="132"/>
      <c r="M739" s="132"/>
      <c r="N739" s="135"/>
    </row>
    <row r="740" spans="1:14" x14ac:dyDescent="0.2">
      <c r="A740" s="132"/>
      <c r="B740" s="133"/>
      <c r="C740" s="132"/>
      <c r="D740" s="134"/>
      <c r="E740" s="132"/>
      <c r="F740" s="134"/>
      <c r="G740" s="133"/>
      <c r="H740" s="133"/>
      <c r="I740" s="133"/>
      <c r="J740" s="135"/>
      <c r="K740" s="132"/>
      <c r="L740" s="132"/>
      <c r="M740" s="132"/>
      <c r="N740" s="135"/>
    </row>
    <row r="741" spans="1:14" x14ac:dyDescent="0.2">
      <c r="A741" s="132"/>
      <c r="B741" s="133"/>
      <c r="C741" s="132"/>
      <c r="D741" s="134"/>
      <c r="E741" s="132"/>
      <c r="F741" s="134"/>
      <c r="G741" s="133"/>
      <c r="H741" s="133"/>
      <c r="I741" s="133"/>
      <c r="J741" s="135"/>
      <c r="K741" s="132"/>
      <c r="L741" s="132"/>
      <c r="M741" s="132"/>
      <c r="N741" s="135"/>
    </row>
    <row r="742" spans="1:14" x14ac:dyDescent="0.2">
      <c r="A742" s="132"/>
      <c r="B742" s="133"/>
      <c r="C742" s="132"/>
      <c r="D742" s="134"/>
      <c r="E742" s="132"/>
      <c r="F742" s="134"/>
      <c r="G742" s="133"/>
      <c r="H742" s="133"/>
      <c r="I742" s="133"/>
      <c r="J742" s="135"/>
      <c r="K742" s="132"/>
      <c r="L742" s="132"/>
      <c r="M742" s="132"/>
      <c r="N742" s="135"/>
    </row>
    <row r="743" spans="1:14" x14ac:dyDescent="0.2">
      <c r="A743" s="132"/>
      <c r="B743" s="133"/>
      <c r="C743" s="132"/>
      <c r="D743" s="134"/>
      <c r="E743" s="132"/>
      <c r="F743" s="134"/>
      <c r="G743" s="133"/>
      <c r="H743" s="133"/>
      <c r="I743" s="133"/>
      <c r="J743" s="135"/>
      <c r="K743" s="132"/>
      <c r="L743" s="132"/>
      <c r="M743" s="132"/>
      <c r="N743" s="135"/>
    </row>
    <row r="744" spans="1:14" x14ac:dyDescent="0.2">
      <c r="A744" s="132"/>
      <c r="B744" s="133"/>
      <c r="C744" s="132"/>
      <c r="D744" s="134"/>
      <c r="E744" s="132"/>
      <c r="F744" s="134"/>
      <c r="G744" s="133"/>
      <c r="H744" s="133"/>
      <c r="I744" s="133"/>
      <c r="J744" s="135"/>
      <c r="K744" s="132"/>
      <c r="L744" s="132"/>
      <c r="M744" s="132"/>
      <c r="N744" s="135"/>
    </row>
    <row r="745" spans="1:14" x14ac:dyDescent="0.2">
      <c r="A745" s="132"/>
      <c r="B745" s="133"/>
      <c r="C745" s="132"/>
      <c r="D745" s="134"/>
      <c r="E745" s="132"/>
      <c r="F745" s="134"/>
      <c r="G745" s="133"/>
      <c r="H745" s="133"/>
      <c r="I745" s="133"/>
      <c r="J745" s="135"/>
      <c r="K745" s="132"/>
      <c r="L745" s="132"/>
      <c r="M745" s="132"/>
      <c r="N745" s="135"/>
    </row>
    <row r="746" spans="1:14" x14ac:dyDescent="0.2">
      <c r="A746" s="132"/>
      <c r="B746" s="133"/>
      <c r="C746" s="132"/>
      <c r="D746" s="134"/>
      <c r="E746" s="132"/>
      <c r="F746" s="134"/>
      <c r="G746" s="133"/>
      <c r="H746" s="133"/>
      <c r="I746" s="133"/>
      <c r="J746" s="135"/>
      <c r="K746" s="132"/>
      <c r="L746" s="132"/>
      <c r="M746" s="132"/>
      <c r="N746" s="135"/>
    </row>
    <row r="747" spans="1:14" x14ac:dyDescent="0.2">
      <c r="A747" s="132"/>
      <c r="B747" s="133"/>
      <c r="C747" s="132"/>
      <c r="D747" s="134"/>
      <c r="E747" s="132"/>
      <c r="F747" s="134"/>
      <c r="G747" s="133"/>
      <c r="H747" s="133"/>
      <c r="I747" s="133"/>
      <c r="J747" s="135"/>
      <c r="K747" s="132"/>
      <c r="L747" s="132"/>
      <c r="M747" s="132"/>
      <c r="N747" s="135"/>
    </row>
    <row r="748" spans="1:14" x14ac:dyDescent="0.2">
      <c r="A748" s="132"/>
      <c r="B748" s="133"/>
      <c r="C748" s="132"/>
      <c r="D748" s="134"/>
      <c r="E748" s="132"/>
      <c r="F748" s="134"/>
      <c r="G748" s="133"/>
      <c r="H748" s="133"/>
      <c r="I748" s="133"/>
      <c r="J748" s="135"/>
      <c r="K748" s="132"/>
      <c r="L748" s="132"/>
      <c r="M748" s="132"/>
      <c r="N748" s="135"/>
    </row>
    <row r="749" spans="1:14" x14ac:dyDescent="0.2">
      <c r="A749" s="132"/>
      <c r="B749" s="133"/>
      <c r="C749" s="132"/>
      <c r="D749" s="134"/>
      <c r="E749" s="132"/>
      <c r="F749" s="134"/>
      <c r="G749" s="133"/>
      <c r="H749" s="133"/>
      <c r="I749" s="133"/>
      <c r="J749" s="135"/>
      <c r="K749" s="132"/>
      <c r="L749" s="132"/>
      <c r="M749" s="132"/>
      <c r="N749" s="135"/>
    </row>
    <row r="750" spans="1:14" x14ac:dyDescent="0.2">
      <c r="A750" s="132"/>
      <c r="B750" s="133"/>
      <c r="C750" s="132"/>
      <c r="D750" s="134"/>
      <c r="E750" s="132"/>
      <c r="F750" s="134"/>
      <c r="G750" s="133"/>
      <c r="H750" s="133"/>
      <c r="I750" s="133"/>
      <c r="J750" s="135"/>
      <c r="K750" s="132"/>
      <c r="L750" s="132"/>
      <c r="M750" s="132"/>
      <c r="N750" s="135"/>
    </row>
    <row r="751" spans="1:14" x14ac:dyDescent="0.2">
      <c r="A751" s="132"/>
      <c r="B751" s="133"/>
      <c r="C751" s="132"/>
      <c r="D751" s="134"/>
      <c r="E751" s="132"/>
      <c r="F751" s="134"/>
      <c r="G751" s="133"/>
      <c r="H751" s="133"/>
      <c r="I751" s="133"/>
      <c r="J751" s="135"/>
      <c r="K751" s="132"/>
      <c r="L751" s="132"/>
      <c r="M751" s="132"/>
      <c r="N751" s="135"/>
    </row>
    <row r="752" spans="1:14" x14ac:dyDescent="0.2">
      <c r="A752" s="132"/>
      <c r="B752" s="133"/>
      <c r="C752" s="132"/>
      <c r="D752" s="134"/>
      <c r="E752" s="132"/>
      <c r="F752" s="134"/>
      <c r="G752" s="133"/>
      <c r="H752" s="133"/>
      <c r="I752" s="133"/>
      <c r="J752" s="135"/>
      <c r="K752" s="132"/>
      <c r="L752" s="132"/>
      <c r="M752" s="132"/>
      <c r="N752" s="135"/>
    </row>
    <row r="753" spans="1:14" x14ac:dyDescent="0.2">
      <c r="A753" s="132"/>
      <c r="B753" s="133"/>
      <c r="C753" s="132"/>
      <c r="D753" s="134"/>
      <c r="E753" s="132"/>
      <c r="F753" s="134"/>
      <c r="G753" s="133"/>
      <c r="H753" s="133"/>
      <c r="I753" s="133"/>
      <c r="J753" s="135"/>
      <c r="K753" s="132"/>
      <c r="L753" s="132"/>
      <c r="M753" s="132"/>
      <c r="N753" s="135"/>
    </row>
    <row r="754" spans="1:14" x14ac:dyDescent="0.2">
      <c r="A754" s="132"/>
      <c r="B754" s="133"/>
      <c r="C754" s="132"/>
      <c r="D754" s="134"/>
      <c r="E754" s="132"/>
      <c r="F754" s="134"/>
      <c r="G754" s="133"/>
      <c r="H754" s="133"/>
      <c r="I754" s="133"/>
      <c r="J754" s="135"/>
      <c r="K754" s="132"/>
      <c r="L754" s="132"/>
      <c r="M754" s="132"/>
      <c r="N754" s="135"/>
    </row>
    <row r="755" spans="1:14" x14ac:dyDescent="0.2">
      <c r="A755" s="132"/>
      <c r="B755" s="133"/>
      <c r="C755" s="132"/>
      <c r="D755" s="134"/>
      <c r="E755" s="132"/>
      <c r="F755" s="134"/>
      <c r="G755" s="133"/>
      <c r="H755" s="133"/>
      <c r="I755" s="133"/>
      <c r="J755" s="135"/>
      <c r="K755" s="132"/>
      <c r="L755" s="132"/>
      <c r="M755" s="132"/>
      <c r="N755" s="135"/>
    </row>
    <row r="756" spans="1:14" x14ac:dyDescent="0.2">
      <c r="A756" s="132"/>
      <c r="B756" s="133"/>
      <c r="C756" s="132"/>
      <c r="D756" s="134"/>
      <c r="E756" s="132"/>
      <c r="F756" s="134"/>
      <c r="G756" s="133"/>
      <c r="H756" s="133"/>
      <c r="I756" s="133"/>
      <c r="J756" s="135"/>
      <c r="K756" s="132"/>
      <c r="L756" s="132"/>
      <c r="M756" s="132"/>
      <c r="N756" s="135"/>
    </row>
    <row r="757" spans="1:14" x14ac:dyDescent="0.2">
      <c r="A757" s="132"/>
      <c r="B757" s="133"/>
      <c r="C757" s="132"/>
      <c r="D757" s="134"/>
      <c r="E757" s="132"/>
      <c r="F757" s="134"/>
      <c r="G757" s="133"/>
      <c r="H757" s="133"/>
      <c r="I757" s="133"/>
      <c r="J757" s="135"/>
      <c r="K757" s="132"/>
      <c r="L757" s="132"/>
      <c r="M757" s="132"/>
      <c r="N757" s="135"/>
    </row>
    <row r="758" spans="1:14" x14ac:dyDescent="0.2">
      <c r="A758" s="132"/>
      <c r="B758" s="133"/>
      <c r="C758" s="132"/>
      <c r="D758" s="134"/>
      <c r="E758" s="132"/>
      <c r="F758" s="134"/>
      <c r="G758" s="133"/>
      <c r="H758" s="133"/>
      <c r="I758" s="133"/>
      <c r="J758" s="135"/>
      <c r="K758" s="132"/>
      <c r="L758" s="132"/>
      <c r="M758" s="132"/>
      <c r="N758" s="135"/>
    </row>
    <row r="759" spans="1:14" x14ac:dyDescent="0.2">
      <c r="A759" s="132"/>
      <c r="B759" s="133"/>
      <c r="C759" s="132"/>
      <c r="D759" s="134"/>
      <c r="E759" s="132"/>
      <c r="F759" s="134"/>
      <c r="G759" s="133"/>
      <c r="H759" s="133"/>
      <c r="I759" s="133"/>
      <c r="J759" s="135"/>
      <c r="K759" s="132"/>
      <c r="L759" s="132"/>
      <c r="M759" s="132"/>
      <c r="N759" s="135"/>
    </row>
    <row r="760" spans="1:14" x14ac:dyDescent="0.2">
      <c r="A760" s="132"/>
      <c r="B760" s="133"/>
      <c r="C760" s="132"/>
      <c r="D760" s="134"/>
      <c r="E760" s="132"/>
      <c r="F760" s="134"/>
      <c r="G760" s="133"/>
      <c r="H760" s="133"/>
      <c r="I760" s="133"/>
      <c r="J760" s="135"/>
      <c r="K760" s="132"/>
      <c r="L760" s="132"/>
      <c r="M760" s="132"/>
      <c r="N760" s="135"/>
    </row>
    <row r="761" spans="1:14" x14ac:dyDescent="0.2">
      <c r="A761" s="132"/>
      <c r="B761" s="133"/>
      <c r="C761" s="132"/>
      <c r="D761" s="134"/>
      <c r="E761" s="132"/>
      <c r="F761" s="134"/>
      <c r="G761" s="133"/>
      <c r="H761" s="133"/>
      <c r="I761" s="133"/>
      <c r="J761" s="135"/>
      <c r="K761" s="132"/>
      <c r="L761" s="132"/>
      <c r="M761" s="132"/>
      <c r="N761" s="135"/>
    </row>
    <row r="762" spans="1:14" x14ac:dyDescent="0.2">
      <c r="A762" s="132"/>
      <c r="B762" s="133"/>
      <c r="C762" s="132"/>
      <c r="D762" s="134"/>
      <c r="E762" s="132"/>
      <c r="F762" s="134"/>
      <c r="G762" s="133"/>
      <c r="H762" s="133"/>
      <c r="I762" s="133"/>
      <c r="J762" s="135"/>
      <c r="K762" s="132"/>
      <c r="L762" s="132"/>
      <c r="M762" s="132"/>
      <c r="N762" s="135"/>
    </row>
    <row r="763" spans="1:14" x14ac:dyDescent="0.2">
      <c r="A763" s="132"/>
      <c r="B763" s="133"/>
      <c r="C763" s="132"/>
      <c r="D763" s="134"/>
      <c r="E763" s="132"/>
      <c r="F763" s="134"/>
      <c r="G763" s="133"/>
      <c r="H763" s="133"/>
      <c r="I763" s="133"/>
      <c r="J763" s="135"/>
      <c r="K763" s="132"/>
      <c r="L763" s="132"/>
      <c r="M763" s="132"/>
      <c r="N763" s="135"/>
    </row>
    <row r="764" spans="1:14" x14ac:dyDescent="0.2">
      <c r="A764" s="132"/>
      <c r="B764" s="133"/>
      <c r="C764" s="132"/>
      <c r="D764" s="134"/>
      <c r="E764" s="132"/>
      <c r="F764" s="134"/>
      <c r="G764" s="133"/>
      <c r="H764" s="133"/>
      <c r="I764" s="133"/>
      <c r="J764" s="135"/>
      <c r="K764" s="132"/>
      <c r="L764" s="132"/>
      <c r="M764" s="132"/>
      <c r="N764" s="135"/>
    </row>
    <row r="765" spans="1:14" x14ac:dyDescent="0.2">
      <c r="A765" s="132"/>
      <c r="B765" s="133"/>
      <c r="C765" s="132"/>
      <c r="D765" s="134"/>
      <c r="E765" s="132"/>
      <c r="F765" s="134"/>
      <c r="G765" s="133"/>
      <c r="H765" s="133"/>
      <c r="I765" s="133"/>
      <c r="J765" s="135"/>
      <c r="K765" s="132"/>
      <c r="L765" s="132"/>
      <c r="M765" s="132"/>
      <c r="N765" s="135"/>
    </row>
    <row r="766" spans="1:14" x14ac:dyDescent="0.2">
      <c r="A766" s="132"/>
      <c r="B766" s="133"/>
      <c r="C766" s="132"/>
      <c r="D766" s="134"/>
      <c r="E766" s="132"/>
      <c r="F766" s="134"/>
      <c r="G766" s="133"/>
      <c r="H766" s="133"/>
      <c r="I766" s="133"/>
      <c r="J766" s="135"/>
      <c r="K766" s="132"/>
      <c r="L766" s="132"/>
      <c r="M766" s="132"/>
      <c r="N766" s="135"/>
    </row>
    <row r="767" spans="1:14" x14ac:dyDescent="0.2">
      <c r="A767" s="132"/>
      <c r="B767" s="133"/>
      <c r="C767" s="132"/>
      <c r="D767" s="134"/>
      <c r="E767" s="132"/>
      <c r="F767" s="134"/>
      <c r="G767" s="133"/>
      <c r="H767" s="133"/>
      <c r="I767" s="133"/>
      <c r="J767" s="135"/>
      <c r="K767" s="132"/>
      <c r="L767" s="132"/>
      <c r="M767" s="132"/>
      <c r="N767" s="135"/>
    </row>
    <row r="768" spans="1:14" x14ac:dyDescent="0.2">
      <c r="A768" s="132"/>
      <c r="B768" s="133"/>
      <c r="C768" s="132"/>
      <c r="D768" s="134"/>
      <c r="E768" s="132"/>
      <c r="F768" s="134"/>
      <c r="G768" s="133"/>
      <c r="H768" s="133"/>
      <c r="I768" s="133"/>
      <c r="J768" s="135"/>
      <c r="K768" s="132"/>
      <c r="L768" s="132"/>
      <c r="M768" s="132"/>
      <c r="N768" s="135"/>
    </row>
    <row r="769" spans="1:14" x14ac:dyDescent="0.2">
      <c r="A769" s="132"/>
      <c r="B769" s="133"/>
      <c r="C769" s="132"/>
      <c r="D769" s="134"/>
      <c r="E769" s="132"/>
      <c r="F769" s="134"/>
      <c r="G769" s="133"/>
      <c r="H769" s="133"/>
      <c r="I769" s="133"/>
      <c r="J769" s="135"/>
      <c r="K769" s="132"/>
      <c r="L769" s="132"/>
      <c r="M769" s="132"/>
      <c r="N769" s="135"/>
    </row>
    <row r="770" spans="1:14" x14ac:dyDescent="0.2">
      <c r="A770" s="132"/>
      <c r="B770" s="133"/>
      <c r="C770" s="132"/>
      <c r="D770" s="134"/>
      <c r="E770" s="132"/>
      <c r="F770" s="134"/>
      <c r="G770" s="133"/>
      <c r="H770" s="133"/>
      <c r="I770" s="133"/>
      <c r="J770" s="135"/>
      <c r="K770" s="132"/>
      <c r="L770" s="132"/>
      <c r="M770" s="132"/>
      <c r="N770" s="135"/>
    </row>
    <row r="771" spans="1:14" x14ac:dyDescent="0.2">
      <c r="A771" s="132"/>
      <c r="B771" s="133"/>
      <c r="C771" s="132"/>
      <c r="D771" s="134"/>
      <c r="E771" s="132"/>
      <c r="F771" s="134"/>
      <c r="G771" s="133"/>
      <c r="H771" s="133"/>
      <c r="I771" s="133"/>
      <c r="J771" s="135"/>
      <c r="K771" s="132"/>
      <c r="L771" s="132"/>
      <c r="M771" s="132"/>
      <c r="N771" s="135"/>
    </row>
    <row r="772" spans="1:14" x14ac:dyDescent="0.2">
      <c r="A772" s="132"/>
      <c r="B772" s="133"/>
      <c r="C772" s="132"/>
      <c r="D772" s="134"/>
      <c r="E772" s="132"/>
      <c r="F772" s="134"/>
      <c r="G772" s="133"/>
      <c r="H772" s="133"/>
      <c r="I772" s="133"/>
      <c r="J772" s="135"/>
      <c r="K772" s="132"/>
      <c r="L772" s="132"/>
      <c r="M772" s="132"/>
      <c r="N772" s="135"/>
    </row>
    <row r="773" spans="1:14" x14ac:dyDescent="0.2">
      <c r="A773" s="132"/>
      <c r="B773" s="133"/>
      <c r="C773" s="132"/>
      <c r="D773" s="134"/>
      <c r="E773" s="132"/>
      <c r="F773" s="134"/>
      <c r="G773" s="133"/>
      <c r="H773" s="133"/>
      <c r="I773" s="133"/>
      <c r="J773" s="135"/>
      <c r="K773" s="132"/>
      <c r="L773" s="132"/>
      <c r="M773" s="132"/>
      <c r="N773" s="135"/>
    </row>
    <row r="774" spans="1:14" x14ac:dyDescent="0.2">
      <c r="A774" s="132"/>
      <c r="B774" s="133"/>
      <c r="C774" s="132"/>
      <c r="D774" s="134"/>
      <c r="E774" s="132"/>
      <c r="F774" s="134"/>
      <c r="G774" s="133"/>
      <c r="H774" s="133"/>
      <c r="I774" s="133"/>
      <c r="J774" s="135"/>
      <c r="K774" s="132"/>
      <c r="L774" s="132"/>
      <c r="M774" s="132"/>
      <c r="N774" s="135"/>
    </row>
    <row r="775" spans="1:14" x14ac:dyDescent="0.2">
      <c r="A775" s="132"/>
      <c r="B775" s="133"/>
      <c r="C775" s="132"/>
      <c r="D775" s="134"/>
      <c r="E775" s="132"/>
      <c r="F775" s="134"/>
      <c r="G775" s="133"/>
      <c r="H775" s="133"/>
      <c r="I775" s="133"/>
      <c r="J775" s="135"/>
      <c r="K775" s="132"/>
      <c r="L775" s="132"/>
      <c r="M775" s="132"/>
      <c r="N775" s="135"/>
    </row>
    <row r="776" spans="1:14" x14ac:dyDescent="0.2">
      <c r="A776" s="132"/>
      <c r="B776" s="133"/>
      <c r="C776" s="132"/>
      <c r="D776" s="134"/>
      <c r="E776" s="132"/>
      <c r="F776" s="134"/>
      <c r="G776" s="133"/>
      <c r="H776" s="133"/>
      <c r="I776" s="133"/>
      <c r="J776" s="135"/>
      <c r="K776" s="132"/>
      <c r="L776" s="132"/>
      <c r="M776" s="132"/>
      <c r="N776" s="135"/>
    </row>
    <row r="777" spans="1:14" x14ac:dyDescent="0.2">
      <c r="A777" s="132"/>
      <c r="B777" s="133"/>
      <c r="C777" s="132"/>
      <c r="D777" s="134"/>
      <c r="E777" s="132"/>
      <c r="F777" s="134"/>
      <c r="G777" s="133"/>
      <c r="H777" s="133"/>
      <c r="I777" s="133"/>
      <c r="J777" s="135"/>
      <c r="K777" s="132"/>
      <c r="L777" s="132"/>
      <c r="M777" s="132"/>
      <c r="N777" s="135"/>
    </row>
    <row r="778" spans="1:14" x14ac:dyDescent="0.2">
      <c r="A778" s="132"/>
      <c r="B778" s="133"/>
      <c r="C778" s="132"/>
      <c r="D778" s="134"/>
      <c r="E778" s="132"/>
      <c r="F778" s="134"/>
      <c r="G778" s="133"/>
      <c r="H778" s="133"/>
      <c r="I778" s="133"/>
      <c r="J778" s="135"/>
      <c r="K778" s="132"/>
      <c r="L778" s="132"/>
      <c r="M778" s="132"/>
      <c r="N778" s="135"/>
    </row>
    <row r="779" spans="1:14" x14ac:dyDescent="0.2">
      <c r="A779" s="132"/>
      <c r="B779" s="133"/>
      <c r="C779" s="132"/>
      <c r="D779" s="134"/>
      <c r="E779" s="132"/>
      <c r="F779" s="134"/>
      <c r="G779" s="133"/>
      <c r="H779" s="133"/>
      <c r="I779" s="133"/>
      <c r="J779" s="135"/>
      <c r="K779" s="132"/>
      <c r="L779" s="132"/>
      <c r="M779" s="132"/>
      <c r="N779" s="135"/>
    </row>
    <row r="780" spans="1:14" x14ac:dyDescent="0.2">
      <c r="A780" s="132"/>
      <c r="B780" s="133"/>
      <c r="C780" s="132"/>
      <c r="D780" s="134"/>
      <c r="E780" s="132"/>
      <c r="F780" s="134"/>
      <c r="G780" s="133"/>
      <c r="H780" s="133"/>
      <c r="I780" s="133"/>
      <c r="J780" s="135"/>
      <c r="K780" s="132"/>
      <c r="L780" s="132"/>
      <c r="M780" s="132"/>
      <c r="N780" s="135"/>
    </row>
    <row r="781" spans="1:14" x14ac:dyDescent="0.2">
      <c r="A781" s="132"/>
      <c r="B781" s="133"/>
      <c r="C781" s="132"/>
      <c r="D781" s="134"/>
      <c r="E781" s="132"/>
      <c r="F781" s="134"/>
      <c r="G781" s="133"/>
      <c r="H781" s="133"/>
      <c r="I781" s="133"/>
      <c r="J781" s="135"/>
      <c r="K781" s="132"/>
      <c r="L781" s="132"/>
      <c r="M781" s="132"/>
      <c r="N781" s="135"/>
    </row>
    <row r="782" spans="1:14" x14ac:dyDescent="0.2">
      <c r="A782" s="132"/>
      <c r="B782" s="133"/>
      <c r="C782" s="132"/>
      <c r="D782" s="134"/>
      <c r="E782" s="132"/>
      <c r="F782" s="134"/>
      <c r="G782" s="133"/>
      <c r="H782" s="133"/>
      <c r="I782" s="133"/>
      <c r="J782" s="135"/>
      <c r="K782" s="132"/>
      <c r="L782" s="132"/>
      <c r="M782" s="132"/>
      <c r="N782" s="135"/>
    </row>
    <row r="783" spans="1:14" x14ac:dyDescent="0.2">
      <c r="A783" s="132"/>
      <c r="B783" s="133"/>
      <c r="C783" s="132"/>
      <c r="D783" s="134"/>
      <c r="E783" s="132"/>
      <c r="F783" s="134"/>
      <c r="G783" s="133"/>
      <c r="H783" s="133"/>
      <c r="I783" s="133"/>
      <c r="J783" s="135"/>
      <c r="K783" s="132"/>
      <c r="L783" s="132"/>
      <c r="M783" s="132"/>
      <c r="N783" s="135"/>
    </row>
    <row r="784" spans="1:14" x14ac:dyDescent="0.2">
      <c r="A784" s="132"/>
      <c r="B784" s="133"/>
      <c r="C784" s="132"/>
      <c r="D784" s="134"/>
      <c r="E784" s="132"/>
      <c r="F784" s="134"/>
      <c r="G784" s="133"/>
      <c r="H784" s="133"/>
      <c r="I784" s="133"/>
      <c r="J784" s="135"/>
      <c r="K784" s="132"/>
      <c r="L784" s="132"/>
      <c r="M784" s="132"/>
      <c r="N784" s="135"/>
    </row>
    <row r="785" spans="1:14" x14ac:dyDescent="0.2">
      <c r="A785" s="132"/>
      <c r="B785" s="133"/>
      <c r="C785" s="132"/>
      <c r="D785" s="134"/>
      <c r="E785" s="132"/>
      <c r="F785" s="134"/>
      <c r="G785" s="133"/>
      <c r="H785" s="133"/>
      <c r="I785" s="133"/>
      <c r="J785" s="135"/>
      <c r="K785" s="132"/>
      <c r="L785" s="132"/>
      <c r="M785" s="132"/>
      <c r="N785" s="135"/>
    </row>
    <row r="786" spans="1:14" x14ac:dyDescent="0.2">
      <c r="A786" s="132"/>
      <c r="B786" s="133"/>
      <c r="C786" s="132"/>
      <c r="D786" s="134"/>
      <c r="E786" s="132"/>
      <c r="F786" s="134"/>
      <c r="G786" s="133"/>
      <c r="H786" s="133"/>
      <c r="I786" s="133"/>
      <c r="J786" s="135"/>
      <c r="K786" s="132"/>
      <c r="L786" s="132"/>
      <c r="M786" s="132"/>
      <c r="N786" s="135"/>
    </row>
    <row r="787" spans="1:14" x14ac:dyDescent="0.2">
      <c r="A787" s="132"/>
      <c r="B787" s="133"/>
      <c r="C787" s="132"/>
      <c r="D787" s="134"/>
      <c r="E787" s="132"/>
      <c r="F787" s="134"/>
      <c r="G787" s="133"/>
      <c r="H787" s="133"/>
      <c r="I787" s="133"/>
      <c r="J787" s="135"/>
      <c r="K787" s="132"/>
      <c r="L787" s="132"/>
      <c r="M787" s="132"/>
      <c r="N787" s="135"/>
    </row>
    <row r="788" spans="1:14" x14ac:dyDescent="0.2">
      <c r="A788" s="132"/>
      <c r="B788" s="133"/>
      <c r="C788" s="132"/>
      <c r="D788" s="134"/>
      <c r="E788" s="132"/>
      <c r="F788" s="134"/>
      <c r="G788" s="133"/>
      <c r="H788" s="133"/>
      <c r="I788" s="133"/>
      <c r="J788" s="135"/>
      <c r="K788" s="132"/>
      <c r="L788" s="132"/>
      <c r="M788" s="132"/>
      <c r="N788" s="135"/>
    </row>
    <row r="789" spans="1:14" x14ac:dyDescent="0.2">
      <c r="A789" s="132"/>
      <c r="B789" s="133"/>
      <c r="C789" s="132"/>
      <c r="D789" s="134"/>
      <c r="E789" s="132"/>
      <c r="F789" s="134"/>
      <c r="G789" s="133"/>
      <c r="H789" s="133"/>
      <c r="I789" s="133"/>
      <c r="J789" s="135"/>
      <c r="K789" s="132"/>
      <c r="L789" s="132"/>
      <c r="M789" s="132"/>
      <c r="N789" s="135"/>
    </row>
    <row r="790" spans="1:14" x14ac:dyDescent="0.2">
      <c r="A790" s="132"/>
      <c r="B790" s="133"/>
      <c r="C790" s="132"/>
      <c r="D790" s="134"/>
      <c r="E790" s="132"/>
      <c r="F790" s="134"/>
      <c r="G790" s="133"/>
      <c r="H790" s="133"/>
      <c r="I790" s="133"/>
      <c r="J790" s="135"/>
      <c r="K790" s="132"/>
      <c r="L790" s="132"/>
      <c r="M790" s="132"/>
      <c r="N790" s="135"/>
    </row>
    <row r="791" spans="1:14" x14ac:dyDescent="0.2">
      <c r="A791" s="132"/>
      <c r="B791" s="133"/>
      <c r="C791" s="132"/>
      <c r="D791" s="134"/>
      <c r="E791" s="132"/>
      <c r="F791" s="134"/>
      <c r="G791" s="133"/>
      <c r="H791" s="133"/>
      <c r="I791" s="133"/>
      <c r="J791" s="135"/>
      <c r="K791" s="132"/>
      <c r="L791" s="132"/>
      <c r="M791" s="132"/>
      <c r="N791" s="135"/>
    </row>
    <row r="792" spans="1:14" x14ac:dyDescent="0.2">
      <c r="A792" s="132"/>
      <c r="B792" s="133"/>
      <c r="C792" s="132"/>
      <c r="D792" s="134"/>
      <c r="E792" s="132"/>
      <c r="F792" s="134"/>
      <c r="G792" s="133"/>
      <c r="H792" s="133"/>
      <c r="I792" s="133"/>
      <c r="J792" s="135"/>
      <c r="K792" s="132"/>
      <c r="L792" s="132"/>
      <c r="M792" s="132"/>
      <c r="N792" s="135"/>
    </row>
    <row r="793" spans="1:14" x14ac:dyDescent="0.2">
      <c r="A793" s="132"/>
      <c r="B793" s="133"/>
      <c r="C793" s="132"/>
      <c r="D793" s="134"/>
      <c r="E793" s="132"/>
      <c r="F793" s="134"/>
      <c r="G793" s="133"/>
      <c r="H793" s="133"/>
      <c r="I793" s="133"/>
      <c r="J793" s="135"/>
      <c r="K793" s="132"/>
      <c r="L793" s="132"/>
      <c r="M793" s="132"/>
      <c r="N793" s="135"/>
    </row>
    <row r="794" spans="1:14" x14ac:dyDescent="0.2">
      <c r="A794" s="132"/>
      <c r="B794" s="133"/>
      <c r="C794" s="132"/>
      <c r="D794" s="134"/>
      <c r="E794" s="132"/>
      <c r="F794" s="134"/>
      <c r="G794" s="133"/>
      <c r="H794" s="133"/>
      <c r="I794" s="133"/>
      <c r="J794" s="135"/>
      <c r="K794" s="132"/>
      <c r="L794" s="132"/>
      <c r="M794" s="132"/>
      <c r="N794" s="135"/>
    </row>
    <row r="795" spans="1:14" x14ac:dyDescent="0.2">
      <c r="A795" s="132"/>
      <c r="B795" s="133"/>
      <c r="C795" s="132"/>
      <c r="D795" s="134"/>
      <c r="E795" s="132"/>
      <c r="F795" s="134"/>
      <c r="G795" s="133"/>
      <c r="H795" s="133"/>
      <c r="I795" s="133"/>
      <c r="J795" s="135"/>
      <c r="K795" s="132"/>
      <c r="L795" s="132"/>
      <c r="M795" s="132"/>
      <c r="N795" s="135"/>
    </row>
    <row r="796" spans="1:14" x14ac:dyDescent="0.2">
      <c r="A796" s="132"/>
      <c r="B796" s="133"/>
      <c r="C796" s="132"/>
      <c r="D796" s="134"/>
      <c r="E796" s="132"/>
      <c r="F796" s="134"/>
      <c r="G796" s="133"/>
      <c r="H796" s="133"/>
      <c r="I796" s="133"/>
      <c r="J796" s="135"/>
      <c r="K796" s="132"/>
      <c r="L796" s="132"/>
      <c r="M796" s="132"/>
      <c r="N796" s="135"/>
    </row>
    <row r="797" spans="1:14" x14ac:dyDescent="0.2">
      <c r="A797" s="132"/>
      <c r="B797" s="133"/>
      <c r="C797" s="132"/>
      <c r="D797" s="134"/>
      <c r="E797" s="132"/>
      <c r="F797" s="134"/>
      <c r="G797" s="133"/>
      <c r="H797" s="133"/>
      <c r="I797" s="133"/>
      <c r="J797" s="135"/>
      <c r="K797" s="132"/>
      <c r="L797" s="132"/>
      <c r="M797" s="132"/>
      <c r="N797" s="135"/>
    </row>
    <row r="798" spans="1:14" x14ac:dyDescent="0.2">
      <c r="A798" s="132"/>
      <c r="B798" s="133"/>
      <c r="C798" s="132"/>
      <c r="D798" s="134"/>
      <c r="E798" s="132"/>
      <c r="F798" s="134"/>
      <c r="G798" s="133"/>
      <c r="H798" s="133"/>
      <c r="I798" s="133"/>
      <c r="J798" s="135"/>
      <c r="K798" s="132"/>
      <c r="L798" s="132"/>
      <c r="M798" s="132"/>
      <c r="N798" s="135"/>
    </row>
    <row r="799" spans="1:14" x14ac:dyDescent="0.2">
      <c r="A799" s="132"/>
      <c r="B799" s="133"/>
      <c r="C799" s="132"/>
      <c r="D799" s="134"/>
      <c r="E799" s="132"/>
      <c r="F799" s="134"/>
      <c r="G799" s="133"/>
      <c r="H799" s="133"/>
      <c r="I799" s="133"/>
      <c r="J799" s="135"/>
      <c r="K799" s="132"/>
      <c r="L799" s="132"/>
      <c r="M799" s="132"/>
      <c r="N799" s="135"/>
    </row>
    <row r="800" spans="1:14" x14ac:dyDescent="0.2">
      <c r="A800" s="132"/>
      <c r="B800" s="133"/>
      <c r="C800" s="132"/>
      <c r="D800" s="134"/>
      <c r="E800" s="132"/>
      <c r="F800" s="134"/>
      <c r="G800" s="133"/>
      <c r="H800" s="133"/>
      <c r="I800" s="133"/>
      <c r="J800" s="135"/>
      <c r="K800" s="132"/>
      <c r="L800" s="132"/>
      <c r="M800" s="132"/>
      <c r="N800" s="135"/>
    </row>
    <row r="801" spans="1:14" x14ac:dyDescent="0.2">
      <c r="A801" s="132"/>
      <c r="B801" s="133"/>
      <c r="C801" s="132"/>
      <c r="D801" s="134"/>
      <c r="E801" s="132"/>
      <c r="F801" s="134"/>
      <c r="G801" s="133"/>
      <c r="H801" s="133"/>
      <c r="I801" s="133"/>
      <c r="J801" s="135"/>
      <c r="K801" s="132"/>
      <c r="L801" s="132"/>
      <c r="M801" s="132"/>
      <c r="N801" s="135"/>
    </row>
    <row r="802" spans="1:14" x14ac:dyDescent="0.2">
      <c r="A802" s="132"/>
      <c r="B802" s="133"/>
      <c r="C802" s="132"/>
      <c r="D802" s="134"/>
      <c r="E802" s="132"/>
      <c r="F802" s="134"/>
      <c r="G802" s="133"/>
      <c r="H802" s="133"/>
      <c r="I802" s="133"/>
      <c r="J802" s="135"/>
      <c r="K802" s="132"/>
      <c r="L802" s="132"/>
      <c r="M802" s="132"/>
      <c r="N802" s="135"/>
    </row>
    <row r="803" spans="1:14" x14ac:dyDescent="0.2">
      <c r="A803" s="132"/>
      <c r="B803" s="133"/>
      <c r="C803" s="132"/>
      <c r="D803" s="134"/>
      <c r="E803" s="132"/>
      <c r="F803" s="134"/>
      <c r="G803" s="133"/>
      <c r="H803" s="133"/>
      <c r="I803" s="133"/>
      <c r="J803" s="135"/>
      <c r="K803" s="132"/>
      <c r="L803" s="132"/>
      <c r="M803" s="132"/>
      <c r="N803" s="135"/>
    </row>
    <row r="804" spans="1:14" x14ac:dyDescent="0.2">
      <c r="A804" s="132"/>
      <c r="B804" s="133"/>
      <c r="C804" s="132"/>
      <c r="D804" s="134"/>
      <c r="E804" s="132"/>
      <c r="F804" s="134"/>
      <c r="G804" s="133"/>
      <c r="H804" s="133"/>
      <c r="I804" s="133"/>
      <c r="J804" s="135"/>
      <c r="K804" s="132"/>
      <c r="L804" s="132"/>
      <c r="M804" s="132"/>
      <c r="N804" s="135"/>
    </row>
    <row r="805" spans="1:14" x14ac:dyDescent="0.2">
      <c r="A805" s="132"/>
      <c r="B805" s="133"/>
      <c r="C805" s="132"/>
      <c r="D805" s="134"/>
      <c r="E805" s="132"/>
      <c r="F805" s="134"/>
      <c r="G805" s="133"/>
      <c r="H805" s="133"/>
      <c r="I805" s="133"/>
      <c r="J805" s="135"/>
      <c r="K805" s="132"/>
      <c r="L805" s="132"/>
      <c r="M805" s="132"/>
      <c r="N805" s="135"/>
    </row>
    <row r="806" spans="1:14" x14ac:dyDescent="0.2">
      <c r="A806" s="132"/>
      <c r="B806" s="133"/>
      <c r="C806" s="132"/>
      <c r="D806" s="134"/>
      <c r="E806" s="132"/>
      <c r="F806" s="134"/>
      <c r="G806" s="133"/>
      <c r="H806" s="133"/>
      <c r="I806" s="133"/>
      <c r="J806" s="135"/>
      <c r="K806" s="132"/>
      <c r="L806" s="132"/>
      <c r="M806" s="132"/>
      <c r="N806" s="135"/>
    </row>
    <row r="807" spans="1:14" x14ac:dyDescent="0.2">
      <c r="A807" s="132"/>
      <c r="B807" s="133"/>
      <c r="C807" s="132"/>
      <c r="D807" s="134"/>
      <c r="E807" s="132"/>
      <c r="F807" s="134"/>
      <c r="G807" s="133"/>
      <c r="H807" s="133"/>
      <c r="I807" s="133"/>
      <c r="J807" s="135"/>
      <c r="K807" s="132"/>
      <c r="L807" s="132"/>
      <c r="M807" s="132"/>
      <c r="N807" s="135"/>
    </row>
    <row r="808" spans="1:14" x14ac:dyDescent="0.2">
      <c r="A808" s="132"/>
      <c r="B808" s="133"/>
      <c r="C808" s="132"/>
      <c r="D808" s="134"/>
      <c r="E808" s="132"/>
      <c r="F808" s="134"/>
      <c r="G808" s="133"/>
      <c r="H808" s="133"/>
      <c r="I808" s="133"/>
      <c r="J808" s="135"/>
      <c r="K808" s="132"/>
      <c r="L808" s="132"/>
      <c r="M808" s="132"/>
      <c r="N808" s="135"/>
    </row>
    <row r="809" spans="1:14" x14ac:dyDescent="0.2">
      <c r="A809" s="132"/>
      <c r="B809" s="133"/>
      <c r="C809" s="132"/>
      <c r="D809" s="134"/>
      <c r="E809" s="132"/>
      <c r="F809" s="134"/>
      <c r="G809" s="133"/>
      <c r="H809" s="133"/>
      <c r="I809" s="133"/>
      <c r="J809" s="135"/>
      <c r="K809" s="132"/>
      <c r="L809" s="132"/>
      <c r="M809" s="132"/>
      <c r="N809" s="135"/>
    </row>
    <row r="810" spans="1:14" x14ac:dyDescent="0.2">
      <c r="A810" s="132"/>
      <c r="B810" s="133"/>
      <c r="C810" s="132"/>
      <c r="D810" s="134"/>
      <c r="E810" s="132"/>
      <c r="F810" s="134"/>
      <c r="G810" s="133"/>
      <c r="H810" s="133"/>
      <c r="I810" s="133"/>
      <c r="J810" s="135"/>
      <c r="K810" s="132"/>
      <c r="L810" s="132"/>
      <c r="M810" s="132"/>
      <c r="N810" s="135"/>
    </row>
    <row r="811" spans="1:14" x14ac:dyDescent="0.2">
      <c r="A811" s="132"/>
      <c r="B811" s="133"/>
      <c r="C811" s="132"/>
      <c r="D811" s="134"/>
      <c r="E811" s="132"/>
      <c r="F811" s="134"/>
      <c r="G811" s="133"/>
      <c r="H811" s="133"/>
      <c r="I811" s="133"/>
      <c r="J811" s="135"/>
      <c r="K811" s="132"/>
      <c r="L811" s="132"/>
      <c r="M811" s="132"/>
      <c r="N811" s="135"/>
    </row>
    <row r="812" spans="1:14" x14ac:dyDescent="0.2">
      <c r="A812" s="132"/>
      <c r="B812" s="133"/>
      <c r="C812" s="132"/>
      <c r="D812" s="134"/>
      <c r="E812" s="132"/>
      <c r="F812" s="134"/>
      <c r="G812" s="133"/>
      <c r="H812" s="133"/>
      <c r="I812" s="133"/>
      <c r="J812" s="135"/>
      <c r="K812" s="132"/>
      <c r="L812" s="132"/>
      <c r="M812" s="132"/>
      <c r="N812" s="135"/>
    </row>
    <row r="813" spans="1:14" x14ac:dyDescent="0.2">
      <c r="A813" s="132"/>
      <c r="B813" s="133"/>
      <c r="C813" s="132"/>
      <c r="D813" s="134"/>
      <c r="E813" s="132"/>
      <c r="F813" s="134"/>
      <c r="G813" s="133"/>
      <c r="H813" s="133"/>
      <c r="I813" s="133"/>
      <c r="J813" s="135"/>
      <c r="K813" s="132"/>
      <c r="L813" s="132"/>
      <c r="M813" s="132"/>
      <c r="N813" s="135"/>
    </row>
    <row r="814" spans="1:14" x14ac:dyDescent="0.2">
      <c r="A814" s="132"/>
      <c r="B814" s="133"/>
      <c r="C814" s="132"/>
      <c r="D814" s="134"/>
      <c r="E814" s="132"/>
      <c r="F814" s="134"/>
      <c r="G814" s="133"/>
      <c r="H814" s="133"/>
      <c r="I814" s="133"/>
      <c r="J814" s="135"/>
      <c r="K814" s="132"/>
      <c r="L814" s="132"/>
      <c r="M814" s="132"/>
      <c r="N814" s="135"/>
    </row>
    <row r="815" spans="1:14" x14ac:dyDescent="0.2">
      <c r="A815" s="132"/>
      <c r="B815" s="133"/>
      <c r="C815" s="132"/>
      <c r="D815" s="134"/>
      <c r="E815" s="132"/>
      <c r="F815" s="134"/>
      <c r="G815" s="133"/>
      <c r="H815" s="133"/>
      <c r="I815" s="133"/>
      <c r="J815" s="135"/>
      <c r="K815" s="132"/>
      <c r="L815" s="132"/>
      <c r="M815" s="132"/>
      <c r="N815" s="135"/>
    </row>
    <row r="816" spans="1:14" x14ac:dyDescent="0.2">
      <c r="A816" s="132"/>
      <c r="B816" s="133"/>
      <c r="C816" s="132"/>
      <c r="D816" s="134"/>
      <c r="E816" s="132"/>
      <c r="F816" s="134"/>
      <c r="G816" s="133"/>
      <c r="H816" s="133"/>
      <c r="I816" s="133"/>
      <c r="J816" s="135"/>
      <c r="K816" s="132"/>
      <c r="L816" s="132"/>
      <c r="M816" s="132"/>
      <c r="N816" s="135"/>
    </row>
    <row r="817" spans="1:14" x14ac:dyDescent="0.2">
      <c r="A817" s="132"/>
      <c r="B817" s="133"/>
      <c r="C817" s="132"/>
      <c r="D817" s="134"/>
      <c r="E817" s="132"/>
      <c r="F817" s="134"/>
      <c r="G817" s="133"/>
      <c r="H817" s="133"/>
      <c r="I817" s="133"/>
      <c r="J817" s="135"/>
      <c r="K817" s="132"/>
      <c r="L817" s="132"/>
      <c r="M817" s="132"/>
      <c r="N817" s="135"/>
    </row>
    <row r="818" spans="1:14" x14ac:dyDescent="0.2">
      <c r="A818" s="132"/>
      <c r="B818" s="133"/>
      <c r="C818" s="132"/>
      <c r="D818" s="134"/>
      <c r="E818" s="132"/>
      <c r="F818" s="134"/>
      <c r="G818" s="133"/>
      <c r="H818" s="133"/>
      <c r="I818" s="133"/>
      <c r="J818" s="135"/>
      <c r="K818" s="132"/>
      <c r="L818" s="132"/>
      <c r="M818" s="132"/>
      <c r="N818" s="135"/>
    </row>
    <row r="819" spans="1:14" x14ac:dyDescent="0.2">
      <c r="A819" s="132"/>
      <c r="B819" s="133"/>
      <c r="C819" s="132"/>
      <c r="D819" s="134"/>
      <c r="E819" s="132"/>
      <c r="F819" s="134"/>
      <c r="G819" s="133"/>
      <c r="H819" s="133"/>
      <c r="I819" s="133"/>
      <c r="J819" s="135"/>
      <c r="K819" s="132"/>
      <c r="L819" s="132"/>
      <c r="M819" s="132"/>
      <c r="N819" s="135"/>
    </row>
    <row r="820" spans="1:14" x14ac:dyDescent="0.2">
      <c r="A820" s="132"/>
      <c r="B820" s="133"/>
      <c r="C820" s="132"/>
      <c r="D820" s="134"/>
      <c r="E820" s="132"/>
      <c r="F820" s="134"/>
      <c r="G820" s="133"/>
      <c r="H820" s="133"/>
      <c r="I820" s="133"/>
      <c r="J820" s="135"/>
      <c r="K820" s="132"/>
      <c r="L820" s="132"/>
      <c r="M820" s="132"/>
      <c r="N820" s="135"/>
    </row>
    <row r="821" spans="1:14" x14ac:dyDescent="0.2">
      <c r="A821" s="132"/>
      <c r="B821" s="133"/>
      <c r="C821" s="132"/>
      <c r="D821" s="134"/>
      <c r="E821" s="132"/>
      <c r="F821" s="134"/>
      <c r="G821" s="133"/>
      <c r="H821" s="133"/>
      <c r="I821" s="133"/>
      <c r="J821" s="135"/>
      <c r="K821" s="132"/>
      <c r="L821" s="132"/>
      <c r="M821" s="132"/>
      <c r="N821" s="135"/>
    </row>
    <row r="822" spans="1:14" x14ac:dyDescent="0.2">
      <c r="A822" s="132"/>
      <c r="B822" s="133"/>
      <c r="C822" s="132"/>
      <c r="D822" s="134"/>
      <c r="E822" s="132"/>
      <c r="F822" s="134"/>
      <c r="G822" s="133"/>
      <c r="H822" s="133"/>
      <c r="I822" s="133"/>
      <c r="J822" s="135"/>
      <c r="K822" s="132"/>
      <c r="L822" s="132"/>
      <c r="M822" s="132"/>
      <c r="N822" s="135"/>
    </row>
    <row r="823" spans="1:14" x14ac:dyDescent="0.2">
      <c r="A823" s="132"/>
      <c r="B823" s="133"/>
      <c r="C823" s="132"/>
      <c r="D823" s="134"/>
      <c r="E823" s="132"/>
      <c r="F823" s="134"/>
      <c r="G823" s="133"/>
      <c r="H823" s="133"/>
      <c r="I823" s="133"/>
      <c r="J823" s="135"/>
      <c r="K823" s="132"/>
      <c r="L823" s="132"/>
      <c r="M823" s="132"/>
      <c r="N823" s="135"/>
    </row>
    <row r="824" spans="1:14" x14ac:dyDescent="0.2">
      <c r="A824" s="132"/>
      <c r="B824" s="133"/>
      <c r="C824" s="132"/>
      <c r="D824" s="134"/>
      <c r="E824" s="132"/>
      <c r="F824" s="134"/>
      <c r="G824" s="133"/>
      <c r="H824" s="133"/>
      <c r="I824" s="133"/>
      <c r="J824" s="135"/>
      <c r="K824" s="132"/>
      <c r="L824" s="132"/>
      <c r="M824" s="132"/>
      <c r="N824" s="135"/>
    </row>
    <row r="825" spans="1:14" x14ac:dyDescent="0.2">
      <c r="A825" s="132"/>
      <c r="B825" s="133"/>
      <c r="C825" s="132"/>
      <c r="D825" s="134"/>
      <c r="E825" s="132"/>
      <c r="F825" s="134"/>
      <c r="G825" s="133"/>
      <c r="H825" s="133"/>
      <c r="I825" s="133"/>
      <c r="J825" s="135"/>
      <c r="K825" s="132"/>
      <c r="L825" s="132"/>
      <c r="M825" s="132"/>
      <c r="N825" s="135"/>
    </row>
    <row r="826" spans="1:14" x14ac:dyDescent="0.2">
      <c r="A826" s="132"/>
      <c r="B826" s="133"/>
      <c r="C826" s="132"/>
      <c r="D826" s="134"/>
      <c r="E826" s="132"/>
      <c r="F826" s="134"/>
      <c r="G826" s="133"/>
      <c r="H826" s="133"/>
      <c r="I826" s="133"/>
      <c r="J826" s="135"/>
      <c r="K826" s="132"/>
      <c r="L826" s="132"/>
      <c r="M826" s="132"/>
      <c r="N826" s="135"/>
    </row>
    <row r="827" spans="1:14" x14ac:dyDescent="0.2">
      <c r="A827" s="132"/>
      <c r="B827" s="133"/>
      <c r="C827" s="132"/>
      <c r="D827" s="134"/>
      <c r="E827" s="132"/>
      <c r="F827" s="134"/>
      <c r="G827" s="133"/>
      <c r="H827" s="133"/>
      <c r="I827" s="133"/>
      <c r="J827" s="135"/>
      <c r="K827" s="132"/>
      <c r="L827" s="132"/>
      <c r="M827" s="132"/>
      <c r="N827" s="135"/>
    </row>
    <row r="828" spans="1:14" x14ac:dyDescent="0.2">
      <c r="A828" s="132"/>
      <c r="B828" s="133"/>
      <c r="C828" s="132"/>
      <c r="D828" s="134"/>
      <c r="E828" s="132"/>
      <c r="F828" s="134"/>
      <c r="G828" s="133"/>
      <c r="H828" s="133"/>
      <c r="I828" s="133"/>
      <c r="J828" s="135"/>
      <c r="K828" s="132"/>
      <c r="L828" s="132"/>
      <c r="M828" s="132"/>
      <c r="N828" s="135"/>
    </row>
    <row r="829" spans="1:14" x14ac:dyDescent="0.2">
      <c r="A829" s="132"/>
      <c r="B829" s="133"/>
      <c r="C829" s="132"/>
      <c r="D829" s="134"/>
      <c r="E829" s="132"/>
      <c r="F829" s="134"/>
      <c r="G829" s="133"/>
      <c r="H829" s="133"/>
      <c r="I829" s="133"/>
      <c r="J829" s="135"/>
      <c r="K829" s="132"/>
      <c r="L829" s="132"/>
      <c r="M829" s="132"/>
      <c r="N829" s="135"/>
    </row>
    <row r="830" spans="1:14" x14ac:dyDescent="0.2">
      <c r="A830" s="132"/>
      <c r="B830" s="133"/>
      <c r="C830" s="132"/>
      <c r="D830" s="134"/>
      <c r="E830" s="132"/>
      <c r="F830" s="134"/>
      <c r="G830" s="133"/>
      <c r="H830" s="133"/>
      <c r="I830" s="133"/>
      <c r="J830" s="135"/>
      <c r="K830" s="132"/>
      <c r="L830" s="132"/>
      <c r="M830" s="132"/>
      <c r="N830" s="135"/>
    </row>
    <row r="831" spans="1:14" x14ac:dyDescent="0.2">
      <c r="A831" s="132"/>
      <c r="B831" s="133"/>
      <c r="C831" s="132"/>
      <c r="D831" s="134"/>
      <c r="E831" s="132"/>
      <c r="F831" s="134"/>
      <c r="G831" s="133"/>
      <c r="H831" s="133"/>
      <c r="I831" s="133"/>
      <c r="J831" s="135"/>
      <c r="K831" s="132"/>
      <c r="L831" s="132"/>
      <c r="M831" s="132"/>
      <c r="N831" s="135"/>
    </row>
    <row r="832" spans="1:14" x14ac:dyDescent="0.2">
      <c r="A832" s="132"/>
      <c r="B832" s="133"/>
      <c r="C832" s="132"/>
      <c r="D832" s="134"/>
      <c r="E832" s="132"/>
      <c r="F832" s="134"/>
      <c r="G832" s="133"/>
      <c r="H832" s="133"/>
      <c r="I832" s="133"/>
      <c r="J832" s="135"/>
      <c r="K832" s="132"/>
      <c r="L832" s="132"/>
      <c r="M832" s="132"/>
      <c r="N832" s="135"/>
    </row>
    <row r="833" spans="1:14" x14ac:dyDescent="0.2">
      <c r="A833" s="132"/>
      <c r="B833" s="133"/>
      <c r="C833" s="132"/>
      <c r="D833" s="134"/>
      <c r="E833" s="132"/>
      <c r="F833" s="134"/>
      <c r="G833" s="133"/>
      <c r="H833" s="133"/>
      <c r="I833" s="133"/>
      <c r="J833" s="135"/>
      <c r="K833" s="132"/>
      <c r="L833" s="132"/>
      <c r="M833" s="132"/>
      <c r="N833" s="135"/>
    </row>
    <row r="834" spans="1:14" x14ac:dyDescent="0.2">
      <c r="A834" s="132"/>
      <c r="B834" s="133"/>
      <c r="C834" s="132"/>
      <c r="D834" s="134"/>
      <c r="E834" s="132"/>
      <c r="F834" s="134"/>
      <c r="G834" s="133"/>
      <c r="H834" s="133"/>
      <c r="I834" s="133"/>
      <c r="J834" s="135"/>
      <c r="K834" s="132"/>
      <c r="L834" s="132"/>
      <c r="M834" s="132"/>
      <c r="N834" s="135"/>
    </row>
    <row r="835" spans="1:14" x14ac:dyDescent="0.2">
      <c r="A835" s="132"/>
      <c r="B835" s="133"/>
      <c r="C835" s="132"/>
      <c r="D835" s="134"/>
      <c r="E835" s="132"/>
      <c r="F835" s="134"/>
      <c r="G835" s="133"/>
      <c r="H835" s="133"/>
      <c r="I835" s="133"/>
      <c r="J835" s="135"/>
      <c r="K835" s="132"/>
      <c r="L835" s="132"/>
      <c r="M835" s="132"/>
      <c r="N835" s="135"/>
    </row>
    <row r="836" spans="1:14" x14ac:dyDescent="0.2">
      <c r="A836" s="132"/>
      <c r="B836" s="133"/>
      <c r="C836" s="132"/>
      <c r="D836" s="134"/>
      <c r="E836" s="132"/>
      <c r="F836" s="134"/>
      <c r="G836" s="133"/>
      <c r="H836" s="133"/>
      <c r="I836" s="133"/>
      <c r="J836" s="135"/>
      <c r="K836" s="132"/>
      <c r="L836" s="132"/>
      <c r="M836" s="132"/>
      <c r="N836" s="135"/>
    </row>
    <row r="837" spans="1:14" x14ac:dyDescent="0.2">
      <c r="A837" s="132"/>
      <c r="B837" s="133"/>
      <c r="C837" s="132"/>
      <c r="D837" s="134"/>
      <c r="E837" s="132"/>
      <c r="F837" s="134"/>
      <c r="G837" s="133"/>
      <c r="H837" s="133"/>
      <c r="I837" s="133"/>
      <c r="J837" s="135"/>
      <c r="K837" s="132"/>
      <c r="L837" s="132"/>
      <c r="M837" s="132"/>
      <c r="N837" s="135"/>
    </row>
    <row r="838" spans="1:14" x14ac:dyDescent="0.2">
      <c r="A838" s="132"/>
      <c r="B838" s="133"/>
      <c r="C838" s="132"/>
      <c r="D838" s="134"/>
      <c r="E838" s="132"/>
      <c r="F838" s="134"/>
      <c r="G838" s="133"/>
      <c r="H838" s="133"/>
      <c r="I838" s="133"/>
      <c r="J838" s="135"/>
      <c r="K838" s="132"/>
      <c r="L838" s="132"/>
      <c r="M838" s="132"/>
      <c r="N838" s="135"/>
    </row>
    <row r="839" spans="1:14" x14ac:dyDescent="0.2">
      <c r="A839" s="132"/>
      <c r="B839" s="133"/>
      <c r="C839" s="132"/>
      <c r="D839" s="134"/>
      <c r="E839" s="132"/>
      <c r="F839" s="134"/>
      <c r="G839" s="133"/>
      <c r="H839" s="133"/>
      <c r="I839" s="133"/>
      <c r="J839" s="135"/>
      <c r="K839" s="132"/>
      <c r="L839" s="132"/>
      <c r="M839" s="132"/>
      <c r="N839" s="135"/>
    </row>
    <row r="840" spans="1:14" x14ac:dyDescent="0.2">
      <c r="A840" s="132"/>
      <c r="B840" s="133"/>
      <c r="C840" s="132"/>
      <c r="D840" s="134"/>
      <c r="E840" s="132"/>
      <c r="F840" s="134"/>
      <c r="G840" s="133"/>
      <c r="H840" s="133"/>
      <c r="I840" s="133"/>
      <c r="J840" s="135"/>
      <c r="K840" s="132"/>
      <c r="L840" s="132"/>
      <c r="M840" s="132"/>
      <c r="N840" s="135"/>
    </row>
    <row r="841" spans="1:14" x14ac:dyDescent="0.2">
      <c r="A841" s="132"/>
      <c r="B841" s="133"/>
      <c r="C841" s="132"/>
      <c r="D841" s="134"/>
      <c r="E841" s="132"/>
      <c r="F841" s="134"/>
      <c r="G841" s="133"/>
      <c r="H841" s="133"/>
      <c r="I841" s="133"/>
      <c r="J841" s="135"/>
      <c r="K841" s="132"/>
      <c r="L841" s="132"/>
      <c r="M841" s="132"/>
      <c r="N841" s="135"/>
    </row>
    <row r="842" spans="1:14" x14ac:dyDescent="0.2">
      <c r="A842" s="132"/>
      <c r="B842" s="133"/>
      <c r="C842" s="132"/>
      <c r="D842" s="134"/>
      <c r="E842" s="132"/>
      <c r="F842" s="134"/>
      <c r="G842" s="133"/>
      <c r="H842" s="133"/>
      <c r="I842" s="133"/>
      <c r="J842" s="135"/>
      <c r="K842" s="132"/>
      <c r="L842" s="132"/>
      <c r="M842" s="132"/>
      <c r="N842" s="135"/>
    </row>
    <row r="843" spans="1:14" x14ac:dyDescent="0.2">
      <c r="A843" s="132"/>
      <c r="B843" s="133"/>
      <c r="C843" s="132"/>
      <c r="D843" s="134"/>
      <c r="E843" s="132"/>
      <c r="F843" s="134"/>
      <c r="G843" s="133"/>
      <c r="H843" s="133"/>
      <c r="I843" s="133"/>
      <c r="J843" s="135"/>
      <c r="K843" s="132"/>
      <c r="L843" s="132"/>
      <c r="M843" s="132"/>
      <c r="N843" s="135"/>
    </row>
    <row r="844" spans="1:14" x14ac:dyDescent="0.2">
      <c r="A844" s="132"/>
      <c r="B844" s="133"/>
      <c r="C844" s="132"/>
      <c r="D844" s="134"/>
      <c r="E844" s="132"/>
      <c r="F844" s="134"/>
      <c r="G844" s="133"/>
      <c r="H844" s="133"/>
      <c r="I844" s="133"/>
      <c r="J844" s="135"/>
      <c r="K844" s="132"/>
      <c r="L844" s="132"/>
      <c r="M844" s="132"/>
      <c r="N844" s="135"/>
    </row>
    <row r="845" spans="1:14" x14ac:dyDescent="0.2">
      <c r="A845" s="132"/>
      <c r="B845" s="133"/>
      <c r="C845" s="132"/>
      <c r="D845" s="134"/>
      <c r="E845" s="132"/>
      <c r="F845" s="134"/>
      <c r="G845" s="133"/>
      <c r="H845" s="133"/>
      <c r="I845" s="133"/>
      <c r="J845" s="135"/>
      <c r="K845" s="132"/>
      <c r="L845" s="132"/>
      <c r="M845" s="132"/>
      <c r="N845" s="135"/>
    </row>
    <row r="846" spans="1:14" x14ac:dyDescent="0.2">
      <c r="A846" s="132"/>
      <c r="B846" s="133"/>
      <c r="C846" s="132"/>
      <c r="D846" s="134"/>
      <c r="E846" s="132"/>
      <c r="F846" s="134"/>
      <c r="G846" s="133"/>
      <c r="H846" s="133"/>
      <c r="I846" s="133"/>
      <c r="J846" s="135"/>
      <c r="K846" s="132"/>
      <c r="L846" s="132"/>
      <c r="M846" s="132"/>
      <c r="N846" s="135"/>
    </row>
    <row r="847" spans="1:14" x14ac:dyDescent="0.2">
      <c r="A847" s="132"/>
      <c r="B847" s="133"/>
      <c r="C847" s="132"/>
      <c r="D847" s="134"/>
      <c r="E847" s="132"/>
      <c r="F847" s="134"/>
      <c r="G847" s="133"/>
      <c r="H847" s="133"/>
      <c r="I847" s="133"/>
      <c r="J847" s="135"/>
      <c r="K847" s="132"/>
      <c r="L847" s="132"/>
      <c r="M847" s="132"/>
      <c r="N847" s="135"/>
    </row>
    <row r="848" spans="1:14" x14ac:dyDescent="0.2">
      <c r="A848" s="132"/>
      <c r="B848" s="133"/>
      <c r="C848" s="132"/>
      <c r="D848" s="134"/>
      <c r="E848" s="132"/>
      <c r="F848" s="134"/>
      <c r="G848" s="133"/>
      <c r="H848" s="133"/>
      <c r="I848" s="133"/>
      <c r="J848" s="135"/>
      <c r="K848" s="132"/>
      <c r="L848" s="132"/>
      <c r="M848" s="132"/>
      <c r="N848" s="135"/>
    </row>
    <row r="849" spans="1:14" x14ac:dyDescent="0.2">
      <c r="A849" s="132"/>
      <c r="B849" s="133"/>
      <c r="C849" s="132"/>
      <c r="D849" s="134"/>
      <c r="E849" s="132"/>
      <c r="F849" s="134"/>
      <c r="G849" s="133"/>
      <c r="H849" s="133"/>
      <c r="I849" s="133"/>
      <c r="J849" s="135"/>
      <c r="K849" s="132"/>
      <c r="L849" s="132"/>
      <c r="M849" s="132"/>
      <c r="N849" s="135"/>
    </row>
    <row r="850" spans="1:14" x14ac:dyDescent="0.2">
      <c r="A850" s="132"/>
      <c r="B850" s="133"/>
      <c r="C850" s="132"/>
      <c r="D850" s="134"/>
      <c r="E850" s="132"/>
      <c r="F850" s="134"/>
      <c r="G850" s="133"/>
      <c r="H850" s="133"/>
      <c r="I850" s="133"/>
      <c r="J850" s="135"/>
      <c r="K850" s="132"/>
      <c r="L850" s="132"/>
      <c r="M850" s="132"/>
      <c r="N850" s="135"/>
    </row>
    <row r="851" spans="1:14" x14ac:dyDescent="0.2">
      <c r="A851" s="132"/>
      <c r="B851" s="133"/>
      <c r="C851" s="132"/>
      <c r="D851" s="134"/>
      <c r="E851" s="132"/>
      <c r="F851" s="134"/>
      <c r="G851" s="133"/>
      <c r="H851" s="133"/>
      <c r="I851" s="133"/>
      <c r="J851" s="135"/>
      <c r="K851" s="132"/>
      <c r="L851" s="132"/>
      <c r="M851" s="132"/>
      <c r="N851" s="135"/>
    </row>
    <row r="852" spans="1:14" x14ac:dyDescent="0.2">
      <c r="A852" s="132"/>
      <c r="B852" s="133"/>
      <c r="C852" s="132"/>
      <c r="D852" s="134"/>
      <c r="E852" s="132"/>
      <c r="F852" s="134"/>
      <c r="G852" s="133"/>
      <c r="H852" s="133"/>
      <c r="I852" s="133"/>
      <c r="J852" s="135"/>
      <c r="K852" s="132"/>
      <c r="L852" s="132"/>
      <c r="M852" s="132"/>
      <c r="N852" s="135"/>
    </row>
    <row r="853" spans="1:14" x14ac:dyDescent="0.2">
      <c r="A853" s="132"/>
      <c r="B853" s="133"/>
      <c r="C853" s="132"/>
      <c r="D853" s="134"/>
      <c r="E853" s="132"/>
      <c r="F853" s="134"/>
      <c r="G853" s="133"/>
      <c r="H853" s="133"/>
      <c r="I853" s="133"/>
      <c r="J853" s="135"/>
      <c r="K853" s="132"/>
      <c r="L853" s="132"/>
      <c r="M853" s="132"/>
      <c r="N853" s="135"/>
    </row>
    <row r="854" spans="1:14" x14ac:dyDescent="0.2">
      <c r="A854" s="132"/>
      <c r="B854" s="133"/>
      <c r="C854" s="132"/>
      <c r="D854" s="134"/>
      <c r="E854" s="132"/>
      <c r="F854" s="134"/>
      <c r="G854" s="133"/>
      <c r="H854" s="133"/>
      <c r="I854" s="133"/>
      <c r="J854" s="135"/>
      <c r="K854" s="132"/>
      <c r="L854" s="132"/>
      <c r="M854" s="132"/>
      <c r="N854" s="135"/>
    </row>
    <row r="855" spans="1:14" x14ac:dyDescent="0.2">
      <c r="A855" s="132"/>
      <c r="B855" s="133"/>
      <c r="C855" s="132"/>
      <c r="D855" s="134"/>
      <c r="E855" s="132"/>
      <c r="F855" s="134"/>
      <c r="G855" s="133"/>
      <c r="H855" s="133"/>
      <c r="I855" s="133"/>
      <c r="J855" s="135"/>
      <c r="K855" s="132"/>
      <c r="L855" s="132"/>
      <c r="M855" s="132"/>
      <c r="N855" s="135"/>
    </row>
    <row r="856" spans="1:14" x14ac:dyDescent="0.2">
      <c r="A856" s="132"/>
      <c r="B856" s="133"/>
      <c r="C856" s="132"/>
      <c r="D856" s="134"/>
      <c r="E856" s="132"/>
      <c r="F856" s="134"/>
      <c r="G856" s="133"/>
      <c r="H856" s="133"/>
      <c r="I856" s="133"/>
      <c r="J856" s="135"/>
      <c r="K856" s="132"/>
      <c r="L856" s="132"/>
      <c r="M856" s="132"/>
      <c r="N856" s="135"/>
    </row>
    <row r="857" spans="1:14" x14ac:dyDescent="0.2">
      <c r="A857" s="132"/>
      <c r="B857" s="133"/>
      <c r="C857" s="132"/>
      <c r="D857" s="134"/>
      <c r="E857" s="132"/>
      <c r="F857" s="134"/>
      <c r="G857" s="133"/>
      <c r="H857" s="133"/>
      <c r="I857" s="133"/>
      <c r="J857" s="135"/>
      <c r="K857" s="132"/>
      <c r="L857" s="132"/>
      <c r="M857" s="132"/>
      <c r="N857" s="135"/>
    </row>
    <row r="858" spans="1:14" x14ac:dyDescent="0.2">
      <c r="A858" s="132"/>
      <c r="B858" s="133"/>
      <c r="C858" s="132"/>
      <c r="D858" s="134"/>
      <c r="E858" s="132"/>
      <c r="F858" s="134"/>
      <c r="G858" s="133"/>
      <c r="H858" s="133"/>
      <c r="I858" s="133"/>
      <c r="J858" s="135"/>
      <c r="K858" s="132"/>
      <c r="L858" s="132"/>
      <c r="M858" s="132"/>
      <c r="N858" s="135"/>
    </row>
    <row r="859" spans="1:14" x14ac:dyDescent="0.2">
      <c r="A859" s="132"/>
      <c r="B859" s="133"/>
      <c r="C859" s="132"/>
      <c r="D859" s="134"/>
      <c r="E859" s="132"/>
      <c r="F859" s="134"/>
      <c r="G859" s="133"/>
      <c r="H859" s="133"/>
      <c r="I859" s="133"/>
      <c r="J859" s="135"/>
      <c r="K859" s="132"/>
      <c r="L859" s="132"/>
      <c r="M859" s="132"/>
      <c r="N859" s="135"/>
    </row>
    <row r="860" spans="1:14" x14ac:dyDescent="0.2">
      <c r="A860" s="132"/>
      <c r="B860" s="133"/>
      <c r="C860" s="132"/>
      <c r="D860" s="134"/>
      <c r="E860" s="132"/>
      <c r="F860" s="134"/>
      <c r="G860" s="133"/>
      <c r="H860" s="133"/>
      <c r="I860" s="133"/>
      <c r="J860" s="135"/>
      <c r="K860" s="132"/>
      <c r="L860" s="132"/>
      <c r="M860" s="132"/>
      <c r="N860" s="135"/>
    </row>
    <row r="861" spans="1:14" x14ac:dyDescent="0.2">
      <c r="A861" s="132"/>
      <c r="B861" s="133"/>
      <c r="C861" s="132"/>
      <c r="D861" s="134"/>
      <c r="E861" s="132"/>
      <c r="F861" s="134"/>
      <c r="G861" s="133"/>
      <c r="H861" s="133"/>
      <c r="I861" s="133"/>
      <c r="J861" s="135"/>
      <c r="K861" s="132"/>
      <c r="L861" s="132"/>
      <c r="M861" s="132"/>
      <c r="N861" s="135"/>
    </row>
    <row r="862" spans="1:14" x14ac:dyDescent="0.2">
      <c r="A862" s="132"/>
      <c r="B862" s="133"/>
      <c r="C862" s="132"/>
      <c r="D862" s="134"/>
      <c r="E862" s="132"/>
      <c r="F862" s="134"/>
      <c r="G862" s="133"/>
      <c r="H862" s="133"/>
      <c r="I862" s="133"/>
      <c r="J862" s="135"/>
      <c r="K862" s="132"/>
      <c r="L862" s="132"/>
      <c r="M862" s="132"/>
      <c r="N862" s="135"/>
    </row>
    <row r="863" spans="1:14" x14ac:dyDescent="0.2">
      <c r="A863" s="132"/>
      <c r="B863" s="133"/>
      <c r="C863" s="132"/>
      <c r="D863" s="134"/>
      <c r="E863" s="132"/>
      <c r="F863" s="134"/>
      <c r="G863" s="133"/>
      <c r="H863" s="133"/>
      <c r="I863" s="133"/>
      <c r="J863" s="135"/>
      <c r="K863" s="132"/>
      <c r="L863" s="132"/>
      <c r="M863" s="132"/>
      <c r="N863" s="135"/>
    </row>
    <row r="864" spans="1:14" x14ac:dyDescent="0.2">
      <c r="A864" s="132"/>
      <c r="B864" s="133"/>
      <c r="C864" s="132"/>
      <c r="D864" s="134"/>
      <c r="E864" s="132"/>
      <c r="F864" s="134"/>
      <c r="G864" s="133"/>
      <c r="H864" s="133"/>
      <c r="I864" s="133"/>
      <c r="J864" s="135"/>
      <c r="K864" s="132"/>
      <c r="L864" s="132"/>
      <c r="M864" s="132"/>
      <c r="N864" s="135"/>
    </row>
    <row r="865" spans="1:14" x14ac:dyDescent="0.2">
      <c r="A865" s="132"/>
      <c r="B865" s="133"/>
      <c r="C865" s="132"/>
      <c r="D865" s="134"/>
      <c r="E865" s="132"/>
      <c r="F865" s="134"/>
      <c r="G865" s="133"/>
      <c r="H865" s="133"/>
      <c r="I865" s="133"/>
      <c r="J865" s="135"/>
      <c r="K865" s="132"/>
      <c r="L865" s="132"/>
      <c r="M865" s="132"/>
      <c r="N865" s="135"/>
    </row>
    <row r="866" spans="1:14" x14ac:dyDescent="0.2">
      <c r="A866" s="132"/>
      <c r="B866" s="133"/>
      <c r="C866" s="132"/>
      <c r="D866" s="134"/>
      <c r="E866" s="132"/>
      <c r="F866" s="134"/>
      <c r="G866" s="133"/>
      <c r="H866" s="133"/>
      <c r="I866" s="133"/>
      <c r="J866" s="135"/>
      <c r="K866" s="132"/>
      <c r="L866" s="132"/>
      <c r="M866" s="132"/>
      <c r="N866" s="135"/>
    </row>
    <row r="867" spans="1:14" x14ac:dyDescent="0.2">
      <c r="A867" s="132"/>
      <c r="B867" s="133"/>
      <c r="C867" s="132"/>
      <c r="D867" s="134"/>
      <c r="E867" s="132"/>
      <c r="F867" s="134"/>
      <c r="G867" s="133"/>
      <c r="H867" s="133"/>
      <c r="I867" s="133"/>
      <c r="J867" s="135"/>
      <c r="K867" s="132"/>
      <c r="L867" s="132"/>
      <c r="M867" s="132"/>
      <c r="N867" s="135"/>
    </row>
    <row r="868" spans="1:14" x14ac:dyDescent="0.2">
      <c r="A868" s="132"/>
      <c r="B868" s="133"/>
      <c r="C868" s="132"/>
      <c r="D868" s="134"/>
      <c r="E868" s="132"/>
      <c r="F868" s="134"/>
      <c r="G868" s="133"/>
      <c r="H868" s="133"/>
      <c r="I868" s="133"/>
      <c r="J868" s="135"/>
      <c r="K868" s="132"/>
      <c r="L868" s="132"/>
      <c r="M868" s="132"/>
      <c r="N868" s="135"/>
    </row>
    <row r="869" spans="1:14" x14ac:dyDescent="0.2">
      <c r="A869" s="132"/>
      <c r="B869" s="133"/>
      <c r="C869" s="132"/>
      <c r="D869" s="134"/>
      <c r="E869" s="132"/>
      <c r="F869" s="134"/>
      <c r="G869" s="133"/>
      <c r="H869" s="133"/>
      <c r="I869" s="133"/>
      <c r="J869" s="135"/>
      <c r="K869" s="132"/>
      <c r="L869" s="132"/>
      <c r="M869" s="132"/>
      <c r="N869" s="135"/>
    </row>
    <row r="870" spans="1:14" x14ac:dyDescent="0.2">
      <c r="A870" s="132"/>
      <c r="B870" s="133"/>
      <c r="C870" s="132"/>
      <c r="D870" s="134"/>
      <c r="E870" s="132"/>
      <c r="F870" s="134"/>
      <c r="G870" s="133"/>
      <c r="H870" s="133"/>
      <c r="I870" s="133"/>
      <c r="J870" s="135"/>
      <c r="K870" s="132"/>
      <c r="L870" s="132"/>
      <c r="M870" s="132"/>
      <c r="N870" s="135"/>
    </row>
    <row r="871" spans="1:14" x14ac:dyDescent="0.2">
      <c r="A871" s="132"/>
      <c r="B871" s="133"/>
      <c r="C871" s="132"/>
      <c r="D871" s="134"/>
      <c r="E871" s="132"/>
      <c r="F871" s="134"/>
      <c r="G871" s="133"/>
      <c r="H871" s="133"/>
      <c r="I871" s="133"/>
      <c r="J871" s="135"/>
      <c r="K871" s="132"/>
      <c r="L871" s="132"/>
      <c r="M871" s="132"/>
      <c r="N871" s="135"/>
    </row>
    <row r="872" spans="1:14" x14ac:dyDescent="0.2">
      <c r="A872" s="132"/>
      <c r="B872" s="133"/>
      <c r="C872" s="132"/>
      <c r="D872" s="134"/>
      <c r="E872" s="132"/>
      <c r="F872" s="134"/>
      <c r="G872" s="133"/>
      <c r="H872" s="133"/>
      <c r="I872" s="133"/>
      <c r="J872" s="135"/>
      <c r="K872" s="132"/>
      <c r="L872" s="132"/>
      <c r="M872" s="132"/>
      <c r="N872" s="135"/>
    </row>
    <row r="873" spans="1:14" x14ac:dyDescent="0.2">
      <c r="A873" s="132"/>
      <c r="B873" s="133"/>
      <c r="C873" s="132"/>
      <c r="D873" s="134"/>
      <c r="E873" s="132"/>
      <c r="F873" s="134"/>
      <c r="G873" s="133"/>
      <c r="H873" s="133"/>
      <c r="I873" s="133"/>
      <c r="J873" s="135"/>
      <c r="K873" s="132"/>
      <c r="L873" s="132"/>
      <c r="M873" s="132"/>
      <c r="N873" s="135"/>
    </row>
    <row r="874" spans="1:14" x14ac:dyDescent="0.2">
      <c r="A874" s="132"/>
      <c r="B874" s="133"/>
      <c r="C874" s="132"/>
      <c r="D874" s="134"/>
      <c r="E874" s="132"/>
      <c r="F874" s="134"/>
      <c r="G874" s="133"/>
      <c r="H874" s="133"/>
      <c r="I874" s="133"/>
      <c r="J874" s="135"/>
      <c r="K874" s="132"/>
      <c r="L874" s="132"/>
      <c r="M874" s="132"/>
      <c r="N874" s="135"/>
    </row>
    <row r="875" spans="1:14" x14ac:dyDescent="0.2">
      <c r="A875" s="132"/>
      <c r="B875" s="133"/>
      <c r="C875" s="132"/>
      <c r="D875" s="134"/>
      <c r="E875" s="132"/>
      <c r="F875" s="134"/>
      <c r="G875" s="133"/>
      <c r="H875" s="133"/>
      <c r="I875" s="133"/>
      <c r="J875" s="135"/>
      <c r="K875" s="132"/>
      <c r="L875" s="132"/>
      <c r="M875" s="132"/>
      <c r="N875" s="135"/>
    </row>
    <row r="876" spans="1:14" x14ac:dyDescent="0.2">
      <c r="A876" s="132"/>
      <c r="B876" s="133"/>
      <c r="C876" s="132"/>
      <c r="D876" s="134"/>
      <c r="E876" s="132"/>
      <c r="F876" s="134"/>
      <c r="G876" s="133"/>
      <c r="H876" s="133"/>
      <c r="I876" s="133"/>
      <c r="J876" s="135"/>
      <c r="K876" s="132"/>
      <c r="L876" s="132"/>
      <c r="M876" s="132"/>
      <c r="N876" s="135"/>
    </row>
    <row r="877" spans="1:14" x14ac:dyDescent="0.2">
      <c r="A877" s="132"/>
      <c r="B877" s="133"/>
      <c r="C877" s="132"/>
      <c r="D877" s="134"/>
      <c r="E877" s="132"/>
      <c r="F877" s="134"/>
      <c r="G877" s="133"/>
      <c r="H877" s="133"/>
      <c r="I877" s="133"/>
      <c r="J877" s="135"/>
      <c r="K877" s="132"/>
      <c r="L877" s="132"/>
      <c r="M877" s="132"/>
      <c r="N877" s="135"/>
    </row>
    <row r="878" spans="1:14" x14ac:dyDescent="0.2">
      <c r="A878" s="132"/>
      <c r="B878" s="133"/>
      <c r="C878" s="132"/>
      <c r="D878" s="134"/>
      <c r="E878" s="132"/>
      <c r="F878" s="134"/>
      <c r="G878" s="133"/>
      <c r="H878" s="133"/>
      <c r="I878" s="133"/>
      <c r="J878" s="135"/>
      <c r="K878" s="132"/>
      <c r="L878" s="132"/>
      <c r="M878" s="132"/>
      <c r="N878" s="135"/>
    </row>
    <row r="879" spans="1:14" x14ac:dyDescent="0.2">
      <c r="A879" s="132"/>
      <c r="B879" s="133"/>
      <c r="C879" s="132"/>
      <c r="D879" s="134"/>
      <c r="E879" s="132"/>
      <c r="F879" s="134"/>
      <c r="G879" s="133"/>
      <c r="H879" s="133"/>
      <c r="I879" s="133"/>
      <c r="J879" s="135"/>
      <c r="K879" s="132"/>
      <c r="L879" s="132"/>
      <c r="M879" s="132"/>
      <c r="N879" s="135"/>
    </row>
    <row r="880" spans="1:14" x14ac:dyDescent="0.2">
      <c r="A880" s="132"/>
      <c r="B880" s="133"/>
      <c r="C880" s="132"/>
      <c r="D880" s="134"/>
      <c r="E880" s="132"/>
      <c r="F880" s="134"/>
      <c r="G880" s="133"/>
      <c r="H880" s="133"/>
      <c r="I880" s="133"/>
      <c r="J880" s="135"/>
      <c r="K880" s="132"/>
      <c r="L880" s="132"/>
      <c r="M880" s="132"/>
      <c r="N880" s="135"/>
    </row>
    <row r="881" spans="1:14" x14ac:dyDescent="0.2">
      <c r="A881" s="132"/>
      <c r="B881" s="133"/>
      <c r="C881" s="132"/>
      <c r="D881" s="134"/>
      <c r="E881" s="132"/>
      <c r="F881" s="134"/>
      <c r="G881" s="133"/>
      <c r="H881" s="133"/>
      <c r="I881" s="133"/>
      <c r="J881" s="135"/>
      <c r="K881" s="132"/>
      <c r="L881" s="132"/>
      <c r="M881" s="132"/>
      <c r="N881" s="135"/>
    </row>
    <row r="882" spans="1:14" x14ac:dyDescent="0.2">
      <c r="A882" s="132"/>
      <c r="B882" s="133"/>
      <c r="C882" s="132"/>
      <c r="D882" s="134"/>
      <c r="E882" s="132"/>
      <c r="F882" s="134"/>
      <c r="G882" s="133"/>
      <c r="H882" s="133"/>
      <c r="I882" s="133"/>
      <c r="J882" s="135"/>
      <c r="K882" s="132"/>
      <c r="L882" s="132"/>
      <c r="M882" s="132"/>
      <c r="N882" s="135"/>
    </row>
    <row r="883" spans="1:14" x14ac:dyDescent="0.2">
      <c r="A883" s="132"/>
      <c r="B883" s="133"/>
      <c r="C883" s="132"/>
      <c r="D883" s="134"/>
      <c r="E883" s="132"/>
      <c r="F883" s="134"/>
      <c r="G883" s="133"/>
      <c r="H883" s="133"/>
      <c r="I883" s="133"/>
      <c r="J883" s="135"/>
      <c r="K883" s="132"/>
      <c r="L883" s="132"/>
      <c r="M883" s="132"/>
      <c r="N883" s="135"/>
    </row>
    <row r="884" spans="1:14" x14ac:dyDescent="0.2">
      <c r="A884" s="132"/>
      <c r="B884" s="133"/>
      <c r="C884" s="132"/>
      <c r="D884" s="134"/>
      <c r="E884" s="132"/>
      <c r="F884" s="134"/>
      <c r="G884" s="133"/>
      <c r="H884" s="133"/>
      <c r="I884" s="133"/>
      <c r="J884" s="135"/>
      <c r="K884" s="132"/>
      <c r="L884" s="132"/>
      <c r="M884" s="132"/>
      <c r="N884" s="135"/>
    </row>
    <row r="885" spans="1:14" x14ac:dyDescent="0.2">
      <c r="A885" s="132"/>
      <c r="B885" s="133"/>
      <c r="C885" s="132"/>
      <c r="D885" s="134"/>
      <c r="E885" s="132"/>
      <c r="F885" s="134"/>
      <c r="G885" s="133"/>
      <c r="H885" s="133"/>
      <c r="I885" s="133"/>
      <c r="J885" s="135"/>
      <c r="K885" s="132"/>
      <c r="L885" s="132"/>
      <c r="M885" s="132"/>
      <c r="N885" s="135"/>
    </row>
    <row r="886" spans="1:14" x14ac:dyDescent="0.2">
      <c r="A886" s="132"/>
      <c r="B886" s="133"/>
      <c r="C886" s="132"/>
      <c r="D886" s="134"/>
      <c r="E886" s="132"/>
      <c r="F886" s="134"/>
      <c r="G886" s="133"/>
      <c r="H886" s="133"/>
      <c r="I886" s="133"/>
      <c r="J886" s="135"/>
      <c r="K886" s="132"/>
      <c r="L886" s="132"/>
      <c r="M886" s="132"/>
      <c r="N886" s="135"/>
    </row>
    <row r="887" spans="1:14" x14ac:dyDescent="0.2">
      <c r="A887" s="132"/>
      <c r="B887" s="133"/>
      <c r="C887" s="132"/>
      <c r="D887" s="134"/>
      <c r="E887" s="132"/>
      <c r="F887" s="134"/>
      <c r="G887" s="133"/>
      <c r="H887" s="133"/>
      <c r="I887" s="133"/>
      <c r="J887" s="135"/>
      <c r="K887" s="132"/>
      <c r="L887" s="132"/>
      <c r="M887" s="132"/>
      <c r="N887" s="135"/>
    </row>
    <row r="888" spans="1:14" x14ac:dyDescent="0.2">
      <c r="A888" s="132"/>
      <c r="B888" s="133"/>
      <c r="C888" s="132"/>
      <c r="D888" s="134"/>
      <c r="E888" s="132"/>
      <c r="F888" s="134"/>
      <c r="G888" s="133"/>
      <c r="H888" s="133"/>
      <c r="I888" s="133"/>
      <c r="J888" s="135"/>
      <c r="K888" s="132"/>
      <c r="L888" s="132"/>
      <c r="M888" s="132"/>
      <c r="N888" s="135"/>
    </row>
    <row r="889" spans="1:14" x14ac:dyDescent="0.2">
      <c r="A889" s="132"/>
      <c r="B889" s="133"/>
      <c r="C889" s="132"/>
      <c r="D889" s="134"/>
      <c r="E889" s="132"/>
      <c r="F889" s="134"/>
      <c r="G889" s="133"/>
      <c r="H889" s="133"/>
      <c r="I889" s="133"/>
      <c r="J889" s="135"/>
      <c r="K889" s="132"/>
      <c r="L889" s="132"/>
      <c r="M889" s="132"/>
      <c r="N889" s="135"/>
    </row>
    <row r="890" spans="1:14" x14ac:dyDescent="0.2">
      <c r="A890" s="132"/>
      <c r="B890" s="133"/>
      <c r="C890" s="132"/>
      <c r="D890" s="134"/>
      <c r="E890" s="132"/>
      <c r="F890" s="134"/>
      <c r="G890" s="133"/>
      <c r="H890" s="133"/>
      <c r="I890" s="133"/>
      <c r="J890" s="135"/>
      <c r="K890" s="132"/>
      <c r="L890" s="132"/>
      <c r="M890" s="132"/>
      <c r="N890" s="135"/>
    </row>
    <row r="891" spans="1:14" x14ac:dyDescent="0.2">
      <c r="A891" s="132"/>
      <c r="B891" s="133"/>
      <c r="C891" s="132"/>
      <c r="D891" s="134"/>
      <c r="E891" s="132"/>
      <c r="F891" s="134"/>
      <c r="G891" s="133"/>
      <c r="H891" s="133"/>
      <c r="I891" s="133"/>
      <c r="J891" s="135"/>
      <c r="K891" s="132"/>
      <c r="L891" s="132"/>
      <c r="M891" s="132"/>
      <c r="N891" s="135"/>
    </row>
    <row r="892" spans="1:14" x14ac:dyDescent="0.2">
      <c r="A892" s="132"/>
      <c r="B892" s="133"/>
      <c r="C892" s="132"/>
      <c r="D892" s="134"/>
      <c r="E892" s="132"/>
      <c r="F892" s="134"/>
      <c r="G892" s="133"/>
      <c r="H892" s="133"/>
      <c r="I892" s="133"/>
      <c r="J892" s="135"/>
      <c r="K892" s="132"/>
      <c r="L892" s="132"/>
      <c r="M892" s="132"/>
      <c r="N892" s="135"/>
    </row>
    <row r="893" spans="1:14" x14ac:dyDescent="0.2">
      <c r="A893" s="132"/>
      <c r="B893" s="133"/>
      <c r="C893" s="132"/>
      <c r="D893" s="134"/>
      <c r="E893" s="132"/>
      <c r="F893" s="134"/>
      <c r="G893" s="133"/>
      <c r="H893" s="133"/>
      <c r="I893" s="133"/>
      <c r="J893" s="135"/>
      <c r="K893" s="132"/>
      <c r="L893" s="132"/>
      <c r="M893" s="132"/>
      <c r="N893" s="135"/>
    </row>
    <row r="894" spans="1:14" x14ac:dyDescent="0.2">
      <c r="A894" s="132"/>
      <c r="B894" s="133"/>
      <c r="C894" s="132"/>
      <c r="D894" s="134"/>
      <c r="E894" s="132"/>
      <c r="F894" s="134"/>
      <c r="G894" s="133"/>
      <c r="H894" s="133"/>
      <c r="I894" s="133"/>
      <c r="J894" s="135"/>
      <c r="K894" s="132"/>
      <c r="L894" s="132"/>
      <c r="M894" s="132"/>
      <c r="N894" s="135"/>
    </row>
    <row r="895" spans="1:14" x14ac:dyDescent="0.2">
      <c r="A895" s="132"/>
      <c r="B895" s="133"/>
      <c r="C895" s="132"/>
      <c r="D895" s="134"/>
      <c r="E895" s="132"/>
      <c r="F895" s="134"/>
      <c r="G895" s="133"/>
      <c r="H895" s="133"/>
      <c r="I895" s="133"/>
      <c r="J895" s="135"/>
      <c r="K895" s="132"/>
      <c r="L895" s="132"/>
      <c r="M895" s="132"/>
      <c r="N895" s="135"/>
    </row>
    <row r="896" spans="1:14" x14ac:dyDescent="0.2">
      <c r="A896" s="132"/>
      <c r="B896" s="133"/>
      <c r="C896" s="132"/>
      <c r="D896" s="134"/>
      <c r="E896" s="132"/>
      <c r="F896" s="134"/>
      <c r="G896" s="133"/>
      <c r="H896" s="133"/>
      <c r="I896" s="133"/>
      <c r="J896" s="135"/>
      <c r="K896" s="132"/>
      <c r="L896" s="132"/>
      <c r="M896" s="132"/>
      <c r="N896" s="135"/>
    </row>
    <row r="897" spans="1:14" x14ac:dyDescent="0.2">
      <c r="A897" s="132"/>
      <c r="B897" s="133"/>
      <c r="C897" s="132"/>
      <c r="D897" s="134"/>
      <c r="E897" s="132"/>
      <c r="F897" s="134"/>
      <c r="G897" s="133"/>
      <c r="H897" s="133"/>
      <c r="I897" s="133"/>
      <c r="J897" s="135"/>
      <c r="K897" s="132"/>
      <c r="L897" s="132"/>
      <c r="M897" s="132"/>
      <c r="N897" s="135"/>
    </row>
    <row r="898" spans="1:14" x14ac:dyDescent="0.2">
      <c r="A898" s="132"/>
      <c r="B898" s="133"/>
      <c r="C898" s="132"/>
      <c r="D898" s="134"/>
      <c r="E898" s="132"/>
      <c r="F898" s="134"/>
      <c r="G898" s="133"/>
      <c r="H898" s="133"/>
      <c r="I898" s="133"/>
      <c r="J898" s="135"/>
      <c r="K898" s="132"/>
      <c r="L898" s="132"/>
      <c r="M898" s="132"/>
      <c r="N898" s="135"/>
    </row>
    <row r="899" spans="1:14" x14ac:dyDescent="0.2">
      <c r="A899" s="132"/>
      <c r="B899" s="133"/>
      <c r="C899" s="132"/>
      <c r="D899" s="134"/>
      <c r="E899" s="132"/>
      <c r="F899" s="134"/>
      <c r="G899" s="133"/>
      <c r="H899" s="133"/>
      <c r="I899" s="133"/>
      <c r="J899" s="135"/>
      <c r="K899" s="132"/>
      <c r="L899" s="132"/>
      <c r="M899" s="132"/>
      <c r="N899" s="135"/>
    </row>
    <row r="900" spans="1:14" x14ac:dyDescent="0.2">
      <c r="A900" s="132"/>
      <c r="B900" s="133"/>
      <c r="C900" s="132"/>
      <c r="D900" s="134"/>
      <c r="E900" s="132"/>
      <c r="F900" s="134"/>
      <c r="G900" s="133"/>
      <c r="H900" s="133"/>
      <c r="I900" s="133"/>
      <c r="J900" s="135"/>
      <c r="K900" s="132"/>
      <c r="L900" s="132"/>
      <c r="M900" s="132"/>
      <c r="N900" s="135"/>
    </row>
    <row r="901" spans="1:14" x14ac:dyDescent="0.2">
      <c r="A901" s="132"/>
      <c r="B901" s="133"/>
      <c r="C901" s="132"/>
      <c r="D901" s="134"/>
      <c r="E901" s="132"/>
      <c r="F901" s="134"/>
      <c r="G901" s="133"/>
      <c r="H901" s="133"/>
      <c r="I901" s="133"/>
      <c r="J901" s="135"/>
      <c r="K901" s="132"/>
      <c r="L901" s="132"/>
      <c r="M901" s="132"/>
      <c r="N901" s="135"/>
    </row>
    <row r="902" spans="1:14" x14ac:dyDescent="0.2">
      <c r="A902" s="132"/>
      <c r="B902" s="133"/>
      <c r="C902" s="132"/>
      <c r="D902" s="134"/>
      <c r="E902" s="132"/>
      <c r="F902" s="134"/>
      <c r="G902" s="133"/>
      <c r="H902" s="133"/>
      <c r="I902" s="133"/>
      <c r="J902" s="135"/>
      <c r="K902" s="132"/>
      <c r="L902" s="132"/>
      <c r="M902" s="132"/>
      <c r="N902" s="135"/>
    </row>
    <row r="903" spans="1:14" x14ac:dyDescent="0.2">
      <c r="A903" s="132"/>
      <c r="B903" s="133"/>
      <c r="C903" s="132"/>
      <c r="D903" s="134"/>
      <c r="E903" s="132"/>
      <c r="F903" s="134"/>
      <c r="G903" s="133"/>
      <c r="H903" s="133"/>
      <c r="I903" s="133"/>
      <c r="J903" s="135"/>
      <c r="K903" s="132"/>
      <c r="L903" s="132"/>
      <c r="M903" s="132"/>
      <c r="N903" s="135"/>
    </row>
    <row r="904" spans="1:14" x14ac:dyDescent="0.2">
      <c r="A904" s="132"/>
      <c r="B904" s="133"/>
      <c r="C904" s="132"/>
      <c r="D904" s="134"/>
      <c r="E904" s="132"/>
      <c r="F904" s="134"/>
      <c r="G904" s="133"/>
      <c r="H904" s="133"/>
      <c r="I904" s="133"/>
      <c r="J904" s="135"/>
      <c r="K904" s="132"/>
      <c r="L904" s="132"/>
      <c r="M904" s="132"/>
      <c r="N904" s="135"/>
    </row>
    <row r="905" spans="1:14" x14ac:dyDescent="0.2">
      <c r="A905" s="132"/>
      <c r="B905" s="133"/>
      <c r="C905" s="132"/>
      <c r="D905" s="134"/>
      <c r="E905" s="132"/>
      <c r="F905" s="134"/>
      <c r="G905" s="133"/>
      <c r="H905" s="133"/>
      <c r="I905" s="133"/>
      <c r="J905" s="135"/>
      <c r="K905" s="132"/>
      <c r="L905" s="132"/>
      <c r="M905" s="132"/>
      <c r="N905" s="135"/>
    </row>
    <row r="906" spans="1:14" x14ac:dyDescent="0.2">
      <c r="A906" s="132"/>
      <c r="B906" s="133"/>
      <c r="C906" s="132"/>
      <c r="D906" s="134"/>
      <c r="E906" s="132"/>
      <c r="F906" s="134"/>
      <c r="G906" s="133"/>
      <c r="H906" s="133"/>
      <c r="I906" s="133"/>
      <c r="J906" s="135"/>
      <c r="K906" s="132"/>
      <c r="L906" s="132"/>
      <c r="M906" s="132"/>
      <c r="N906" s="135"/>
    </row>
    <row r="907" spans="1:14" x14ac:dyDescent="0.2">
      <c r="A907" s="132"/>
      <c r="B907" s="133"/>
      <c r="C907" s="132"/>
      <c r="D907" s="134"/>
      <c r="E907" s="132"/>
      <c r="F907" s="134"/>
      <c r="G907" s="133"/>
      <c r="H907" s="133"/>
      <c r="I907" s="133"/>
      <c r="J907" s="135"/>
      <c r="K907" s="132"/>
      <c r="L907" s="132"/>
      <c r="M907" s="132"/>
      <c r="N907" s="135"/>
    </row>
    <row r="908" spans="1:14" x14ac:dyDescent="0.2">
      <c r="A908" s="132"/>
      <c r="B908" s="133"/>
      <c r="C908" s="132"/>
      <c r="D908" s="134"/>
      <c r="E908" s="132"/>
      <c r="F908" s="134"/>
      <c r="G908" s="133"/>
      <c r="H908" s="133"/>
      <c r="I908" s="133"/>
      <c r="J908" s="135"/>
      <c r="K908" s="132"/>
      <c r="L908" s="132"/>
      <c r="M908" s="132"/>
      <c r="N908" s="135"/>
    </row>
    <row r="909" spans="1:14" x14ac:dyDescent="0.2">
      <c r="A909" s="132"/>
      <c r="B909" s="133"/>
      <c r="C909" s="132"/>
      <c r="D909" s="134"/>
      <c r="E909" s="132"/>
      <c r="F909" s="134"/>
      <c r="G909" s="133"/>
      <c r="H909" s="133"/>
      <c r="I909" s="133"/>
      <c r="J909" s="135"/>
      <c r="K909" s="132"/>
      <c r="L909" s="132"/>
      <c r="M909" s="132"/>
      <c r="N909" s="135"/>
    </row>
    <row r="910" spans="1:14" x14ac:dyDescent="0.2">
      <c r="A910" s="132"/>
      <c r="B910" s="133"/>
      <c r="C910" s="132"/>
      <c r="D910" s="134"/>
      <c r="E910" s="132"/>
      <c r="F910" s="134"/>
      <c r="G910" s="133"/>
      <c r="H910" s="133"/>
      <c r="I910" s="133"/>
      <c r="J910" s="135"/>
      <c r="K910" s="132"/>
      <c r="L910" s="132"/>
      <c r="M910" s="132"/>
      <c r="N910" s="135"/>
    </row>
    <row r="911" spans="1:14" x14ac:dyDescent="0.2">
      <c r="A911" s="132"/>
      <c r="B911" s="133"/>
      <c r="C911" s="132"/>
      <c r="D911" s="134"/>
      <c r="E911" s="132"/>
      <c r="F911" s="134"/>
      <c r="G911" s="133"/>
      <c r="H911" s="133"/>
      <c r="I911" s="133"/>
      <c r="J911" s="135"/>
      <c r="K911" s="132"/>
      <c r="L911" s="132"/>
      <c r="M911" s="132"/>
      <c r="N911" s="135"/>
    </row>
    <row r="912" spans="1:14" x14ac:dyDescent="0.2">
      <c r="A912" s="132"/>
      <c r="B912" s="133"/>
      <c r="C912" s="132"/>
      <c r="D912" s="134"/>
      <c r="E912" s="132"/>
      <c r="F912" s="134"/>
      <c r="G912" s="133"/>
      <c r="H912" s="133"/>
      <c r="I912" s="133"/>
      <c r="J912" s="135"/>
      <c r="K912" s="132"/>
      <c r="L912" s="132"/>
      <c r="M912" s="132"/>
      <c r="N912" s="135"/>
    </row>
    <row r="913" spans="1:14" x14ac:dyDescent="0.2">
      <c r="A913" s="132"/>
      <c r="B913" s="133"/>
      <c r="C913" s="132"/>
      <c r="D913" s="134"/>
      <c r="E913" s="132"/>
      <c r="F913" s="134"/>
      <c r="G913" s="133"/>
      <c r="H913" s="133"/>
      <c r="I913" s="133"/>
      <c r="J913" s="135"/>
      <c r="K913" s="132"/>
      <c r="L913" s="132"/>
      <c r="M913" s="132"/>
      <c r="N913" s="135"/>
    </row>
    <row r="914" spans="1:14" x14ac:dyDescent="0.2">
      <c r="A914" s="132"/>
      <c r="B914" s="133"/>
      <c r="C914" s="132"/>
      <c r="D914" s="134"/>
      <c r="E914" s="132"/>
      <c r="F914" s="134"/>
      <c r="G914" s="133"/>
      <c r="H914" s="133"/>
      <c r="I914" s="133"/>
      <c r="J914" s="135"/>
      <c r="K914" s="132"/>
      <c r="L914" s="132"/>
      <c r="M914" s="132"/>
      <c r="N914" s="135"/>
    </row>
    <row r="915" spans="1:14" x14ac:dyDescent="0.2">
      <c r="A915" s="132"/>
      <c r="B915" s="133"/>
      <c r="C915" s="132"/>
      <c r="D915" s="134"/>
      <c r="E915" s="132"/>
      <c r="F915" s="134"/>
      <c r="G915" s="133"/>
      <c r="H915" s="133"/>
      <c r="I915" s="133"/>
      <c r="J915" s="135"/>
      <c r="K915" s="132"/>
      <c r="L915" s="132"/>
      <c r="M915" s="132"/>
      <c r="N915" s="135"/>
    </row>
    <row r="916" spans="1:14" x14ac:dyDescent="0.2">
      <c r="A916" s="132"/>
      <c r="B916" s="133"/>
      <c r="C916" s="132"/>
      <c r="D916" s="134"/>
      <c r="E916" s="132"/>
      <c r="F916" s="134"/>
      <c r="G916" s="133"/>
      <c r="H916" s="133"/>
      <c r="I916" s="133"/>
      <c r="J916" s="135"/>
      <c r="K916" s="132"/>
      <c r="L916" s="132"/>
      <c r="M916" s="132"/>
      <c r="N916" s="135"/>
    </row>
    <row r="917" spans="1:14" x14ac:dyDescent="0.2">
      <c r="A917" s="132"/>
      <c r="B917" s="133"/>
      <c r="C917" s="132"/>
      <c r="D917" s="134"/>
      <c r="E917" s="132"/>
      <c r="F917" s="134"/>
      <c r="G917" s="133"/>
      <c r="H917" s="133"/>
      <c r="I917" s="133"/>
      <c r="J917" s="135"/>
      <c r="K917" s="132"/>
      <c r="L917" s="132"/>
      <c r="M917" s="132"/>
      <c r="N917" s="135"/>
    </row>
    <row r="918" spans="1:14" x14ac:dyDescent="0.2">
      <c r="A918" s="132"/>
      <c r="B918" s="133"/>
      <c r="C918" s="132"/>
      <c r="D918" s="134"/>
      <c r="E918" s="132"/>
      <c r="F918" s="134"/>
      <c r="G918" s="133"/>
      <c r="H918" s="133"/>
      <c r="I918" s="133"/>
      <c r="J918" s="135"/>
      <c r="K918" s="132"/>
      <c r="L918" s="132"/>
      <c r="M918" s="132"/>
      <c r="N918" s="135"/>
    </row>
    <row r="919" spans="1:14" x14ac:dyDescent="0.2">
      <c r="A919" s="132"/>
      <c r="B919" s="133"/>
      <c r="C919" s="132"/>
      <c r="D919" s="134"/>
      <c r="E919" s="132"/>
      <c r="F919" s="134"/>
      <c r="G919" s="133"/>
      <c r="H919" s="133"/>
      <c r="I919" s="133"/>
      <c r="J919" s="135"/>
      <c r="K919" s="132"/>
      <c r="L919" s="132"/>
      <c r="M919" s="132"/>
      <c r="N919" s="135"/>
    </row>
    <row r="920" spans="1:14" x14ac:dyDescent="0.2">
      <c r="A920" s="132"/>
      <c r="B920" s="133"/>
      <c r="C920" s="132"/>
      <c r="D920" s="134"/>
      <c r="E920" s="132"/>
      <c r="F920" s="134"/>
      <c r="G920" s="133"/>
      <c r="H920" s="133"/>
      <c r="I920" s="133"/>
      <c r="J920" s="135"/>
      <c r="K920" s="132"/>
      <c r="L920" s="132"/>
      <c r="M920" s="132"/>
      <c r="N920" s="135"/>
    </row>
    <row r="921" spans="1:14" x14ac:dyDescent="0.2">
      <c r="A921" s="132"/>
      <c r="B921" s="133"/>
      <c r="C921" s="132"/>
      <c r="D921" s="134"/>
      <c r="E921" s="132"/>
      <c r="F921" s="134"/>
      <c r="G921" s="133"/>
      <c r="H921" s="133"/>
      <c r="I921" s="133"/>
      <c r="J921" s="135"/>
      <c r="K921" s="132"/>
      <c r="L921" s="132"/>
      <c r="M921" s="132"/>
      <c r="N921" s="135"/>
    </row>
    <row r="922" spans="1:14" ht="25.5" x14ac:dyDescent="0.2">
      <c r="A922" s="132">
        <v>3</v>
      </c>
      <c r="B922" s="133"/>
      <c r="C922" s="132"/>
      <c r="D922" s="134" t="s">
        <v>361</v>
      </c>
      <c r="E922" s="132"/>
      <c r="F922" s="134" t="s">
        <v>362</v>
      </c>
      <c r="G922" s="133"/>
      <c r="H922" s="133"/>
      <c r="I922" s="133"/>
      <c r="J922" s="135" t="str">
        <f t="shared" ref="J922" si="2">IF(AND(G922="ALTA",H922="ALTA",I922="ALTA"),"ALTA",IF(AND(G922="ALTA",H922="ALTA",I922="MEDIA"),"ALTA",IF(AND(G922="ALTA",H922="ALTA",I922="BAJA"),"ALTA",IF(AND(G922="ALTA",H922="MEDIA",I922="ALTA"),"ALTA",IF(AND(G922="ALTA",H922="BAJA",I922="ALTA"),"ALTA",IF(AND(G922="MEDIA",H922="ALTA",I922="ALTA"),"ALTA",IF(AND(G922="BAJA",H922="ALTA",I922="ALTA"),"ALTA",IF(AND(G922="MEDIA",H922="ALTA",I922="BAJA"),"MEDIA",IF(AND(G922="ALTA",H922="MEDIA",I922="BAJA"),"MEDIA",IF(AND(G922="ALTA",H922="BAJA",I922="MEDIA"),"MEDIA",IF(AND(G922="BAJA",H922="ALTA",I922="MEDIA"),"MEDIA",IF(AND(G922="BAJA",H922="MEDIA",I922="ALTA"),"MEDIA",IF(AND(G922="MEDIA",H922="BAJA",I922="ALTA"),"MEDIA",IF(AND(G922="MEDIA",H922="MEDIA",I922="ALTA"),"MEDIA",IF(AND(G922="MEDIA",H922="MEDIA",I922="BAJA"),"MEDIA",IF(AND(G922="MEDIA",H922="ALTA",I922="MEDIA"),"MEDIA",IF(AND(G922="MEDIA",H922="BAJA",I922="MEDIA"),"MEDIA",IF(AND(G922="ALTA",H922="MEDIA",I922="MEDIA"),"MEDIA",IF(AND(G922="BAJA",H922="MEDIA",I922="MEDIA"),"MEDIA",IF(AND(G922="BAJA",H922="BAJA",I922="ALTA"),"MEDIA",IF(AND(G922="BAJA",H922="BAJA",I922="MEDIA"),"MEDIA",IF(AND(G922="BAJA",H922="ALTA",I922="BAJA"),"MEDIA",IF(AND(G922="BAJA",H922="MEDIA",I922="BAJA"),"MEDIA",IF(AND(G922="ALTA",H922="BAJA",I922="BAJA"),"MEDIA",IF(AND(G922="MEDIA",H922="BAJA",I922="BAJA"),"MEDIA",IF(AND(G922="BAJA",H922="BAJA",I922="BAJA"),"BAJA","SELECCIONAR CALIFICACION"))))))))))))))))))))))))))</f>
        <v>SELECCIONAR CALIFICACION</v>
      </c>
      <c r="K922" s="132"/>
      <c r="L922" s="132"/>
      <c r="M922" s="132"/>
      <c r="N922" s="135" t="str">
        <f t="shared" ref="N922" si="3">IF(AND(K922="X",L922="X",M922="X"),"X",IF(AND(K922="X",L922="X"),"X",IF(AND(K922="X",M922="X"),"X",IF(AND(L922="X",M922="X"),"X",IF(AND(L922="X"),"X",IF(AND(M922="X"),"X",IF(AND(K922="X"),"X","")))))))</f>
        <v/>
      </c>
    </row>
    <row r="923" spans="1:14" x14ac:dyDescent="0.2">
      <c r="A923" s="136"/>
      <c r="B923" s="133"/>
      <c r="C923" s="136"/>
      <c r="D923" s="136"/>
      <c r="E923" s="136"/>
      <c r="F923" s="136"/>
      <c r="G923" s="136"/>
      <c r="H923" s="136"/>
      <c r="I923" s="136"/>
      <c r="J923" s="136"/>
      <c r="K923" s="136"/>
      <c r="L923" s="136"/>
      <c r="M923" s="136"/>
      <c r="N923" s="136"/>
    </row>
    <row r="924" spans="1:14" x14ac:dyDescent="0.2">
      <c r="A924" s="136"/>
      <c r="B924" s="133"/>
      <c r="C924" s="136"/>
      <c r="D924" s="136"/>
      <c r="E924" s="136"/>
      <c r="F924" s="136"/>
      <c r="G924" s="136"/>
      <c r="H924" s="136"/>
      <c r="I924" s="136"/>
      <c r="J924" s="136"/>
      <c r="K924" s="136"/>
      <c r="L924" s="136"/>
      <c r="M924" s="136"/>
      <c r="N924" s="136"/>
    </row>
    <row r="925" spans="1:14" x14ac:dyDescent="0.2">
      <c r="A925" s="136"/>
      <c r="B925" s="133"/>
      <c r="C925" s="136"/>
      <c r="D925" s="136"/>
      <c r="E925" s="136"/>
      <c r="F925" s="136"/>
      <c r="G925" s="136"/>
      <c r="H925" s="136"/>
      <c r="I925" s="136"/>
      <c r="J925" s="136"/>
      <c r="K925" s="136"/>
      <c r="L925" s="136"/>
      <c r="M925" s="136"/>
      <c r="N925" s="136"/>
    </row>
    <row r="926" spans="1:14" x14ac:dyDescent="0.2">
      <c r="A926" s="136"/>
      <c r="B926" s="133"/>
      <c r="C926" s="136"/>
      <c r="D926" s="136"/>
      <c r="E926" s="136"/>
      <c r="F926" s="136"/>
      <c r="G926" s="136"/>
      <c r="H926" s="136"/>
      <c r="I926" s="136"/>
      <c r="J926" s="136"/>
      <c r="K926" s="136"/>
      <c r="L926" s="136"/>
      <c r="M926" s="136"/>
      <c r="N926" s="136"/>
    </row>
    <row r="927" spans="1:14" x14ac:dyDescent="0.2">
      <c r="A927" s="136"/>
      <c r="B927" s="133"/>
      <c r="C927" s="136"/>
      <c r="D927" s="136"/>
      <c r="E927" s="136"/>
      <c r="F927" s="136"/>
      <c r="G927" s="136"/>
      <c r="H927" s="136"/>
      <c r="I927" s="136"/>
      <c r="J927" s="136"/>
      <c r="K927" s="136"/>
      <c r="L927" s="136"/>
      <c r="M927" s="136"/>
      <c r="N927" s="136"/>
    </row>
    <row r="928" spans="1:14" x14ac:dyDescent="0.2">
      <c r="A928" s="136"/>
      <c r="B928" s="133"/>
      <c r="C928" s="136"/>
      <c r="D928" s="136"/>
      <c r="E928" s="136"/>
      <c r="F928" s="136"/>
      <c r="G928" s="136"/>
      <c r="H928" s="136"/>
      <c r="I928" s="136"/>
      <c r="J928" s="136"/>
      <c r="K928" s="136"/>
      <c r="L928" s="136"/>
      <c r="M928" s="136"/>
      <c r="N928" s="136"/>
    </row>
    <row r="929" spans="1:14" x14ac:dyDescent="0.2">
      <c r="A929" s="136"/>
      <c r="B929" s="133"/>
      <c r="C929" s="136"/>
      <c r="D929" s="136"/>
      <c r="E929" s="136"/>
      <c r="F929" s="136"/>
      <c r="G929" s="136"/>
      <c r="H929" s="136"/>
      <c r="I929" s="136"/>
      <c r="J929" s="136"/>
      <c r="K929" s="136"/>
      <c r="L929" s="136"/>
      <c r="M929" s="136"/>
      <c r="N929" s="136"/>
    </row>
    <row r="930" spans="1:14" x14ac:dyDescent="0.2">
      <c r="A930" s="136"/>
      <c r="B930" s="133"/>
      <c r="C930" s="136"/>
      <c r="D930" s="136"/>
      <c r="E930" s="136"/>
      <c r="F930" s="136"/>
      <c r="G930" s="136"/>
      <c r="H930" s="136"/>
      <c r="I930" s="136"/>
      <c r="J930" s="136"/>
      <c r="K930" s="136"/>
      <c r="L930" s="136"/>
      <c r="M930" s="136"/>
      <c r="N930" s="136"/>
    </row>
    <row r="931" spans="1:14" x14ac:dyDescent="0.2">
      <c r="A931" s="136"/>
      <c r="B931" s="133"/>
      <c r="C931" s="136"/>
      <c r="D931" s="136"/>
      <c r="E931" s="136"/>
      <c r="F931" s="136"/>
      <c r="G931" s="136"/>
      <c r="H931" s="136"/>
      <c r="I931" s="136"/>
      <c r="J931" s="136"/>
      <c r="K931" s="136"/>
      <c r="L931" s="136"/>
      <c r="M931" s="136"/>
      <c r="N931" s="136"/>
    </row>
    <row r="932" spans="1:14" x14ac:dyDescent="0.2">
      <c r="A932" s="136"/>
      <c r="B932" s="133"/>
      <c r="C932" s="136"/>
      <c r="D932" s="136"/>
      <c r="E932" s="136"/>
      <c r="F932" s="136"/>
      <c r="G932" s="136"/>
      <c r="H932" s="136"/>
      <c r="I932" s="136"/>
      <c r="J932" s="136"/>
      <c r="K932" s="136"/>
      <c r="L932" s="136"/>
      <c r="M932" s="136"/>
      <c r="N932" s="136"/>
    </row>
    <row r="933" spans="1:14" x14ac:dyDescent="0.2">
      <c r="A933" s="136"/>
      <c r="B933" s="133"/>
      <c r="C933" s="136"/>
      <c r="D933" s="136"/>
      <c r="E933" s="136"/>
      <c r="F933" s="136"/>
      <c r="G933" s="136"/>
      <c r="H933" s="136"/>
      <c r="I933" s="136"/>
      <c r="J933" s="136"/>
      <c r="K933" s="136"/>
      <c r="L933" s="136"/>
      <c r="M933" s="136"/>
      <c r="N933" s="136"/>
    </row>
    <row r="934" spans="1:14" x14ac:dyDescent="0.2">
      <c r="A934" s="136"/>
      <c r="B934" s="133"/>
      <c r="C934" s="136"/>
      <c r="D934" s="136"/>
      <c r="E934" s="136"/>
      <c r="F934" s="136"/>
      <c r="G934" s="136"/>
      <c r="H934" s="136"/>
      <c r="I934" s="136"/>
      <c r="J934" s="136"/>
      <c r="K934" s="136"/>
      <c r="L934" s="136"/>
      <c r="M934" s="136"/>
      <c r="N934" s="136"/>
    </row>
    <row r="935" spans="1:14" x14ac:dyDescent="0.2">
      <c r="A935" s="136"/>
      <c r="B935" s="133"/>
      <c r="C935" s="136"/>
      <c r="D935" s="136"/>
      <c r="E935" s="136"/>
      <c r="F935" s="136"/>
      <c r="G935" s="136"/>
      <c r="H935" s="136"/>
      <c r="I935" s="136"/>
      <c r="J935" s="136"/>
      <c r="K935" s="136"/>
      <c r="L935" s="136"/>
      <c r="M935" s="136"/>
      <c r="N935" s="136"/>
    </row>
    <row r="936" spans="1:14" x14ac:dyDescent="0.2">
      <c r="A936" s="136"/>
      <c r="B936" s="137"/>
      <c r="C936" s="136"/>
      <c r="D936" s="136"/>
      <c r="E936" s="136"/>
      <c r="F936" s="136"/>
      <c r="G936" s="136"/>
      <c r="H936" s="136"/>
      <c r="I936" s="136"/>
      <c r="J936" s="136"/>
      <c r="K936" s="136"/>
      <c r="L936" s="136"/>
      <c r="M936" s="136"/>
      <c r="N936" s="136"/>
    </row>
    <row r="937" spans="1:14" x14ac:dyDescent="0.2">
      <c r="A937" s="136"/>
      <c r="B937" s="137"/>
      <c r="C937" s="136"/>
      <c r="D937" s="136"/>
      <c r="E937" s="136"/>
      <c r="F937" s="136"/>
      <c r="G937" s="136"/>
      <c r="H937" s="136"/>
      <c r="I937" s="136"/>
      <c r="J937" s="136"/>
      <c r="K937" s="136"/>
      <c r="L937" s="136"/>
      <c r="M937" s="136"/>
      <c r="N937" s="136"/>
    </row>
    <row r="938" spans="1:14" x14ac:dyDescent="0.2">
      <c r="A938" s="136"/>
      <c r="B938" s="133"/>
      <c r="C938" s="136"/>
      <c r="D938" s="136"/>
      <c r="E938" s="136"/>
      <c r="F938" s="136"/>
      <c r="G938" s="136"/>
      <c r="H938" s="136"/>
      <c r="I938" s="136"/>
      <c r="J938" s="136"/>
      <c r="K938" s="136"/>
      <c r="L938" s="136"/>
      <c r="M938" s="136"/>
      <c r="N938" s="136"/>
    </row>
    <row r="939" spans="1:14" x14ac:dyDescent="0.2">
      <c r="A939" s="136"/>
      <c r="B939" s="133"/>
      <c r="C939" s="136"/>
      <c r="D939" s="136"/>
      <c r="E939" s="136"/>
      <c r="F939" s="136"/>
      <c r="G939" s="136"/>
      <c r="H939" s="136"/>
      <c r="I939" s="136"/>
      <c r="J939" s="136"/>
      <c r="K939" s="136"/>
      <c r="L939" s="136"/>
      <c r="M939" s="136"/>
      <c r="N939" s="136"/>
    </row>
    <row r="940" spans="1:14" x14ac:dyDescent="0.2">
      <c r="A940" s="136"/>
      <c r="B940" s="133"/>
      <c r="C940" s="136"/>
      <c r="D940" s="136"/>
      <c r="E940" s="136"/>
      <c r="F940" s="136"/>
      <c r="G940" s="136"/>
      <c r="H940" s="136"/>
      <c r="I940" s="136"/>
      <c r="J940" s="136"/>
      <c r="K940" s="136"/>
      <c r="L940" s="136"/>
      <c r="M940" s="136"/>
      <c r="N940" s="136"/>
    </row>
    <row r="941" spans="1:14" x14ac:dyDescent="0.2">
      <c r="A941" s="136"/>
      <c r="B941" s="133"/>
      <c r="C941" s="136"/>
      <c r="D941" s="136"/>
      <c r="E941" s="136"/>
      <c r="F941" s="136"/>
      <c r="G941" s="136"/>
      <c r="H941" s="136"/>
      <c r="I941" s="136"/>
      <c r="J941" s="136"/>
      <c r="K941" s="136"/>
      <c r="L941" s="136"/>
      <c r="M941" s="136"/>
      <c r="N941" s="136"/>
    </row>
    <row r="942" spans="1:14" x14ac:dyDescent="0.2">
      <c r="A942" s="136"/>
      <c r="B942" s="133"/>
      <c r="C942" s="136"/>
      <c r="D942" s="136"/>
      <c r="E942" s="136"/>
      <c r="F942" s="136"/>
      <c r="G942" s="136"/>
      <c r="H942" s="136"/>
      <c r="I942" s="136"/>
      <c r="J942" s="136"/>
      <c r="K942" s="136"/>
      <c r="L942" s="136"/>
      <c r="M942" s="136"/>
      <c r="N942" s="136"/>
    </row>
    <row r="943" spans="1:14" x14ac:dyDescent="0.2">
      <c r="A943" s="136"/>
      <c r="B943" s="133"/>
      <c r="C943" s="136"/>
      <c r="D943" s="136"/>
      <c r="E943" s="136"/>
      <c r="F943" s="136"/>
      <c r="G943" s="136"/>
      <c r="H943" s="136"/>
      <c r="I943" s="136"/>
      <c r="J943" s="136"/>
      <c r="K943" s="136"/>
      <c r="L943" s="136"/>
      <c r="M943" s="136"/>
      <c r="N943" s="136"/>
    </row>
    <row r="944" spans="1:14" x14ac:dyDescent="0.2">
      <c r="A944" s="136"/>
      <c r="B944" s="133"/>
      <c r="C944" s="136"/>
      <c r="D944" s="136"/>
      <c r="E944" s="136"/>
      <c r="F944" s="136"/>
      <c r="G944" s="136"/>
      <c r="H944" s="136"/>
      <c r="I944" s="136"/>
      <c r="J944" s="136"/>
      <c r="K944" s="136"/>
      <c r="L944" s="136"/>
      <c r="M944" s="136"/>
      <c r="N944" s="136"/>
    </row>
    <row r="945" spans="1:14" x14ac:dyDescent="0.2">
      <c r="A945" s="136"/>
      <c r="B945" s="133"/>
      <c r="C945" s="136"/>
      <c r="D945" s="136"/>
      <c r="E945" s="136"/>
      <c r="F945" s="136"/>
      <c r="G945" s="136"/>
      <c r="H945" s="136"/>
      <c r="I945" s="136"/>
      <c r="J945" s="136"/>
      <c r="K945" s="136"/>
      <c r="L945" s="136"/>
      <c r="M945" s="136"/>
      <c r="N945" s="136"/>
    </row>
    <row r="946" spans="1:14" x14ac:dyDescent="0.2">
      <c r="A946" s="136"/>
      <c r="B946" s="133"/>
      <c r="C946" s="136"/>
      <c r="D946" s="136"/>
      <c r="E946" s="136"/>
      <c r="F946" s="136"/>
      <c r="G946" s="136"/>
      <c r="H946" s="136"/>
      <c r="I946" s="136"/>
      <c r="J946" s="136"/>
      <c r="K946" s="136"/>
      <c r="L946" s="136"/>
      <c r="M946" s="136"/>
      <c r="N946" s="136"/>
    </row>
    <row r="947" spans="1:14" x14ac:dyDescent="0.2">
      <c r="A947" s="136"/>
      <c r="B947" s="133"/>
      <c r="C947" s="136"/>
      <c r="D947" s="136"/>
      <c r="E947" s="136"/>
      <c r="F947" s="136"/>
      <c r="G947" s="136"/>
      <c r="H947" s="136"/>
      <c r="I947" s="136"/>
      <c r="J947" s="136"/>
      <c r="K947" s="136"/>
      <c r="L947" s="136"/>
      <c r="M947" s="136"/>
      <c r="N947" s="136"/>
    </row>
    <row r="948" spans="1:14" x14ac:dyDescent="0.2">
      <c r="A948" s="136"/>
      <c r="B948" s="133"/>
      <c r="C948" s="136"/>
      <c r="D948" s="136"/>
      <c r="E948" s="136"/>
      <c r="F948" s="136"/>
      <c r="G948" s="136"/>
      <c r="H948" s="136"/>
      <c r="I948" s="136"/>
      <c r="J948" s="136"/>
      <c r="K948" s="136"/>
      <c r="L948" s="136"/>
      <c r="M948" s="136"/>
      <c r="N948" s="136"/>
    </row>
    <row r="949" spans="1:14" x14ac:dyDescent="0.2">
      <c r="A949" s="136"/>
      <c r="B949" s="133"/>
      <c r="C949" s="136"/>
      <c r="D949" s="136"/>
      <c r="E949" s="136"/>
      <c r="F949" s="136"/>
      <c r="G949" s="136"/>
      <c r="H949" s="136"/>
      <c r="I949" s="136"/>
      <c r="J949" s="136"/>
      <c r="K949" s="136"/>
      <c r="L949" s="136"/>
      <c r="M949" s="136"/>
      <c r="N949" s="136"/>
    </row>
    <row r="950" spans="1:14" x14ac:dyDescent="0.2">
      <c r="A950" s="136"/>
      <c r="B950" s="133"/>
      <c r="C950" s="136"/>
      <c r="D950" s="136"/>
      <c r="E950" s="136"/>
      <c r="F950" s="136"/>
      <c r="G950" s="136"/>
      <c r="H950" s="136"/>
      <c r="I950" s="136"/>
      <c r="J950" s="136"/>
      <c r="K950" s="136"/>
      <c r="L950" s="136"/>
      <c r="M950" s="136"/>
      <c r="N950" s="136"/>
    </row>
    <row r="951" spans="1:14" x14ac:dyDescent="0.2">
      <c r="A951" s="136"/>
      <c r="B951" s="133"/>
      <c r="C951" s="136"/>
      <c r="D951" s="136"/>
      <c r="E951" s="136"/>
      <c r="F951" s="136"/>
      <c r="G951" s="136"/>
      <c r="H951" s="136"/>
      <c r="I951" s="136"/>
      <c r="J951" s="136"/>
      <c r="K951" s="136"/>
      <c r="L951" s="136"/>
      <c r="M951" s="136"/>
      <c r="N951" s="136"/>
    </row>
    <row r="952" spans="1:14" x14ac:dyDescent="0.2">
      <c r="A952" s="136"/>
      <c r="B952" s="133"/>
      <c r="C952" s="136"/>
      <c r="D952" s="136"/>
      <c r="E952" s="136"/>
      <c r="F952" s="136"/>
      <c r="G952" s="136"/>
      <c r="H952" s="136"/>
      <c r="I952" s="136"/>
      <c r="J952" s="136"/>
      <c r="K952" s="136"/>
      <c r="L952" s="136"/>
      <c r="M952" s="136"/>
      <c r="N952" s="136"/>
    </row>
    <row r="953" spans="1:14" x14ac:dyDescent="0.2">
      <c r="A953" s="136"/>
      <c r="B953" s="133"/>
      <c r="C953" s="136"/>
      <c r="D953" s="136"/>
      <c r="E953" s="136"/>
      <c r="F953" s="136"/>
      <c r="G953" s="136"/>
      <c r="H953" s="136"/>
      <c r="I953" s="136"/>
      <c r="J953" s="136"/>
      <c r="K953" s="136"/>
      <c r="L953" s="136"/>
      <c r="M953" s="136"/>
      <c r="N953" s="136"/>
    </row>
    <row r="954" spans="1:14" x14ac:dyDescent="0.2">
      <c r="A954" s="136"/>
      <c r="B954" s="133"/>
      <c r="C954" s="136"/>
      <c r="D954" s="136"/>
      <c r="E954" s="136"/>
      <c r="F954" s="136"/>
      <c r="G954" s="136"/>
      <c r="H954" s="136"/>
      <c r="I954" s="136"/>
      <c r="J954" s="136"/>
      <c r="K954" s="136"/>
      <c r="L954" s="136"/>
      <c r="M954" s="136"/>
      <c r="N954" s="136"/>
    </row>
    <row r="955" spans="1:14" x14ac:dyDescent="0.2">
      <c r="A955" s="136"/>
      <c r="B955" s="133"/>
      <c r="C955" s="136"/>
      <c r="D955" s="136"/>
      <c r="E955" s="136"/>
      <c r="F955" s="136"/>
      <c r="G955" s="136"/>
      <c r="H955" s="136"/>
      <c r="I955" s="136"/>
      <c r="J955" s="136"/>
      <c r="K955" s="136"/>
      <c r="L955" s="136"/>
      <c r="M955" s="136"/>
      <c r="N955" s="136"/>
    </row>
    <row r="956" spans="1:14" x14ac:dyDescent="0.2">
      <c r="A956" s="136"/>
      <c r="B956" s="133"/>
      <c r="C956" s="136"/>
      <c r="D956" s="136"/>
      <c r="E956" s="136"/>
      <c r="F956" s="136"/>
      <c r="G956" s="136"/>
      <c r="H956" s="136"/>
      <c r="I956" s="136"/>
      <c r="J956" s="136"/>
      <c r="K956" s="136"/>
      <c r="L956" s="136"/>
      <c r="M956" s="136"/>
      <c r="N956" s="136"/>
    </row>
    <row r="957" spans="1:14" x14ac:dyDescent="0.2">
      <c r="A957" s="136"/>
      <c r="B957" s="133"/>
      <c r="C957" s="136"/>
      <c r="D957" s="136"/>
      <c r="E957" s="136"/>
      <c r="F957" s="136"/>
      <c r="G957" s="136"/>
      <c r="H957" s="136"/>
      <c r="I957" s="136"/>
      <c r="J957" s="136"/>
      <c r="K957" s="136"/>
      <c r="L957" s="136"/>
      <c r="M957" s="136"/>
      <c r="N957" s="136"/>
    </row>
    <row r="958" spans="1:14" x14ac:dyDescent="0.2">
      <c r="A958" s="136"/>
      <c r="B958" s="133"/>
      <c r="C958" s="136"/>
      <c r="D958" s="136"/>
      <c r="E958" s="136"/>
      <c r="F958" s="136"/>
      <c r="G958" s="136"/>
      <c r="H958" s="136"/>
      <c r="I958" s="136"/>
      <c r="J958" s="136"/>
      <c r="K958" s="136"/>
      <c r="L958" s="136"/>
      <c r="M958" s="136"/>
      <c r="N958" s="136"/>
    </row>
    <row r="959" spans="1:14" x14ac:dyDescent="0.2">
      <c r="A959" s="136"/>
      <c r="B959" s="133"/>
      <c r="C959" s="136"/>
      <c r="D959" s="136"/>
      <c r="E959" s="136"/>
      <c r="F959" s="136"/>
      <c r="G959" s="136"/>
      <c r="H959" s="136"/>
      <c r="I959" s="136"/>
      <c r="J959" s="136"/>
      <c r="K959" s="136"/>
      <c r="L959" s="136"/>
      <c r="M959" s="136"/>
      <c r="N959" s="136"/>
    </row>
    <row r="960" spans="1:14" x14ac:dyDescent="0.2">
      <c r="A960" s="136"/>
      <c r="B960" s="133"/>
      <c r="C960" s="136"/>
      <c r="D960" s="136"/>
      <c r="E960" s="136"/>
      <c r="F960" s="136"/>
      <c r="G960" s="136"/>
      <c r="H960" s="136"/>
      <c r="I960" s="136"/>
      <c r="J960" s="136"/>
      <c r="K960" s="136"/>
      <c r="L960" s="136"/>
      <c r="M960" s="136"/>
      <c r="N960" s="136"/>
    </row>
    <row r="961" spans="1:14" x14ac:dyDescent="0.2">
      <c r="A961" s="136"/>
      <c r="B961" s="133"/>
      <c r="C961" s="136"/>
      <c r="D961" s="136"/>
      <c r="E961" s="136"/>
      <c r="F961" s="136"/>
      <c r="G961" s="136"/>
      <c r="H961" s="136"/>
      <c r="I961" s="136"/>
      <c r="J961" s="136"/>
      <c r="K961" s="136"/>
      <c r="L961" s="136"/>
      <c r="M961" s="136"/>
      <c r="N961" s="136"/>
    </row>
    <row r="962" spans="1:14" x14ac:dyDescent="0.2">
      <c r="A962" s="136"/>
      <c r="B962" s="133"/>
      <c r="C962" s="136"/>
      <c r="D962" s="136"/>
      <c r="E962" s="136"/>
      <c r="F962" s="136"/>
      <c r="G962" s="136"/>
      <c r="H962" s="136"/>
      <c r="I962" s="136"/>
      <c r="J962" s="136"/>
      <c r="K962" s="136"/>
      <c r="L962" s="136"/>
      <c r="M962" s="136"/>
      <c r="N962" s="136"/>
    </row>
    <row r="963" spans="1:14" x14ac:dyDescent="0.2">
      <c r="A963" s="136"/>
      <c r="B963" s="133"/>
      <c r="C963" s="136"/>
      <c r="D963" s="136"/>
      <c r="E963" s="136"/>
      <c r="F963" s="136"/>
      <c r="G963" s="136"/>
      <c r="H963" s="136"/>
      <c r="I963" s="136"/>
      <c r="J963" s="136"/>
      <c r="K963" s="136"/>
      <c r="L963" s="136"/>
      <c r="M963" s="136"/>
      <c r="N963" s="136"/>
    </row>
    <row r="964" spans="1:14" x14ac:dyDescent="0.2">
      <c r="A964" s="136"/>
      <c r="B964" s="133"/>
      <c r="C964" s="136"/>
      <c r="D964" s="136"/>
      <c r="E964" s="136"/>
      <c r="F964" s="136"/>
      <c r="G964" s="136"/>
      <c r="H964" s="136"/>
      <c r="I964" s="136"/>
      <c r="J964" s="136"/>
      <c r="K964" s="136"/>
      <c r="L964" s="136"/>
      <c r="M964" s="136"/>
      <c r="N964" s="136"/>
    </row>
    <row r="965" spans="1:14" x14ac:dyDescent="0.2">
      <c r="A965" s="136"/>
      <c r="B965" s="133"/>
      <c r="C965" s="136"/>
      <c r="D965" s="136"/>
      <c r="E965" s="136"/>
      <c r="F965" s="136"/>
      <c r="G965" s="136"/>
      <c r="H965" s="136"/>
      <c r="I965" s="136"/>
      <c r="J965" s="136"/>
      <c r="K965" s="136"/>
      <c r="L965" s="136"/>
      <c r="M965" s="136"/>
      <c r="N965" s="136"/>
    </row>
    <row r="966" spans="1:14" x14ac:dyDescent="0.2">
      <c r="A966" s="136"/>
      <c r="B966" s="133"/>
      <c r="C966" s="136"/>
      <c r="D966" s="136"/>
      <c r="E966" s="136"/>
      <c r="F966" s="136"/>
      <c r="G966" s="136"/>
      <c r="H966" s="136"/>
      <c r="I966" s="136"/>
      <c r="J966" s="136"/>
      <c r="K966" s="136"/>
      <c r="L966" s="136"/>
      <c r="M966" s="136"/>
      <c r="N966" s="136"/>
    </row>
    <row r="967" spans="1:14" x14ac:dyDescent="0.2">
      <c r="A967" s="136"/>
      <c r="B967" s="133"/>
      <c r="C967" s="136"/>
      <c r="D967" s="136"/>
      <c r="E967" s="136"/>
      <c r="F967" s="136"/>
      <c r="G967" s="136"/>
      <c r="H967" s="136"/>
      <c r="I967" s="136"/>
      <c r="J967" s="136"/>
      <c r="K967" s="136"/>
      <c r="L967" s="136"/>
      <c r="M967" s="136"/>
      <c r="N967" s="136"/>
    </row>
    <row r="968" spans="1:14" x14ac:dyDescent="0.2">
      <c r="A968" s="136"/>
      <c r="B968" s="133"/>
      <c r="C968" s="136"/>
      <c r="D968" s="136"/>
      <c r="E968" s="136"/>
      <c r="F968" s="136"/>
      <c r="G968" s="136"/>
      <c r="H968" s="136"/>
      <c r="I968" s="136"/>
      <c r="J968" s="136"/>
      <c r="K968" s="136"/>
      <c r="L968" s="136"/>
      <c r="M968" s="136"/>
      <c r="N968" s="136"/>
    </row>
    <row r="969" spans="1:14" x14ac:dyDescent="0.2">
      <c r="A969" s="136"/>
      <c r="B969" s="133"/>
      <c r="C969" s="136"/>
      <c r="D969" s="136"/>
      <c r="E969" s="136"/>
      <c r="F969" s="136"/>
      <c r="G969" s="136"/>
      <c r="H969" s="136"/>
      <c r="I969" s="136"/>
      <c r="J969" s="136"/>
      <c r="K969" s="136"/>
      <c r="L969" s="136"/>
      <c r="M969" s="136"/>
      <c r="N969" s="136"/>
    </row>
    <row r="970" spans="1:14" x14ac:dyDescent="0.2">
      <c r="A970" s="136"/>
      <c r="B970" s="133"/>
      <c r="C970" s="136"/>
      <c r="D970" s="136"/>
      <c r="E970" s="136"/>
      <c r="F970" s="136"/>
      <c r="G970" s="136"/>
      <c r="H970" s="136"/>
      <c r="I970" s="136"/>
      <c r="J970" s="136"/>
      <c r="K970" s="136"/>
      <c r="L970" s="136"/>
      <c r="M970" s="136"/>
      <c r="N970" s="136"/>
    </row>
    <row r="971" spans="1:14" x14ac:dyDescent="0.2">
      <c r="A971" s="136"/>
      <c r="B971" s="133"/>
      <c r="C971" s="136"/>
      <c r="D971" s="136"/>
      <c r="E971" s="136"/>
      <c r="F971" s="136"/>
      <c r="G971" s="136"/>
      <c r="H971" s="136"/>
      <c r="I971" s="136"/>
      <c r="J971" s="136"/>
      <c r="K971" s="136"/>
      <c r="L971" s="136"/>
      <c r="M971" s="136"/>
      <c r="N971" s="136"/>
    </row>
    <row r="972" spans="1:14" x14ac:dyDescent="0.2">
      <c r="A972" s="136"/>
      <c r="B972" s="133"/>
      <c r="C972" s="136"/>
      <c r="D972" s="136"/>
      <c r="E972" s="136"/>
      <c r="F972" s="136"/>
      <c r="G972" s="136"/>
      <c r="H972" s="136"/>
      <c r="I972" s="136"/>
      <c r="J972" s="136"/>
      <c r="K972" s="136"/>
      <c r="L972" s="136"/>
      <c r="M972" s="136"/>
      <c r="N972" s="136"/>
    </row>
    <row r="973" spans="1:14" x14ac:dyDescent="0.2">
      <c r="A973" s="136"/>
      <c r="B973" s="133"/>
      <c r="C973" s="136"/>
      <c r="D973" s="136"/>
      <c r="E973" s="136"/>
      <c r="F973" s="136"/>
      <c r="G973" s="136"/>
      <c r="H973" s="136"/>
      <c r="I973" s="136"/>
      <c r="J973" s="136"/>
      <c r="K973" s="136"/>
      <c r="L973" s="136"/>
      <c r="M973" s="136"/>
      <c r="N973" s="136"/>
    </row>
    <row r="974" spans="1:14" x14ac:dyDescent="0.2">
      <c r="A974" s="136"/>
      <c r="B974" s="133"/>
      <c r="C974" s="136"/>
      <c r="D974" s="136"/>
      <c r="E974" s="136"/>
      <c r="F974" s="136"/>
      <c r="G974" s="136"/>
      <c r="H974" s="136"/>
      <c r="I974" s="136"/>
      <c r="J974" s="136"/>
      <c r="K974" s="136"/>
      <c r="L974" s="136"/>
      <c r="M974" s="136"/>
      <c r="N974" s="136"/>
    </row>
    <row r="975" spans="1:14" x14ac:dyDescent="0.2">
      <c r="A975" s="136"/>
      <c r="B975" s="133"/>
      <c r="C975" s="136"/>
      <c r="D975" s="136"/>
      <c r="E975" s="136"/>
      <c r="F975" s="136"/>
      <c r="G975" s="136"/>
      <c r="H975" s="136"/>
      <c r="I975" s="136"/>
      <c r="J975" s="136"/>
      <c r="K975" s="136"/>
      <c r="L975" s="136"/>
      <c r="M975" s="136"/>
      <c r="N975" s="136"/>
    </row>
    <row r="976" spans="1:14" x14ac:dyDescent="0.2">
      <c r="A976" s="136"/>
      <c r="B976" s="133"/>
      <c r="C976" s="136"/>
      <c r="D976" s="136"/>
      <c r="E976" s="136"/>
      <c r="F976" s="136"/>
      <c r="G976" s="136"/>
      <c r="H976" s="136"/>
      <c r="I976" s="136"/>
      <c r="J976" s="136"/>
      <c r="K976" s="136"/>
      <c r="L976" s="136"/>
      <c r="M976" s="136"/>
      <c r="N976" s="136"/>
    </row>
    <row r="977" spans="1:14" x14ac:dyDescent="0.2">
      <c r="A977" s="136"/>
      <c r="B977" s="133"/>
      <c r="C977" s="136"/>
      <c r="D977" s="136"/>
      <c r="E977" s="136"/>
      <c r="F977" s="136"/>
      <c r="G977" s="136"/>
      <c r="H977" s="136"/>
      <c r="I977" s="136"/>
      <c r="J977" s="136"/>
      <c r="K977" s="136"/>
      <c r="L977" s="136"/>
      <c r="M977" s="136"/>
      <c r="N977" s="136"/>
    </row>
    <row r="978" spans="1:14" x14ac:dyDescent="0.2">
      <c r="A978" s="136"/>
      <c r="B978" s="133"/>
      <c r="C978" s="136"/>
      <c r="D978" s="136"/>
      <c r="E978" s="136"/>
      <c r="F978" s="136"/>
      <c r="G978" s="136"/>
      <c r="H978" s="136"/>
      <c r="I978" s="136"/>
      <c r="J978" s="136"/>
      <c r="K978" s="136"/>
      <c r="L978" s="136"/>
      <c r="M978" s="136"/>
      <c r="N978" s="136"/>
    </row>
    <row r="979" spans="1:14" x14ac:dyDescent="0.2">
      <c r="A979" s="136"/>
      <c r="B979" s="133"/>
      <c r="C979" s="136"/>
      <c r="D979" s="136"/>
      <c r="E979" s="136"/>
      <c r="F979" s="136"/>
      <c r="G979" s="136"/>
      <c r="H979" s="136"/>
      <c r="I979" s="136"/>
      <c r="J979" s="136"/>
      <c r="K979" s="136"/>
      <c r="L979" s="136"/>
      <c r="M979" s="136"/>
      <c r="N979" s="136"/>
    </row>
    <row r="980" spans="1:14" x14ac:dyDescent="0.2">
      <c r="A980" s="136"/>
      <c r="B980" s="133"/>
      <c r="C980" s="136"/>
      <c r="D980" s="136"/>
      <c r="E980" s="136"/>
      <c r="F980" s="136"/>
      <c r="G980" s="136"/>
      <c r="H980" s="136"/>
      <c r="I980" s="136"/>
      <c r="J980" s="136"/>
      <c r="K980" s="136"/>
      <c r="L980" s="136"/>
      <c r="M980" s="136"/>
      <c r="N980" s="136"/>
    </row>
    <row r="981" spans="1:14" x14ac:dyDescent="0.2">
      <c r="A981" s="136"/>
      <c r="B981" s="133"/>
      <c r="C981" s="136"/>
      <c r="D981" s="136"/>
      <c r="E981" s="136"/>
      <c r="F981" s="136"/>
      <c r="G981" s="136"/>
      <c r="H981" s="136"/>
      <c r="I981" s="136"/>
      <c r="J981" s="136"/>
      <c r="K981" s="136"/>
      <c r="L981" s="136"/>
      <c r="M981" s="136"/>
      <c r="N981" s="136"/>
    </row>
    <row r="982" spans="1:14" x14ac:dyDescent="0.2">
      <c r="A982" s="136"/>
      <c r="B982" s="133"/>
      <c r="C982" s="136"/>
      <c r="D982" s="136"/>
      <c r="E982" s="136"/>
      <c r="F982" s="136"/>
      <c r="G982" s="136"/>
      <c r="H982" s="136"/>
      <c r="I982" s="136"/>
      <c r="J982" s="136"/>
      <c r="K982" s="136"/>
      <c r="L982" s="136"/>
      <c r="M982" s="136"/>
      <c r="N982" s="136"/>
    </row>
    <row r="983" spans="1:14" x14ac:dyDescent="0.2">
      <c r="A983" s="136"/>
      <c r="B983" s="133"/>
      <c r="C983" s="136"/>
      <c r="D983" s="136"/>
      <c r="E983" s="136"/>
      <c r="F983" s="136"/>
      <c r="G983" s="136"/>
      <c r="H983" s="136"/>
      <c r="I983" s="136"/>
      <c r="J983" s="136"/>
      <c r="K983" s="136"/>
      <c r="L983" s="136"/>
      <c r="M983" s="136"/>
      <c r="N983" s="136"/>
    </row>
    <row r="984" spans="1:14" x14ac:dyDescent="0.2">
      <c r="A984" s="136"/>
      <c r="B984" s="133"/>
      <c r="C984" s="136"/>
      <c r="D984" s="136"/>
      <c r="E984" s="136"/>
      <c r="F984" s="136"/>
      <c r="G984" s="136"/>
      <c r="H984" s="136"/>
      <c r="I984" s="136"/>
      <c r="J984" s="136"/>
      <c r="K984" s="136"/>
      <c r="L984" s="136"/>
      <c r="M984" s="136"/>
      <c r="N984" s="136"/>
    </row>
    <row r="985" spans="1:14" x14ac:dyDescent="0.2">
      <c r="A985" s="136"/>
      <c r="B985" s="133"/>
      <c r="C985" s="136"/>
      <c r="D985" s="136"/>
      <c r="E985" s="136"/>
      <c r="F985" s="136"/>
      <c r="G985" s="136"/>
      <c r="H985" s="136"/>
      <c r="I985" s="136"/>
      <c r="J985" s="136"/>
      <c r="K985" s="136"/>
      <c r="L985" s="136"/>
      <c r="M985" s="136"/>
      <c r="N985" s="136"/>
    </row>
    <row r="986" spans="1:14" x14ac:dyDescent="0.2">
      <c r="A986" s="136"/>
      <c r="B986" s="133"/>
      <c r="C986" s="136"/>
      <c r="D986" s="136"/>
      <c r="E986" s="136"/>
      <c r="F986" s="136"/>
      <c r="G986" s="136"/>
      <c r="H986" s="136"/>
      <c r="I986" s="136"/>
      <c r="J986" s="136"/>
      <c r="K986" s="136"/>
      <c r="L986" s="136"/>
      <c r="M986" s="136"/>
      <c r="N986" s="136"/>
    </row>
    <row r="987" spans="1:14" x14ac:dyDescent="0.2">
      <c r="A987" s="136"/>
      <c r="B987" s="133"/>
      <c r="C987" s="136"/>
      <c r="D987" s="136"/>
      <c r="E987" s="136"/>
      <c r="F987" s="136"/>
      <c r="G987" s="136"/>
      <c r="H987" s="136"/>
      <c r="I987" s="136"/>
      <c r="J987" s="136"/>
      <c r="K987" s="136"/>
      <c r="L987" s="136"/>
      <c r="M987" s="136"/>
      <c r="N987" s="136"/>
    </row>
    <row r="988" spans="1:14" x14ac:dyDescent="0.2">
      <c r="A988" s="136"/>
      <c r="B988" s="133"/>
      <c r="C988" s="136"/>
      <c r="D988" s="136"/>
      <c r="E988" s="136"/>
      <c r="F988" s="136"/>
      <c r="G988" s="136"/>
      <c r="H988" s="136"/>
      <c r="I988" s="136"/>
      <c r="J988" s="136"/>
      <c r="K988" s="136"/>
      <c r="L988" s="136"/>
      <c r="M988" s="136"/>
      <c r="N988" s="136"/>
    </row>
    <row r="989" spans="1:14" x14ac:dyDescent="0.2">
      <c r="A989" s="136"/>
      <c r="B989" s="133"/>
      <c r="C989" s="136"/>
      <c r="D989" s="136"/>
      <c r="E989" s="136"/>
      <c r="F989" s="136"/>
      <c r="G989" s="136"/>
      <c r="H989" s="136"/>
      <c r="I989" s="136"/>
      <c r="J989" s="136"/>
      <c r="K989" s="136"/>
      <c r="L989" s="136"/>
      <c r="M989" s="136"/>
      <c r="N989" s="136"/>
    </row>
    <row r="990" spans="1:14" x14ac:dyDescent="0.2">
      <c r="A990" s="136"/>
      <c r="B990" s="133"/>
      <c r="C990" s="136"/>
      <c r="D990" s="136"/>
      <c r="E990" s="136"/>
      <c r="F990" s="136"/>
      <c r="G990" s="136"/>
      <c r="H990" s="136"/>
      <c r="I990" s="136"/>
      <c r="J990" s="136"/>
      <c r="K990" s="136"/>
      <c r="L990" s="136"/>
      <c r="M990" s="136"/>
      <c r="N990" s="136"/>
    </row>
    <row r="991" spans="1:14" x14ac:dyDescent="0.2">
      <c r="A991" s="136"/>
      <c r="B991" s="133"/>
      <c r="C991" s="136"/>
      <c r="D991" s="136"/>
      <c r="E991" s="136"/>
      <c r="F991" s="136"/>
      <c r="G991" s="136"/>
      <c r="H991" s="136"/>
      <c r="I991" s="136"/>
      <c r="J991" s="136"/>
      <c r="K991" s="136"/>
      <c r="L991" s="136"/>
      <c r="M991" s="136"/>
      <c r="N991" s="136"/>
    </row>
    <row r="992" spans="1:14" x14ac:dyDescent="0.2">
      <c r="A992" s="136"/>
      <c r="B992" s="133"/>
      <c r="C992" s="136"/>
      <c r="D992" s="136"/>
      <c r="E992" s="136"/>
      <c r="F992" s="136"/>
      <c r="G992" s="136"/>
      <c r="H992" s="136"/>
      <c r="I992" s="136"/>
      <c r="J992" s="136"/>
      <c r="K992" s="136"/>
      <c r="L992" s="136"/>
      <c r="M992" s="136"/>
      <c r="N992" s="136"/>
    </row>
    <row r="993" spans="1:14" x14ac:dyDescent="0.2">
      <c r="A993" s="136"/>
      <c r="B993" s="133"/>
      <c r="C993" s="136"/>
      <c r="D993" s="136"/>
      <c r="E993" s="136"/>
      <c r="F993" s="136"/>
      <c r="G993" s="136"/>
      <c r="H993" s="136"/>
      <c r="I993" s="136"/>
      <c r="J993" s="136"/>
      <c r="K993" s="136"/>
      <c r="L993" s="136"/>
      <c r="M993" s="136"/>
      <c r="N993" s="136"/>
    </row>
    <row r="994" spans="1:14" x14ac:dyDescent="0.2">
      <c r="A994" s="136"/>
      <c r="B994" s="133"/>
      <c r="C994" s="136"/>
      <c r="D994" s="136"/>
      <c r="E994" s="136"/>
      <c r="F994" s="136"/>
      <c r="G994" s="136"/>
      <c r="H994" s="136"/>
      <c r="I994" s="136"/>
      <c r="J994" s="136"/>
      <c r="K994" s="136"/>
      <c r="L994" s="136"/>
      <c r="M994" s="136"/>
      <c r="N994" s="136"/>
    </row>
    <row r="995" spans="1:14" x14ac:dyDescent="0.2">
      <c r="A995" s="136"/>
      <c r="B995" s="133"/>
      <c r="C995" s="136"/>
      <c r="D995" s="136"/>
      <c r="E995" s="136"/>
      <c r="F995" s="136"/>
      <c r="G995" s="136"/>
      <c r="H995" s="136"/>
      <c r="I995" s="136"/>
      <c r="J995" s="136"/>
      <c r="K995" s="136"/>
      <c r="L995" s="136"/>
      <c r="M995" s="136"/>
      <c r="N995" s="136"/>
    </row>
    <row r="996" spans="1:14" x14ac:dyDescent="0.2">
      <c r="A996" s="136"/>
      <c r="B996" s="133"/>
      <c r="C996" s="136"/>
      <c r="D996" s="136"/>
      <c r="E996" s="136"/>
      <c r="F996" s="136"/>
      <c r="G996" s="136"/>
      <c r="H996" s="136"/>
      <c r="I996" s="136"/>
      <c r="J996" s="136"/>
      <c r="K996" s="136"/>
      <c r="L996" s="136"/>
      <c r="M996" s="136"/>
      <c r="N996" s="136"/>
    </row>
    <row r="997" spans="1:14" x14ac:dyDescent="0.2">
      <c r="A997" s="136"/>
      <c r="B997" s="133"/>
      <c r="C997" s="136"/>
      <c r="D997" s="136"/>
      <c r="E997" s="136"/>
      <c r="F997" s="136"/>
      <c r="G997" s="136"/>
      <c r="H997" s="136"/>
      <c r="I997" s="136"/>
      <c r="J997" s="136"/>
      <c r="K997" s="136"/>
      <c r="L997" s="136"/>
      <c r="M997" s="136"/>
      <c r="N997" s="136"/>
    </row>
    <row r="998" spans="1:14" x14ac:dyDescent="0.2">
      <c r="A998" s="136"/>
      <c r="B998" s="133"/>
      <c r="C998" s="136"/>
      <c r="D998" s="136"/>
      <c r="E998" s="136"/>
      <c r="F998" s="136"/>
      <c r="G998" s="136"/>
      <c r="H998" s="136"/>
      <c r="I998" s="136"/>
      <c r="J998" s="136"/>
      <c r="K998" s="136"/>
      <c r="L998" s="136"/>
      <c r="M998" s="136"/>
      <c r="N998" s="136"/>
    </row>
    <row r="999" spans="1:14" x14ac:dyDescent="0.2">
      <c r="A999" s="136"/>
      <c r="B999" s="133"/>
      <c r="C999" s="136"/>
      <c r="D999" s="136"/>
      <c r="E999" s="136"/>
      <c r="F999" s="136"/>
      <c r="G999" s="136"/>
      <c r="H999" s="136"/>
      <c r="I999" s="136"/>
      <c r="J999" s="136"/>
      <c r="K999" s="136"/>
      <c r="L999" s="136"/>
      <c r="M999" s="136"/>
      <c r="N999" s="136"/>
    </row>
    <row r="1000" spans="1:14" x14ac:dyDescent="0.2">
      <c r="A1000" s="136"/>
      <c r="B1000" s="133"/>
      <c r="C1000" s="136"/>
      <c r="D1000" s="136"/>
      <c r="E1000" s="136"/>
      <c r="F1000" s="136"/>
      <c r="G1000" s="136"/>
      <c r="H1000" s="136"/>
      <c r="I1000" s="136"/>
      <c r="J1000" s="136"/>
      <c r="K1000" s="136"/>
      <c r="L1000" s="136"/>
      <c r="M1000" s="136"/>
      <c r="N1000" s="136"/>
    </row>
    <row r="1001" spans="1:14" x14ac:dyDescent="0.2">
      <c r="A1001" s="136"/>
      <c r="B1001" s="133"/>
      <c r="C1001" s="136"/>
      <c r="D1001" s="136"/>
      <c r="E1001" s="136"/>
      <c r="F1001" s="136"/>
      <c r="G1001" s="136"/>
      <c r="H1001" s="136"/>
      <c r="I1001" s="136"/>
      <c r="J1001" s="136"/>
      <c r="K1001" s="136"/>
      <c r="L1001" s="136"/>
      <c r="M1001" s="136"/>
      <c r="N1001" s="136"/>
    </row>
    <row r="1002" spans="1:14" x14ac:dyDescent="0.2">
      <c r="A1002" s="136"/>
      <c r="B1002" s="133"/>
      <c r="C1002" s="136"/>
      <c r="D1002" s="136"/>
      <c r="E1002" s="136"/>
      <c r="F1002" s="136"/>
      <c r="G1002" s="136"/>
      <c r="H1002" s="136"/>
      <c r="I1002" s="136"/>
      <c r="J1002" s="136"/>
      <c r="K1002" s="136"/>
      <c r="L1002" s="136"/>
      <c r="M1002" s="136"/>
      <c r="N1002" s="136"/>
    </row>
    <row r="1003" spans="1:14" x14ac:dyDescent="0.2">
      <c r="A1003" s="136"/>
      <c r="B1003" s="133"/>
      <c r="C1003" s="136"/>
      <c r="D1003" s="136"/>
      <c r="E1003" s="136"/>
      <c r="F1003" s="136"/>
      <c r="G1003" s="136"/>
      <c r="H1003" s="136"/>
      <c r="I1003" s="136"/>
      <c r="J1003" s="136"/>
      <c r="K1003" s="136"/>
      <c r="L1003" s="136"/>
      <c r="M1003" s="136"/>
      <c r="N1003" s="136"/>
    </row>
    <row r="1004" spans="1:14" x14ac:dyDescent="0.2">
      <c r="A1004" s="136"/>
      <c r="B1004" s="133"/>
      <c r="C1004" s="136"/>
      <c r="D1004" s="136"/>
      <c r="E1004" s="136"/>
      <c r="F1004" s="136"/>
      <c r="G1004" s="136"/>
      <c r="H1004" s="136"/>
      <c r="I1004" s="136"/>
      <c r="J1004" s="136"/>
      <c r="K1004" s="136"/>
      <c r="L1004" s="136"/>
      <c r="M1004" s="136"/>
      <c r="N1004" s="136"/>
    </row>
    <row r="1005" spans="1:14" x14ac:dyDescent="0.2">
      <c r="A1005" s="136"/>
      <c r="B1005" s="133"/>
      <c r="C1005" s="136"/>
      <c r="D1005" s="136"/>
      <c r="E1005" s="136"/>
      <c r="F1005" s="136"/>
      <c r="G1005" s="136"/>
      <c r="H1005" s="136"/>
      <c r="I1005" s="136"/>
      <c r="J1005" s="136"/>
      <c r="K1005" s="136"/>
      <c r="L1005" s="136"/>
      <c r="M1005" s="136"/>
      <c r="N1005" s="136"/>
    </row>
    <row r="1006" spans="1:14" x14ac:dyDescent="0.2">
      <c r="A1006" s="136"/>
      <c r="B1006" s="133"/>
      <c r="C1006" s="136"/>
      <c r="D1006" s="136"/>
      <c r="E1006" s="136"/>
      <c r="F1006" s="136"/>
      <c r="G1006" s="136"/>
      <c r="H1006" s="136"/>
      <c r="I1006" s="136"/>
      <c r="J1006" s="136"/>
      <c r="K1006" s="136"/>
      <c r="L1006" s="136"/>
      <c r="M1006" s="136"/>
      <c r="N1006" s="136"/>
    </row>
    <row r="1007" spans="1:14" x14ac:dyDescent="0.2">
      <c r="A1007" s="136"/>
      <c r="B1007" s="133"/>
      <c r="C1007" s="136"/>
      <c r="D1007" s="136"/>
      <c r="E1007" s="136"/>
      <c r="F1007" s="136"/>
      <c r="G1007" s="136"/>
      <c r="H1007" s="136"/>
      <c r="I1007" s="136"/>
      <c r="J1007" s="136"/>
      <c r="K1007" s="136"/>
      <c r="L1007" s="136"/>
      <c r="M1007" s="136"/>
      <c r="N1007" s="136"/>
    </row>
    <row r="1008" spans="1:14" x14ac:dyDescent="0.2">
      <c r="A1008" s="136"/>
      <c r="B1008" s="138"/>
      <c r="C1008" s="136"/>
      <c r="D1008" s="136"/>
      <c r="E1008" s="136"/>
      <c r="F1008" s="136"/>
      <c r="G1008" s="136"/>
      <c r="H1008" s="136"/>
      <c r="I1008" s="136"/>
      <c r="J1008" s="136"/>
      <c r="K1008" s="136"/>
      <c r="L1008" s="136"/>
      <c r="M1008" s="136"/>
      <c r="N1008" s="136"/>
    </row>
    <row r="1009" spans="1:14" x14ac:dyDescent="0.2">
      <c r="A1009" s="136"/>
      <c r="B1009" s="138"/>
      <c r="C1009" s="136"/>
      <c r="D1009" s="136"/>
      <c r="E1009" s="136"/>
      <c r="F1009" s="136"/>
      <c r="G1009" s="136"/>
      <c r="H1009" s="136"/>
      <c r="I1009" s="136"/>
      <c r="J1009" s="136"/>
      <c r="K1009" s="136"/>
      <c r="L1009" s="136"/>
      <c r="M1009" s="136"/>
      <c r="N1009" s="136"/>
    </row>
    <row r="1010" spans="1:14" x14ac:dyDescent="0.2">
      <c r="A1010" s="136"/>
      <c r="B1010" s="138"/>
      <c r="C1010" s="136"/>
      <c r="D1010" s="136"/>
      <c r="E1010" s="136"/>
      <c r="F1010" s="136"/>
      <c r="G1010" s="136"/>
      <c r="H1010" s="136"/>
      <c r="I1010" s="136"/>
      <c r="J1010" s="136"/>
      <c r="K1010" s="136"/>
      <c r="L1010" s="136"/>
      <c r="M1010" s="136"/>
      <c r="N1010" s="136"/>
    </row>
    <row r="1011" spans="1:14" x14ac:dyDescent="0.2">
      <c r="A1011" s="136"/>
      <c r="B1011" s="138"/>
      <c r="C1011" s="136"/>
      <c r="D1011" s="136"/>
      <c r="E1011" s="136"/>
      <c r="F1011" s="136"/>
      <c r="G1011" s="136"/>
      <c r="H1011" s="136"/>
      <c r="I1011" s="136"/>
      <c r="J1011" s="136"/>
      <c r="K1011" s="136"/>
      <c r="L1011" s="136"/>
      <c r="M1011" s="136"/>
      <c r="N1011" s="136"/>
    </row>
    <row r="1012" spans="1:14" x14ac:dyDescent="0.2">
      <c r="A1012" s="136"/>
      <c r="B1012" s="138"/>
      <c r="C1012" s="136"/>
      <c r="D1012" s="136"/>
      <c r="E1012" s="136"/>
      <c r="F1012" s="136"/>
      <c r="G1012" s="136"/>
      <c r="H1012" s="136"/>
      <c r="I1012" s="136"/>
      <c r="J1012" s="136"/>
      <c r="K1012" s="136"/>
      <c r="L1012" s="136"/>
      <c r="M1012" s="136"/>
      <c r="N1012" s="136"/>
    </row>
    <row r="1013" spans="1:14" x14ac:dyDescent="0.2">
      <c r="A1013" s="136"/>
      <c r="B1013" s="139"/>
      <c r="C1013" s="136"/>
      <c r="D1013" s="136"/>
      <c r="E1013" s="136"/>
      <c r="F1013" s="136"/>
      <c r="G1013" s="136"/>
      <c r="H1013" s="136"/>
      <c r="I1013" s="136"/>
      <c r="J1013" s="136"/>
      <c r="K1013" s="136"/>
      <c r="L1013" s="136"/>
      <c r="M1013" s="136"/>
      <c r="N1013" s="136"/>
    </row>
    <row r="1014" spans="1:14" x14ac:dyDescent="0.2">
      <c r="A1014" s="136"/>
      <c r="B1014" s="139"/>
      <c r="C1014" s="136"/>
      <c r="D1014" s="136"/>
      <c r="E1014" s="136"/>
      <c r="F1014" s="136"/>
      <c r="G1014" s="136"/>
      <c r="H1014" s="136"/>
      <c r="I1014" s="136"/>
      <c r="J1014" s="136"/>
      <c r="K1014" s="136"/>
      <c r="L1014" s="136"/>
      <c r="M1014" s="136"/>
      <c r="N1014" s="136"/>
    </row>
    <row r="1015" spans="1:14" x14ac:dyDescent="0.2">
      <c r="A1015" s="136"/>
      <c r="B1015" s="139"/>
      <c r="C1015" s="136"/>
      <c r="D1015" s="136"/>
      <c r="E1015" s="136"/>
      <c r="F1015" s="136"/>
      <c r="G1015" s="136"/>
      <c r="H1015" s="136"/>
      <c r="I1015" s="136"/>
      <c r="J1015" s="136"/>
      <c r="K1015" s="136"/>
      <c r="L1015" s="136"/>
      <c r="M1015" s="136"/>
      <c r="N1015" s="136"/>
    </row>
    <row r="1016" spans="1:14" x14ac:dyDescent="0.2">
      <c r="A1016" s="136"/>
      <c r="B1016" s="139"/>
      <c r="C1016" s="136"/>
      <c r="D1016" s="136"/>
      <c r="E1016" s="136"/>
      <c r="F1016" s="136"/>
      <c r="G1016" s="136"/>
      <c r="H1016" s="136"/>
      <c r="I1016" s="136"/>
      <c r="J1016" s="136"/>
      <c r="K1016" s="136"/>
      <c r="L1016" s="136"/>
      <c r="M1016" s="136"/>
      <c r="N1016" s="136"/>
    </row>
    <row r="1017" spans="1:14" x14ac:dyDescent="0.2">
      <c r="A1017" s="136"/>
      <c r="B1017" s="139"/>
      <c r="C1017" s="136"/>
      <c r="D1017" s="136"/>
      <c r="E1017" s="136"/>
      <c r="F1017" s="136"/>
      <c r="G1017" s="136"/>
      <c r="H1017" s="136"/>
      <c r="I1017" s="136"/>
      <c r="J1017" s="136"/>
      <c r="K1017" s="136"/>
      <c r="L1017" s="136"/>
      <c r="M1017" s="136"/>
      <c r="N1017" s="136"/>
    </row>
    <row r="1018" spans="1:14" x14ac:dyDescent="0.2">
      <c r="A1018" s="136"/>
      <c r="B1018" s="139"/>
      <c r="C1018" s="136"/>
      <c r="D1018" s="136"/>
      <c r="E1018" s="136"/>
      <c r="F1018" s="136"/>
      <c r="G1018" s="136"/>
      <c r="H1018" s="136"/>
      <c r="I1018" s="136"/>
      <c r="J1018" s="136"/>
      <c r="K1018" s="136"/>
      <c r="L1018" s="136"/>
      <c r="M1018" s="136"/>
      <c r="N1018" s="136"/>
    </row>
    <row r="1019" spans="1:14" x14ac:dyDescent="0.2">
      <c r="A1019" s="136"/>
      <c r="B1019" s="139"/>
      <c r="C1019" s="136"/>
      <c r="D1019" s="136"/>
      <c r="E1019" s="136"/>
      <c r="F1019" s="136"/>
      <c r="G1019" s="136"/>
      <c r="H1019" s="136"/>
      <c r="I1019" s="136"/>
      <c r="J1019" s="136"/>
      <c r="K1019" s="136"/>
      <c r="L1019" s="136"/>
      <c r="M1019" s="136"/>
      <c r="N1019" s="136"/>
    </row>
    <row r="1020" spans="1:14" x14ac:dyDescent="0.2">
      <c r="A1020" s="136"/>
      <c r="B1020" s="139"/>
      <c r="C1020" s="136"/>
      <c r="D1020" s="136"/>
      <c r="E1020" s="136"/>
      <c r="F1020" s="136"/>
      <c r="G1020" s="136"/>
      <c r="H1020" s="136"/>
      <c r="I1020" s="136"/>
      <c r="J1020" s="136"/>
      <c r="K1020" s="136"/>
      <c r="L1020" s="136"/>
      <c r="M1020" s="136"/>
      <c r="N1020" s="136"/>
    </row>
    <row r="1021" spans="1:14" x14ac:dyDescent="0.2">
      <c r="A1021" s="136"/>
      <c r="B1021" s="139"/>
      <c r="C1021" s="136"/>
      <c r="D1021" s="136"/>
      <c r="E1021" s="136"/>
      <c r="F1021" s="136"/>
      <c r="G1021" s="136"/>
      <c r="H1021" s="136"/>
      <c r="I1021" s="136"/>
      <c r="J1021" s="136"/>
      <c r="K1021" s="136"/>
      <c r="L1021" s="136"/>
      <c r="M1021" s="136"/>
      <c r="N1021" s="136"/>
    </row>
    <row r="1022" spans="1:14" x14ac:dyDescent="0.2">
      <c r="A1022" s="136"/>
      <c r="B1022" s="139"/>
      <c r="C1022" s="136"/>
      <c r="D1022" s="136"/>
      <c r="E1022" s="136"/>
      <c r="F1022" s="136"/>
      <c r="G1022" s="136"/>
      <c r="H1022" s="136"/>
      <c r="I1022" s="136"/>
      <c r="J1022" s="136"/>
      <c r="K1022" s="136"/>
      <c r="L1022" s="136"/>
      <c r="M1022" s="136"/>
      <c r="N1022" s="136"/>
    </row>
    <row r="1023" spans="1:14" x14ac:dyDescent="0.2">
      <c r="A1023" s="136"/>
      <c r="B1023" s="139"/>
      <c r="C1023" s="136"/>
      <c r="D1023" s="136"/>
      <c r="E1023" s="136"/>
      <c r="F1023" s="136"/>
      <c r="G1023" s="136"/>
      <c r="H1023" s="136"/>
      <c r="I1023" s="136"/>
      <c r="J1023" s="136"/>
      <c r="K1023" s="136"/>
      <c r="L1023" s="136"/>
      <c r="M1023" s="136"/>
      <c r="N1023" s="136"/>
    </row>
    <row r="1024" spans="1:14" x14ac:dyDescent="0.2">
      <c r="A1024" s="136"/>
      <c r="B1024" s="139"/>
      <c r="C1024" s="136"/>
      <c r="D1024" s="136"/>
      <c r="E1024" s="136"/>
      <c r="F1024" s="136"/>
      <c r="G1024" s="136"/>
      <c r="H1024" s="136"/>
      <c r="I1024" s="136"/>
      <c r="J1024" s="136"/>
      <c r="K1024" s="136"/>
      <c r="L1024" s="136"/>
      <c r="M1024" s="136"/>
      <c r="N1024" s="136"/>
    </row>
    <row r="1025" spans="1:14" x14ac:dyDescent="0.2">
      <c r="A1025" s="136"/>
      <c r="B1025" s="139"/>
      <c r="C1025" s="136"/>
      <c r="D1025" s="136"/>
      <c r="E1025" s="136"/>
      <c r="F1025" s="136"/>
      <c r="G1025" s="136"/>
      <c r="H1025" s="136"/>
      <c r="I1025" s="136"/>
      <c r="J1025" s="136"/>
      <c r="K1025" s="136"/>
      <c r="L1025" s="136"/>
      <c r="M1025" s="136"/>
      <c r="N1025" s="136"/>
    </row>
    <row r="1026" spans="1:14" x14ac:dyDescent="0.2">
      <c r="A1026" s="136"/>
      <c r="B1026" s="139"/>
      <c r="C1026" s="136"/>
      <c r="D1026" s="136"/>
      <c r="E1026" s="136"/>
      <c r="F1026" s="136"/>
      <c r="G1026" s="136"/>
      <c r="H1026" s="136"/>
      <c r="I1026" s="136"/>
      <c r="J1026" s="136"/>
      <c r="K1026" s="136"/>
      <c r="L1026" s="136"/>
      <c r="M1026" s="136"/>
      <c r="N1026" s="136"/>
    </row>
    <row r="1027" spans="1:14" x14ac:dyDescent="0.2">
      <c r="A1027" s="136"/>
      <c r="B1027" s="139"/>
      <c r="C1027" s="136"/>
      <c r="D1027" s="136"/>
      <c r="E1027" s="136"/>
      <c r="F1027" s="136"/>
      <c r="G1027" s="136"/>
      <c r="H1027" s="136"/>
      <c r="I1027" s="136"/>
      <c r="J1027" s="136"/>
      <c r="K1027" s="136"/>
      <c r="L1027" s="136"/>
      <c r="M1027" s="136"/>
      <c r="N1027" s="136"/>
    </row>
    <row r="1028" spans="1:14" x14ac:dyDescent="0.2">
      <c r="A1028" s="136"/>
      <c r="B1028" s="139"/>
      <c r="C1028" s="136"/>
      <c r="D1028" s="136"/>
      <c r="E1028" s="136"/>
      <c r="F1028" s="136"/>
      <c r="G1028" s="136"/>
      <c r="H1028" s="136"/>
      <c r="I1028" s="136"/>
      <c r="J1028" s="136"/>
      <c r="K1028" s="136"/>
      <c r="L1028" s="136"/>
      <c r="M1028" s="136"/>
      <c r="N1028" s="136"/>
    </row>
    <row r="1029" spans="1:14" x14ac:dyDescent="0.2">
      <c r="A1029" s="136"/>
      <c r="B1029" s="139"/>
      <c r="C1029" s="136"/>
      <c r="D1029" s="136"/>
      <c r="E1029" s="136"/>
      <c r="F1029" s="136"/>
      <c r="G1029" s="136"/>
      <c r="H1029" s="136"/>
      <c r="I1029" s="136"/>
      <c r="J1029" s="136"/>
      <c r="K1029" s="136"/>
      <c r="L1029" s="136"/>
      <c r="M1029" s="136"/>
      <c r="N1029" s="136"/>
    </row>
    <row r="1030" spans="1:14" x14ac:dyDescent="0.2">
      <c r="A1030" s="136"/>
      <c r="B1030" s="139"/>
      <c r="C1030" s="136"/>
      <c r="D1030" s="136"/>
      <c r="E1030" s="136"/>
      <c r="F1030" s="136"/>
      <c r="G1030" s="136"/>
      <c r="H1030" s="136"/>
      <c r="I1030" s="136"/>
      <c r="J1030" s="136"/>
      <c r="K1030" s="136"/>
      <c r="L1030" s="136"/>
      <c r="M1030" s="136"/>
      <c r="N1030" s="136"/>
    </row>
    <row r="1031" spans="1:14" x14ac:dyDescent="0.2">
      <c r="A1031" s="136"/>
      <c r="B1031" s="139"/>
      <c r="C1031" s="136"/>
      <c r="D1031" s="136"/>
      <c r="E1031" s="136"/>
      <c r="F1031" s="136"/>
      <c r="G1031" s="136"/>
      <c r="H1031" s="136"/>
      <c r="I1031" s="136"/>
      <c r="J1031" s="136"/>
      <c r="K1031" s="136"/>
      <c r="L1031" s="136"/>
      <c r="M1031" s="136"/>
      <c r="N1031" s="136"/>
    </row>
    <row r="1032" spans="1:14" x14ac:dyDescent="0.2">
      <c r="A1032" s="136"/>
      <c r="B1032" s="139"/>
      <c r="C1032" s="136"/>
      <c r="D1032" s="136"/>
      <c r="E1032" s="136"/>
      <c r="F1032" s="136"/>
      <c r="G1032" s="136"/>
      <c r="H1032" s="136"/>
      <c r="I1032" s="136"/>
      <c r="J1032" s="136"/>
      <c r="K1032" s="136"/>
      <c r="L1032" s="136"/>
      <c r="M1032" s="136"/>
      <c r="N1032" s="136"/>
    </row>
    <row r="1033" spans="1:14" x14ac:dyDescent="0.2">
      <c r="A1033" s="136"/>
      <c r="B1033" s="139"/>
      <c r="C1033" s="136"/>
      <c r="D1033" s="136"/>
      <c r="E1033" s="136"/>
      <c r="F1033" s="136"/>
      <c r="G1033" s="136"/>
      <c r="H1033" s="136"/>
      <c r="I1033" s="136"/>
      <c r="J1033" s="136"/>
      <c r="K1033" s="136"/>
      <c r="L1033" s="136"/>
      <c r="M1033" s="136"/>
      <c r="N1033" s="136"/>
    </row>
    <row r="1034" spans="1:14" x14ac:dyDescent="0.2">
      <c r="A1034" s="136"/>
      <c r="B1034" s="139"/>
      <c r="C1034" s="136"/>
      <c r="D1034" s="136"/>
      <c r="E1034" s="136"/>
      <c r="F1034" s="136"/>
      <c r="G1034" s="136"/>
      <c r="H1034" s="136"/>
      <c r="I1034" s="136"/>
      <c r="J1034" s="136"/>
      <c r="K1034" s="136"/>
      <c r="L1034" s="136"/>
      <c r="M1034" s="136"/>
      <c r="N1034" s="136"/>
    </row>
    <row r="1035" spans="1:14" x14ac:dyDescent="0.2">
      <c r="A1035" s="136"/>
      <c r="B1035" s="139"/>
      <c r="C1035" s="136"/>
      <c r="D1035" s="136"/>
      <c r="E1035" s="136"/>
      <c r="F1035" s="136"/>
      <c r="G1035" s="136"/>
      <c r="H1035" s="136"/>
      <c r="I1035" s="136"/>
      <c r="J1035" s="136"/>
      <c r="K1035" s="136"/>
      <c r="L1035" s="136"/>
      <c r="M1035" s="136"/>
      <c r="N1035" s="136"/>
    </row>
    <row r="1036" spans="1:14" x14ac:dyDescent="0.2">
      <c r="A1036" s="136"/>
      <c r="B1036" s="139"/>
      <c r="C1036" s="136"/>
      <c r="D1036" s="136"/>
      <c r="E1036" s="136"/>
      <c r="F1036" s="136"/>
      <c r="G1036" s="136"/>
      <c r="H1036" s="136"/>
      <c r="I1036" s="136"/>
      <c r="J1036" s="136"/>
      <c r="K1036" s="136"/>
      <c r="L1036" s="136"/>
      <c r="M1036" s="136"/>
      <c r="N1036" s="136"/>
    </row>
    <row r="1037" spans="1:14" x14ac:dyDescent="0.2">
      <c r="A1037" s="136"/>
      <c r="B1037" s="139"/>
      <c r="C1037" s="136"/>
      <c r="D1037" s="136"/>
      <c r="E1037" s="136"/>
      <c r="F1037" s="136"/>
      <c r="G1037" s="136"/>
      <c r="H1037" s="136"/>
      <c r="I1037" s="136"/>
      <c r="J1037" s="136"/>
      <c r="K1037" s="136"/>
      <c r="L1037" s="136"/>
      <c r="M1037" s="136"/>
      <c r="N1037" s="136"/>
    </row>
    <row r="1038" spans="1:14" x14ac:dyDescent="0.2">
      <c r="A1038" s="136"/>
      <c r="B1038" s="139"/>
      <c r="C1038" s="136"/>
      <c r="D1038" s="136"/>
      <c r="E1038" s="136"/>
      <c r="F1038" s="136"/>
      <c r="G1038" s="136"/>
      <c r="H1038" s="136"/>
      <c r="I1038" s="136"/>
      <c r="J1038" s="136"/>
      <c r="K1038" s="136"/>
      <c r="L1038" s="136"/>
      <c r="M1038" s="136"/>
      <c r="N1038" s="136"/>
    </row>
    <row r="1039" spans="1:14" x14ac:dyDescent="0.2">
      <c r="A1039" s="136"/>
      <c r="B1039" s="139"/>
      <c r="C1039" s="136"/>
      <c r="D1039" s="136"/>
      <c r="E1039" s="136"/>
      <c r="F1039" s="136"/>
      <c r="G1039" s="136"/>
      <c r="H1039" s="136"/>
      <c r="I1039" s="136"/>
      <c r="J1039" s="136"/>
      <c r="K1039" s="136"/>
      <c r="L1039" s="136"/>
      <c r="M1039" s="136"/>
      <c r="N1039" s="136"/>
    </row>
    <row r="1040" spans="1:14" x14ac:dyDescent="0.2">
      <c r="A1040" s="136"/>
      <c r="B1040" s="139"/>
      <c r="C1040" s="136"/>
      <c r="D1040" s="136"/>
      <c r="E1040" s="136"/>
      <c r="F1040" s="136"/>
      <c r="G1040" s="136"/>
      <c r="H1040" s="136"/>
      <c r="I1040" s="136"/>
      <c r="J1040" s="136"/>
      <c r="K1040" s="136"/>
      <c r="L1040" s="136"/>
      <c r="M1040" s="136"/>
      <c r="N1040" s="136"/>
    </row>
    <row r="1041" spans="1:14" x14ac:dyDescent="0.2">
      <c r="A1041" s="136"/>
      <c r="B1041" s="139"/>
      <c r="C1041" s="136"/>
      <c r="D1041" s="136"/>
      <c r="E1041" s="136"/>
      <c r="F1041" s="136"/>
      <c r="G1041" s="136"/>
      <c r="H1041" s="136"/>
      <c r="I1041" s="136"/>
      <c r="J1041" s="136"/>
      <c r="K1041" s="136"/>
      <c r="L1041" s="136"/>
      <c r="M1041" s="136"/>
      <c r="N1041" s="136"/>
    </row>
    <row r="1042" spans="1:14" x14ac:dyDescent="0.2">
      <c r="A1042" s="136"/>
      <c r="B1042" s="139"/>
      <c r="C1042" s="136"/>
      <c r="D1042" s="136"/>
      <c r="E1042" s="136"/>
      <c r="F1042" s="136"/>
      <c r="G1042" s="136"/>
      <c r="H1042" s="136"/>
      <c r="I1042" s="136"/>
      <c r="J1042" s="136"/>
      <c r="K1042" s="136"/>
      <c r="L1042" s="136"/>
      <c r="M1042" s="136"/>
      <c r="N1042" s="136"/>
    </row>
    <row r="1043" spans="1:14" x14ac:dyDescent="0.2">
      <c r="A1043" s="136"/>
      <c r="B1043" s="139"/>
      <c r="C1043" s="136"/>
      <c r="D1043" s="136"/>
      <c r="E1043" s="136"/>
      <c r="F1043" s="136"/>
      <c r="G1043" s="136"/>
      <c r="H1043" s="136"/>
      <c r="I1043" s="136"/>
      <c r="J1043" s="136"/>
      <c r="K1043" s="136"/>
      <c r="L1043" s="136"/>
      <c r="M1043" s="136"/>
      <c r="N1043" s="136"/>
    </row>
    <row r="1044" spans="1:14" x14ac:dyDescent="0.2">
      <c r="A1044" s="136"/>
      <c r="B1044" s="139"/>
      <c r="C1044" s="136"/>
      <c r="D1044" s="136"/>
      <c r="E1044" s="136"/>
      <c r="F1044" s="136"/>
      <c r="G1044" s="136"/>
      <c r="H1044" s="136"/>
      <c r="I1044" s="136"/>
      <c r="J1044" s="136"/>
      <c r="K1044" s="136"/>
      <c r="L1044" s="136"/>
      <c r="M1044" s="136"/>
      <c r="N1044" s="136"/>
    </row>
    <row r="1045" spans="1:14" x14ac:dyDescent="0.2">
      <c r="A1045" s="136"/>
      <c r="B1045" s="139"/>
      <c r="C1045" s="136"/>
      <c r="D1045" s="136"/>
      <c r="E1045" s="136"/>
      <c r="F1045" s="136"/>
      <c r="G1045" s="136"/>
      <c r="H1045" s="136"/>
      <c r="I1045" s="136"/>
      <c r="J1045" s="136"/>
      <c r="K1045" s="136"/>
      <c r="L1045" s="136"/>
      <c r="M1045" s="136"/>
      <c r="N1045" s="136"/>
    </row>
    <row r="1046" spans="1:14" x14ac:dyDescent="0.2">
      <c r="A1046" s="136"/>
      <c r="B1046" s="139"/>
      <c r="C1046" s="136"/>
      <c r="D1046" s="136"/>
      <c r="E1046" s="136"/>
      <c r="F1046" s="136"/>
      <c r="G1046" s="136"/>
      <c r="H1046" s="136"/>
      <c r="I1046" s="136"/>
      <c r="J1046" s="136"/>
      <c r="K1046" s="136"/>
      <c r="L1046" s="136"/>
      <c r="M1046" s="136"/>
      <c r="N1046" s="136"/>
    </row>
    <row r="1047" spans="1:14" x14ac:dyDescent="0.2">
      <c r="A1047" s="136"/>
      <c r="B1047" s="139"/>
      <c r="C1047" s="136"/>
      <c r="D1047" s="136"/>
      <c r="E1047" s="136"/>
      <c r="F1047" s="136"/>
      <c r="G1047" s="136"/>
      <c r="H1047" s="136"/>
      <c r="I1047" s="136"/>
      <c r="J1047" s="136"/>
      <c r="K1047" s="136"/>
      <c r="L1047" s="136"/>
      <c r="M1047" s="136"/>
      <c r="N1047" s="136"/>
    </row>
    <row r="1048" spans="1:14" x14ac:dyDescent="0.2">
      <c r="A1048" s="136"/>
      <c r="B1048" s="139"/>
      <c r="C1048" s="136"/>
      <c r="D1048" s="136"/>
      <c r="E1048" s="136"/>
      <c r="F1048" s="136"/>
      <c r="G1048" s="136"/>
      <c r="H1048" s="136"/>
      <c r="I1048" s="136"/>
      <c r="J1048" s="136"/>
      <c r="K1048" s="136"/>
      <c r="L1048" s="136"/>
      <c r="M1048" s="136"/>
      <c r="N1048" s="136"/>
    </row>
    <row r="1049" spans="1:14" x14ac:dyDescent="0.2">
      <c r="A1049" s="136"/>
      <c r="B1049" s="139"/>
      <c r="C1049" s="136"/>
      <c r="D1049" s="136"/>
      <c r="E1049" s="136"/>
      <c r="F1049" s="136"/>
      <c r="G1049" s="136"/>
      <c r="H1049" s="136"/>
      <c r="I1049" s="136"/>
      <c r="J1049" s="136"/>
      <c r="K1049" s="136"/>
      <c r="L1049" s="136"/>
      <c r="M1049" s="136"/>
      <c r="N1049" s="136"/>
    </row>
    <row r="1050" spans="1:14" x14ac:dyDescent="0.2">
      <c r="A1050" s="136"/>
      <c r="B1050" s="139"/>
      <c r="C1050" s="136"/>
      <c r="D1050" s="136"/>
      <c r="E1050" s="136"/>
      <c r="F1050" s="136"/>
      <c r="G1050" s="136"/>
      <c r="H1050" s="136"/>
      <c r="I1050" s="136"/>
      <c r="J1050" s="136"/>
      <c r="K1050" s="136"/>
      <c r="L1050" s="136"/>
      <c r="M1050" s="136"/>
      <c r="N1050" s="136"/>
    </row>
    <row r="1051" spans="1:14" x14ac:dyDescent="0.2">
      <c r="A1051" s="136"/>
      <c r="B1051" s="139"/>
      <c r="C1051" s="136"/>
      <c r="D1051" s="136"/>
      <c r="E1051" s="136"/>
      <c r="F1051" s="136"/>
      <c r="G1051" s="136"/>
      <c r="H1051" s="136"/>
      <c r="I1051" s="136"/>
      <c r="J1051" s="136"/>
      <c r="K1051" s="136"/>
      <c r="L1051" s="136"/>
      <c r="M1051" s="136"/>
      <c r="N1051" s="136"/>
    </row>
    <row r="1052" spans="1:14" x14ac:dyDescent="0.2">
      <c r="A1052" s="136"/>
      <c r="B1052" s="139"/>
      <c r="C1052" s="136"/>
      <c r="D1052" s="136"/>
      <c r="E1052" s="136"/>
      <c r="F1052" s="136"/>
      <c r="G1052" s="136"/>
      <c r="H1052" s="136"/>
      <c r="I1052" s="136"/>
      <c r="J1052" s="136"/>
      <c r="K1052" s="136"/>
      <c r="L1052" s="136"/>
      <c r="M1052" s="136"/>
      <c r="N1052" s="136"/>
    </row>
    <row r="1053" spans="1:14" x14ac:dyDescent="0.2">
      <c r="A1053" s="136"/>
      <c r="B1053" s="139"/>
      <c r="C1053" s="136"/>
      <c r="D1053" s="136"/>
      <c r="E1053" s="136"/>
      <c r="F1053" s="136"/>
      <c r="G1053" s="136"/>
      <c r="H1053" s="136"/>
      <c r="I1053" s="136"/>
      <c r="J1053" s="136"/>
      <c r="K1053" s="136"/>
      <c r="L1053" s="136"/>
      <c r="M1053" s="136"/>
      <c r="N1053" s="136"/>
    </row>
    <row r="1054" spans="1:14" x14ac:dyDescent="0.2">
      <c r="A1054" s="136"/>
      <c r="B1054" s="139"/>
      <c r="C1054" s="136"/>
      <c r="D1054" s="136"/>
      <c r="E1054" s="136"/>
      <c r="F1054" s="136"/>
      <c r="G1054" s="136"/>
      <c r="H1054" s="136"/>
      <c r="I1054" s="136"/>
      <c r="J1054" s="136"/>
      <c r="K1054" s="136"/>
      <c r="L1054" s="136"/>
      <c r="M1054" s="136"/>
      <c r="N1054" s="136"/>
    </row>
    <row r="1055" spans="1:14" x14ac:dyDescent="0.2">
      <c r="A1055" s="136"/>
      <c r="B1055" s="139"/>
      <c r="C1055" s="136"/>
      <c r="D1055" s="136"/>
      <c r="E1055" s="136"/>
      <c r="F1055" s="136"/>
      <c r="G1055" s="136"/>
      <c r="H1055" s="136"/>
      <c r="I1055" s="136"/>
      <c r="J1055" s="136"/>
      <c r="K1055" s="136"/>
      <c r="L1055" s="136"/>
      <c r="M1055" s="136"/>
      <c r="N1055" s="136"/>
    </row>
    <row r="1056" spans="1:14" x14ac:dyDescent="0.2">
      <c r="A1056" s="136"/>
      <c r="B1056" s="139"/>
      <c r="C1056" s="136"/>
      <c r="D1056" s="136"/>
      <c r="E1056" s="136"/>
      <c r="F1056" s="136"/>
      <c r="G1056" s="136"/>
      <c r="H1056" s="136"/>
      <c r="I1056" s="136"/>
      <c r="J1056" s="136"/>
      <c r="K1056" s="136"/>
      <c r="L1056" s="136"/>
      <c r="M1056" s="136"/>
      <c r="N1056" s="136"/>
    </row>
    <row r="1057" spans="1:14" x14ac:dyDescent="0.2">
      <c r="A1057" s="136"/>
      <c r="B1057" s="139"/>
      <c r="C1057" s="136"/>
      <c r="D1057" s="136"/>
      <c r="E1057" s="136"/>
      <c r="F1057" s="136"/>
      <c r="G1057" s="136"/>
      <c r="H1057" s="136"/>
      <c r="I1057" s="136"/>
      <c r="J1057" s="136"/>
      <c r="K1057" s="136"/>
      <c r="L1057" s="136"/>
      <c r="M1057" s="136"/>
      <c r="N1057" s="136"/>
    </row>
    <row r="1058" spans="1:14" x14ac:dyDescent="0.2">
      <c r="A1058" s="136"/>
      <c r="B1058" s="139"/>
      <c r="C1058" s="136"/>
      <c r="D1058" s="136"/>
      <c r="E1058" s="136"/>
      <c r="F1058" s="136"/>
      <c r="G1058" s="136"/>
      <c r="H1058" s="136"/>
      <c r="I1058" s="136"/>
      <c r="J1058" s="136"/>
      <c r="K1058" s="136"/>
      <c r="L1058" s="136"/>
      <c r="M1058" s="136"/>
      <c r="N1058" s="136"/>
    </row>
    <row r="1059" spans="1:14" x14ac:dyDescent="0.2">
      <c r="A1059" s="136"/>
      <c r="B1059" s="139"/>
      <c r="C1059" s="136"/>
      <c r="D1059" s="136"/>
      <c r="E1059" s="136"/>
      <c r="F1059" s="136"/>
      <c r="G1059" s="136"/>
      <c r="H1059" s="136"/>
      <c r="I1059" s="136"/>
      <c r="J1059" s="136"/>
      <c r="K1059" s="136"/>
      <c r="L1059" s="136"/>
      <c r="M1059" s="136"/>
      <c r="N1059" s="136"/>
    </row>
    <row r="1060" spans="1:14" x14ac:dyDescent="0.2">
      <c r="A1060" s="136"/>
      <c r="B1060" s="139"/>
      <c r="C1060" s="136"/>
      <c r="D1060" s="136"/>
      <c r="E1060" s="136"/>
      <c r="F1060" s="136"/>
      <c r="G1060" s="136"/>
      <c r="H1060" s="136"/>
      <c r="I1060" s="136"/>
      <c r="J1060" s="136"/>
      <c r="K1060" s="136"/>
      <c r="L1060" s="136"/>
      <c r="M1060" s="136"/>
      <c r="N1060" s="136"/>
    </row>
    <row r="1061" spans="1:14" x14ac:dyDescent="0.2">
      <c r="A1061" s="136"/>
      <c r="B1061" s="139"/>
      <c r="C1061" s="136"/>
      <c r="D1061" s="136"/>
      <c r="E1061" s="136"/>
      <c r="F1061" s="136"/>
      <c r="G1061" s="136"/>
      <c r="H1061" s="136"/>
      <c r="I1061" s="136"/>
      <c r="J1061" s="136"/>
      <c r="K1061" s="136"/>
      <c r="L1061" s="136"/>
      <c r="M1061" s="136"/>
      <c r="N1061" s="136"/>
    </row>
    <row r="1062" spans="1:14" x14ac:dyDescent="0.2">
      <c r="A1062" s="136"/>
      <c r="B1062" s="139"/>
      <c r="C1062" s="136"/>
      <c r="D1062" s="136"/>
      <c r="E1062" s="136"/>
      <c r="F1062" s="136"/>
      <c r="G1062" s="136"/>
      <c r="H1062" s="136"/>
      <c r="I1062" s="136"/>
      <c r="J1062" s="136"/>
      <c r="K1062" s="136"/>
      <c r="L1062" s="136"/>
      <c r="M1062" s="136"/>
      <c r="N1062" s="136"/>
    </row>
    <row r="1063" spans="1:14" x14ac:dyDescent="0.2">
      <c r="A1063" s="136"/>
      <c r="B1063" s="139"/>
      <c r="C1063" s="136"/>
      <c r="D1063" s="136"/>
      <c r="E1063" s="136"/>
      <c r="F1063" s="136"/>
      <c r="G1063" s="136"/>
      <c r="H1063" s="136"/>
      <c r="I1063" s="136"/>
      <c r="J1063" s="136"/>
      <c r="K1063" s="136"/>
      <c r="L1063" s="136"/>
      <c r="M1063" s="136"/>
      <c r="N1063" s="136"/>
    </row>
    <row r="1064" spans="1:14" x14ac:dyDescent="0.2">
      <c r="A1064" s="136"/>
      <c r="B1064" s="139"/>
      <c r="C1064" s="136"/>
      <c r="D1064" s="136"/>
      <c r="E1064" s="136"/>
      <c r="F1064" s="136"/>
      <c r="G1064" s="136"/>
      <c r="H1064" s="136"/>
      <c r="I1064" s="136"/>
      <c r="J1064" s="136"/>
      <c r="K1064" s="136"/>
      <c r="L1064" s="136"/>
      <c r="M1064" s="136"/>
      <c r="N1064" s="136"/>
    </row>
    <row r="1065" spans="1:14" x14ac:dyDescent="0.2">
      <c r="A1065" s="136"/>
      <c r="B1065" s="139"/>
      <c r="C1065" s="136"/>
      <c r="D1065" s="136"/>
      <c r="E1065" s="136"/>
      <c r="F1065" s="136"/>
      <c r="G1065" s="136"/>
      <c r="H1065" s="136"/>
      <c r="I1065" s="136"/>
      <c r="J1065" s="136"/>
      <c r="K1065" s="136"/>
      <c r="L1065" s="136"/>
      <c r="M1065" s="136"/>
      <c r="N1065" s="136"/>
    </row>
    <row r="1066" spans="1:14" x14ac:dyDescent="0.2">
      <c r="A1066" s="136"/>
      <c r="B1066" s="139"/>
      <c r="C1066" s="136"/>
      <c r="D1066" s="136"/>
      <c r="E1066" s="136"/>
      <c r="F1066" s="136"/>
      <c r="G1066" s="136"/>
      <c r="H1066" s="136"/>
      <c r="I1066" s="136"/>
      <c r="J1066" s="136"/>
      <c r="K1066" s="136"/>
      <c r="L1066" s="136"/>
      <c r="M1066" s="136"/>
      <c r="N1066" s="136"/>
    </row>
    <row r="1067" spans="1:14" x14ac:dyDescent="0.2">
      <c r="A1067" s="136"/>
      <c r="B1067" s="139"/>
      <c r="C1067" s="136"/>
      <c r="D1067" s="136"/>
      <c r="E1067" s="136"/>
      <c r="F1067" s="136"/>
      <c r="G1067" s="136"/>
      <c r="H1067" s="136"/>
      <c r="I1067" s="136"/>
      <c r="J1067" s="136"/>
      <c r="K1067" s="136"/>
      <c r="L1067" s="136"/>
      <c r="M1067" s="136"/>
      <c r="N1067" s="136"/>
    </row>
    <row r="1068" spans="1:14" x14ac:dyDescent="0.2">
      <c r="A1068" s="136"/>
      <c r="B1068" s="139"/>
      <c r="C1068" s="136"/>
      <c r="D1068" s="136"/>
      <c r="E1068" s="136"/>
      <c r="F1068" s="136"/>
      <c r="G1068" s="136"/>
      <c r="H1068" s="136"/>
      <c r="I1068" s="136"/>
      <c r="J1068" s="136"/>
      <c r="K1068" s="136"/>
      <c r="L1068" s="136"/>
      <c r="M1068" s="136"/>
      <c r="N1068" s="136"/>
    </row>
    <row r="1069" spans="1:14" x14ac:dyDescent="0.2">
      <c r="A1069" s="136"/>
      <c r="B1069" s="139"/>
      <c r="C1069" s="136"/>
      <c r="D1069" s="136"/>
      <c r="E1069" s="136"/>
      <c r="F1069" s="136"/>
      <c r="G1069" s="136"/>
      <c r="H1069" s="136"/>
      <c r="I1069" s="136"/>
      <c r="J1069" s="136"/>
      <c r="K1069" s="136"/>
      <c r="L1069" s="136"/>
      <c r="M1069" s="136"/>
      <c r="N1069" s="136"/>
    </row>
    <row r="1070" spans="1:14" x14ac:dyDescent="0.2">
      <c r="A1070" s="136"/>
      <c r="B1070" s="139"/>
      <c r="C1070" s="136"/>
      <c r="D1070" s="136"/>
      <c r="E1070" s="136"/>
      <c r="F1070" s="136"/>
      <c r="G1070" s="136"/>
      <c r="H1070" s="136"/>
      <c r="I1070" s="136"/>
      <c r="J1070" s="136"/>
      <c r="K1070" s="136"/>
      <c r="L1070" s="136"/>
      <c r="M1070" s="136"/>
      <c r="N1070" s="136"/>
    </row>
    <row r="1071" spans="1:14" x14ac:dyDescent="0.2">
      <c r="A1071" s="136"/>
      <c r="B1071" s="139" t="s">
        <v>363</v>
      </c>
      <c r="C1071" s="136"/>
      <c r="D1071" s="136"/>
      <c r="E1071" s="136"/>
      <c r="F1071" s="136"/>
      <c r="G1071" s="136"/>
      <c r="H1071" s="136"/>
      <c r="I1071" s="136"/>
      <c r="J1071" s="136"/>
      <c r="K1071" s="136"/>
      <c r="L1071" s="136"/>
      <c r="M1071" s="136"/>
      <c r="N1071" s="136"/>
    </row>
    <row r="1072" spans="1:14" x14ac:dyDescent="0.2">
      <c r="A1072" s="136"/>
      <c r="B1072" s="139" t="s">
        <v>364</v>
      </c>
      <c r="C1072" s="136"/>
      <c r="D1072" s="136"/>
      <c r="E1072" s="136"/>
      <c r="F1072" s="136"/>
      <c r="G1072" s="136"/>
      <c r="H1072" s="136"/>
      <c r="I1072" s="136"/>
      <c r="J1072" s="136"/>
      <c r="K1072" s="136"/>
      <c r="L1072" s="136"/>
      <c r="M1072" s="136"/>
      <c r="N1072" s="136"/>
    </row>
  </sheetData>
  <autoFilter ref="A8:N160" xr:uid="{00000000-0009-0000-0000-000002000000}"/>
  <mergeCells count="27">
    <mergeCell ref="D109:D116"/>
    <mergeCell ref="D117:D119"/>
    <mergeCell ref="D120:D125"/>
    <mergeCell ref="D126:D132"/>
    <mergeCell ref="D133:D160"/>
    <mergeCell ref="A7:A8"/>
    <mergeCell ref="H1:K3"/>
    <mergeCell ref="H4:K5"/>
    <mergeCell ref="A6:N6"/>
    <mergeCell ref="A4:B5"/>
    <mergeCell ref="C4:G5"/>
    <mergeCell ref="L4:M5"/>
    <mergeCell ref="N4:N5"/>
    <mergeCell ref="C1:G3"/>
    <mergeCell ref="L1:M1"/>
    <mergeCell ref="L2:M2"/>
    <mergeCell ref="L3:M3"/>
    <mergeCell ref="B7:B8"/>
    <mergeCell ref="D7:D8"/>
    <mergeCell ref="J7:J8"/>
    <mergeCell ref="K7:N7"/>
    <mergeCell ref="C7:C8"/>
    <mergeCell ref="F7:F8"/>
    <mergeCell ref="G7:G8"/>
    <mergeCell ref="H7:H8"/>
    <mergeCell ref="I7:I8"/>
    <mergeCell ref="E7:E8"/>
  </mergeCells>
  <conditionalFormatting sqref="G161:G922">
    <cfRule type="expression" dxfId="209" priority="173">
      <formula>H161=1</formula>
    </cfRule>
    <cfRule type="expression" dxfId="208" priority="174">
      <formula>H161=2</formula>
    </cfRule>
    <cfRule type="expression" dxfId="207" priority="175">
      <formula>H161=3</formula>
    </cfRule>
  </conditionalFormatting>
  <conditionalFormatting sqref="H161:H922">
    <cfRule type="expression" dxfId="206" priority="170">
      <formula>I161=1</formula>
    </cfRule>
    <cfRule type="expression" dxfId="205" priority="171">
      <formula>I161=3</formula>
    </cfRule>
    <cfRule type="expression" dxfId="204" priority="172">
      <formula>I161=2</formula>
    </cfRule>
  </conditionalFormatting>
  <conditionalFormatting sqref="I161:I922">
    <cfRule type="expression" dxfId="203" priority="167">
      <formula>J161=1</formula>
    </cfRule>
    <cfRule type="expression" dxfId="202" priority="168">
      <formula>J161=2</formula>
    </cfRule>
    <cfRule type="expression" dxfId="201" priority="169">
      <formula>J161=3</formula>
    </cfRule>
  </conditionalFormatting>
  <conditionalFormatting sqref="G161:J922 J88:J160">
    <cfRule type="cellIs" dxfId="200" priority="164" operator="equal">
      <formula>"BAJA"</formula>
    </cfRule>
    <cfRule type="cellIs" dxfId="199" priority="165" operator="equal">
      <formula>"MEDIA"</formula>
    </cfRule>
    <cfRule type="cellIs" dxfId="198" priority="166" operator="equal">
      <formula>"ALTA"</formula>
    </cfRule>
  </conditionalFormatting>
  <conditionalFormatting sqref="G96:G99">
    <cfRule type="expression" dxfId="197" priority="161">
      <formula>H96=1</formula>
    </cfRule>
    <cfRule type="expression" dxfId="196" priority="162">
      <formula>H96=2</formula>
    </cfRule>
    <cfRule type="expression" dxfId="195" priority="163">
      <formula>H96=3</formula>
    </cfRule>
  </conditionalFormatting>
  <conditionalFormatting sqref="G100">
    <cfRule type="expression" dxfId="194" priority="158">
      <formula>H100=1</formula>
    </cfRule>
    <cfRule type="expression" dxfId="193" priority="159">
      <formula>H100=2</formula>
    </cfRule>
    <cfRule type="expression" dxfId="192" priority="160">
      <formula>H100=3</formula>
    </cfRule>
  </conditionalFormatting>
  <conditionalFormatting sqref="G120 G117 G111 G113:G114 G122:G124 G126:G160 G101:G109">
    <cfRule type="expression" dxfId="191" priority="155">
      <formula>H101=1</formula>
    </cfRule>
    <cfRule type="expression" dxfId="190" priority="156">
      <formula>H101=2</formula>
    </cfRule>
    <cfRule type="expression" dxfId="189" priority="157">
      <formula>H101=3</formula>
    </cfRule>
  </conditionalFormatting>
  <conditionalFormatting sqref="G118">
    <cfRule type="expression" dxfId="188" priority="152">
      <formula>H118=1</formula>
    </cfRule>
    <cfRule type="expression" dxfId="187" priority="153">
      <formula>H118=2</formula>
    </cfRule>
    <cfRule type="expression" dxfId="186" priority="154">
      <formula>H118=3</formula>
    </cfRule>
  </conditionalFormatting>
  <conditionalFormatting sqref="G116">
    <cfRule type="expression" dxfId="185" priority="149">
      <formula>H116=1</formula>
    </cfRule>
    <cfRule type="expression" dxfId="184" priority="150">
      <formula>H116=2</formula>
    </cfRule>
    <cfRule type="expression" dxfId="183" priority="151">
      <formula>H116=3</formula>
    </cfRule>
  </conditionalFormatting>
  <conditionalFormatting sqref="G119">
    <cfRule type="expression" dxfId="182" priority="146">
      <formula>H119=1</formula>
    </cfRule>
    <cfRule type="expression" dxfId="181" priority="147">
      <formula>H119=2</formula>
    </cfRule>
    <cfRule type="expression" dxfId="180" priority="148">
      <formula>H119=3</formula>
    </cfRule>
  </conditionalFormatting>
  <conditionalFormatting sqref="G121">
    <cfRule type="expression" dxfId="179" priority="143">
      <formula>H121=1</formula>
    </cfRule>
    <cfRule type="expression" dxfId="178" priority="144">
      <formula>H121=2</formula>
    </cfRule>
    <cfRule type="expression" dxfId="177" priority="145">
      <formula>H121=3</formula>
    </cfRule>
  </conditionalFormatting>
  <conditionalFormatting sqref="G141">
    <cfRule type="expression" dxfId="176" priority="140">
      <formula>H141=1</formula>
    </cfRule>
    <cfRule type="expression" dxfId="175" priority="141">
      <formula>H141=2</formula>
    </cfRule>
    <cfRule type="expression" dxfId="174" priority="142">
      <formula>H141=3</formula>
    </cfRule>
  </conditionalFormatting>
  <conditionalFormatting sqref="G110">
    <cfRule type="expression" dxfId="173" priority="137">
      <formula>H110=1</formula>
    </cfRule>
    <cfRule type="expression" dxfId="172" priority="138">
      <formula>H110=2</formula>
    </cfRule>
    <cfRule type="expression" dxfId="171" priority="139">
      <formula>H110=3</formula>
    </cfRule>
  </conditionalFormatting>
  <conditionalFormatting sqref="G112">
    <cfRule type="expression" dxfId="170" priority="134">
      <formula>H112=1</formula>
    </cfRule>
    <cfRule type="expression" dxfId="169" priority="135">
      <formula>H112=2</formula>
    </cfRule>
    <cfRule type="expression" dxfId="168" priority="136">
      <formula>H112=3</formula>
    </cfRule>
  </conditionalFormatting>
  <conditionalFormatting sqref="G115">
    <cfRule type="expression" dxfId="167" priority="131">
      <formula>H115=1</formula>
    </cfRule>
    <cfRule type="expression" dxfId="166" priority="132">
      <formula>H115=2</formula>
    </cfRule>
    <cfRule type="expression" dxfId="165" priority="133">
      <formula>H115=3</formula>
    </cfRule>
  </conditionalFormatting>
  <conditionalFormatting sqref="G125">
    <cfRule type="expression" dxfId="164" priority="128">
      <formula>H125=1</formula>
    </cfRule>
    <cfRule type="expression" dxfId="163" priority="129">
      <formula>H125=2</formula>
    </cfRule>
    <cfRule type="expression" dxfId="162" priority="130">
      <formula>H125=3</formula>
    </cfRule>
  </conditionalFormatting>
  <conditionalFormatting sqref="H96:H99">
    <cfRule type="expression" dxfId="161" priority="123">
      <formula>I96=1</formula>
    </cfRule>
    <cfRule type="expression" dxfId="160" priority="124">
      <formula>I96=3</formula>
    </cfRule>
    <cfRule type="expression" dxfId="159" priority="125">
      <formula>I96=2</formula>
    </cfRule>
  </conditionalFormatting>
  <conditionalFormatting sqref="H100">
    <cfRule type="expression" dxfId="158" priority="122">
      <formula>I100=3</formula>
    </cfRule>
    <cfRule type="expression" dxfId="157" priority="122">
      <formula>I100=1</formula>
    </cfRule>
    <cfRule type="expression" dxfId="156" priority="180">
      <formula>I100=2</formula>
    </cfRule>
  </conditionalFormatting>
  <conditionalFormatting sqref="H120 H117 H111 H113:H114 H126:H133 H122:H124 H135:H160 H101:H109">
    <cfRule type="expression" dxfId="155" priority="119">
      <formula>I101=1</formula>
    </cfRule>
    <cfRule type="expression" dxfId="154" priority="120">
      <formula>I101=3</formula>
    </cfRule>
    <cfRule type="expression" dxfId="153" priority="121">
      <formula>I101=2</formula>
    </cfRule>
  </conditionalFormatting>
  <conditionalFormatting sqref="H141">
    <cfRule type="expression" dxfId="152" priority="101">
      <formula>I141=1</formula>
    </cfRule>
    <cfRule type="expression" dxfId="151" priority="102">
      <formula>I141=3</formula>
    </cfRule>
    <cfRule type="expression" dxfId="150" priority="103">
      <formula>I141=2</formula>
    </cfRule>
  </conditionalFormatting>
  <conditionalFormatting sqref="H118">
    <cfRule type="expression" dxfId="149" priority="116">
      <formula>I118=1</formula>
    </cfRule>
    <cfRule type="expression" dxfId="148" priority="117">
      <formula>I118=3</formula>
    </cfRule>
    <cfRule type="expression" dxfId="147" priority="118">
      <formula>I118=2</formula>
    </cfRule>
  </conditionalFormatting>
  <conditionalFormatting sqref="H116">
    <cfRule type="expression" dxfId="146" priority="113">
      <formula>I116=1</formula>
    </cfRule>
    <cfRule type="expression" dxfId="145" priority="114">
      <formula>I116=3</formula>
    </cfRule>
    <cfRule type="expression" dxfId="144" priority="115">
      <formula>I116=2</formula>
    </cfRule>
  </conditionalFormatting>
  <conditionalFormatting sqref="H119">
    <cfRule type="expression" dxfId="143" priority="110">
      <formula>I119=1</formula>
    </cfRule>
    <cfRule type="expression" dxfId="142" priority="111">
      <formula>I119=3</formula>
    </cfRule>
    <cfRule type="expression" dxfId="141" priority="112">
      <formula>I119=2</formula>
    </cfRule>
  </conditionalFormatting>
  <conditionalFormatting sqref="H121">
    <cfRule type="expression" dxfId="140" priority="107">
      <formula>I121=1</formula>
    </cfRule>
    <cfRule type="expression" dxfId="139" priority="108">
      <formula>I121=3</formula>
    </cfRule>
    <cfRule type="expression" dxfId="138" priority="109">
      <formula>I121=2</formula>
    </cfRule>
  </conditionalFormatting>
  <conditionalFormatting sqref="H134">
    <cfRule type="expression" dxfId="137" priority="104">
      <formula>I134=1</formula>
    </cfRule>
    <cfRule type="expression" dxfId="136" priority="105">
      <formula>I134=3</formula>
    </cfRule>
    <cfRule type="expression" dxfId="135" priority="106">
      <formula>I134=2</formula>
    </cfRule>
  </conditionalFormatting>
  <conditionalFormatting sqref="H110">
    <cfRule type="expression" dxfId="134" priority="98">
      <formula>I110=1</formula>
    </cfRule>
    <cfRule type="expression" dxfId="133" priority="99">
      <formula>I110=3</formula>
    </cfRule>
    <cfRule type="expression" dxfId="132" priority="100">
      <formula>I110=2</formula>
    </cfRule>
  </conditionalFormatting>
  <conditionalFormatting sqref="H112">
    <cfRule type="expression" dxfId="131" priority="95">
      <formula>I112=1</formula>
    </cfRule>
    <cfRule type="expression" dxfId="130" priority="96">
      <formula>I112=3</formula>
    </cfRule>
    <cfRule type="expression" dxfId="129" priority="97">
      <formula>I112=2</formula>
    </cfRule>
  </conditionalFormatting>
  <conditionalFormatting sqref="H115">
    <cfRule type="expression" dxfId="128" priority="92">
      <formula>I115=1</formula>
    </cfRule>
    <cfRule type="expression" dxfId="127" priority="93">
      <formula>I115=3</formula>
    </cfRule>
    <cfRule type="expression" dxfId="126" priority="94">
      <formula>I115=2</formula>
    </cfRule>
  </conditionalFormatting>
  <conditionalFormatting sqref="H125">
    <cfRule type="expression" dxfId="125" priority="89">
      <formula>I125=1</formula>
    </cfRule>
    <cfRule type="expression" dxfId="124" priority="90">
      <formula>I125=3</formula>
    </cfRule>
    <cfRule type="expression" dxfId="123" priority="91">
      <formula>I125=2</formula>
    </cfRule>
  </conditionalFormatting>
  <conditionalFormatting sqref="I96:I99">
    <cfRule type="expression" dxfId="122" priority="86">
      <formula>J96=1</formula>
    </cfRule>
    <cfRule type="expression" dxfId="121" priority="87">
      <formula>J96=2</formula>
    </cfRule>
    <cfRule type="expression" dxfId="120" priority="88">
      <formula>J96=3</formula>
    </cfRule>
  </conditionalFormatting>
  <conditionalFormatting sqref="I100">
    <cfRule type="expression" dxfId="119" priority="83">
      <formula>J100=1</formula>
    </cfRule>
    <cfRule type="expression" dxfId="118" priority="84">
      <formula>J100=2</formula>
    </cfRule>
    <cfRule type="expression" dxfId="117" priority="85">
      <formula>J100=3</formula>
    </cfRule>
  </conditionalFormatting>
  <conditionalFormatting sqref="I120 I117 I111 I113:I114 I126:I133 I122:I124 I135:I160 I101:I109">
    <cfRule type="expression" dxfId="116" priority="80">
      <formula>J101=1</formula>
    </cfRule>
    <cfRule type="expression" dxfId="115" priority="81">
      <formula>J101=2</formula>
    </cfRule>
    <cfRule type="expression" dxfId="114" priority="82">
      <formula>J101=3</formula>
    </cfRule>
  </conditionalFormatting>
  <conditionalFormatting sqref="I134">
    <cfRule type="expression" dxfId="113" priority="65">
      <formula>J134=1</formula>
    </cfRule>
    <cfRule type="expression" dxfId="112" priority="66">
      <formula>J134=2</formula>
    </cfRule>
    <cfRule type="expression" dxfId="111" priority="67">
      <formula>J134=3</formula>
    </cfRule>
  </conditionalFormatting>
  <conditionalFormatting sqref="I118">
    <cfRule type="expression" dxfId="110" priority="77">
      <formula>J118=1</formula>
    </cfRule>
    <cfRule type="expression" dxfId="109" priority="78">
      <formula>J118=2</formula>
    </cfRule>
    <cfRule type="expression" dxfId="108" priority="79">
      <formula>J118=3</formula>
    </cfRule>
  </conditionalFormatting>
  <conditionalFormatting sqref="I116">
    <cfRule type="expression" dxfId="107" priority="74">
      <formula>J116=1</formula>
    </cfRule>
    <cfRule type="expression" dxfId="106" priority="75">
      <formula>J116=2</formula>
    </cfRule>
    <cfRule type="expression" dxfId="105" priority="76">
      <formula>J116=3</formula>
    </cfRule>
  </conditionalFormatting>
  <conditionalFormatting sqref="I119">
    <cfRule type="expression" dxfId="104" priority="71">
      <formula>J119=1</formula>
    </cfRule>
    <cfRule type="expression" dxfId="103" priority="72">
      <formula>J119=2</formula>
    </cfRule>
    <cfRule type="expression" dxfId="102" priority="73">
      <formula>J119=3</formula>
    </cfRule>
  </conditionalFormatting>
  <conditionalFormatting sqref="I121">
    <cfRule type="expression" dxfId="101" priority="68">
      <formula>J121=1</formula>
    </cfRule>
    <cfRule type="expression" dxfId="100" priority="69">
      <formula>J121=2</formula>
    </cfRule>
    <cfRule type="expression" dxfId="99" priority="70">
      <formula>J121=3</formula>
    </cfRule>
  </conditionalFormatting>
  <conditionalFormatting sqref="I141">
    <cfRule type="expression" dxfId="98" priority="62">
      <formula>J141=1</formula>
    </cfRule>
    <cfRule type="expression" dxfId="97" priority="63">
      <formula>J141=2</formula>
    </cfRule>
    <cfRule type="expression" dxfId="96" priority="64">
      <formula>J141=3</formula>
    </cfRule>
  </conditionalFormatting>
  <conditionalFormatting sqref="I110">
    <cfRule type="expression" dxfId="95" priority="59">
      <formula>J110=1</formula>
    </cfRule>
    <cfRule type="expression" dxfId="94" priority="60">
      <formula>J110=2</formula>
    </cfRule>
    <cfRule type="expression" dxfId="93" priority="61">
      <formula>J110=3</formula>
    </cfRule>
  </conditionalFormatting>
  <conditionalFormatting sqref="I112">
    <cfRule type="expression" dxfId="92" priority="56">
      <formula>J112=1</formula>
    </cfRule>
    <cfRule type="expression" dxfId="91" priority="57">
      <formula>J112=2</formula>
    </cfRule>
    <cfRule type="expression" dxfId="90" priority="58">
      <formula>J112=3</formula>
    </cfRule>
  </conditionalFormatting>
  <conditionalFormatting sqref="I115">
    <cfRule type="expression" dxfId="89" priority="53">
      <formula>J115=1</formula>
    </cfRule>
    <cfRule type="expression" dxfId="88" priority="54">
      <formula>J115=2</formula>
    </cfRule>
    <cfRule type="expression" dxfId="87" priority="55">
      <formula>J115=3</formula>
    </cfRule>
  </conditionalFormatting>
  <conditionalFormatting sqref="I125">
    <cfRule type="expression" dxfId="86" priority="50">
      <formula>J125=1</formula>
    </cfRule>
    <cfRule type="expression" dxfId="85" priority="51">
      <formula>J125=2</formula>
    </cfRule>
    <cfRule type="expression" dxfId="84" priority="52">
      <formula>J125=3</formula>
    </cfRule>
  </conditionalFormatting>
  <conditionalFormatting sqref="N1:N3">
    <cfRule type="containsText" dxfId="83" priority="46" operator="containsText" text="ZONA RIESGO BAJA">
      <formula>NOT(ISERROR(SEARCH("ZONA RIESGO BAJA",N1)))</formula>
    </cfRule>
    <cfRule type="containsText" dxfId="82" priority="47" operator="containsText" text="ZONA RIESGO MODERADO">
      <formula>NOT(ISERROR(SEARCH("ZONA RIESGO MODERADO",N1)))</formula>
    </cfRule>
    <cfRule type="containsText" dxfId="81" priority="48" operator="containsText" text="ZONA RIESGO ALTO">
      <formula>NOT(ISERROR(SEARCH("ZONA RIESGO ALTO",N1)))</formula>
    </cfRule>
    <cfRule type="containsText" dxfId="80" priority="49" operator="containsText" text="ZONA RIESGO EXTREMO">
      <formula>NOT(ISERROR(SEARCH("ZONA RIESGO EXTREMO",N1)))</formula>
    </cfRule>
  </conditionalFormatting>
  <conditionalFormatting sqref="J9:J87">
    <cfRule type="expression" dxfId="79" priority="37">
      <formula>J9="Media"</formula>
    </cfRule>
    <cfRule type="expression" dxfId="78" priority="38">
      <formula>J9="Baja"</formula>
    </cfRule>
    <cfRule type="expression" dxfId="77" priority="39">
      <formula>J9="Alta"</formula>
    </cfRule>
  </conditionalFormatting>
  <conditionalFormatting sqref="I84:I87 G84:G87 I9:I67 G9:G67">
    <cfRule type="expression" dxfId="76" priority="31">
      <formula>#REF!=1</formula>
    </cfRule>
    <cfRule type="expression" dxfId="75" priority="32">
      <formula>#REF!=2</formula>
    </cfRule>
    <cfRule type="expression" dxfId="74" priority="33">
      <formula>#REF!=3</formula>
    </cfRule>
  </conditionalFormatting>
  <conditionalFormatting sqref="H84:H87 H9:H67">
    <cfRule type="expression" dxfId="73" priority="34">
      <formula>#REF!=1</formula>
    </cfRule>
    <cfRule type="expression" dxfId="72" priority="35">
      <formula>#REF!=3</formula>
    </cfRule>
    <cfRule type="expression" dxfId="71" priority="36">
      <formula>#REF!=2</formula>
    </cfRule>
  </conditionalFormatting>
  <conditionalFormatting sqref="I68:I72 G68:G72">
    <cfRule type="expression" dxfId="70" priority="25">
      <formula>#REF!=1</formula>
    </cfRule>
    <cfRule type="expression" dxfId="69" priority="26">
      <formula>#REF!=2</formula>
    </cfRule>
    <cfRule type="expression" dxfId="68" priority="27">
      <formula>#REF!=3</formula>
    </cfRule>
  </conditionalFormatting>
  <conditionalFormatting sqref="H68:H72">
    <cfRule type="expression" dxfId="67" priority="28">
      <formula>#REF!=1</formula>
    </cfRule>
    <cfRule type="expression" dxfId="66" priority="29">
      <formula>#REF!=3</formula>
    </cfRule>
    <cfRule type="expression" dxfId="65" priority="30">
      <formula>#REF!=2</formula>
    </cfRule>
  </conditionalFormatting>
  <conditionalFormatting sqref="I73 G73">
    <cfRule type="expression" dxfId="64" priority="19">
      <formula>#REF!=1</formula>
    </cfRule>
    <cfRule type="expression" dxfId="63" priority="20">
      <formula>#REF!=2</formula>
    </cfRule>
    <cfRule type="expression" dxfId="62" priority="21">
      <formula>#REF!=3</formula>
    </cfRule>
  </conditionalFormatting>
  <conditionalFormatting sqref="H73">
    <cfRule type="expression" dxfId="61" priority="22">
      <formula>#REF!=1</formula>
    </cfRule>
    <cfRule type="expression" dxfId="60" priority="23">
      <formula>#REF!=3</formula>
    </cfRule>
    <cfRule type="expression" dxfId="59" priority="24">
      <formula>#REF!=2</formula>
    </cfRule>
  </conditionalFormatting>
  <conditionalFormatting sqref="I74 G74">
    <cfRule type="expression" dxfId="58" priority="13">
      <formula>#REF!=1</formula>
    </cfRule>
    <cfRule type="expression" dxfId="57" priority="14">
      <formula>#REF!=2</formula>
    </cfRule>
    <cfRule type="expression" dxfId="56" priority="15">
      <formula>#REF!=3</formula>
    </cfRule>
  </conditionalFormatting>
  <conditionalFormatting sqref="H74">
    <cfRule type="expression" dxfId="55" priority="16">
      <formula>#REF!=1</formula>
    </cfRule>
    <cfRule type="expression" dxfId="54" priority="17">
      <formula>#REF!=3</formula>
    </cfRule>
    <cfRule type="expression" dxfId="53" priority="18">
      <formula>#REF!=2</formula>
    </cfRule>
  </conditionalFormatting>
  <conditionalFormatting sqref="I75 G75">
    <cfRule type="expression" dxfId="52" priority="7">
      <formula>#REF!=1</formula>
    </cfRule>
    <cfRule type="expression" dxfId="51" priority="8">
      <formula>#REF!=2</formula>
    </cfRule>
    <cfRule type="expression" dxfId="50" priority="9">
      <formula>#REF!=3</formula>
    </cfRule>
  </conditionalFormatting>
  <conditionalFormatting sqref="H75">
    <cfRule type="expression" dxfId="49" priority="10">
      <formula>#REF!=1</formula>
    </cfRule>
    <cfRule type="expression" dxfId="48" priority="11">
      <formula>#REF!=3</formula>
    </cfRule>
    <cfRule type="expression" dxfId="47" priority="12">
      <formula>#REF!=2</formula>
    </cfRule>
  </conditionalFormatting>
  <conditionalFormatting sqref="I76:I83 G76:G83">
    <cfRule type="expression" dxfId="46" priority="1">
      <formula>#REF!=1</formula>
    </cfRule>
    <cfRule type="expression" dxfId="45" priority="2">
      <formula>#REF!=2</formula>
    </cfRule>
    <cfRule type="expression" dxfId="44" priority="3">
      <formula>#REF!=3</formula>
    </cfRule>
  </conditionalFormatting>
  <conditionalFormatting sqref="H76:H83">
    <cfRule type="expression" dxfId="43" priority="4">
      <formula>#REF!=1</formula>
    </cfRule>
    <cfRule type="expression" dxfId="42" priority="5">
      <formula>#REF!=3</formula>
    </cfRule>
    <cfRule type="expression" dxfId="41" priority="6">
      <formula>#REF!=2</formula>
    </cfRule>
  </conditionalFormatting>
  <dataValidations count="4">
    <dataValidation allowBlank="1" showInputMessage="1" showErrorMessage="1" promptTitle="SELECCIONE CON &quot;X&quot;" prompt="Seleccione con &quot;X&quot; si su impacto o afectación, supera el criterio de IMPACTO SOCIAL" sqref="N9:N11 K24:K922 K9:M24" xr:uid="{00000000-0002-0000-0200-000000000000}"/>
    <dataValidation type="list" allowBlank="1" showInputMessage="1" showErrorMessage="1" sqref="C96:C100" xr:uid="{00000000-0002-0000-0200-000003000000}">
      <formula1>PROCESOS</formula1>
    </dataValidation>
    <dataValidation allowBlank="1" showInputMessage="1" showErrorMessage="1" promptTitle="SELECCIONE CON &quot;X&quot;" prompt="Seleccione con &quot;X&quot; si su impacto o afectación, supera el criterio de IMPACTO ECONOMICO" sqref="L24:L922" xr:uid="{00000000-0002-0000-0200-000001000000}"/>
    <dataValidation allowBlank="1" showInputMessage="1" showErrorMessage="1" promptTitle="SELECCIONE CON &quot;X&quot;" prompt="Seleccione con &quot;X&quot; si su impacto o afectación, supera el criterio de IMPACTO AMBIENTAL" sqref="M24:M922" xr:uid="{00000000-0002-0000-0200-000002000000}"/>
  </dataValidation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88" operator="containsText" text="ZONA RIESGO BAJA" id="{0E142603-1A77-4A39-86A2-553D4A118DBB}">
            <xm:f>NOT(ISERROR(SEARCH("ZONA RIESGO BAJA",'HOJA RESUMEN'!K1)))</xm:f>
            <x14:dxf>
              <fill>
                <patternFill>
                  <bgColor rgb="FF00B050"/>
                </patternFill>
              </fill>
            </x14:dxf>
          </x14:cfRule>
          <x14:cfRule type="containsText" priority="189" operator="containsText" text="ZONA RIESGO MODERADO" id="{DAB5A578-2090-400D-9030-30701A76887C}">
            <xm:f>NOT(ISERROR(SEARCH("ZONA RIESGO MODERADO",'HOJA RESUMEN'!K1)))</xm:f>
            <x14:dxf>
              <fill>
                <patternFill>
                  <bgColor rgb="FFFFFF00"/>
                </patternFill>
              </fill>
            </x14:dxf>
          </x14:cfRule>
          <x14:cfRule type="containsText" priority="190" operator="containsText" text="ZONA RIESGO ALTO" id="{BA0F3CCB-CD9B-4F0A-BEB3-A4CFFDCAE2E6}">
            <xm:f>NOT(ISERROR(SEARCH("ZONA RIESGO ALTO",'HOJA RESUMEN'!K1)))</xm:f>
            <x14:dxf>
              <fill>
                <patternFill>
                  <bgColor theme="7" tint="-0.24994659260841701"/>
                </patternFill>
              </fill>
            </x14:dxf>
          </x14:cfRule>
          <x14:cfRule type="containsText" priority="191" operator="containsText" text="ZONA RIESGO EXTREMO" id="{03748FB6-5611-4A41-BA0B-FC036F5F7E80}">
            <xm:f>NOT(ISERROR(SEARCH("ZONA RIESGO EXTREMO",'HOJA RESUMEN'!K1)))</xm:f>
            <x14:dxf>
              <fill>
                <patternFill>
                  <bgColor rgb="FFFF0000"/>
                </patternFill>
              </fill>
            </x14:dxf>
          </x14:cfRule>
          <xm:sqref>L1:M2 L3 O1:XFD5 L4:M5</xm:sqref>
        </x14:conditionalFormatting>
        <x14:conditionalFormatting xmlns:xm="http://schemas.microsoft.com/office/excel/2006/main">
          <x14:cfRule type="containsText" priority="212" operator="containsText" text="ZONA RIESGO BAJA" id="{0E142603-1A77-4A39-86A2-553D4A118DBB}">
            <xm:f>NOT(ISERROR(SEARCH("ZONA RIESGO BAJA",'HOJA RESUMEN'!A1)))</xm:f>
            <x14:dxf>
              <fill>
                <patternFill>
                  <bgColor rgb="FF00B050"/>
                </patternFill>
              </fill>
            </x14:dxf>
          </x14:cfRule>
          <x14:cfRule type="containsText" priority="213" operator="containsText" text="ZONA RIESGO MODERADO" id="{DAB5A578-2090-400D-9030-30701A76887C}">
            <xm:f>NOT(ISERROR(SEARCH("ZONA RIESGO MODERADO",'HOJA RESUMEN'!A1)))</xm:f>
            <x14:dxf>
              <fill>
                <patternFill>
                  <bgColor rgb="FFFFFF00"/>
                </patternFill>
              </fill>
            </x14:dxf>
          </x14:cfRule>
          <x14:cfRule type="containsText" priority="214" operator="containsText" text="ZONA RIESGO ALTO" id="{BA0F3CCB-CD9B-4F0A-BEB3-A4CFFDCAE2E6}">
            <xm:f>NOT(ISERROR(SEARCH("ZONA RIESGO ALTO",'HOJA RESUMEN'!A1)))</xm:f>
            <x14:dxf>
              <fill>
                <patternFill>
                  <bgColor theme="7" tint="-0.24994659260841701"/>
                </patternFill>
              </fill>
            </x14:dxf>
          </x14:cfRule>
          <x14:cfRule type="containsText" priority="215" operator="containsText" text="ZONA RIESGO EXTREMO" id="{03748FB6-5611-4A41-BA0B-FC036F5F7E80}">
            <xm:f>NOT(ISERROR(SEARCH("ZONA RIESGO EXTREMO",'HOJA RESUMEN'!A1)))</xm:f>
            <x14:dxf>
              <fill>
                <patternFill>
                  <bgColor rgb="FFFF0000"/>
                </patternFill>
              </fill>
            </x14:dxf>
          </x14:cfRule>
          <xm:sqref>A5:G5 A2:B3 A1:C1 H1 A4:H4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errorTitle="Seleccione de la lista" error="Debe Seleccionar de la lista" promptTitle="Seleccione de la lista" prompt="Debe Seleccionar de la lista" xr:uid="{00000000-0002-0000-0200-000004000000}">
          <x14:formula1>
            <xm:f>'TABLAS DE INFORMACIÓN'!$D$40:$D$42</xm:f>
          </x14:formula1>
          <xm:sqref>I161:I922</xm:sqref>
        </x14:dataValidation>
        <x14:dataValidation type="list" allowBlank="1" showInputMessage="1" showErrorMessage="1" errorTitle="Seleccione de la Lista" error="Debe seleccionar de la lista desplegable" promptTitle=" SELECCIONE DE LA LISTA" prompt="Seleccione el Proceso correspondiente" xr:uid="{00000000-0002-0000-0200-000005000000}">
          <x14:formula1>
            <xm:f>'TABLAS DE INFORMACIÓN'!$H$13:$H$30</xm:f>
          </x14:formula1>
          <xm:sqref>C161:C922</xm:sqref>
        </x14:dataValidation>
        <x14:dataValidation type="list" allowBlank="1" showInputMessage="1" showErrorMessage="1" errorTitle="Seleccione de la lista" error="Debe Seleccionar de la lista desplegable" promptTitle="Seleccione de la lista" prompt="Debe Seleccionar de la lista desplegable" xr:uid="{00000000-0002-0000-0200-000006000000}">
          <x14:formula1>
            <xm:f>'TABLAS DE INFORMACIÓN'!$H$40:$H$49</xm:f>
          </x14:formula1>
          <xm:sqref>E161:E922</xm:sqref>
        </x14:dataValidation>
        <x14:dataValidation type="list" allowBlank="1" showInputMessage="1" showErrorMessage="1" errorTitle="Seleccione de la lista" error="Debe Seleccionar de la lista Desplegable" promptTitle="Seleccione de la lista" prompt="Debe Seleccionar de la lista" xr:uid="{00000000-0002-0000-0200-000007000000}">
          <x14:formula1>
            <xm:f>'TABLAS DE INFORMACIÓN'!$B$40:$B$42</xm:f>
          </x14:formula1>
          <xm:sqref>G161:G922</xm:sqref>
        </x14:dataValidation>
        <x14:dataValidation type="list" allowBlank="1" showInputMessage="1" showErrorMessage="1" errorTitle="Seleccione de la lista" error="Debe Seleccionar de la lista" promptTitle="Seleccione de la lista" prompt="Debe Seleccionar de la lista" xr:uid="{00000000-0002-0000-0200-000008000000}">
          <x14:formula1>
            <xm:f>'TABLAS DE INFORMACIÓN'!$C$40:$C$42</xm:f>
          </x14:formula1>
          <xm:sqref>H161:H922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rgb="FF1EDE14"/>
  </sheetPr>
  <dimension ref="A1:BE125"/>
  <sheetViews>
    <sheetView tabSelected="1" view="pageBreakPreview" zoomScale="90" zoomScaleNormal="80" zoomScaleSheetLayoutView="90" workbookViewId="0">
      <pane xSplit="1" ySplit="7" topLeftCell="H19" activePane="bottomRight" state="frozen"/>
      <selection pane="topRight" activeCell="B1" sqref="B1"/>
      <selection pane="bottomLeft" activeCell="A7" sqref="A7"/>
      <selection pane="bottomRight" activeCell="C19" sqref="C19"/>
    </sheetView>
  </sheetViews>
  <sheetFormatPr baseColWidth="10" defaultColWidth="11.42578125" defaultRowHeight="12.75" x14ac:dyDescent="0.25"/>
  <cols>
    <col min="1" max="1" width="17" style="92" customWidth="1"/>
    <col min="2" max="2" width="30.42578125" style="92" customWidth="1"/>
    <col min="3" max="3" width="53.7109375" style="92" customWidth="1"/>
    <col min="4" max="4" width="34.42578125" style="92" customWidth="1"/>
    <col min="5" max="5" width="32.85546875" style="92" customWidth="1"/>
    <col min="6" max="6" width="49.85546875" style="92" customWidth="1"/>
    <col min="7" max="7" width="58.7109375" style="92" customWidth="1"/>
    <col min="8" max="8" width="52.85546875" style="92" customWidth="1"/>
    <col min="9" max="12" width="16.28515625" style="92" customWidth="1"/>
    <col min="13" max="13" width="42.42578125" style="92" bestFit="1" customWidth="1"/>
    <col min="14" max="14" width="23.85546875" style="92" bestFit="1" customWidth="1"/>
    <col min="15" max="15" width="23.85546875" style="92" customWidth="1"/>
    <col min="16" max="16" width="24.28515625" style="92" bestFit="1" customWidth="1"/>
    <col min="17" max="17" width="30.85546875" style="92" customWidth="1"/>
    <col min="18" max="18" width="24.7109375" style="92" bestFit="1" customWidth="1"/>
    <col min="19" max="19" width="22.42578125" style="92" bestFit="1" customWidth="1"/>
    <col min="20" max="20" width="22.42578125" style="92" customWidth="1"/>
    <col min="21" max="21" width="26.140625" style="92" bestFit="1" customWidth="1"/>
    <col min="22" max="23" width="26.140625" style="92" customWidth="1"/>
    <col min="24" max="25" width="14.140625" style="92" bestFit="1" customWidth="1"/>
    <col min="26" max="27" width="11.42578125" style="92"/>
    <col min="28" max="28" width="29.42578125" style="92" bestFit="1" customWidth="1"/>
    <col min="29" max="29" width="35.85546875" style="92" bestFit="1" customWidth="1"/>
    <col min="30" max="30" width="24.28515625" style="92" bestFit="1" customWidth="1"/>
    <col min="31" max="31" width="19.140625" style="92" bestFit="1" customWidth="1"/>
    <col min="32" max="32" width="23.42578125" style="92" bestFit="1" customWidth="1"/>
    <col min="33" max="33" width="13.42578125" style="92" bestFit="1" customWidth="1"/>
    <col min="34" max="34" width="27.28515625" style="92" bestFit="1" customWidth="1"/>
    <col min="35" max="35" width="13.42578125" style="92" bestFit="1" customWidth="1"/>
    <col min="36" max="36" width="27.28515625" style="92" bestFit="1" customWidth="1"/>
    <col min="37" max="37" width="17.140625" style="92" customWidth="1"/>
    <col min="38" max="38" width="25.140625" style="92" bestFit="1" customWidth="1"/>
    <col min="39" max="46" width="11.42578125" style="92"/>
    <col min="47" max="47" width="14" style="92" bestFit="1" customWidth="1"/>
    <col min="48" max="48" width="89.28515625" style="92" customWidth="1"/>
    <col min="49" max="16384" width="11.42578125" style="92"/>
  </cols>
  <sheetData>
    <row r="1" spans="1:57" s="81" customFormat="1" ht="16.5" customHeight="1" thickBot="1" x14ac:dyDescent="0.3">
      <c r="A1" s="339"/>
      <c r="B1" s="303" t="s">
        <v>0</v>
      </c>
      <c r="C1" s="342"/>
      <c r="D1" s="342"/>
      <c r="E1" s="342"/>
      <c r="F1" s="304"/>
      <c r="G1" s="299" t="s">
        <v>1</v>
      </c>
      <c r="H1" s="301"/>
      <c r="I1" s="256" t="s">
        <v>2</v>
      </c>
      <c r="J1" s="257"/>
      <c r="K1" s="257"/>
      <c r="L1" s="257"/>
      <c r="M1" s="179" t="s">
        <v>3</v>
      </c>
    </row>
    <row r="2" spans="1:57" s="81" customFormat="1" ht="16.5" customHeight="1" thickBot="1" x14ac:dyDescent="0.3">
      <c r="A2" s="340"/>
      <c r="B2" s="310"/>
      <c r="C2" s="311"/>
      <c r="D2" s="311"/>
      <c r="E2" s="311"/>
      <c r="F2" s="343"/>
      <c r="G2" s="289"/>
      <c r="H2" s="290"/>
      <c r="I2" s="256" t="s">
        <v>4</v>
      </c>
      <c r="J2" s="257"/>
      <c r="K2" s="257"/>
      <c r="L2" s="257"/>
      <c r="M2" s="179">
        <v>1</v>
      </c>
    </row>
    <row r="3" spans="1:57" s="81" customFormat="1" ht="16.5" customHeight="1" thickBot="1" x14ac:dyDescent="0.3">
      <c r="A3" s="340"/>
      <c r="B3" s="305"/>
      <c r="C3" s="312"/>
      <c r="D3" s="312"/>
      <c r="E3" s="312"/>
      <c r="F3" s="306"/>
      <c r="G3" s="291"/>
      <c r="H3" s="292"/>
      <c r="I3" s="344" t="s">
        <v>5</v>
      </c>
      <c r="J3" s="345"/>
      <c r="K3" s="345"/>
      <c r="L3" s="345"/>
      <c r="M3" s="180">
        <v>44447</v>
      </c>
    </row>
    <row r="4" spans="1:57" ht="15" customHeight="1" x14ac:dyDescent="0.25">
      <c r="A4" s="340"/>
      <c r="B4" s="293" t="s">
        <v>6</v>
      </c>
      <c r="C4" s="294"/>
      <c r="D4" s="294"/>
      <c r="E4" s="294"/>
      <c r="F4" s="295"/>
      <c r="G4" s="299" t="s">
        <v>7</v>
      </c>
      <c r="H4" s="301"/>
      <c r="I4" s="303" t="s">
        <v>8</v>
      </c>
      <c r="J4" s="342"/>
      <c r="K4" s="342"/>
      <c r="L4" s="304"/>
      <c r="M4" s="263" t="s">
        <v>365</v>
      </c>
      <c r="N4" s="105"/>
      <c r="O4" s="105"/>
      <c r="P4" s="105"/>
      <c r="Q4" s="105"/>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row>
    <row r="5" spans="1:57" ht="51" customHeight="1" thickBot="1" x14ac:dyDescent="0.3">
      <c r="A5" s="341"/>
      <c r="B5" s="296"/>
      <c r="C5" s="297"/>
      <c r="D5" s="297"/>
      <c r="E5" s="297"/>
      <c r="F5" s="298"/>
      <c r="G5" s="291"/>
      <c r="H5" s="292"/>
      <c r="I5" s="305"/>
      <c r="J5" s="312"/>
      <c r="K5" s="312"/>
      <c r="L5" s="306"/>
      <c r="M5" s="265"/>
      <c r="N5" s="105"/>
      <c r="O5" s="105"/>
      <c r="P5" s="105"/>
      <c r="Q5" s="105"/>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row>
    <row r="6" spans="1:57" ht="13.5" thickBot="1" x14ac:dyDescent="0.3">
      <c r="A6" s="336" t="s">
        <v>366</v>
      </c>
      <c r="B6" s="337"/>
      <c r="C6" s="337"/>
      <c r="D6" s="337"/>
      <c r="E6" s="337"/>
      <c r="F6" s="337"/>
      <c r="G6" s="337"/>
      <c r="H6" s="337"/>
      <c r="I6" s="337"/>
      <c r="J6" s="337"/>
      <c r="K6" s="337"/>
      <c r="L6" s="337"/>
      <c r="M6" s="338"/>
      <c r="N6" s="90"/>
      <c r="O6" s="90"/>
      <c r="P6" s="90"/>
      <c r="Q6" s="90"/>
      <c r="R6" s="90"/>
      <c r="S6" s="90"/>
      <c r="T6" s="90"/>
      <c r="U6" s="90"/>
      <c r="V6" s="90"/>
      <c r="W6" s="90"/>
      <c r="X6" s="90"/>
      <c r="Y6" s="90"/>
      <c r="Z6" s="90"/>
      <c r="AA6" s="90"/>
      <c r="AB6" s="90"/>
      <c r="AC6" s="90"/>
      <c r="AD6" s="90"/>
      <c r="AE6" s="90"/>
      <c r="AF6" s="90"/>
      <c r="AG6" s="90"/>
      <c r="AH6" s="90"/>
      <c r="AI6" s="90"/>
      <c r="AJ6" s="90"/>
      <c r="AW6" s="90"/>
      <c r="AX6" s="90"/>
      <c r="AY6" s="90"/>
      <c r="AZ6" s="90"/>
    </row>
    <row r="7" spans="1:57" ht="13.5" thickBot="1" x14ac:dyDescent="0.3">
      <c r="A7" s="189" t="s">
        <v>367</v>
      </c>
      <c r="B7" s="189" t="s">
        <v>368</v>
      </c>
      <c r="C7" s="189" t="s">
        <v>369</v>
      </c>
      <c r="D7" s="189" t="s">
        <v>94</v>
      </c>
      <c r="E7" s="189" t="s">
        <v>370</v>
      </c>
      <c r="F7" s="189" t="s">
        <v>371</v>
      </c>
      <c r="G7" s="91" t="s">
        <v>372</v>
      </c>
      <c r="H7" s="91" t="s">
        <v>373</v>
      </c>
      <c r="I7" s="91" t="s">
        <v>374</v>
      </c>
      <c r="J7" s="91" t="s">
        <v>375</v>
      </c>
      <c r="K7" s="91" t="s">
        <v>376</v>
      </c>
      <c r="L7" s="91" t="s">
        <v>377</v>
      </c>
      <c r="M7" s="91" t="s">
        <v>378</v>
      </c>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BB7" s="90"/>
      <c r="BC7" s="90"/>
      <c r="BD7" s="90"/>
      <c r="BE7" s="90"/>
    </row>
    <row r="8" spans="1:57" ht="108.75" customHeight="1" x14ac:dyDescent="0.25">
      <c r="A8" s="122">
        <v>1</v>
      </c>
      <c r="B8" s="113" t="s">
        <v>379</v>
      </c>
      <c r="C8" s="224" t="s">
        <v>380</v>
      </c>
      <c r="D8" s="146" t="s">
        <v>144</v>
      </c>
      <c r="E8" s="226" t="s">
        <v>381</v>
      </c>
      <c r="F8" s="226" t="s">
        <v>382</v>
      </c>
      <c r="G8" s="226" t="s">
        <v>383</v>
      </c>
      <c r="H8" s="227" t="s">
        <v>384</v>
      </c>
      <c r="I8" s="226" t="s">
        <v>273</v>
      </c>
      <c r="J8" s="118"/>
      <c r="K8" s="118" t="s">
        <v>174</v>
      </c>
      <c r="L8" s="118" t="s">
        <v>385</v>
      </c>
      <c r="M8" s="119" t="str">
        <f>IF(OR(AND(K8="Muy Baja",L8="Leve"),AND(K8="Baja",L8="Leve"),AND(K8="Muy Baja",L8="Menor")),"BAJA",IF(OR(AND(K8="Alta",L8="Leve"),AND(K8="Alta",L8="Menor"),AND(K8="Baja",L8="Menor"),AND(K8="Media",L8="Leve"),AND(K8="Media",L8="Menor"),AND(K8="Media",L8="Moderado"),AND(K8="Baja",L8="Moderado"),AND(K8="Muy Baja",L8="Moderado")),"MODERADO",IF(OR(AND(K8="Muy Alta",L8="Moderado"),AND(K8="Muy Alta",L8="Mayor"),AND(K8="Muy Alta",L8="Leve"),AND(K8="Media",L8="Mayor"),AND(K8="Muy Alta",L8="Menor"),AND(K8="Alta",L8="Moderado"),AND(K8="Alta",L8="Mayor"),AND(K8="Baja",L8="Mayor"),AND(K8="Muy Baja",L8="Mayor")),"ALTO",IF(OR(AND(K8="Muy Alta",L8="Catastrófico"),AND(K8="Alta",L8="Catastrófico"),AND(K8="Media",L8="Catastrófico"),AND(K8="Baja",L8="Catastrófico"),AND(K8="Muy Baja",L8="Catastrófico")),"EXTREMO",0))))</f>
        <v>MODERADO</v>
      </c>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BB8" s="90"/>
      <c r="BC8" s="90"/>
      <c r="BD8" s="90"/>
      <c r="BE8" s="90"/>
    </row>
    <row r="9" spans="1:57" ht="92.25" customHeight="1" x14ac:dyDescent="0.25">
      <c r="A9" s="122">
        <v>2</v>
      </c>
      <c r="B9" s="113" t="s">
        <v>379</v>
      </c>
      <c r="C9" s="225" t="s">
        <v>386</v>
      </c>
      <c r="D9" s="146" t="s">
        <v>144</v>
      </c>
      <c r="E9" s="226" t="s">
        <v>387</v>
      </c>
      <c r="F9" s="226" t="s">
        <v>388</v>
      </c>
      <c r="G9" s="226" t="s">
        <v>389</v>
      </c>
      <c r="H9" s="227" t="s">
        <v>384</v>
      </c>
      <c r="I9" s="227" t="s">
        <v>273</v>
      </c>
      <c r="J9" s="197"/>
      <c r="K9" s="118" t="s">
        <v>174</v>
      </c>
      <c r="L9" s="118" t="s">
        <v>385</v>
      </c>
      <c r="M9" s="119" t="str">
        <f>IF(OR(AND(K9="Muy Baja",L9="Leve"),AND(K9="Baja",L9="Leve"),AND(K9="Muy Baja",L9="Menor")),"BAJA",IF(OR(AND(K9="Alta",L9="Leve"),AND(K9="Alta",L9="Menor"),AND(K9="Baja",L9="Menor"),AND(K9="Media",L9="Leve"),AND(K9="Media",L9="Menor"),AND(K9="Media",L9="Moderado"),AND(K9="Baja",L9="Moderado"),AND(K9="Muy Baja",L9="Moderado")),"MODERADO",IF(OR(AND(K9="Muy Alta",L9="Moderado"),AND(K9="Muy Alta",L9="Mayor"),AND(K9="Muy Alta",L9="Leve"),AND(K9="Media",L9="Mayor"),AND(K9="Muy Alta",L9="Menor"),AND(K9="Alta",L9="Moderado"),AND(K9="Alta",L9="Mayor"),AND(K9="Baja",L9="Mayor"),AND(K9="Muy Baja",L9="Mayor")),"ALTO",IF(OR(AND(K9="Muy Alta",L9="Catastrófico"),AND(K9="Alta",L9="Catastrófico"),AND(K9="Media",L9="Catastrófico"),AND(K9="Baja",L9="Catastrófico"),AND(K9="Muy Baja",L9="Catastrófico")),"EXTREMO",0))))</f>
        <v>MODERADO</v>
      </c>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BB9" s="90"/>
      <c r="BC9" s="90"/>
      <c r="BD9" s="90"/>
      <c r="BE9" s="90"/>
    </row>
    <row r="10" spans="1:57" ht="92.25" customHeight="1" x14ac:dyDescent="0.25">
      <c r="A10" s="122">
        <v>3</v>
      </c>
      <c r="B10" s="113" t="s">
        <v>379</v>
      </c>
      <c r="C10" s="225" t="s">
        <v>168</v>
      </c>
      <c r="D10" s="146" t="s">
        <v>144</v>
      </c>
      <c r="E10" s="226" t="s">
        <v>390</v>
      </c>
      <c r="F10" s="226" t="s">
        <v>391</v>
      </c>
      <c r="G10" s="226" t="s">
        <v>392</v>
      </c>
      <c r="H10" s="227" t="s">
        <v>393</v>
      </c>
      <c r="I10" s="227" t="s">
        <v>394</v>
      </c>
      <c r="J10" s="197"/>
      <c r="K10" s="118" t="s">
        <v>174</v>
      </c>
      <c r="L10" s="118" t="s">
        <v>385</v>
      </c>
      <c r="M10" s="119" t="str">
        <f>IF(OR(AND(K10="Muy Baja",L10="Leve"),AND(K10="Baja",L10="Leve"),AND(K10="Muy Baja",L10="Menor")),"BAJA",IF(OR(AND(K10="Alta",L10="Leve"),AND(K10="Alta",L10="Menor"),AND(K10="Baja",L10="Menor"),AND(K10="Media",L10="Leve"),AND(K10="Media",L10="Menor"),AND(K10="Media",L10="Moderado"),AND(K10="Baja",L10="Moderado"),AND(K10="Muy Baja",L10="Moderado")),"MODERADO",IF(OR(AND(K10="Muy Alta",L10="Moderado"),AND(K10="Muy Alta",L10="Mayor"),AND(K10="Muy Alta",L10="Leve"),AND(K10="Media",L10="Mayor"),AND(K10="Muy Alta",L10="Menor"),AND(K10="Alta",L10="Moderado"),AND(K10="Alta",L10="Mayor"),AND(K10="Baja",L10="Mayor"),AND(K10="Muy Baja",L10="Mayor")),"ALTO",IF(OR(AND(K10="Muy Alta",L10="Catastrófico"),AND(K10="Alta",L10="Catastrófico"),AND(K10="Media",L10="Catastrófico"),AND(K10="Baja",L10="Catastrófico"),AND(K10="Muy Baja",L10="Catastrófico")),"EXTREMO",0))))</f>
        <v>MODERADO</v>
      </c>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BB10" s="90"/>
      <c r="BC10" s="90"/>
      <c r="BD10" s="90"/>
      <c r="BE10" s="90"/>
    </row>
    <row r="11" spans="1:57" ht="100.5" customHeight="1" x14ac:dyDescent="0.25">
      <c r="A11" s="122">
        <v>4</v>
      </c>
      <c r="B11" s="113" t="s">
        <v>171</v>
      </c>
      <c r="C11" s="225" t="s">
        <v>395</v>
      </c>
      <c r="D11" s="146" t="s">
        <v>144</v>
      </c>
      <c r="E11" s="191" t="s">
        <v>396</v>
      </c>
      <c r="F11" s="191" t="s">
        <v>382</v>
      </c>
      <c r="G11" s="226" t="s">
        <v>397</v>
      </c>
      <c r="H11" s="227" t="s">
        <v>398</v>
      </c>
      <c r="I11" s="227" t="s">
        <v>273</v>
      </c>
      <c r="J11" s="197"/>
      <c r="K11" s="118" t="s">
        <v>114</v>
      </c>
      <c r="L11" s="118" t="s">
        <v>399</v>
      </c>
      <c r="M11" s="119" t="str">
        <f t="shared" ref="M11:M35" si="0">IF(OR(AND(K11="Muy Baja",L11="Leve"),AND(K11="Baja",L11="Leve"),AND(K11="Muy Baja",L11="Menor")),"BAJA",IF(OR(AND(K11="Alta",L11="Leve"),AND(K11="Alta",L11="Menor"),AND(K11="Baja",L11="Menor"),AND(K11="Media",L11="Leve"),AND(K11="Media",L11="Menor"),AND(K11="Media",L11="Moderado"),AND(K11="Baja",L11="Moderado"),AND(K11="Muy Baja",L11="Moderado")),"MODERADO",IF(OR(AND(K11="Muy Alta",L11="Moderado"),AND(K11="Muy Alta",L11="Mayor"),AND(K11="Muy Alta",L11="Leve"),AND(K11="Media",L11="Mayor"),AND(K11="Muy Alta",L11="Menor"),AND(K11="Alta",L11="Moderado"),AND(K11="Alta",L11="Mayor"),AND(K11="Baja",L11="Mayor"),AND(K11="Muy Baja",L11="Mayor")),"ALTO",IF(OR(AND(K11="Muy Alta",L11="Catastrófico"),AND(K11="Alta",L11="Catastrófico"),AND(K11="Media",L11="Catastrófico"),AND(K11="Baja",L11="Catastrófico"),AND(K11="Muy Baja",L11="Catastrófico")),"EXTREMO",0))))</f>
        <v>MODERADO</v>
      </c>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BB11" s="90"/>
      <c r="BC11" s="90"/>
      <c r="BD11" s="90"/>
      <c r="BE11" s="90"/>
    </row>
    <row r="12" spans="1:57" ht="42" customHeight="1" x14ac:dyDescent="0.25">
      <c r="A12" s="122">
        <v>5</v>
      </c>
      <c r="B12" s="113" t="s">
        <v>171</v>
      </c>
      <c r="C12" s="194" t="s">
        <v>188</v>
      </c>
      <c r="D12" s="146" t="s">
        <v>144</v>
      </c>
      <c r="E12" s="191" t="s">
        <v>396</v>
      </c>
      <c r="F12" s="191" t="s">
        <v>391</v>
      </c>
      <c r="G12" s="226" t="s">
        <v>389</v>
      </c>
      <c r="H12" s="227" t="s">
        <v>400</v>
      </c>
      <c r="I12" s="227" t="s">
        <v>273</v>
      </c>
      <c r="J12" s="197"/>
      <c r="K12" s="118" t="s">
        <v>401</v>
      </c>
      <c r="L12" s="118" t="s">
        <v>385</v>
      </c>
      <c r="M12" s="119" t="str">
        <f t="shared" si="0"/>
        <v>MODERADO</v>
      </c>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BB12" s="90"/>
      <c r="BC12" s="90"/>
      <c r="BD12" s="90"/>
      <c r="BE12" s="90"/>
    </row>
    <row r="13" spans="1:57" ht="42" customHeight="1" x14ac:dyDescent="0.25">
      <c r="A13" s="122">
        <v>6</v>
      </c>
      <c r="B13" s="113" t="s">
        <v>191</v>
      </c>
      <c r="C13" s="146" t="s">
        <v>192</v>
      </c>
      <c r="D13" s="146" t="s">
        <v>144</v>
      </c>
      <c r="E13" s="191" t="s">
        <v>402</v>
      </c>
      <c r="F13" s="226" t="s">
        <v>403</v>
      </c>
      <c r="G13" s="226" t="s">
        <v>404</v>
      </c>
      <c r="H13" s="227" t="s">
        <v>384</v>
      </c>
      <c r="I13" s="227" t="s">
        <v>273</v>
      </c>
      <c r="J13" s="197"/>
      <c r="K13" s="118" t="s">
        <v>174</v>
      </c>
      <c r="L13" s="118" t="s">
        <v>385</v>
      </c>
      <c r="M13" s="119" t="str">
        <f t="shared" si="0"/>
        <v>MODERADO</v>
      </c>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BB13" s="90"/>
      <c r="BC13" s="90"/>
      <c r="BD13" s="90"/>
      <c r="BE13" s="90"/>
    </row>
    <row r="14" spans="1:57" ht="42" customHeight="1" x14ac:dyDescent="0.25">
      <c r="A14" s="122">
        <v>7</v>
      </c>
      <c r="B14" s="113" t="s">
        <v>191</v>
      </c>
      <c r="C14" s="146" t="s">
        <v>195</v>
      </c>
      <c r="D14" s="146" t="s">
        <v>144</v>
      </c>
      <c r="E14" s="191" t="s">
        <v>381</v>
      </c>
      <c r="F14" s="226" t="s">
        <v>388</v>
      </c>
      <c r="G14" s="226" t="s">
        <v>389</v>
      </c>
      <c r="H14" s="227" t="s">
        <v>405</v>
      </c>
      <c r="I14" s="227" t="s">
        <v>273</v>
      </c>
      <c r="J14" s="197"/>
      <c r="K14" s="118" t="s">
        <v>174</v>
      </c>
      <c r="L14" s="118" t="s">
        <v>385</v>
      </c>
      <c r="M14" s="119" t="str">
        <f t="shared" si="0"/>
        <v>MODERADO</v>
      </c>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BB14" s="90"/>
      <c r="BC14" s="90"/>
      <c r="BD14" s="90"/>
      <c r="BE14" s="90"/>
    </row>
    <row r="15" spans="1:57" ht="87.75" customHeight="1" x14ac:dyDescent="0.25">
      <c r="A15" s="122">
        <v>8</v>
      </c>
      <c r="B15" s="113" t="s">
        <v>1</v>
      </c>
      <c r="C15" s="187" t="s">
        <v>406</v>
      </c>
      <c r="D15" s="146" t="s">
        <v>144</v>
      </c>
      <c r="E15" s="191" t="s">
        <v>407</v>
      </c>
      <c r="F15" s="191" t="s">
        <v>408</v>
      </c>
      <c r="G15" s="191" t="s">
        <v>392</v>
      </c>
      <c r="H15" s="192" t="s">
        <v>409</v>
      </c>
      <c r="I15" s="227" t="s">
        <v>273</v>
      </c>
      <c r="J15" s="197"/>
      <c r="K15" s="118" t="s">
        <v>174</v>
      </c>
      <c r="L15" s="118" t="s">
        <v>410</v>
      </c>
      <c r="M15" s="119" t="str">
        <f t="shared" si="0"/>
        <v>ALTO</v>
      </c>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BB15" s="90"/>
      <c r="BC15" s="90"/>
      <c r="BD15" s="90"/>
      <c r="BE15" s="90"/>
    </row>
    <row r="16" spans="1:57" ht="42" customHeight="1" x14ac:dyDescent="0.25">
      <c r="A16" s="122">
        <v>9</v>
      </c>
      <c r="B16" s="113" t="s">
        <v>222</v>
      </c>
      <c r="C16" s="194" t="s">
        <v>226</v>
      </c>
      <c r="D16" s="146" t="s">
        <v>144</v>
      </c>
      <c r="E16" s="191" t="s">
        <v>402</v>
      </c>
      <c r="F16" s="226" t="s">
        <v>411</v>
      </c>
      <c r="G16" s="226" t="s">
        <v>412</v>
      </c>
      <c r="H16" s="227" t="s">
        <v>384</v>
      </c>
      <c r="I16" s="196" t="s">
        <v>394</v>
      </c>
      <c r="J16" s="197"/>
      <c r="K16" s="118" t="s">
        <v>174</v>
      </c>
      <c r="L16" s="118" t="s">
        <v>385</v>
      </c>
      <c r="M16" s="119" t="str">
        <f t="shared" si="0"/>
        <v>MODERADO</v>
      </c>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BB16" s="90"/>
      <c r="BC16" s="90"/>
      <c r="BD16" s="90"/>
      <c r="BE16" s="90"/>
    </row>
    <row r="17" spans="1:57" ht="42" customHeight="1" x14ac:dyDescent="0.25">
      <c r="A17" s="122">
        <v>10</v>
      </c>
      <c r="B17" s="113" t="s">
        <v>222</v>
      </c>
      <c r="C17" s="194" t="s">
        <v>413</v>
      </c>
      <c r="D17" s="146" t="s">
        <v>144</v>
      </c>
      <c r="E17" s="191" t="s">
        <v>381</v>
      </c>
      <c r="F17" s="243" t="s">
        <v>414</v>
      </c>
      <c r="G17" s="226" t="s">
        <v>412</v>
      </c>
      <c r="H17" s="227" t="s">
        <v>384</v>
      </c>
      <c r="I17" s="196" t="s">
        <v>394</v>
      </c>
      <c r="J17" s="197"/>
      <c r="K17" s="118" t="s">
        <v>174</v>
      </c>
      <c r="L17" s="118" t="s">
        <v>385</v>
      </c>
      <c r="M17" s="119" t="str">
        <f t="shared" si="0"/>
        <v>MODERADO</v>
      </c>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BB17" s="90"/>
      <c r="BC17" s="90"/>
      <c r="BD17" s="90"/>
      <c r="BE17" s="90"/>
    </row>
    <row r="18" spans="1:57" ht="42" customHeight="1" x14ac:dyDescent="0.25">
      <c r="A18" s="122">
        <v>11</v>
      </c>
      <c r="B18" s="113" t="s">
        <v>222</v>
      </c>
      <c r="C18" s="194" t="s">
        <v>238</v>
      </c>
      <c r="D18" s="146" t="s">
        <v>144</v>
      </c>
      <c r="E18" s="191" t="s">
        <v>402</v>
      </c>
      <c r="F18" s="226" t="s">
        <v>411</v>
      </c>
      <c r="G18" s="226" t="s">
        <v>412</v>
      </c>
      <c r="H18" s="227" t="s">
        <v>384</v>
      </c>
      <c r="I18" s="196" t="s">
        <v>394</v>
      </c>
      <c r="J18" s="197"/>
      <c r="K18" s="118" t="s">
        <v>174</v>
      </c>
      <c r="L18" s="118" t="s">
        <v>385</v>
      </c>
      <c r="M18" s="119" t="str">
        <f t="shared" si="0"/>
        <v>MODERADO</v>
      </c>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BB18" s="90"/>
      <c r="BC18" s="90"/>
      <c r="BD18" s="90"/>
      <c r="BE18" s="90"/>
    </row>
    <row r="19" spans="1:57" ht="100.5" customHeight="1" x14ac:dyDescent="0.25">
      <c r="A19" s="122">
        <v>12</v>
      </c>
      <c r="B19" s="113" t="s">
        <v>241</v>
      </c>
      <c r="C19" s="146" t="s">
        <v>415</v>
      </c>
      <c r="D19" s="146" t="s">
        <v>144</v>
      </c>
      <c r="E19" s="191" t="s">
        <v>416</v>
      </c>
      <c r="F19" s="191" t="s">
        <v>417</v>
      </c>
      <c r="G19" s="226" t="s">
        <v>418</v>
      </c>
      <c r="H19" s="192" t="s">
        <v>419</v>
      </c>
      <c r="I19" s="196" t="s">
        <v>394</v>
      </c>
      <c r="J19" s="197"/>
      <c r="K19" s="118" t="s">
        <v>174</v>
      </c>
      <c r="L19" s="118" t="s">
        <v>385</v>
      </c>
      <c r="M19" s="119" t="str">
        <f t="shared" si="0"/>
        <v>MODERADO</v>
      </c>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BB19" s="90"/>
      <c r="BC19" s="90"/>
      <c r="BD19" s="90"/>
      <c r="BE19" s="90"/>
    </row>
    <row r="20" spans="1:57" ht="97.5" customHeight="1" x14ac:dyDescent="0.25">
      <c r="A20" s="122">
        <v>13</v>
      </c>
      <c r="B20" s="113" t="s">
        <v>241</v>
      </c>
      <c r="C20" s="244" t="s">
        <v>420</v>
      </c>
      <c r="D20" s="146" t="s">
        <v>144</v>
      </c>
      <c r="E20" s="191" t="s">
        <v>421</v>
      </c>
      <c r="F20" s="191" t="s">
        <v>417</v>
      </c>
      <c r="G20" s="226" t="s">
        <v>418</v>
      </c>
      <c r="H20" s="192" t="s">
        <v>419</v>
      </c>
      <c r="I20" s="196" t="s">
        <v>394</v>
      </c>
      <c r="J20" s="197"/>
      <c r="K20" s="118" t="s">
        <v>174</v>
      </c>
      <c r="L20" s="118" t="s">
        <v>385</v>
      </c>
      <c r="M20" s="119" t="str">
        <f t="shared" si="0"/>
        <v>MODERADO</v>
      </c>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BB20" s="90"/>
      <c r="BC20" s="90"/>
      <c r="BD20" s="90"/>
      <c r="BE20" s="90"/>
    </row>
    <row r="21" spans="1:57" ht="65.25" customHeight="1" x14ac:dyDescent="0.25">
      <c r="A21" s="122">
        <v>14</v>
      </c>
      <c r="B21" s="113" t="s">
        <v>260</v>
      </c>
      <c r="C21" s="146" t="s">
        <v>422</v>
      </c>
      <c r="D21" s="146" t="s">
        <v>268</v>
      </c>
      <c r="E21" s="226" t="s">
        <v>423</v>
      </c>
      <c r="F21" s="191" t="s">
        <v>424</v>
      </c>
      <c r="G21" s="191" t="s">
        <v>425</v>
      </c>
      <c r="H21" s="227" t="s">
        <v>426</v>
      </c>
      <c r="I21" s="196" t="s">
        <v>394</v>
      </c>
      <c r="J21" s="197"/>
      <c r="K21" s="118" t="s">
        <v>401</v>
      </c>
      <c r="L21" s="118" t="s">
        <v>385</v>
      </c>
      <c r="M21" s="119" t="str">
        <f t="shared" si="0"/>
        <v>MODERADO</v>
      </c>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BB21" s="90"/>
      <c r="BC21" s="90"/>
      <c r="BD21" s="90"/>
      <c r="BE21" s="90"/>
    </row>
    <row r="22" spans="1:57" ht="42" customHeight="1" x14ac:dyDescent="0.25">
      <c r="A22" s="122">
        <v>15</v>
      </c>
      <c r="B22" s="113" t="s">
        <v>260</v>
      </c>
      <c r="C22" s="225" t="s">
        <v>267</v>
      </c>
      <c r="D22" s="146" t="s">
        <v>427</v>
      </c>
      <c r="E22" s="226" t="s">
        <v>407</v>
      </c>
      <c r="F22" s="226" t="s">
        <v>428</v>
      </c>
      <c r="G22" s="226" t="s">
        <v>429</v>
      </c>
      <c r="H22" s="227" t="s">
        <v>426</v>
      </c>
      <c r="I22" s="196" t="s">
        <v>394</v>
      </c>
      <c r="J22" s="197"/>
      <c r="K22" s="118" t="s">
        <v>174</v>
      </c>
      <c r="L22" s="118" t="s">
        <v>385</v>
      </c>
      <c r="M22" s="119" t="str">
        <f t="shared" si="0"/>
        <v>MODERADO</v>
      </c>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BB22" s="90"/>
      <c r="BC22" s="90"/>
      <c r="BD22" s="90"/>
      <c r="BE22" s="90"/>
    </row>
    <row r="23" spans="1:57" ht="42" customHeight="1" x14ac:dyDescent="0.25">
      <c r="A23" s="122">
        <v>16</v>
      </c>
      <c r="B23" s="113" t="s">
        <v>260</v>
      </c>
      <c r="C23" s="225" t="s">
        <v>275</v>
      </c>
      <c r="D23" s="146" t="s">
        <v>427</v>
      </c>
      <c r="E23" s="226" t="s">
        <v>423</v>
      </c>
      <c r="F23" s="226" t="s">
        <v>430</v>
      </c>
      <c r="G23" s="191" t="s">
        <v>431</v>
      </c>
      <c r="H23" s="226" t="s">
        <v>398</v>
      </c>
      <c r="I23" s="196" t="s">
        <v>394</v>
      </c>
      <c r="J23" s="197"/>
      <c r="K23" s="118" t="s">
        <v>174</v>
      </c>
      <c r="L23" s="118" t="s">
        <v>385</v>
      </c>
      <c r="M23" s="119" t="str">
        <f t="shared" si="0"/>
        <v>MODERADO</v>
      </c>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BB23" s="90"/>
      <c r="BC23" s="90"/>
      <c r="BD23" s="90"/>
      <c r="BE23" s="90"/>
    </row>
    <row r="24" spans="1:57" ht="42" customHeight="1" x14ac:dyDescent="0.25">
      <c r="A24" s="122">
        <v>17</v>
      </c>
      <c r="B24" s="113" t="s">
        <v>260</v>
      </c>
      <c r="C24" s="225" t="s">
        <v>278</v>
      </c>
      <c r="D24" s="146" t="s">
        <v>427</v>
      </c>
      <c r="E24" s="226" t="s">
        <v>423</v>
      </c>
      <c r="F24" s="226" t="s">
        <v>430</v>
      </c>
      <c r="G24" s="191" t="s">
        <v>432</v>
      </c>
      <c r="H24" s="226" t="s">
        <v>384</v>
      </c>
      <c r="I24" s="196" t="s">
        <v>394</v>
      </c>
      <c r="J24" s="197"/>
      <c r="K24" s="118" t="s">
        <v>401</v>
      </c>
      <c r="L24" s="118" t="s">
        <v>385</v>
      </c>
      <c r="M24" s="119" t="str">
        <f t="shared" si="0"/>
        <v>MODERADO</v>
      </c>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BB24" s="90"/>
      <c r="BC24" s="90"/>
      <c r="BD24" s="90"/>
      <c r="BE24" s="90"/>
    </row>
    <row r="25" spans="1:57" ht="42" customHeight="1" x14ac:dyDescent="0.25">
      <c r="A25" s="122">
        <v>18</v>
      </c>
      <c r="B25" s="113" t="s">
        <v>281</v>
      </c>
      <c r="C25" s="225" t="s">
        <v>433</v>
      </c>
      <c r="D25" s="146" t="s">
        <v>144</v>
      </c>
      <c r="E25" s="226" t="s">
        <v>434</v>
      </c>
      <c r="F25" s="191" t="s">
        <v>435</v>
      </c>
      <c r="G25" s="191" t="s">
        <v>436</v>
      </c>
      <c r="H25" s="192" t="s">
        <v>437</v>
      </c>
      <c r="I25" s="196" t="s">
        <v>394</v>
      </c>
      <c r="J25" s="197"/>
      <c r="K25" s="118" t="s">
        <v>174</v>
      </c>
      <c r="L25" s="118" t="s">
        <v>385</v>
      </c>
      <c r="M25" s="119" t="str">
        <f t="shared" si="0"/>
        <v>MODERADO</v>
      </c>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BB25" s="90"/>
      <c r="BC25" s="90"/>
      <c r="BD25" s="90"/>
      <c r="BE25" s="90"/>
    </row>
    <row r="26" spans="1:57" ht="42" customHeight="1" x14ac:dyDescent="0.25">
      <c r="A26" s="122">
        <v>19</v>
      </c>
      <c r="B26" s="113" t="s">
        <v>281</v>
      </c>
      <c r="C26" s="225" t="s">
        <v>291</v>
      </c>
      <c r="D26" s="146" t="s">
        <v>144</v>
      </c>
      <c r="E26" s="226" t="s">
        <v>381</v>
      </c>
      <c r="F26" s="191" t="s">
        <v>438</v>
      </c>
      <c r="G26" s="226" t="s">
        <v>439</v>
      </c>
      <c r="H26" s="192" t="s">
        <v>440</v>
      </c>
      <c r="I26" s="196" t="s">
        <v>394</v>
      </c>
      <c r="J26" s="197"/>
      <c r="K26" s="118" t="s">
        <v>174</v>
      </c>
      <c r="L26" s="118" t="s">
        <v>385</v>
      </c>
      <c r="M26" s="119" t="str">
        <f t="shared" si="0"/>
        <v>MODERADO</v>
      </c>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BB26" s="90"/>
      <c r="BC26" s="90"/>
      <c r="BD26" s="90"/>
      <c r="BE26" s="90"/>
    </row>
    <row r="27" spans="1:57" ht="42" customHeight="1" x14ac:dyDescent="0.25">
      <c r="A27" s="122">
        <v>20</v>
      </c>
      <c r="B27" s="113" t="s">
        <v>281</v>
      </c>
      <c r="C27" s="225" t="s">
        <v>441</v>
      </c>
      <c r="D27" s="146" t="s">
        <v>144</v>
      </c>
      <c r="E27" s="226" t="s">
        <v>381</v>
      </c>
      <c r="F27" s="191" t="s">
        <v>438</v>
      </c>
      <c r="G27" s="226" t="s">
        <v>439</v>
      </c>
      <c r="H27" s="192" t="s">
        <v>440</v>
      </c>
      <c r="I27" s="196" t="s">
        <v>394</v>
      </c>
      <c r="J27" s="197"/>
      <c r="K27" s="118" t="s">
        <v>174</v>
      </c>
      <c r="L27" s="118" t="s">
        <v>385</v>
      </c>
      <c r="M27" s="119" t="str">
        <f t="shared" si="0"/>
        <v>MODERADO</v>
      </c>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BB27" s="90"/>
      <c r="BC27" s="90"/>
      <c r="BD27" s="90"/>
      <c r="BE27" s="90"/>
    </row>
    <row r="28" spans="1:57" ht="42" customHeight="1" x14ac:dyDescent="0.25">
      <c r="A28" s="122">
        <v>21</v>
      </c>
      <c r="B28" s="113" t="s">
        <v>281</v>
      </c>
      <c r="C28" s="225" t="s">
        <v>442</v>
      </c>
      <c r="D28" s="146" t="s">
        <v>144</v>
      </c>
      <c r="E28" s="226" t="s">
        <v>381</v>
      </c>
      <c r="F28" s="191" t="s">
        <v>438</v>
      </c>
      <c r="G28" s="226" t="s">
        <v>443</v>
      </c>
      <c r="H28" s="192" t="s">
        <v>440</v>
      </c>
      <c r="I28" s="196" t="s">
        <v>394</v>
      </c>
      <c r="J28" s="197"/>
      <c r="K28" s="118" t="s">
        <v>174</v>
      </c>
      <c r="L28" s="118" t="s">
        <v>385</v>
      </c>
      <c r="M28" s="119" t="str">
        <f t="shared" si="0"/>
        <v>MODERADO</v>
      </c>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BB28" s="90"/>
      <c r="BC28" s="90"/>
      <c r="BD28" s="90"/>
      <c r="BE28" s="90"/>
    </row>
    <row r="29" spans="1:57" ht="42" customHeight="1" thickBot="1" x14ac:dyDescent="0.3">
      <c r="A29" s="122">
        <v>22</v>
      </c>
      <c r="B29" s="113" t="s">
        <v>281</v>
      </c>
      <c r="C29" s="225" t="s">
        <v>444</v>
      </c>
      <c r="D29" s="146" t="s">
        <v>144</v>
      </c>
      <c r="E29" s="226" t="s">
        <v>434</v>
      </c>
      <c r="F29" s="191" t="s">
        <v>445</v>
      </c>
      <c r="G29" s="191" t="s">
        <v>446</v>
      </c>
      <c r="H29" s="192" t="s">
        <v>440</v>
      </c>
      <c r="I29" s="196" t="s">
        <v>394</v>
      </c>
      <c r="J29" s="197"/>
      <c r="K29" s="118" t="s">
        <v>174</v>
      </c>
      <c r="L29" s="118" t="s">
        <v>385</v>
      </c>
      <c r="M29" s="119" t="str">
        <f t="shared" si="0"/>
        <v>MODERADO</v>
      </c>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BB29" s="90"/>
      <c r="BC29" s="90"/>
      <c r="BD29" s="90"/>
      <c r="BE29" s="90"/>
    </row>
    <row r="30" spans="1:57" ht="72" customHeight="1" x14ac:dyDescent="0.25">
      <c r="A30" s="122">
        <v>23</v>
      </c>
      <c r="B30" s="113" t="s">
        <v>297</v>
      </c>
      <c r="C30" s="249" t="s">
        <v>447</v>
      </c>
      <c r="D30" s="146" t="s">
        <v>268</v>
      </c>
      <c r="E30" s="250" t="s">
        <v>448</v>
      </c>
      <c r="F30" s="191" t="s">
        <v>449</v>
      </c>
      <c r="G30" s="191" t="s">
        <v>450</v>
      </c>
      <c r="H30" s="192" t="s">
        <v>451</v>
      </c>
      <c r="I30" s="196" t="s">
        <v>394</v>
      </c>
      <c r="J30" s="197"/>
      <c r="K30" s="118" t="s">
        <v>114</v>
      </c>
      <c r="L30" s="118" t="s">
        <v>410</v>
      </c>
      <c r="M30" s="119" t="str">
        <f t="shared" si="0"/>
        <v>ALTO</v>
      </c>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BB30" s="90"/>
      <c r="BC30" s="90"/>
      <c r="BD30" s="90"/>
      <c r="BE30" s="90"/>
    </row>
    <row r="31" spans="1:57" ht="95.25" customHeight="1" x14ac:dyDescent="0.25">
      <c r="A31" s="122">
        <v>24</v>
      </c>
      <c r="B31" s="113" t="s">
        <v>297</v>
      </c>
      <c r="C31" s="225" t="s">
        <v>452</v>
      </c>
      <c r="D31" s="146" t="s">
        <v>427</v>
      </c>
      <c r="E31" s="226" t="s">
        <v>448</v>
      </c>
      <c r="F31" s="191" t="s">
        <v>453</v>
      </c>
      <c r="G31" s="191" t="s">
        <v>454</v>
      </c>
      <c r="H31" s="192" t="s">
        <v>455</v>
      </c>
      <c r="I31" s="196" t="s">
        <v>394</v>
      </c>
      <c r="J31" s="197"/>
      <c r="K31" s="118" t="s">
        <v>174</v>
      </c>
      <c r="L31" s="118" t="s">
        <v>410</v>
      </c>
      <c r="M31" s="119" t="str">
        <f t="shared" si="0"/>
        <v>ALTO</v>
      </c>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BB31" s="90"/>
      <c r="BC31" s="90"/>
      <c r="BD31" s="90"/>
      <c r="BE31" s="90"/>
    </row>
    <row r="32" spans="1:57" ht="42" customHeight="1" x14ac:dyDescent="0.25">
      <c r="A32" s="122">
        <v>25</v>
      </c>
      <c r="B32" s="113" t="s">
        <v>347</v>
      </c>
      <c r="C32" s="146" t="s">
        <v>456</v>
      </c>
      <c r="D32" s="146" t="s">
        <v>144</v>
      </c>
      <c r="E32" s="191" t="s">
        <v>402</v>
      </c>
      <c r="F32" s="226" t="s">
        <v>382</v>
      </c>
      <c r="G32" s="226" t="s">
        <v>432</v>
      </c>
      <c r="H32" s="227" t="s">
        <v>457</v>
      </c>
      <c r="I32" s="196" t="s">
        <v>394</v>
      </c>
      <c r="J32" s="197"/>
      <c r="K32" s="118" t="s">
        <v>174</v>
      </c>
      <c r="L32" s="118" t="s">
        <v>410</v>
      </c>
      <c r="M32" s="119" t="str">
        <f t="shared" si="0"/>
        <v>ALTO</v>
      </c>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BB32" s="90"/>
      <c r="BC32" s="90"/>
      <c r="BD32" s="90"/>
      <c r="BE32" s="90"/>
    </row>
    <row r="33" spans="1:57" ht="42" customHeight="1" x14ac:dyDescent="0.25">
      <c r="A33" s="122">
        <v>26</v>
      </c>
      <c r="B33" s="113" t="s">
        <v>351</v>
      </c>
      <c r="C33" s="224" t="s">
        <v>458</v>
      </c>
      <c r="D33" s="146" t="s">
        <v>144</v>
      </c>
      <c r="E33" s="191" t="s">
        <v>402</v>
      </c>
      <c r="F33" s="191" t="s">
        <v>382</v>
      </c>
      <c r="G33" s="191" t="s">
        <v>392</v>
      </c>
      <c r="H33" s="192" t="s">
        <v>384</v>
      </c>
      <c r="I33" s="196" t="s">
        <v>394</v>
      </c>
      <c r="J33" s="197"/>
      <c r="K33" s="118" t="s">
        <v>174</v>
      </c>
      <c r="L33" s="118" t="s">
        <v>385</v>
      </c>
      <c r="M33" s="119" t="str">
        <f t="shared" si="0"/>
        <v>MODERADO</v>
      </c>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BB33" s="90"/>
      <c r="BC33" s="90"/>
      <c r="BD33" s="90"/>
      <c r="BE33" s="90"/>
    </row>
    <row r="34" spans="1:57" ht="42" customHeight="1" x14ac:dyDescent="0.25">
      <c r="A34" s="122">
        <v>27</v>
      </c>
      <c r="B34" s="113" t="s">
        <v>351</v>
      </c>
      <c r="C34" s="225" t="s">
        <v>352</v>
      </c>
      <c r="D34" s="146" t="s">
        <v>144</v>
      </c>
      <c r="E34" s="191" t="s">
        <v>402</v>
      </c>
      <c r="F34" s="191" t="s">
        <v>459</v>
      </c>
      <c r="G34" s="191" t="s">
        <v>460</v>
      </c>
      <c r="H34" s="192" t="s">
        <v>461</v>
      </c>
      <c r="I34" s="196" t="s">
        <v>394</v>
      </c>
      <c r="J34" s="197"/>
      <c r="K34" s="118" t="s">
        <v>174</v>
      </c>
      <c r="L34" s="118" t="s">
        <v>385</v>
      </c>
      <c r="M34" s="119" t="str">
        <f t="shared" si="0"/>
        <v>MODERADO</v>
      </c>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BB34" s="90"/>
      <c r="BC34" s="90"/>
      <c r="BD34" s="90"/>
      <c r="BE34" s="90"/>
    </row>
    <row r="35" spans="1:57" ht="42" customHeight="1" x14ac:dyDescent="0.25">
      <c r="A35" s="122">
        <v>28</v>
      </c>
      <c r="B35" s="113" t="s">
        <v>358</v>
      </c>
      <c r="C35" s="225" t="s">
        <v>462</v>
      </c>
      <c r="D35" s="146" t="s">
        <v>144</v>
      </c>
      <c r="E35" s="191" t="s">
        <v>381</v>
      </c>
      <c r="F35" s="191" t="s">
        <v>391</v>
      </c>
      <c r="G35" s="191" t="s">
        <v>404</v>
      </c>
      <c r="H35" s="191" t="s">
        <v>463</v>
      </c>
      <c r="I35" s="193" t="s">
        <v>394</v>
      </c>
      <c r="J35" s="118"/>
      <c r="K35" s="118" t="s">
        <v>401</v>
      </c>
      <c r="L35" s="118" t="s">
        <v>385</v>
      </c>
      <c r="M35" s="119" t="str">
        <f t="shared" si="0"/>
        <v>MODERADO</v>
      </c>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BB35" s="90"/>
      <c r="BC35" s="90"/>
      <c r="BD35" s="90"/>
      <c r="BE35" s="90"/>
    </row>
    <row r="36" spans="1:57" ht="42" customHeight="1" x14ac:dyDescent="0.25">
      <c r="A36" s="122"/>
      <c r="B36" s="113"/>
      <c r="C36" s="146"/>
      <c r="D36" s="146"/>
      <c r="E36" s="191"/>
      <c r="F36" s="191"/>
      <c r="G36" s="191"/>
      <c r="H36" s="191"/>
      <c r="I36" s="193"/>
      <c r="J36" s="118"/>
      <c r="K36" s="118"/>
      <c r="L36" s="118"/>
      <c r="M36" s="119"/>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BB36" s="90"/>
      <c r="BC36" s="90"/>
      <c r="BD36" s="90"/>
      <c r="BE36" s="90"/>
    </row>
    <row r="37" spans="1:57" x14ac:dyDescent="0.25">
      <c r="A37" s="90"/>
      <c r="B37" s="90"/>
      <c r="C37" s="90"/>
      <c r="D37" s="90"/>
      <c r="E37" s="90"/>
      <c r="F37" s="90"/>
      <c r="G37" s="90"/>
      <c r="H37" s="90"/>
      <c r="I37" s="90"/>
      <c r="J37" s="90"/>
      <c r="K37" s="90"/>
      <c r="L37" s="90"/>
      <c r="M37" s="90"/>
      <c r="N37" s="90"/>
      <c r="O37" s="90"/>
      <c r="P37" s="90"/>
      <c r="Q37" s="90"/>
      <c r="R37" s="90"/>
      <c r="S37" s="90"/>
      <c r="T37" s="90"/>
      <c r="U37" s="90"/>
      <c r="V37" s="90"/>
      <c r="W37" s="90"/>
      <c r="X37" s="90"/>
    </row>
    <row r="38" spans="1:57" x14ac:dyDescent="0.25">
      <c r="A38" s="90"/>
      <c r="B38" s="90"/>
      <c r="C38" s="90"/>
      <c r="D38" s="90"/>
      <c r="E38" s="90"/>
      <c r="F38" s="90"/>
      <c r="G38" s="90"/>
      <c r="H38" s="90"/>
      <c r="I38" s="90"/>
      <c r="J38" s="90"/>
      <c r="K38" s="90"/>
      <c r="L38" s="90"/>
      <c r="M38" s="90"/>
      <c r="N38" s="90"/>
      <c r="O38" s="90"/>
      <c r="P38" s="90"/>
      <c r="Q38" s="90"/>
      <c r="R38" s="90"/>
      <c r="S38" s="90"/>
      <c r="T38" s="90"/>
      <c r="U38" s="90"/>
      <c r="V38" s="90"/>
      <c r="W38" s="90"/>
      <c r="X38" s="90"/>
    </row>
    <row r="39" spans="1:57" x14ac:dyDescent="0.25">
      <c r="A39" s="90"/>
      <c r="B39" s="90"/>
      <c r="C39" s="90"/>
      <c r="D39" s="90"/>
      <c r="E39" s="90"/>
      <c r="F39" s="90"/>
      <c r="G39" s="90"/>
      <c r="H39" s="90"/>
      <c r="I39" s="90"/>
      <c r="J39" s="90"/>
      <c r="K39" s="90"/>
      <c r="L39" s="90"/>
      <c r="M39" s="90"/>
      <c r="N39" s="90"/>
      <c r="O39" s="90"/>
      <c r="P39" s="90"/>
      <c r="Q39" s="90"/>
      <c r="R39" s="90"/>
      <c r="S39" s="90"/>
      <c r="T39" s="90"/>
      <c r="U39" s="90"/>
      <c r="V39" s="90"/>
      <c r="W39" s="90"/>
      <c r="X39" s="90"/>
    </row>
    <row r="40" spans="1:57" x14ac:dyDescent="0.25">
      <c r="A40" s="90"/>
      <c r="B40" s="90"/>
      <c r="C40" s="90"/>
      <c r="D40" s="90"/>
      <c r="E40" s="90"/>
      <c r="F40" s="90"/>
      <c r="G40" s="90"/>
      <c r="H40" s="90"/>
      <c r="I40" s="90"/>
      <c r="J40" s="90"/>
      <c r="K40" s="90"/>
      <c r="L40" s="90"/>
      <c r="M40" s="90"/>
      <c r="N40" s="90"/>
      <c r="O40" s="90"/>
      <c r="P40" s="90"/>
      <c r="Q40" s="90"/>
      <c r="R40" s="90"/>
      <c r="S40" s="90"/>
      <c r="T40" s="90"/>
      <c r="U40" s="90"/>
      <c r="V40" s="90"/>
      <c r="W40" s="90"/>
      <c r="X40" s="90"/>
    </row>
    <row r="41" spans="1:57" x14ac:dyDescent="0.25">
      <c r="A41" s="90"/>
      <c r="B41" s="90"/>
      <c r="C41" s="90"/>
      <c r="D41" s="90"/>
      <c r="E41" s="90"/>
      <c r="F41" s="90"/>
      <c r="G41" s="90"/>
      <c r="H41" s="90"/>
      <c r="I41" s="90"/>
      <c r="J41" s="90"/>
      <c r="K41" s="90"/>
      <c r="L41" s="90"/>
      <c r="M41" s="90"/>
      <c r="N41" s="90"/>
      <c r="O41" s="90"/>
      <c r="P41" s="90"/>
      <c r="Q41" s="90"/>
      <c r="R41" s="90"/>
      <c r="S41" s="90"/>
      <c r="T41" s="90"/>
      <c r="U41" s="90"/>
      <c r="V41" s="90"/>
      <c r="W41" s="90"/>
      <c r="X41" s="90"/>
    </row>
    <row r="42" spans="1:57" ht="13.5" thickBot="1" x14ac:dyDescent="0.3">
      <c r="A42" s="90"/>
      <c r="B42" s="90"/>
      <c r="C42" s="90"/>
      <c r="D42" s="90"/>
      <c r="E42" s="90"/>
      <c r="F42" s="90"/>
      <c r="G42" s="90"/>
      <c r="H42" s="90"/>
      <c r="I42" s="90"/>
      <c r="J42" s="90"/>
      <c r="K42" s="90"/>
      <c r="L42" s="90"/>
      <c r="M42" s="90"/>
      <c r="N42" s="90"/>
      <c r="O42" s="90"/>
      <c r="P42" s="90"/>
      <c r="Q42" s="90"/>
      <c r="R42" s="90"/>
      <c r="S42" s="90"/>
      <c r="T42" s="90"/>
      <c r="U42" s="90"/>
      <c r="V42" s="90"/>
      <c r="W42" s="90"/>
      <c r="X42" s="90"/>
    </row>
    <row r="43" spans="1:57" x14ac:dyDescent="0.25">
      <c r="A43" s="90"/>
      <c r="B43" s="90"/>
      <c r="C43" s="90"/>
      <c r="D43" s="90"/>
      <c r="E43" s="90"/>
      <c r="F43" s="90"/>
      <c r="G43" s="90"/>
      <c r="H43" s="106"/>
      <c r="I43" s="90"/>
      <c r="J43" s="90"/>
      <c r="K43" s="90"/>
      <c r="L43" s="90"/>
      <c r="M43" s="90"/>
      <c r="N43" s="90"/>
      <c r="O43" s="90"/>
      <c r="P43" s="90"/>
      <c r="Q43" s="90"/>
      <c r="R43" s="90"/>
      <c r="S43" s="90"/>
      <c r="T43" s="90"/>
      <c r="U43" s="90"/>
      <c r="V43" s="90"/>
      <c r="W43" s="90"/>
      <c r="X43" s="90"/>
    </row>
    <row r="44" spans="1:57" x14ac:dyDescent="0.25">
      <c r="A44" s="90"/>
      <c r="B44" s="90"/>
      <c r="C44" s="90"/>
      <c r="D44" s="90"/>
      <c r="E44" s="90"/>
      <c r="F44" s="90"/>
      <c r="G44" s="90"/>
      <c r="H44" s="90"/>
      <c r="I44" s="90"/>
      <c r="J44" s="90"/>
      <c r="K44" s="90"/>
      <c r="L44" s="90"/>
      <c r="M44" s="90"/>
      <c r="N44" s="90"/>
      <c r="O44" s="90"/>
      <c r="P44" s="90"/>
      <c r="Q44" s="90"/>
      <c r="R44" s="90"/>
      <c r="S44" s="90"/>
      <c r="T44" s="90"/>
      <c r="U44" s="90"/>
      <c r="V44" s="90"/>
      <c r="W44" s="90"/>
      <c r="X44" s="90"/>
    </row>
    <row r="45" spans="1:57" x14ac:dyDescent="0.25">
      <c r="A45" s="90"/>
      <c r="B45" s="90"/>
      <c r="C45" s="90"/>
      <c r="D45" s="90"/>
      <c r="E45" s="90"/>
      <c r="F45" s="90"/>
      <c r="G45" s="90"/>
      <c r="H45" s="90"/>
      <c r="I45" s="90"/>
      <c r="J45" s="90"/>
      <c r="K45" s="90"/>
      <c r="L45" s="90"/>
      <c r="M45" s="90"/>
      <c r="N45" s="90"/>
      <c r="O45" s="90"/>
      <c r="P45" s="90"/>
      <c r="Q45" s="90"/>
      <c r="R45" s="90"/>
      <c r="S45" s="90"/>
      <c r="T45" s="90"/>
      <c r="U45" s="90"/>
      <c r="V45" s="90"/>
      <c r="W45" s="90"/>
      <c r="X45" s="90"/>
    </row>
    <row r="46" spans="1:57" x14ac:dyDescent="0.25">
      <c r="A46" s="90"/>
      <c r="B46" s="90"/>
      <c r="C46" s="90"/>
      <c r="D46" s="90"/>
      <c r="E46" s="90"/>
      <c r="F46" s="90"/>
      <c r="G46" s="90"/>
      <c r="H46" s="90"/>
      <c r="I46" s="90"/>
      <c r="J46" s="90"/>
      <c r="K46" s="90"/>
      <c r="L46" s="90"/>
      <c r="M46" s="90"/>
      <c r="N46" s="90"/>
      <c r="O46" s="90"/>
      <c r="P46" s="90"/>
      <c r="Q46" s="90"/>
      <c r="R46" s="90"/>
      <c r="S46" s="90"/>
      <c r="T46" s="90"/>
      <c r="U46" s="90"/>
      <c r="V46" s="90"/>
      <c r="W46" s="90"/>
      <c r="X46" s="90"/>
    </row>
    <row r="47" spans="1:57" x14ac:dyDescent="0.25">
      <c r="A47" s="90"/>
      <c r="B47" s="90"/>
      <c r="C47" s="90"/>
      <c r="D47" s="90"/>
      <c r="E47" s="90"/>
      <c r="F47" s="90"/>
      <c r="G47" s="90"/>
      <c r="H47" s="90"/>
      <c r="I47" s="90"/>
      <c r="J47" s="90"/>
      <c r="K47" s="90"/>
      <c r="L47" s="90"/>
      <c r="M47" s="90"/>
      <c r="N47" s="90"/>
      <c r="O47" s="90"/>
      <c r="P47" s="90"/>
      <c r="Q47" s="90"/>
      <c r="R47" s="90"/>
      <c r="S47" s="90"/>
      <c r="T47" s="90"/>
      <c r="U47" s="90"/>
      <c r="V47" s="90"/>
      <c r="W47" s="90"/>
      <c r="X47" s="90"/>
    </row>
    <row r="48" spans="1:57" x14ac:dyDescent="0.25">
      <c r="A48" s="90"/>
      <c r="B48" s="90"/>
      <c r="C48" s="90"/>
      <c r="D48" s="90"/>
      <c r="E48" s="90"/>
      <c r="F48" s="90"/>
      <c r="G48" s="90"/>
      <c r="H48" s="90"/>
      <c r="I48" s="90"/>
      <c r="J48" s="90"/>
      <c r="K48" s="90"/>
      <c r="L48" s="90"/>
      <c r="M48" s="90"/>
      <c r="N48" s="90"/>
      <c r="O48" s="90"/>
      <c r="P48" s="90"/>
      <c r="Q48" s="90"/>
      <c r="R48" s="90"/>
      <c r="S48" s="90"/>
      <c r="T48" s="90"/>
      <c r="U48" s="90"/>
      <c r="V48" s="90"/>
      <c r="W48" s="90"/>
      <c r="X48" s="90"/>
    </row>
    <row r="49" spans="1:24" x14ac:dyDescent="0.25">
      <c r="A49" s="90"/>
      <c r="B49" s="90"/>
      <c r="C49" s="90"/>
      <c r="D49" s="90"/>
      <c r="E49" s="90"/>
      <c r="F49" s="90"/>
      <c r="G49" s="90"/>
      <c r="H49" s="90"/>
      <c r="I49" s="90"/>
      <c r="J49" s="90"/>
      <c r="K49" s="90"/>
      <c r="L49" s="90"/>
      <c r="M49" s="90"/>
      <c r="N49" s="90"/>
      <c r="O49" s="90"/>
      <c r="P49" s="90"/>
      <c r="Q49" s="90"/>
      <c r="R49" s="90"/>
      <c r="S49" s="90"/>
      <c r="T49" s="90"/>
      <c r="U49" s="90"/>
      <c r="V49" s="90"/>
      <c r="W49" s="90"/>
      <c r="X49" s="90"/>
    </row>
    <row r="50" spans="1:24" x14ac:dyDescent="0.25">
      <c r="A50" s="90"/>
      <c r="B50" s="90"/>
      <c r="C50" s="90"/>
      <c r="D50" s="90"/>
      <c r="E50" s="90"/>
      <c r="F50" s="90"/>
      <c r="G50" s="90"/>
      <c r="H50" s="90"/>
      <c r="I50" s="90"/>
      <c r="J50" s="90"/>
      <c r="K50" s="90"/>
      <c r="L50" s="90"/>
      <c r="M50" s="90"/>
      <c r="N50" s="90"/>
      <c r="O50" s="90"/>
      <c r="P50" s="90"/>
      <c r="Q50" s="90"/>
      <c r="R50" s="90"/>
    </row>
    <row r="51" spans="1:24" x14ac:dyDescent="0.25">
      <c r="A51" s="90"/>
      <c r="B51" s="90"/>
      <c r="C51" s="90"/>
      <c r="D51" s="90"/>
      <c r="E51" s="90"/>
      <c r="F51" s="90"/>
      <c r="G51" s="90"/>
      <c r="H51" s="90"/>
      <c r="I51" s="90"/>
      <c r="J51" s="90"/>
      <c r="K51" s="90"/>
      <c r="L51" s="90"/>
      <c r="M51" s="90"/>
      <c r="N51" s="90"/>
      <c r="O51" s="90"/>
      <c r="P51" s="90"/>
      <c r="Q51" s="90"/>
      <c r="R51" s="90"/>
    </row>
    <row r="52" spans="1:24" x14ac:dyDescent="0.25">
      <c r="A52" s="90"/>
      <c r="B52" s="90"/>
      <c r="C52" s="90"/>
      <c r="D52" s="90"/>
      <c r="E52" s="90"/>
      <c r="F52" s="90"/>
      <c r="G52" s="90"/>
      <c r="H52" s="90"/>
      <c r="I52" s="90"/>
      <c r="J52" s="90"/>
      <c r="K52" s="90"/>
      <c r="L52" s="90"/>
      <c r="M52" s="90"/>
      <c r="N52" s="90"/>
      <c r="O52" s="90"/>
      <c r="P52" s="90"/>
      <c r="Q52" s="90"/>
      <c r="R52" s="90"/>
    </row>
    <row r="53" spans="1:24" x14ac:dyDescent="0.25">
      <c r="A53" s="90"/>
      <c r="B53" s="90"/>
      <c r="C53" s="90"/>
      <c r="D53" s="90"/>
      <c r="E53" s="90"/>
      <c r="F53" s="90"/>
      <c r="G53" s="90"/>
      <c r="H53" s="90"/>
      <c r="I53" s="90"/>
      <c r="J53" s="90"/>
      <c r="K53" s="90"/>
      <c r="L53" s="90"/>
      <c r="M53" s="90"/>
      <c r="N53" s="90"/>
      <c r="O53" s="90"/>
      <c r="P53" s="90"/>
      <c r="Q53" s="90"/>
      <c r="R53" s="90"/>
    </row>
    <row r="54" spans="1:24" x14ac:dyDescent="0.25">
      <c r="A54" s="90"/>
      <c r="B54" s="90"/>
      <c r="C54" s="90"/>
      <c r="D54" s="90"/>
      <c r="E54" s="90"/>
      <c r="F54" s="90"/>
      <c r="G54" s="90"/>
      <c r="H54" s="90"/>
      <c r="I54" s="90"/>
      <c r="J54" s="90"/>
      <c r="K54" s="90"/>
      <c r="L54" s="90"/>
      <c r="M54" s="90"/>
      <c r="N54" s="90"/>
      <c r="O54" s="90"/>
      <c r="P54" s="90"/>
      <c r="Q54" s="90"/>
      <c r="R54" s="90"/>
    </row>
    <row r="55" spans="1:24" x14ac:dyDescent="0.25">
      <c r="A55" s="90"/>
      <c r="B55" s="90"/>
      <c r="C55" s="90"/>
      <c r="D55" s="90"/>
      <c r="E55" s="90"/>
      <c r="F55" s="90"/>
      <c r="G55" s="90"/>
      <c r="H55" s="90"/>
      <c r="I55" s="90"/>
      <c r="J55" s="90"/>
      <c r="K55" s="90"/>
      <c r="L55" s="90"/>
      <c r="M55" s="90"/>
      <c r="N55" s="90"/>
      <c r="O55" s="90"/>
      <c r="P55" s="90"/>
      <c r="Q55" s="90"/>
      <c r="R55" s="90"/>
    </row>
    <row r="56" spans="1:24" x14ac:dyDescent="0.25">
      <c r="A56" s="90"/>
      <c r="B56" s="90"/>
      <c r="C56" s="90"/>
      <c r="D56" s="90"/>
      <c r="E56" s="90"/>
      <c r="F56" s="90"/>
      <c r="G56" s="90"/>
      <c r="H56" s="90"/>
      <c r="I56" s="90"/>
      <c r="J56" s="90"/>
      <c r="K56" s="90"/>
      <c r="L56" s="90"/>
      <c r="M56" s="90"/>
      <c r="N56" s="90"/>
      <c r="O56" s="90"/>
      <c r="P56" s="90"/>
      <c r="Q56" s="90"/>
      <c r="R56" s="90"/>
    </row>
    <row r="57" spans="1:24" x14ac:dyDescent="0.25">
      <c r="A57" s="90"/>
      <c r="B57" s="90"/>
      <c r="C57" s="90"/>
      <c r="D57" s="90"/>
      <c r="E57" s="90"/>
      <c r="F57" s="90"/>
      <c r="G57" s="90"/>
      <c r="H57" s="90"/>
      <c r="I57" s="90"/>
      <c r="J57" s="90"/>
      <c r="K57" s="90"/>
      <c r="L57" s="90"/>
      <c r="M57" s="90"/>
      <c r="N57" s="90"/>
      <c r="O57" s="90"/>
      <c r="P57" s="90"/>
      <c r="Q57" s="90"/>
      <c r="R57" s="90"/>
    </row>
    <row r="58" spans="1:24" x14ac:dyDescent="0.25">
      <c r="A58" s="90"/>
      <c r="B58" s="90"/>
      <c r="C58" s="90"/>
      <c r="D58" s="90"/>
      <c r="E58" s="90"/>
      <c r="F58" s="90"/>
      <c r="G58" s="90"/>
      <c r="H58" s="90"/>
      <c r="I58" s="90"/>
      <c r="J58" s="90"/>
      <c r="K58" s="90"/>
      <c r="L58" s="90"/>
      <c r="M58" s="90"/>
      <c r="N58" s="90"/>
      <c r="O58" s="90"/>
      <c r="P58" s="90"/>
      <c r="Q58" s="90"/>
      <c r="R58" s="90"/>
    </row>
    <row r="59" spans="1:24" x14ac:dyDescent="0.25">
      <c r="A59" s="90"/>
      <c r="B59" s="90"/>
      <c r="C59" s="90"/>
      <c r="D59" s="90"/>
      <c r="E59" s="90"/>
      <c r="F59" s="90"/>
      <c r="G59" s="90"/>
      <c r="H59" s="90"/>
      <c r="I59" s="90"/>
      <c r="J59" s="90"/>
      <c r="K59" s="90"/>
      <c r="L59" s="90"/>
      <c r="M59" s="90"/>
      <c r="N59" s="90"/>
      <c r="O59" s="90"/>
      <c r="P59" s="90"/>
      <c r="Q59" s="90"/>
      <c r="R59" s="90"/>
    </row>
    <row r="60" spans="1:24" x14ac:dyDescent="0.25">
      <c r="A60" s="90"/>
      <c r="B60" s="90"/>
      <c r="C60" s="90"/>
      <c r="D60" s="90"/>
      <c r="E60" s="90"/>
      <c r="F60" s="90"/>
      <c r="G60" s="90"/>
      <c r="H60" s="90"/>
      <c r="I60" s="90"/>
      <c r="J60" s="90"/>
      <c r="K60" s="90"/>
      <c r="L60" s="90"/>
      <c r="M60" s="90"/>
      <c r="N60" s="90"/>
      <c r="O60" s="90"/>
      <c r="P60" s="90"/>
      <c r="Q60" s="90"/>
      <c r="R60" s="90"/>
    </row>
    <row r="61" spans="1:24" x14ac:dyDescent="0.25">
      <c r="A61" s="90"/>
      <c r="B61" s="90"/>
      <c r="C61" s="90"/>
      <c r="D61" s="90"/>
      <c r="E61" s="90"/>
      <c r="F61" s="90"/>
      <c r="G61" s="90"/>
      <c r="H61" s="90"/>
      <c r="I61" s="90"/>
      <c r="J61" s="90"/>
      <c r="K61" s="90"/>
      <c r="L61" s="90"/>
      <c r="M61" s="90"/>
      <c r="N61" s="90"/>
      <c r="O61" s="90"/>
      <c r="P61" s="90"/>
      <c r="Q61" s="90"/>
      <c r="R61" s="90"/>
    </row>
    <row r="62" spans="1:24" x14ac:dyDescent="0.25">
      <c r="A62" s="90"/>
      <c r="B62" s="90"/>
      <c r="C62" s="90"/>
      <c r="D62" s="90"/>
      <c r="E62" s="90"/>
      <c r="F62" s="90"/>
      <c r="G62" s="90"/>
      <c r="H62" s="90"/>
      <c r="I62" s="90"/>
      <c r="J62" s="90"/>
      <c r="K62" s="90"/>
      <c r="L62" s="90"/>
      <c r="M62" s="90"/>
      <c r="N62" s="90"/>
      <c r="O62" s="90"/>
      <c r="P62" s="90"/>
      <c r="Q62" s="90"/>
      <c r="R62" s="90"/>
    </row>
    <row r="63" spans="1:24" x14ac:dyDescent="0.25">
      <c r="A63" s="90"/>
      <c r="B63" s="90"/>
      <c r="C63" s="90"/>
      <c r="D63" s="90"/>
      <c r="E63" s="90"/>
      <c r="F63" s="90"/>
      <c r="G63" s="90"/>
      <c r="H63" s="90"/>
      <c r="I63" s="90"/>
      <c r="J63" s="90"/>
      <c r="K63" s="90"/>
      <c r="L63" s="90"/>
      <c r="M63" s="90"/>
      <c r="N63" s="90"/>
      <c r="O63" s="90"/>
      <c r="P63" s="90"/>
      <c r="Q63" s="90"/>
      <c r="R63" s="90"/>
    </row>
    <row r="64" spans="1:24" x14ac:dyDescent="0.25">
      <c r="A64" s="90"/>
      <c r="B64" s="90"/>
      <c r="C64" s="90"/>
      <c r="D64" s="90"/>
      <c r="E64" s="90"/>
      <c r="F64" s="90"/>
      <c r="G64" s="90"/>
      <c r="H64" s="90"/>
      <c r="I64" s="90"/>
      <c r="J64" s="90"/>
      <c r="K64" s="90"/>
      <c r="L64" s="90"/>
      <c r="M64" s="90"/>
      <c r="N64" s="90"/>
      <c r="O64" s="90"/>
      <c r="P64" s="90"/>
      <c r="Q64" s="90"/>
      <c r="R64" s="90"/>
    </row>
    <row r="65" spans="1:34" x14ac:dyDescent="0.25">
      <c r="A65" s="90"/>
      <c r="B65" s="90"/>
      <c r="C65" s="90"/>
      <c r="D65" s="90"/>
      <c r="E65" s="90"/>
      <c r="F65" s="90"/>
      <c r="G65" s="90"/>
      <c r="H65" s="90"/>
      <c r="I65" s="90"/>
      <c r="J65" s="90"/>
      <c r="K65" s="90"/>
      <c r="L65" s="90"/>
      <c r="M65" s="90"/>
      <c r="N65" s="90"/>
      <c r="O65" s="90"/>
      <c r="P65" s="90"/>
      <c r="Q65" s="90"/>
      <c r="R65" s="90"/>
    </row>
    <row r="66" spans="1:34" x14ac:dyDescent="0.25">
      <c r="A66" s="90"/>
      <c r="B66" s="90"/>
      <c r="C66" s="90"/>
      <c r="D66" s="90"/>
      <c r="E66" s="90"/>
      <c r="F66" s="90"/>
      <c r="G66" s="90"/>
      <c r="H66" s="90"/>
      <c r="I66" s="90"/>
      <c r="J66" s="90"/>
      <c r="K66" s="90"/>
      <c r="L66" s="90"/>
      <c r="M66" s="90"/>
      <c r="N66" s="90"/>
      <c r="O66" s="90"/>
      <c r="P66" s="90"/>
      <c r="Q66" s="90"/>
      <c r="R66" s="90"/>
    </row>
    <row r="67" spans="1:34" x14ac:dyDescent="0.25">
      <c r="A67" s="90"/>
      <c r="B67" s="90"/>
      <c r="C67" s="90"/>
      <c r="D67" s="90"/>
      <c r="E67" s="90"/>
      <c r="F67" s="90"/>
      <c r="G67" s="90"/>
      <c r="H67" s="90"/>
      <c r="I67" s="90"/>
      <c r="J67" s="90"/>
      <c r="K67" s="90"/>
      <c r="L67" s="90"/>
      <c r="M67" s="90"/>
      <c r="N67" s="90"/>
      <c r="O67" s="90"/>
      <c r="P67" s="90"/>
      <c r="Q67" s="90"/>
      <c r="R67" s="90"/>
    </row>
    <row r="68" spans="1:34" x14ac:dyDescent="0.25">
      <c r="A68" s="90"/>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row>
    <row r="69" spans="1:34" x14ac:dyDescent="0.25">
      <c r="A69" s="90"/>
      <c r="B69" s="90"/>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row>
    <row r="70" spans="1:34" x14ac:dyDescent="0.25">
      <c r="A70" s="90"/>
      <c r="B70" s="90"/>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row>
    <row r="71" spans="1:34" x14ac:dyDescent="0.25">
      <c r="A71" s="90"/>
      <c r="B71" s="90"/>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row>
    <row r="72" spans="1:34" x14ac:dyDescent="0.25">
      <c r="A72" s="90"/>
      <c r="B72" s="90"/>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row>
    <row r="73" spans="1:34" x14ac:dyDescent="0.25">
      <c r="A73" s="90"/>
      <c r="B73" s="90"/>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row>
    <row r="74" spans="1:34" x14ac:dyDescent="0.25">
      <c r="A74" s="90"/>
      <c r="B74" s="90"/>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row>
    <row r="75" spans="1:34" x14ac:dyDescent="0.25">
      <c r="A75" s="90"/>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row>
    <row r="76" spans="1:34" x14ac:dyDescent="0.25">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row>
    <row r="77" spans="1:34" x14ac:dyDescent="0.25">
      <c r="A77" s="90"/>
      <c r="B77" s="90"/>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row>
    <row r="78" spans="1:34" x14ac:dyDescent="0.25">
      <c r="A78" s="90"/>
      <c r="B78" s="90"/>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row>
    <row r="79" spans="1:34" x14ac:dyDescent="0.25">
      <c r="A79" s="90"/>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row>
    <row r="80" spans="1:34" x14ac:dyDescent="0.25">
      <c r="A80" s="90"/>
      <c r="B80" s="90"/>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row>
    <row r="81" spans="1:34" x14ac:dyDescent="0.25">
      <c r="A81" s="90"/>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row>
    <row r="82" spans="1:34" x14ac:dyDescent="0.25">
      <c r="A82" s="90"/>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row>
    <row r="83" spans="1:34" x14ac:dyDescent="0.25">
      <c r="A83" s="90"/>
      <c r="B83" s="90"/>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row>
    <row r="84" spans="1:34" x14ac:dyDescent="0.25">
      <c r="A84" s="90"/>
      <c r="B84" s="90"/>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row>
    <row r="85" spans="1:34" x14ac:dyDescent="0.25">
      <c r="A85" s="90"/>
      <c r="B85" s="90"/>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row>
    <row r="86" spans="1:34" x14ac:dyDescent="0.25">
      <c r="A86" s="90"/>
      <c r="B86" s="90"/>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row>
    <row r="87" spans="1:34" x14ac:dyDescent="0.25">
      <c r="A87" s="90"/>
      <c r="B87" s="90"/>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row>
    <row r="88" spans="1:34" x14ac:dyDescent="0.25">
      <c r="A88" s="90"/>
      <c r="B88" s="90"/>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row>
    <row r="89" spans="1:34" x14ac:dyDescent="0.25">
      <c r="A89" s="90"/>
      <c r="B89" s="90"/>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90"/>
    </row>
    <row r="90" spans="1:34" x14ac:dyDescent="0.25">
      <c r="A90" s="90"/>
      <c r="B90" s="90"/>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row>
    <row r="91" spans="1:34" x14ac:dyDescent="0.25">
      <c r="A91" s="90"/>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row>
    <row r="92" spans="1:34" x14ac:dyDescent="0.25">
      <c r="A92" s="90"/>
      <c r="B92" s="90"/>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row>
    <row r="93" spans="1:34" x14ac:dyDescent="0.25">
      <c r="A93" s="90"/>
      <c r="B93" s="90"/>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90"/>
    </row>
    <row r="94" spans="1:34" x14ac:dyDescent="0.25">
      <c r="A94" s="90"/>
      <c r="B94" s="90"/>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row>
    <row r="95" spans="1:34" x14ac:dyDescent="0.25">
      <c r="A95" s="90"/>
      <c r="B95" s="90"/>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row>
    <row r="96" spans="1:34" x14ac:dyDescent="0.25">
      <c r="A96" s="90"/>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row>
    <row r="97" spans="1:34" x14ac:dyDescent="0.25">
      <c r="A97" s="90"/>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row>
    <row r="98" spans="1:34" x14ac:dyDescent="0.25">
      <c r="A98" s="90"/>
      <c r="B98" s="90"/>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row>
    <row r="99" spans="1:34" x14ac:dyDescent="0.25">
      <c r="A99" s="90"/>
      <c r="B99" s="90"/>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row>
    <row r="100" spans="1:34" x14ac:dyDescent="0.25">
      <c r="A100" s="90"/>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row>
    <row r="101" spans="1:34" x14ac:dyDescent="0.25">
      <c r="A101" s="90"/>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row>
    <row r="102" spans="1:34" x14ac:dyDescent="0.25">
      <c r="A102" s="90"/>
      <c r="B102" s="90"/>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row>
    <row r="103" spans="1:34" x14ac:dyDescent="0.25">
      <c r="A103" s="90"/>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row>
    <row r="104" spans="1:34" x14ac:dyDescent="0.25">
      <c r="A104" s="90"/>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row>
    <row r="105" spans="1:34" x14ac:dyDescent="0.25">
      <c r="A105" s="90"/>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row>
    <row r="106" spans="1:34" x14ac:dyDescent="0.25">
      <c r="A106" s="90"/>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row>
    <row r="107" spans="1:34" x14ac:dyDescent="0.25">
      <c r="A107" s="90"/>
      <c r="B107" s="90"/>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row>
    <row r="108" spans="1:34" x14ac:dyDescent="0.25">
      <c r="A108" s="90"/>
      <c r="B108" s="90"/>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row>
    <row r="109" spans="1:34" x14ac:dyDescent="0.25">
      <c r="A109" s="90"/>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row>
    <row r="110" spans="1:34" x14ac:dyDescent="0.25">
      <c r="A110" s="90"/>
      <c r="B110" s="90"/>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0"/>
      <c r="AH110" s="90"/>
    </row>
    <row r="111" spans="1:34" x14ac:dyDescent="0.25">
      <c r="A111" s="90"/>
      <c r="B111" s="90"/>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row>
    <row r="112" spans="1:34" x14ac:dyDescent="0.25">
      <c r="A112" s="90"/>
      <c r="B112" s="90"/>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row>
    <row r="113" spans="1:34" x14ac:dyDescent="0.25">
      <c r="A113" s="90"/>
      <c r="B113" s="90"/>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row>
    <row r="114" spans="1:34" x14ac:dyDescent="0.25">
      <c r="A114" s="90"/>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row>
    <row r="115" spans="1:34" x14ac:dyDescent="0.25">
      <c r="A115" s="90"/>
      <c r="B115" s="90"/>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c r="AH115" s="90"/>
    </row>
    <row r="116" spans="1:34" x14ac:dyDescent="0.25">
      <c r="A116" s="90"/>
      <c r="B116" s="90"/>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row>
    <row r="117" spans="1:34" x14ac:dyDescent="0.25">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row>
    <row r="118" spans="1:34" x14ac:dyDescent="0.25">
      <c r="A118" s="90"/>
      <c r="B118" s="90"/>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row>
    <row r="119" spans="1:34" x14ac:dyDescent="0.25">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c r="AH119" s="90"/>
    </row>
    <row r="120" spans="1:34" x14ac:dyDescent="0.25">
      <c r="A120" s="90"/>
      <c r="B120" s="90"/>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c r="AG120" s="90"/>
      <c r="AH120" s="90"/>
    </row>
    <row r="121" spans="1:34" x14ac:dyDescent="0.25">
      <c r="A121" s="90"/>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row>
    <row r="122" spans="1:34" x14ac:dyDescent="0.25">
      <c r="A122" s="90"/>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row>
    <row r="123" spans="1:34" x14ac:dyDescent="0.25">
      <c r="A123" s="90"/>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row>
    <row r="124" spans="1:34" x14ac:dyDescent="0.25">
      <c r="A124" s="90"/>
      <c r="B124" s="90"/>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c r="AG124" s="90"/>
      <c r="AH124" s="90"/>
    </row>
    <row r="125" spans="1:34" x14ac:dyDescent="0.25">
      <c r="A125" s="90"/>
      <c r="B125" s="90"/>
      <c r="D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row>
  </sheetData>
  <autoFilter ref="A7:BE35" xr:uid="{00000000-0009-0000-0000-000003000000}"/>
  <mergeCells count="11">
    <mergeCell ref="M4:M5"/>
    <mergeCell ref="A6:M6"/>
    <mergeCell ref="A1:A5"/>
    <mergeCell ref="B4:F5"/>
    <mergeCell ref="G4:H5"/>
    <mergeCell ref="B1:F3"/>
    <mergeCell ref="G1:H3"/>
    <mergeCell ref="I1:L1"/>
    <mergeCell ref="I2:L2"/>
    <mergeCell ref="I3:L3"/>
    <mergeCell ref="I4:L5"/>
  </mergeCells>
  <conditionalFormatting sqref="A1:B1 N1:XFD3 I1:I3">
    <cfRule type="containsText" dxfId="32" priority="531" operator="containsText" text="ZONA RIESGO BAJA">
      <formula>NOT(ISERROR(SEARCH("ZONA RIESGO BAJA",A1)))</formula>
    </cfRule>
    <cfRule type="containsText" dxfId="31" priority="532" operator="containsText" text="ZONA RIESGO MODERADO">
      <formula>NOT(ISERROR(SEARCH("ZONA RIESGO MODERADO",A1)))</formula>
    </cfRule>
    <cfRule type="containsText" dxfId="30" priority="533" operator="containsText" text="ZONA RIESGO ALTO">
      <formula>NOT(ISERROR(SEARCH("ZONA RIESGO ALTO",A1)))</formula>
    </cfRule>
    <cfRule type="containsText" dxfId="29" priority="534" operator="containsText" text="ZONA RIESGO EXTREMO">
      <formula>NOT(ISERROR(SEARCH("ZONA RIESGO EXTREMO",A1)))</formula>
    </cfRule>
  </conditionalFormatting>
  <conditionalFormatting sqref="K8:K36">
    <cfRule type="cellIs" dxfId="28" priority="346" operator="equal">
      <formula>"EXTREMO"</formula>
    </cfRule>
  </conditionalFormatting>
  <conditionalFormatting sqref="M8:M36">
    <cfRule type="cellIs" dxfId="27" priority="317" operator="equal">
      <formula>"EXTREMO"</formula>
    </cfRule>
    <cfRule type="cellIs" dxfId="26" priority="319" operator="equal">
      <formula>"MODERADO"</formula>
    </cfRule>
    <cfRule type="containsText" dxfId="25" priority="320" operator="containsText" text="ALTO">
      <formula>NOT(ISERROR(SEARCH("ALTO",M8)))</formula>
    </cfRule>
    <cfRule type="containsText" dxfId="24" priority="321" operator="containsText" text="BAJA">
      <formula>NOT(ISERROR(SEARCH("BAJA",M8)))</formula>
    </cfRule>
  </conditionalFormatting>
  <conditionalFormatting sqref="F11:F12 F15 F19:F21 F25:F31 F33:F36">
    <cfRule type="containsText" dxfId="23" priority="49" operator="containsText" text="ZONA RIESGO BAJA">
      <formula>NOT(ISERROR(SEARCH("ZONA RIESGO BAJA",F11)))</formula>
    </cfRule>
    <cfRule type="containsText" dxfId="22" priority="50" operator="containsText" text="ZONA RIESGO MODERADO">
      <formula>NOT(ISERROR(SEARCH("ZONA RIESGO MODERADO",F11)))</formula>
    </cfRule>
    <cfRule type="containsText" dxfId="21" priority="51" operator="containsText" text="ZONA RIESGO ALTO">
      <formula>NOT(ISERROR(SEARCH("ZONA RIESGO ALTO",F11)))</formula>
    </cfRule>
    <cfRule type="containsText" dxfId="20" priority="52" operator="containsText" text="ZONA RIESGO EXTREMO">
      <formula>NOT(ISERROR(SEARCH("ZONA RIESGO EXTREMO",F11)))</formula>
    </cfRule>
  </conditionalFormatting>
  <pageMargins left="0.7" right="0.7" top="0.75" bottom="0.75" header="0.3" footer="0.3"/>
  <pageSetup orientation="portrait" horizontalDpi="4294967292"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3000000}">
          <x14:formula1>
            <xm:f>'TABLAS DE INFORMACIÓN'!$F$115:$F$129</xm:f>
          </x14:formula1>
          <xm:sqref>H15 H34:H36</xm:sqref>
        </x14:dataValidation>
        <x14:dataValidation type="list" allowBlank="1" showInputMessage="1" showErrorMessage="1" xr:uid="{00000000-0002-0000-0300-000000000000}">
          <x14:formula1>
            <xm:f>'TABLAS DE INFORMACIÓN'!$B$77:$B$81</xm:f>
          </x14:formula1>
          <xm:sqref>K8:K36</xm:sqref>
        </x14:dataValidation>
        <x14:dataValidation type="list" allowBlank="1" showInputMessage="1" showErrorMessage="1" xr:uid="{00000000-0002-0000-0300-000001000000}">
          <x14:formula1>
            <xm:f>'TABLAS DE INFORMACIÓN'!$D$77:$D$81</xm:f>
          </x14:formula1>
          <xm:sqref>L8:L36</xm:sqref>
        </x14:dataValidation>
        <x14:dataValidation type="list" allowBlank="1" showInputMessage="1" showErrorMessage="1" xr:uid="{00000000-0002-0000-0300-000007000000}">
          <x14:formula1>
            <xm:f>'TABLAS DE INFORMACIÓN'!$M$79:$M$97</xm:f>
          </x14:formula1>
          <xm:sqref>B8:B12 B15:B18 B20:B24 B30:B34 B36:B38</xm:sqref>
        </x14:dataValidation>
        <x14:dataValidation type="list" allowBlank="1" showInputMessage="1" showErrorMessage="1" xr:uid="{B7CBE7EA-AA15-4B6D-B64B-4C3B0C7A1C72}">
          <x14:formula1>
            <xm:f>'TABLAS DE INFORMACIÓN'!$B$115:$B$197</xm:f>
          </x14:formula1>
          <xm:sqref>G15 G33 G35:G36</xm:sqref>
        </x14:dataValidation>
        <x14:dataValidation type="list" allowBlank="1" showInputMessage="1" showErrorMessage="1" xr:uid="{27B409CC-0EF3-416E-B2DB-F4D8A6A5950C}">
          <x14:formula1>
            <xm:f>'TABLAS DE INFORMACIÓN'!$H$115:$H$117</xm:f>
          </x14:formula1>
          <xm:sqref>E13:E18 E32:E36</xm:sqref>
        </x14:dataValidation>
        <x14:dataValidation type="list" allowBlank="1" showInputMessage="1" showErrorMessage="1" xr:uid="{859B699B-97D5-42BE-A638-BCA5A6D94754}">
          <x14:formula1>
            <xm:f>'TABLAS DE INFORMACIÓN'!$J$115:$J$120</xm:f>
          </x14:formula1>
          <xm:sqref>D15:D31 D33:D36</xm:sqref>
        </x14:dataValidation>
        <x14:dataValidation type="list" allowBlank="1" showInputMessage="1" showErrorMessage="1" xr:uid="{B83E724E-0987-4D0D-B4EB-3F125F38A2C8}">
          <x14:formula1>
            <xm:f>'TABLAS DE INFORMACIÓN'!$D$115:$D$167</xm:f>
          </x14:formula1>
          <xm:sqref>F11:F12 F33 F35:F36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rgb="FF1EDE14"/>
  </sheetPr>
  <dimension ref="A1:AF45"/>
  <sheetViews>
    <sheetView showZeros="0" view="pageBreakPreview" zoomScale="90" zoomScaleNormal="60" zoomScaleSheetLayoutView="90" workbookViewId="0">
      <pane xSplit="1" ySplit="9" topLeftCell="B10" activePane="bottomRight" state="frozen"/>
      <selection pane="topRight" activeCell="B1" sqref="B1"/>
      <selection pane="bottomLeft" activeCell="A9" sqref="A9"/>
      <selection pane="bottomRight" activeCell="O45" sqref="O45"/>
    </sheetView>
  </sheetViews>
  <sheetFormatPr baseColWidth="10" defaultColWidth="11.42578125" defaultRowHeight="12.75" x14ac:dyDescent="0.25"/>
  <cols>
    <col min="1" max="1" width="10.42578125" style="79" customWidth="1"/>
    <col min="2" max="2" width="17.42578125" style="79" customWidth="1"/>
    <col min="3" max="3" width="13.85546875" style="79" customWidth="1"/>
    <col min="4" max="4" width="11" style="79" customWidth="1"/>
    <col min="5" max="5" width="29.42578125" style="79" customWidth="1"/>
    <col min="6" max="6" width="35.28515625" style="79" customWidth="1"/>
    <col min="7" max="7" width="51.28515625" style="79" customWidth="1"/>
    <col min="8" max="8" width="15" style="79" bestFit="1" customWidth="1"/>
    <col min="9" max="9" width="16.7109375" style="79" customWidth="1"/>
    <col min="10" max="10" width="15.42578125" style="79" customWidth="1"/>
    <col min="11" max="11" width="24" style="79" customWidth="1"/>
    <col min="12" max="12" width="26" style="79" customWidth="1"/>
    <col min="13" max="13" width="21.28515625" style="79" customWidth="1"/>
    <col min="14" max="14" width="17.85546875" style="104" customWidth="1"/>
    <col min="15" max="15" width="17.28515625" style="79" customWidth="1"/>
    <col min="16" max="16" width="17.140625" style="79" customWidth="1"/>
    <col min="17" max="17" width="18.28515625" style="79" customWidth="1"/>
    <col min="18" max="18" width="17.5703125" style="79" bestFit="1" customWidth="1"/>
    <col min="19" max="19" width="15.42578125" style="79" customWidth="1"/>
    <col min="20" max="20" width="19.42578125" style="79" customWidth="1"/>
    <col min="21" max="21" width="17.140625" style="79" customWidth="1"/>
    <col min="22" max="16384" width="11.42578125" style="79"/>
  </cols>
  <sheetData>
    <row r="1" spans="1:32" s="87" customFormat="1" ht="19.5" hidden="1" customHeight="1" thickBot="1" x14ac:dyDescent="0.25">
      <c r="A1" s="84"/>
      <c r="B1" s="303" t="s">
        <v>0</v>
      </c>
      <c r="C1" s="342"/>
      <c r="D1" s="342"/>
      <c r="E1" s="342"/>
      <c r="F1" s="342"/>
      <c r="G1" s="342"/>
      <c r="H1" s="342"/>
      <c r="I1" s="342"/>
      <c r="J1" s="342"/>
      <c r="K1" s="353" t="s">
        <v>1</v>
      </c>
      <c r="L1" s="353"/>
      <c r="M1" s="353"/>
      <c r="N1" s="353"/>
      <c r="O1" s="353"/>
      <c r="P1" s="353"/>
      <c r="Q1" s="353"/>
      <c r="R1" s="354"/>
      <c r="S1" s="344" t="s">
        <v>2</v>
      </c>
      <c r="T1" s="359"/>
      <c r="U1" s="86" t="s">
        <v>3</v>
      </c>
    </row>
    <row r="2" spans="1:32" s="87" customFormat="1" ht="19.5" hidden="1" customHeight="1" thickBot="1" x14ac:dyDescent="0.25">
      <c r="A2" s="84"/>
      <c r="B2" s="310"/>
      <c r="C2" s="311"/>
      <c r="D2" s="311"/>
      <c r="E2" s="311"/>
      <c r="F2" s="311"/>
      <c r="G2" s="311"/>
      <c r="H2" s="311"/>
      <c r="I2" s="311"/>
      <c r="J2" s="311"/>
      <c r="K2" s="355"/>
      <c r="L2" s="355"/>
      <c r="M2" s="355"/>
      <c r="N2" s="355"/>
      <c r="O2" s="355"/>
      <c r="P2" s="355"/>
      <c r="Q2" s="355"/>
      <c r="R2" s="356"/>
      <c r="S2" s="344" t="s">
        <v>4</v>
      </c>
      <c r="T2" s="359"/>
      <c r="U2" s="88">
        <v>1</v>
      </c>
    </row>
    <row r="3" spans="1:32" s="87" customFormat="1" ht="19.5" hidden="1" customHeight="1" thickBot="1" x14ac:dyDescent="0.25">
      <c r="A3" s="84"/>
      <c r="B3" s="305"/>
      <c r="C3" s="312"/>
      <c r="D3" s="312"/>
      <c r="E3" s="312"/>
      <c r="F3" s="312"/>
      <c r="G3" s="312"/>
      <c r="H3" s="312"/>
      <c r="I3" s="312"/>
      <c r="J3" s="312"/>
      <c r="K3" s="357"/>
      <c r="L3" s="357"/>
      <c r="M3" s="357"/>
      <c r="N3" s="357"/>
      <c r="O3" s="357"/>
      <c r="P3" s="357"/>
      <c r="Q3" s="357"/>
      <c r="R3" s="358"/>
      <c r="S3" s="344" t="s">
        <v>5</v>
      </c>
      <c r="T3" s="359"/>
      <c r="U3" s="89">
        <v>44447</v>
      </c>
    </row>
    <row r="4" spans="1:32" s="87" customFormat="1" ht="19.5" hidden="1" customHeight="1" x14ac:dyDescent="0.2">
      <c r="A4" s="84"/>
      <c r="B4" s="303" t="s">
        <v>6</v>
      </c>
      <c r="C4" s="342"/>
      <c r="D4" s="342"/>
      <c r="E4" s="342"/>
      <c r="F4" s="342"/>
      <c r="G4" s="342"/>
      <c r="H4" s="342"/>
      <c r="I4" s="342"/>
      <c r="J4" s="342"/>
      <c r="K4" s="300" t="s">
        <v>7</v>
      </c>
      <c r="L4" s="300"/>
      <c r="M4" s="300"/>
      <c r="N4" s="300"/>
      <c r="O4" s="300"/>
      <c r="P4" s="300"/>
      <c r="Q4" s="300"/>
      <c r="R4" s="301"/>
      <c r="S4" s="303" t="s">
        <v>8</v>
      </c>
      <c r="T4" s="304"/>
      <c r="U4" s="263" t="s">
        <v>464</v>
      </c>
    </row>
    <row r="5" spans="1:32" s="87" customFormat="1" ht="19.5" hidden="1" customHeight="1" thickBot="1" x14ac:dyDescent="0.25">
      <c r="A5" s="84"/>
      <c r="B5" s="305"/>
      <c r="C5" s="312"/>
      <c r="D5" s="312"/>
      <c r="E5" s="312"/>
      <c r="F5" s="312"/>
      <c r="G5" s="312"/>
      <c r="H5" s="312"/>
      <c r="I5" s="312"/>
      <c r="J5" s="312"/>
      <c r="K5" s="302"/>
      <c r="L5" s="302"/>
      <c r="M5" s="302"/>
      <c r="N5" s="302"/>
      <c r="O5" s="302"/>
      <c r="P5" s="302"/>
      <c r="Q5" s="302"/>
      <c r="R5" s="292"/>
      <c r="S5" s="305"/>
      <c r="T5" s="306"/>
      <c r="U5" s="265"/>
    </row>
    <row r="6" spans="1:32" ht="15.75" hidden="1" customHeight="1" x14ac:dyDescent="0.25">
      <c r="A6" s="346" t="s">
        <v>465</v>
      </c>
      <c r="B6" s="347"/>
      <c r="C6" s="347"/>
      <c r="D6" s="347"/>
      <c r="E6" s="347"/>
      <c r="F6" s="347"/>
      <c r="G6" s="347"/>
      <c r="H6" s="347"/>
      <c r="I6" s="347"/>
      <c r="J6" s="347"/>
      <c r="K6" s="347"/>
      <c r="L6" s="347"/>
      <c r="M6" s="347"/>
      <c r="N6" s="347"/>
      <c r="O6" s="347"/>
      <c r="P6" s="347"/>
      <c r="Q6" s="347"/>
      <c r="R6" s="347"/>
      <c r="S6" s="347"/>
      <c r="T6" s="347"/>
      <c r="U6" s="347"/>
      <c r="V6" s="81"/>
      <c r="W6" s="81"/>
      <c r="X6" s="81"/>
      <c r="Y6" s="81"/>
      <c r="Z6" s="81"/>
      <c r="AA6" s="81"/>
      <c r="AB6" s="81"/>
      <c r="AC6" s="81"/>
      <c r="AD6" s="81"/>
      <c r="AE6" s="81"/>
    </row>
    <row r="7" spans="1:32" ht="15.75" hidden="1" customHeight="1" thickBot="1" x14ac:dyDescent="0.3">
      <c r="A7" s="348"/>
      <c r="B7" s="349"/>
      <c r="C7" s="349"/>
      <c r="D7" s="349"/>
      <c r="E7" s="349"/>
      <c r="F7" s="349"/>
      <c r="G7" s="349"/>
      <c r="H7" s="349"/>
      <c r="I7" s="349"/>
      <c r="J7" s="349"/>
      <c r="K7" s="349"/>
      <c r="L7" s="349"/>
      <c r="M7" s="349"/>
      <c r="N7" s="349"/>
      <c r="O7" s="349"/>
      <c r="P7" s="349"/>
      <c r="Q7" s="349"/>
      <c r="R7" s="349"/>
      <c r="S7" s="349"/>
      <c r="T7" s="349"/>
      <c r="U7" s="349"/>
      <c r="V7" s="81"/>
      <c r="W7" s="81"/>
      <c r="X7" s="81"/>
      <c r="Y7" s="81"/>
      <c r="Z7" s="81"/>
      <c r="AA7" s="81"/>
      <c r="AB7" s="81"/>
      <c r="AC7" s="81"/>
      <c r="AD7" s="81"/>
      <c r="AE7" s="81"/>
    </row>
    <row r="8" spans="1:32" ht="15.75" customHeight="1" thickBot="1" x14ac:dyDescent="0.3">
      <c r="A8" s="310" t="s">
        <v>466</v>
      </c>
      <c r="B8" s="311"/>
      <c r="C8" s="311"/>
      <c r="D8" s="311"/>
      <c r="E8" s="311"/>
      <c r="F8" s="311"/>
      <c r="G8" s="311"/>
      <c r="H8" s="311"/>
      <c r="I8" s="311"/>
      <c r="J8" s="311"/>
      <c r="K8" s="311"/>
      <c r="L8" s="311"/>
      <c r="M8" s="311"/>
      <c r="N8" s="311"/>
      <c r="O8" s="343"/>
      <c r="P8" s="350" t="s">
        <v>467</v>
      </c>
      <c r="Q8" s="351"/>
      <c r="R8" s="351"/>
      <c r="S8" s="351"/>
      <c r="T8" s="351"/>
      <c r="U8" s="352"/>
      <c r="V8" s="81"/>
      <c r="W8" s="81"/>
      <c r="X8" s="81"/>
      <c r="Y8" s="81"/>
      <c r="Z8" s="81"/>
      <c r="AA8" s="81"/>
      <c r="AB8" s="81"/>
      <c r="AC8" s="81"/>
      <c r="AD8" s="81"/>
      <c r="AE8" s="81"/>
    </row>
    <row r="9" spans="1:32" ht="105.75" customHeight="1" x14ac:dyDescent="0.25">
      <c r="A9" s="75" t="s">
        <v>367</v>
      </c>
      <c r="B9" s="75" t="s">
        <v>368</v>
      </c>
      <c r="C9" s="75" t="s">
        <v>468</v>
      </c>
      <c r="D9" s="75" t="s">
        <v>469</v>
      </c>
      <c r="E9" s="75" t="s">
        <v>470</v>
      </c>
      <c r="F9" s="75" t="s">
        <v>471</v>
      </c>
      <c r="G9" s="75" t="s">
        <v>472</v>
      </c>
      <c r="H9" s="75" t="s">
        <v>473</v>
      </c>
      <c r="I9" s="75" t="s">
        <v>474</v>
      </c>
      <c r="J9" s="75" t="s">
        <v>475</v>
      </c>
      <c r="K9" s="75" t="s">
        <v>476</v>
      </c>
      <c r="L9" s="75" t="s">
        <v>477</v>
      </c>
      <c r="M9" s="75" t="s">
        <v>478</v>
      </c>
      <c r="N9" s="75" t="s">
        <v>479</v>
      </c>
      <c r="O9" s="76" t="s">
        <v>480</v>
      </c>
      <c r="P9" s="77" t="s">
        <v>481</v>
      </c>
      <c r="Q9" s="77" t="s">
        <v>482</v>
      </c>
      <c r="R9" s="77" t="s">
        <v>483</v>
      </c>
      <c r="S9" s="77" t="s">
        <v>484</v>
      </c>
      <c r="T9" s="77" t="s">
        <v>485</v>
      </c>
      <c r="U9" s="78" t="s">
        <v>486</v>
      </c>
      <c r="V9" s="81"/>
      <c r="W9" s="81"/>
      <c r="X9" s="81"/>
      <c r="Y9" s="81"/>
      <c r="Z9" s="81"/>
      <c r="AA9" s="81"/>
      <c r="AB9" s="81"/>
      <c r="AC9" s="81"/>
      <c r="AD9" s="81"/>
      <c r="AE9" s="81"/>
      <c r="AF9" s="81"/>
    </row>
    <row r="10" spans="1:32" ht="201" customHeight="1" x14ac:dyDescent="0.25">
      <c r="A10" s="116">
        <v>1</v>
      </c>
      <c r="B10" s="228" t="s">
        <v>379</v>
      </c>
      <c r="C10" s="116">
        <v>1</v>
      </c>
      <c r="D10" s="117" t="s">
        <v>487</v>
      </c>
      <c r="E10" s="118" t="str">
        <f>'RIESGO INHERENTE'!G8</f>
        <v>Ausencia de documentación.</v>
      </c>
      <c r="F10" s="118" t="str">
        <f>'RIESGO INHERENTE'!H8</f>
        <v>Pérdida o detrimento de información</v>
      </c>
      <c r="G10" s="211" t="s">
        <v>488</v>
      </c>
      <c r="H10" s="190" t="s">
        <v>489</v>
      </c>
      <c r="I10" s="117" t="s">
        <v>490</v>
      </c>
      <c r="J10" s="117" t="s">
        <v>491</v>
      </c>
      <c r="K10" s="117" t="s">
        <v>492</v>
      </c>
      <c r="L10" s="117" t="s">
        <v>493</v>
      </c>
      <c r="M10" s="117" t="s">
        <v>494</v>
      </c>
      <c r="N10" s="117" t="s">
        <v>491</v>
      </c>
      <c r="O10" s="208" t="s">
        <v>35</v>
      </c>
      <c r="P10" s="114">
        <f>SUM(IF('TRATAMIENTO DE RIESGO'!H10="Preventivo",15,IF('TRATAMIENTO DE RIESGO'!H10="Detectivo",10,0)),IF('TRATAMIENTO DE RIESGO'!I10="Asignado",15,0),IF('TRATAMIENTO DE RIESGO'!J10="Adecuada",15,0),IF('TRATAMIENTO DE RIESGO'!K10="Completa",10,IF('TRATAMIENTO DE RIESGO'!K10="Incompleta",5,0)),IF('TRATAMIENTO DE RIESGO'!L10="SI",15,0),IF('TRATAMIENTO DE RIESGO'!M10="Se investigan y se resuelven oportunamente",15,0),IF('TRATAMIENTO DE RIESGO'!N10="Adecuada",15,0))</f>
        <v>100</v>
      </c>
      <c r="Q10" s="113" t="str">
        <f>IF(P10&gt;=96,"Fuerte",IF(AND(P10&gt;=86,P10&lt;=95),"Moderado",IF(AND(P10&lt;=85,P10&gt;=0),"Debil","")))</f>
        <v>Fuerte</v>
      </c>
      <c r="R10" s="113" t="s">
        <v>495</v>
      </c>
      <c r="S10" s="113" t="str">
        <f>IF(AND(Q10="Fuerte",R10="Fuerte"),"Fuerte",IF(AND(Q10="Fuerte",R10="Moderado"),"Moderado",IF(AND(Q10="Fuerte",R10="Debil"),"Debil",IF(AND(Q10="Moderado",R10="Fuerte"),"Moderado",IF(AND(Q10="Moderado",R10="Moderado"),"Moderado",IF(AND(Q10="Moderado",R10="Debil"),"Debil",IF(AND(Q10="Debil",R10="Fuerte"),"Debil",IF(AND(Q10="Debil",R10="Moderado"),"Debil",IF(AND(Q10="Debil",R10="Debil"),"Debil","")))))))))</f>
        <v>Fuerte</v>
      </c>
      <c r="T10" s="115" t="str">
        <f>IF(S10="","",IF(S10="Fuerte","NO","SI"))</f>
        <v>NO</v>
      </c>
      <c r="U10" s="113"/>
      <c r="V10" s="81"/>
      <c r="W10" s="81"/>
      <c r="X10" s="81"/>
      <c r="Y10" s="81"/>
      <c r="Z10" s="81"/>
      <c r="AA10" s="81"/>
      <c r="AB10" s="81"/>
      <c r="AC10" s="81"/>
      <c r="AD10" s="81"/>
      <c r="AE10" s="81"/>
      <c r="AF10" s="81"/>
    </row>
    <row r="11" spans="1:32" ht="201.75" customHeight="1" x14ac:dyDescent="0.25">
      <c r="A11" s="198">
        <v>2</v>
      </c>
      <c r="B11" s="228" t="s">
        <v>379</v>
      </c>
      <c r="C11" s="198">
        <v>1</v>
      </c>
      <c r="D11" s="117" t="s">
        <v>487</v>
      </c>
      <c r="E11" s="197" t="str">
        <f>'RIESGO INHERENTE'!G9</f>
        <v>Asignación errada de los derechos de acceso.</v>
      </c>
      <c r="F11" s="197" t="str">
        <f>'RIESGO INHERENTE'!H9</f>
        <v>Pérdida o detrimento de información</v>
      </c>
      <c r="G11" s="229" t="s">
        <v>496</v>
      </c>
      <c r="H11" s="190" t="s">
        <v>489</v>
      </c>
      <c r="I11" s="117" t="s">
        <v>490</v>
      </c>
      <c r="J11" s="117" t="s">
        <v>491</v>
      </c>
      <c r="K11" s="117" t="s">
        <v>492</v>
      </c>
      <c r="L11" s="117" t="s">
        <v>493</v>
      </c>
      <c r="M11" s="117" t="s">
        <v>494</v>
      </c>
      <c r="N11" s="117" t="s">
        <v>491</v>
      </c>
      <c r="O11" s="208" t="s">
        <v>35</v>
      </c>
      <c r="P11" s="114">
        <f>SUM(IF('TRATAMIENTO DE RIESGO'!H11="Preventivo",15,IF('TRATAMIENTO DE RIESGO'!H11="Detectivo",10,0)),IF('TRATAMIENTO DE RIESGO'!I11="Asignado",15,0),IF('TRATAMIENTO DE RIESGO'!J11="Adecuada",15,0),IF('TRATAMIENTO DE RIESGO'!K11="Completa",10,IF('TRATAMIENTO DE RIESGO'!K11="Incompleta",5,0)),IF('TRATAMIENTO DE RIESGO'!L11="SI",15,0),IF('TRATAMIENTO DE RIESGO'!M11="Se investigan y se resuelven oportunamente",15,0),IF('TRATAMIENTO DE RIESGO'!N11="Adecuada",15,0))</f>
        <v>100</v>
      </c>
      <c r="Q11" s="113" t="str">
        <f t="shared" ref="Q11:Q13" si="0">IF(P11&gt;=96,"Fuerte",IF(AND(P11&gt;=86,P11&lt;=95),"Moderado",IF(AND(P11&lt;=85,P11&gt;=0),"Debil","")))</f>
        <v>Fuerte</v>
      </c>
      <c r="R11" s="113" t="s">
        <v>495</v>
      </c>
      <c r="S11" s="113" t="str">
        <f t="shared" ref="S11:S13" si="1">IF(AND(Q11="Fuerte",R11="Fuerte"),"Fuerte",IF(AND(Q11="Fuerte",R11="Moderado"),"Moderado",IF(AND(Q11="Fuerte",R11="Debil"),"Debil",IF(AND(Q11="Moderado",R11="Fuerte"),"Moderado",IF(AND(Q11="Moderado",R11="Moderado"),"Moderado",IF(AND(Q11="Moderado",R11="Debil"),"Debil",IF(AND(Q11="Debil",R11="Fuerte"),"Debil",IF(AND(Q11="Debil",R11="Moderado"),"Debil",IF(AND(Q11="Debil",R11="Debil"),"Debil","")))))))))</f>
        <v>Fuerte</v>
      </c>
      <c r="T11" s="115" t="str">
        <f t="shared" ref="T11:T13" si="2">IF(S11="","",IF(S11="Fuerte","NO","SI"))</f>
        <v>NO</v>
      </c>
      <c r="U11" s="113"/>
      <c r="V11" s="81"/>
      <c r="W11" s="81"/>
      <c r="X11" s="81"/>
      <c r="Y11" s="81"/>
      <c r="Z11" s="81"/>
      <c r="AA11" s="81"/>
      <c r="AB11" s="81"/>
      <c r="AC11" s="81"/>
      <c r="AD11" s="81"/>
      <c r="AE11" s="81"/>
      <c r="AF11" s="81"/>
    </row>
    <row r="12" spans="1:32" ht="201.75" customHeight="1" x14ac:dyDescent="0.25">
      <c r="A12" s="198">
        <v>3</v>
      </c>
      <c r="B12" s="228" t="s">
        <v>379</v>
      </c>
      <c r="C12" s="116">
        <v>1</v>
      </c>
      <c r="D12" s="117" t="s">
        <v>487</v>
      </c>
      <c r="E12" s="197" t="str">
        <f>'RIESGO INHERENTE'!G10</f>
        <v>Ausencia de mecanismos de monitoreo.</v>
      </c>
      <c r="F12" s="197" t="str">
        <f>'RIESGO INHERENTE'!H10</f>
        <v>"Pérdida o detrimento de información
Pérdida de reputación y/o de imagen"</v>
      </c>
      <c r="G12" s="229" t="s">
        <v>497</v>
      </c>
      <c r="H12" s="190" t="s">
        <v>489</v>
      </c>
      <c r="I12" s="117" t="s">
        <v>490</v>
      </c>
      <c r="J12" s="117" t="s">
        <v>491</v>
      </c>
      <c r="K12" s="117" t="s">
        <v>492</v>
      </c>
      <c r="L12" s="117" t="s">
        <v>493</v>
      </c>
      <c r="M12" s="117" t="s">
        <v>494</v>
      </c>
      <c r="N12" s="117" t="s">
        <v>491</v>
      </c>
      <c r="O12" s="208" t="s">
        <v>35</v>
      </c>
      <c r="P12" s="114">
        <f>SUM(IF('TRATAMIENTO DE RIESGO'!H12="Preventivo",15,IF('TRATAMIENTO DE RIESGO'!H12="Detectivo",10,0)),IF('TRATAMIENTO DE RIESGO'!I12="Asignado",15,0),IF('TRATAMIENTO DE RIESGO'!J12="Adecuada",15,0),IF('TRATAMIENTO DE RIESGO'!K12="Completa",10,IF('TRATAMIENTO DE RIESGO'!K12="Incompleta",5,0)),IF('TRATAMIENTO DE RIESGO'!L12="SI",15,0),IF('TRATAMIENTO DE RIESGO'!M12="Se investigan y se resuelven oportunamente",15,0),IF('TRATAMIENTO DE RIESGO'!N12="Adecuada",15,0))</f>
        <v>100</v>
      </c>
      <c r="Q12" s="113" t="str">
        <f t="shared" ref="Q12" si="3">IF(P12&gt;=96,"Fuerte",IF(AND(P12&gt;=86,P12&lt;=95),"Moderado",IF(AND(P12&lt;=85,P12&gt;=0),"Debil","")))</f>
        <v>Fuerte</v>
      </c>
      <c r="R12" s="113" t="s">
        <v>495</v>
      </c>
      <c r="S12" s="113" t="str">
        <f t="shared" ref="S12" si="4">IF(AND(Q12="Fuerte",R12="Fuerte"),"Fuerte",IF(AND(Q12="Fuerte",R12="Moderado"),"Moderado",IF(AND(Q12="Fuerte",R12="Debil"),"Debil",IF(AND(Q12="Moderado",R12="Fuerte"),"Moderado",IF(AND(Q12="Moderado",R12="Moderado"),"Moderado",IF(AND(Q12="Moderado",R12="Debil"),"Debil",IF(AND(Q12="Debil",R12="Fuerte"),"Debil",IF(AND(Q12="Debil",R12="Moderado"),"Debil",IF(AND(Q12="Debil",R12="Debil"),"Debil","")))))))))</f>
        <v>Fuerte</v>
      </c>
      <c r="T12" s="115" t="str">
        <f t="shared" ref="T12" si="5">IF(S12="","",IF(S12="Fuerte","NO","SI"))</f>
        <v>NO</v>
      </c>
      <c r="U12" s="113"/>
      <c r="V12" s="81"/>
      <c r="W12" s="81"/>
      <c r="X12" s="81"/>
      <c r="Y12" s="81"/>
      <c r="Z12" s="81"/>
      <c r="AA12" s="81"/>
      <c r="AB12" s="81"/>
      <c r="AC12" s="81"/>
      <c r="AD12" s="81"/>
      <c r="AE12" s="81"/>
      <c r="AF12" s="81"/>
    </row>
    <row r="13" spans="1:32" ht="201.75" customHeight="1" x14ac:dyDescent="0.25">
      <c r="A13" s="116">
        <v>4</v>
      </c>
      <c r="B13" s="232" t="s">
        <v>171</v>
      </c>
      <c r="C13" s="203">
        <v>1</v>
      </c>
      <c r="D13" s="117" t="s">
        <v>487</v>
      </c>
      <c r="E13" s="197" t="str">
        <f>'RIESGO INHERENTE'!G11</f>
        <v xml:space="preserve">Datos provenientes de fuentes no confiables </v>
      </c>
      <c r="F13" s="235" t="str">
        <f>'RIESGO INHERENTE'!H11</f>
        <v>Deficiencias o deterioro del servicio al ciudadano</v>
      </c>
      <c r="G13" s="229" t="s">
        <v>498</v>
      </c>
      <c r="H13" s="190" t="s">
        <v>489</v>
      </c>
      <c r="I13" s="117" t="s">
        <v>490</v>
      </c>
      <c r="J13" s="117" t="s">
        <v>491</v>
      </c>
      <c r="K13" s="117" t="s">
        <v>492</v>
      </c>
      <c r="L13" s="117" t="s">
        <v>493</v>
      </c>
      <c r="M13" s="117" t="s">
        <v>494</v>
      </c>
      <c r="N13" s="117" t="s">
        <v>491</v>
      </c>
      <c r="O13" s="208" t="s">
        <v>35</v>
      </c>
      <c r="P13" s="114">
        <f>SUM(IF('TRATAMIENTO DE RIESGO'!H13="Preventivo",15,IF('TRATAMIENTO DE RIESGO'!H13="Detectivo",10,0)),IF('TRATAMIENTO DE RIESGO'!I13="Asignado",15,0),IF('TRATAMIENTO DE RIESGO'!J13="Adecuada",15,0),IF('TRATAMIENTO DE RIESGO'!K13="Completa",10,IF('TRATAMIENTO DE RIESGO'!K13="Incompleta",5,0)),IF('TRATAMIENTO DE RIESGO'!L13="SI",15,0),IF('TRATAMIENTO DE RIESGO'!M13="Se investigan y se resuelven oportunamente",15,0),IF('TRATAMIENTO DE RIESGO'!N13="Adecuada",15,0))</f>
        <v>100</v>
      </c>
      <c r="Q13" s="113" t="str">
        <f t="shared" si="0"/>
        <v>Fuerte</v>
      </c>
      <c r="R13" s="113" t="s">
        <v>495</v>
      </c>
      <c r="S13" s="113" t="str">
        <f t="shared" si="1"/>
        <v>Fuerte</v>
      </c>
      <c r="T13" s="115" t="str">
        <f t="shared" si="2"/>
        <v>NO</v>
      </c>
      <c r="U13" s="204"/>
      <c r="V13" s="81"/>
      <c r="W13" s="81"/>
      <c r="X13" s="81"/>
      <c r="Y13" s="81"/>
      <c r="Z13" s="81"/>
      <c r="AA13" s="81"/>
      <c r="AB13" s="81"/>
      <c r="AC13" s="81"/>
      <c r="AD13" s="81"/>
      <c r="AE13" s="81"/>
      <c r="AF13" s="81"/>
    </row>
    <row r="14" spans="1:32" ht="212.25" customHeight="1" x14ac:dyDescent="0.25">
      <c r="A14" s="198">
        <v>5</v>
      </c>
      <c r="B14" s="232" t="s">
        <v>171</v>
      </c>
      <c r="C14" s="203">
        <v>1</v>
      </c>
      <c r="D14" s="233" t="s">
        <v>487</v>
      </c>
      <c r="E14" s="234" t="str">
        <f>'RIESGO INHERENTE'!G12</f>
        <v>Asignación errada de los derechos de acceso.</v>
      </c>
      <c r="F14" s="234" t="str">
        <f>'RIESGO INHERENTE'!H12</f>
        <v>Reclamaciones o quejas de ciudadanos</v>
      </c>
      <c r="G14" s="236" t="s">
        <v>499</v>
      </c>
      <c r="H14" s="190" t="s">
        <v>489</v>
      </c>
      <c r="I14" s="117" t="s">
        <v>490</v>
      </c>
      <c r="J14" s="117" t="s">
        <v>491</v>
      </c>
      <c r="K14" s="117" t="s">
        <v>492</v>
      </c>
      <c r="L14" s="117" t="s">
        <v>493</v>
      </c>
      <c r="M14" s="117" t="s">
        <v>494</v>
      </c>
      <c r="N14" s="117" t="s">
        <v>491</v>
      </c>
      <c r="O14" s="208" t="s">
        <v>35</v>
      </c>
      <c r="P14" s="114">
        <f>SUM(IF('TRATAMIENTO DE RIESGO'!H14="Preventivo",15,IF('TRATAMIENTO DE RIESGO'!H14="Detectivo",10,0)),IF('TRATAMIENTO DE RIESGO'!I14="Asignado",15,0),IF('TRATAMIENTO DE RIESGO'!J14="Adecuada",15,0),IF('TRATAMIENTO DE RIESGO'!K14="Completa",10,IF('TRATAMIENTO DE RIESGO'!K14="Incompleta",5,0)),IF('TRATAMIENTO DE RIESGO'!L14="SI",15,0),IF('TRATAMIENTO DE RIESGO'!M14="Se investigan y se resuelven oportunamente",15,0),IF('TRATAMIENTO DE RIESGO'!N14="Adecuada",15,0))</f>
        <v>100</v>
      </c>
      <c r="Q14" s="113" t="str">
        <f t="shared" ref="Q14:Q31" si="6">IF(P14&gt;=96,"Fuerte",IF(AND(P14&gt;=86,P14&lt;=95),"Moderado",IF(AND(P14&lt;=85,P14&gt;=0),"Debil","")))</f>
        <v>Fuerte</v>
      </c>
      <c r="R14" s="113" t="s">
        <v>495</v>
      </c>
      <c r="S14" s="113" t="str">
        <f t="shared" ref="S14:S31" si="7">IF(AND(Q14="Fuerte",R14="Fuerte"),"Fuerte",IF(AND(Q14="Fuerte",R14="Moderado"),"Moderado",IF(AND(Q14="Fuerte",R14="Debil"),"Debil",IF(AND(Q14="Moderado",R14="Fuerte"),"Moderado",IF(AND(Q14="Moderado",R14="Moderado"),"Moderado",IF(AND(Q14="Moderado",R14="Debil"),"Debil",IF(AND(Q14="Debil",R14="Fuerte"),"Debil",IF(AND(Q14="Debil",R14="Moderado"),"Debil",IF(AND(Q14="Debil",R14="Debil"),"Debil","")))))))))</f>
        <v>Fuerte</v>
      </c>
      <c r="T14" s="115" t="str">
        <f t="shared" ref="T14:T31" si="8">IF(S14="","",IF(S14="Fuerte","NO","SI"))</f>
        <v>NO</v>
      </c>
      <c r="U14" s="204"/>
      <c r="V14" s="81"/>
      <c r="W14" s="81"/>
      <c r="X14" s="81"/>
      <c r="Y14" s="81"/>
      <c r="Z14" s="81"/>
      <c r="AA14" s="81"/>
      <c r="AB14" s="81"/>
      <c r="AC14" s="81"/>
      <c r="AD14" s="81"/>
      <c r="AE14" s="81"/>
      <c r="AF14" s="81"/>
    </row>
    <row r="15" spans="1:32" ht="201.75" customHeight="1" x14ac:dyDescent="0.25">
      <c r="A15" s="116">
        <v>6</v>
      </c>
      <c r="B15" s="228" t="s">
        <v>191</v>
      </c>
      <c r="C15" s="237">
        <v>1</v>
      </c>
      <c r="D15" s="117" t="s">
        <v>487</v>
      </c>
      <c r="E15" s="234" t="str">
        <f>'RIESGO INHERENTE'!G13</f>
        <v>Almacenamiento sin protección.</v>
      </c>
      <c r="F15" s="234" t="str">
        <f>'RIESGO INHERENTE'!H13</f>
        <v>Pérdida o detrimento de información</v>
      </c>
      <c r="G15" s="229" t="s">
        <v>500</v>
      </c>
      <c r="H15" s="190" t="s">
        <v>489</v>
      </c>
      <c r="I15" s="117" t="s">
        <v>490</v>
      </c>
      <c r="J15" s="117" t="s">
        <v>491</v>
      </c>
      <c r="K15" s="117" t="s">
        <v>492</v>
      </c>
      <c r="L15" s="117" t="s">
        <v>493</v>
      </c>
      <c r="M15" s="117" t="s">
        <v>494</v>
      </c>
      <c r="N15" s="117" t="s">
        <v>491</v>
      </c>
      <c r="O15" s="208" t="s">
        <v>35</v>
      </c>
      <c r="P15" s="114">
        <f>SUM(IF('TRATAMIENTO DE RIESGO'!H15="Preventivo",15,IF('TRATAMIENTO DE RIESGO'!H15="Detectivo",10,0)),IF('TRATAMIENTO DE RIESGO'!I15="Asignado",15,0),IF('TRATAMIENTO DE RIESGO'!J15="Adecuada",15,0),IF('TRATAMIENTO DE RIESGO'!K15="Completa",10,IF('TRATAMIENTO DE RIESGO'!K15="Incompleta",5,0)),IF('TRATAMIENTO DE RIESGO'!L15="SI",15,0),IF('TRATAMIENTO DE RIESGO'!M15="Se investigan y se resuelven oportunamente",15,0),IF('TRATAMIENTO DE RIESGO'!N15="Adecuada",15,0))</f>
        <v>100</v>
      </c>
      <c r="Q15" s="113" t="str">
        <f t="shared" si="6"/>
        <v>Fuerte</v>
      </c>
      <c r="R15" s="113" t="s">
        <v>495</v>
      </c>
      <c r="S15" s="113" t="str">
        <f t="shared" si="7"/>
        <v>Fuerte</v>
      </c>
      <c r="T15" s="115" t="str">
        <f t="shared" si="8"/>
        <v>NO</v>
      </c>
      <c r="U15" s="204"/>
      <c r="V15" s="81"/>
      <c r="W15" s="81"/>
      <c r="X15" s="81"/>
      <c r="Y15" s="81"/>
      <c r="Z15" s="81"/>
      <c r="AA15" s="81"/>
      <c r="AB15" s="81"/>
      <c r="AC15" s="81"/>
      <c r="AD15" s="81"/>
      <c r="AE15" s="81"/>
      <c r="AF15" s="81"/>
    </row>
    <row r="16" spans="1:32" ht="258" customHeight="1" x14ac:dyDescent="0.25">
      <c r="A16" s="198">
        <v>7</v>
      </c>
      <c r="B16" s="239" t="s">
        <v>191</v>
      </c>
      <c r="C16" s="238">
        <v>1</v>
      </c>
      <c r="D16" s="200" t="s">
        <v>487</v>
      </c>
      <c r="E16" s="235" t="str">
        <f>'RIESGO INHERENTE'!G14</f>
        <v>Asignación errada de los derechos de acceso.</v>
      </c>
      <c r="F16" s="240" t="str">
        <f>'RIESGO INHERENTE'!H14</f>
        <v>Demandas, litigios, derechos de petición o tutelas</v>
      </c>
      <c r="G16" s="229" t="s">
        <v>501</v>
      </c>
      <c r="H16" s="201" t="s">
        <v>489</v>
      </c>
      <c r="I16" s="200" t="s">
        <v>490</v>
      </c>
      <c r="J16" s="200" t="s">
        <v>491</v>
      </c>
      <c r="K16" s="200" t="s">
        <v>492</v>
      </c>
      <c r="L16" s="200" t="s">
        <v>493</v>
      </c>
      <c r="M16" s="200" t="s">
        <v>494</v>
      </c>
      <c r="N16" s="200" t="s">
        <v>491</v>
      </c>
      <c r="O16" s="241" t="s">
        <v>35</v>
      </c>
      <c r="P16" s="199">
        <f>SUM(IF('TRATAMIENTO DE RIESGO'!H16="Preventivo",15,IF('TRATAMIENTO DE RIESGO'!H16="Detectivo",10,0)),IF('TRATAMIENTO DE RIESGO'!I16="Asignado",15,0),IF('TRATAMIENTO DE RIESGO'!J16="Adecuada",15,0),IF('TRATAMIENTO DE RIESGO'!K16="Completa",10,IF('TRATAMIENTO DE RIESGO'!K16="Incompleta",5,0)),IF('TRATAMIENTO DE RIESGO'!L16="SI",15,0),IF('TRATAMIENTO DE RIESGO'!M16="Se investigan y se resuelven oportunamente",15,0),IF('TRATAMIENTO DE RIESGO'!N16="Adecuada",15,0))</f>
        <v>100</v>
      </c>
      <c r="Q16" s="202" t="str">
        <f t="shared" si="6"/>
        <v>Fuerte</v>
      </c>
      <c r="R16" s="202" t="s">
        <v>495</v>
      </c>
      <c r="S16" s="202" t="str">
        <f t="shared" si="7"/>
        <v>Fuerte</v>
      </c>
      <c r="T16" s="115" t="str">
        <f t="shared" si="8"/>
        <v>NO</v>
      </c>
      <c r="U16" s="204"/>
      <c r="V16" s="81"/>
      <c r="W16" s="81"/>
      <c r="X16" s="81"/>
      <c r="Y16" s="81"/>
      <c r="Z16" s="81"/>
      <c r="AA16" s="81"/>
      <c r="AB16" s="81"/>
      <c r="AC16" s="81"/>
      <c r="AD16" s="81"/>
      <c r="AE16" s="81"/>
      <c r="AF16" s="81"/>
    </row>
    <row r="17" spans="1:32" ht="258" customHeight="1" x14ac:dyDescent="0.25">
      <c r="A17" s="116">
        <v>8</v>
      </c>
      <c r="B17" s="232" t="s">
        <v>1</v>
      </c>
      <c r="C17" s="116">
        <v>1</v>
      </c>
      <c r="D17" s="117" t="s">
        <v>487</v>
      </c>
      <c r="E17" s="235" t="str">
        <f>'RIESGO INHERENTE'!G15</f>
        <v>Ausencia de mecanismos de monitoreo.</v>
      </c>
      <c r="F17" s="240" t="str">
        <f>'RIESGO INHERENTE'!H15</f>
        <v>Multas o sanciones</v>
      </c>
      <c r="G17" s="236" t="s">
        <v>502</v>
      </c>
      <c r="H17" s="201" t="s">
        <v>489</v>
      </c>
      <c r="I17" s="200" t="s">
        <v>490</v>
      </c>
      <c r="J17" s="200" t="s">
        <v>491</v>
      </c>
      <c r="K17" s="200" t="s">
        <v>492</v>
      </c>
      <c r="L17" s="200" t="s">
        <v>493</v>
      </c>
      <c r="M17" s="200" t="s">
        <v>494</v>
      </c>
      <c r="N17" s="200" t="s">
        <v>491</v>
      </c>
      <c r="O17" s="241" t="s">
        <v>35</v>
      </c>
      <c r="P17" s="113">
        <f>SUM(IF('TRATAMIENTO DE RIESGO'!H17="Preventivo",15,IF('TRATAMIENTO DE RIESGO'!H17="Detectivo",10,0)),IF('TRATAMIENTO DE RIESGO'!I17="Asignado",15,0),IF('TRATAMIENTO DE RIESGO'!J17="Adecuada",15,0),IF('TRATAMIENTO DE RIESGO'!K17="Completa",10,IF('TRATAMIENTO DE RIESGO'!K17="Incompleta",5,0)),IF('TRATAMIENTO DE RIESGO'!L17="SI",15,0),IF('TRATAMIENTO DE RIESGO'!M17="Se investigan y se resuelven oportunamente",15,0),IF('TRATAMIENTO DE RIESGO'!N17="Adecuada",15,0))</f>
        <v>100</v>
      </c>
      <c r="Q17" s="113" t="str">
        <f t="shared" si="6"/>
        <v>Fuerte</v>
      </c>
      <c r="R17" s="113" t="s">
        <v>495</v>
      </c>
      <c r="S17" s="113" t="str">
        <f t="shared" si="7"/>
        <v>Fuerte</v>
      </c>
      <c r="T17" s="115" t="str">
        <f t="shared" si="8"/>
        <v>NO</v>
      </c>
      <c r="U17" s="204"/>
      <c r="V17" s="81"/>
      <c r="W17" s="81"/>
      <c r="X17" s="81"/>
      <c r="Y17" s="81"/>
      <c r="Z17" s="81"/>
      <c r="AA17" s="81"/>
      <c r="AB17" s="81"/>
      <c r="AC17" s="81"/>
      <c r="AD17" s="81"/>
      <c r="AE17" s="81"/>
      <c r="AF17" s="81"/>
    </row>
    <row r="18" spans="1:32" ht="258" customHeight="1" x14ac:dyDescent="0.25">
      <c r="A18" s="116">
        <v>9</v>
      </c>
      <c r="B18" s="228" t="s">
        <v>503</v>
      </c>
      <c r="C18" s="116">
        <v>1</v>
      </c>
      <c r="D18" s="117" t="s">
        <v>487</v>
      </c>
      <c r="E18" s="235" t="str">
        <f>'RIESGO INHERENTE'!G16</f>
        <v>Ausencia de mecanismos de identificación y autentificación, como la autentificación de usuario.</v>
      </c>
      <c r="F18" s="240" t="str">
        <f>'RIESGO INHERENTE'!H16</f>
        <v>Pérdida o detrimento de información</v>
      </c>
      <c r="G18" s="229" t="s">
        <v>504</v>
      </c>
      <c r="H18" s="201" t="s">
        <v>489</v>
      </c>
      <c r="I18" s="200" t="s">
        <v>490</v>
      </c>
      <c r="J18" s="200" t="s">
        <v>491</v>
      </c>
      <c r="K18" s="200" t="s">
        <v>492</v>
      </c>
      <c r="L18" s="200" t="s">
        <v>493</v>
      </c>
      <c r="M18" s="200" t="s">
        <v>494</v>
      </c>
      <c r="N18" s="200" t="s">
        <v>491</v>
      </c>
      <c r="O18" s="241" t="s">
        <v>35</v>
      </c>
      <c r="P18" s="113">
        <f>SUM(IF('TRATAMIENTO DE RIESGO'!H18="Preventivo",15,IF('TRATAMIENTO DE RIESGO'!H18="Detectivo",10,0)),IF('TRATAMIENTO DE RIESGO'!I18="Asignado",15,0),IF('TRATAMIENTO DE RIESGO'!J18="Adecuada",15,0),IF('TRATAMIENTO DE RIESGO'!K18="Completa",10,IF('TRATAMIENTO DE RIESGO'!K18="Incompleta",5,0)),IF('TRATAMIENTO DE RIESGO'!L18="SI",15,0),IF('TRATAMIENTO DE RIESGO'!M18="Se investigan y se resuelven oportunamente",15,0),IF('TRATAMIENTO DE RIESGO'!N18="Adecuada",15,0))</f>
        <v>100</v>
      </c>
      <c r="Q18" s="113" t="str">
        <f t="shared" si="6"/>
        <v>Fuerte</v>
      </c>
      <c r="R18" s="113" t="s">
        <v>495</v>
      </c>
      <c r="S18" s="113" t="str">
        <f t="shared" si="7"/>
        <v>Fuerte</v>
      </c>
      <c r="T18" s="115" t="str">
        <f t="shared" si="8"/>
        <v>NO</v>
      </c>
      <c r="U18" s="204"/>
      <c r="V18" s="81"/>
      <c r="W18" s="81"/>
      <c r="X18" s="81"/>
      <c r="Y18" s="81"/>
      <c r="Z18" s="81"/>
      <c r="AA18" s="81"/>
      <c r="AB18" s="81"/>
      <c r="AC18" s="81"/>
      <c r="AD18" s="81"/>
      <c r="AE18" s="81"/>
      <c r="AF18" s="81"/>
    </row>
    <row r="19" spans="1:32" ht="258" customHeight="1" x14ac:dyDescent="0.25">
      <c r="A19" s="116">
        <v>10</v>
      </c>
      <c r="B19" s="228" t="s">
        <v>503</v>
      </c>
      <c r="C19" s="116">
        <v>1</v>
      </c>
      <c r="D19" s="117" t="s">
        <v>487</v>
      </c>
      <c r="E19" s="235" t="str">
        <f>E18</f>
        <v>Ausencia de mecanismos de identificación y autentificación, como la autentificación de usuario.</v>
      </c>
      <c r="F19" s="240" t="str">
        <f>'RIESGO INHERENTE'!H17</f>
        <v>Pérdida o detrimento de información</v>
      </c>
      <c r="G19" s="229" t="s">
        <v>505</v>
      </c>
      <c r="H19" s="201" t="s">
        <v>489</v>
      </c>
      <c r="I19" s="200" t="s">
        <v>490</v>
      </c>
      <c r="J19" s="200" t="s">
        <v>491</v>
      </c>
      <c r="K19" s="200" t="s">
        <v>492</v>
      </c>
      <c r="L19" s="200" t="s">
        <v>493</v>
      </c>
      <c r="M19" s="200" t="s">
        <v>494</v>
      </c>
      <c r="N19" s="200" t="s">
        <v>491</v>
      </c>
      <c r="O19" s="241" t="s">
        <v>35</v>
      </c>
      <c r="P19" s="113">
        <f>SUM(IF('TRATAMIENTO DE RIESGO'!H19="Preventivo",15,IF('TRATAMIENTO DE RIESGO'!H19="Detectivo",10,0)),IF('TRATAMIENTO DE RIESGO'!I19="Asignado",15,0),IF('TRATAMIENTO DE RIESGO'!J19="Adecuada",15,0),IF('TRATAMIENTO DE RIESGO'!K19="Completa",10,IF('TRATAMIENTO DE RIESGO'!K19="Incompleta",5,0)),IF('TRATAMIENTO DE RIESGO'!L19="SI",15,0),IF('TRATAMIENTO DE RIESGO'!M19="Se investigan y se resuelven oportunamente",15,0),IF('TRATAMIENTO DE RIESGO'!N19="Adecuada",15,0))</f>
        <v>100</v>
      </c>
      <c r="Q19" s="113" t="str">
        <f t="shared" si="6"/>
        <v>Fuerte</v>
      </c>
      <c r="R19" s="113" t="s">
        <v>495</v>
      </c>
      <c r="S19" s="113" t="str">
        <f t="shared" si="7"/>
        <v>Fuerte</v>
      </c>
      <c r="T19" s="115" t="str">
        <f t="shared" si="8"/>
        <v>NO</v>
      </c>
      <c r="U19" s="204"/>
      <c r="V19" s="81"/>
      <c r="W19" s="81"/>
      <c r="X19" s="81"/>
      <c r="Y19" s="81"/>
      <c r="Z19" s="81"/>
      <c r="AA19" s="81"/>
      <c r="AB19" s="81"/>
      <c r="AC19" s="81"/>
      <c r="AD19" s="81"/>
      <c r="AE19" s="81"/>
      <c r="AF19" s="81"/>
    </row>
    <row r="20" spans="1:32" ht="258" customHeight="1" x14ac:dyDescent="0.25">
      <c r="A20" s="116">
        <v>11</v>
      </c>
      <c r="B20" s="228" t="s">
        <v>503</v>
      </c>
      <c r="C20" s="116">
        <v>1</v>
      </c>
      <c r="D20" s="117" t="s">
        <v>487</v>
      </c>
      <c r="E20" s="235" t="str">
        <f>'RIESGO INHERENTE'!G18</f>
        <v>Ausencia de mecanismos de identificación y autentificación, como la autentificación de usuario.</v>
      </c>
      <c r="F20" s="240" t="str">
        <f>'RIESGO INHERENTE'!H18</f>
        <v>Pérdida o detrimento de información</v>
      </c>
      <c r="G20" s="229" t="s">
        <v>506</v>
      </c>
      <c r="H20" s="201" t="s">
        <v>489</v>
      </c>
      <c r="I20" s="200" t="s">
        <v>490</v>
      </c>
      <c r="J20" s="200" t="s">
        <v>491</v>
      </c>
      <c r="K20" s="200" t="s">
        <v>492</v>
      </c>
      <c r="L20" s="200" t="s">
        <v>493</v>
      </c>
      <c r="M20" s="200" t="s">
        <v>494</v>
      </c>
      <c r="N20" s="200" t="s">
        <v>491</v>
      </c>
      <c r="O20" s="241" t="s">
        <v>35</v>
      </c>
      <c r="P20" s="113">
        <f>SUM(IF('TRATAMIENTO DE RIESGO'!H20="Preventivo",15,IF('TRATAMIENTO DE RIESGO'!H20="Detectivo",10,0)),IF('TRATAMIENTO DE RIESGO'!I20="Asignado",15,0),IF('TRATAMIENTO DE RIESGO'!J20="Adecuada",15,0),IF('TRATAMIENTO DE RIESGO'!K20="Completa",10,IF('TRATAMIENTO DE RIESGO'!K20="Incompleta",5,0)),IF('TRATAMIENTO DE RIESGO'!L20="SI",15,0),IF('TRATAMIENTO DE RIESGO'!M20="Se investigan y se resuelven oportunamente",15,0),IF('TRATAMIENTO DE RIESGO'!N20="Adecuada",15,0))</f>
        <v>100</v>
      </c>
      <c r="Q20" s="113" t="str">
        <f t="shared" si="6"/>
        <v>Fuerte</v>
      </c>
      <c r="R20" s="113" t="s">
        <v>495</v>
      </c>
      <c r="S20" s="113" t="str">
        <f t="shared" si="7"/>
        <v>Fuerte</v>
      </c>
      <c r="T20" s="115" t="str">
        <f t="shared" si="8"/>
        <v>NO</v>
      </c>
      <c r="U20" s="204"/>
      <c r="V20" s="81"/>
      <c r="W20" s="81"/>
      <c r="X20" s="81"/>
      <c r="Y20" s="81"/>
      <c r="Z20" s="81"/>
      <c r="AA20" s="81"/>
      <c r="AB20" s="81"/>
      <c r="AC20" s="81"/>
      <c r="AD20" s="81"/>
      <c r="AE20" s="81"/>
      <c r="AF20" s="81"/>
    </row>
    <row r="21" spans="1:32" ht="258" customHeight="1" x14ac:dyDescent="0.25">
      <c r="A21" s="116">
        <v>12</v>
      </c>
      <c r="B21" s="228" t="s">
        <v>241</v>
      </c>
      <c r="C21" s="116">
        <v>1</v>
      </c>
      <c r="D21" s="117" t="s">
        <v>487</v>
      </c>
      <c r="E21" s="235" t="str">
        <f>'RIESGO INHERENTE'!G19</f>
        <v>Ausencia y/o alteracion de documentación.</v>
      </c>
      <c r="F21" s="240" t="str">
        <f>'RIESGO INHERENTE'!H19</f>
        <v>"Pérdida o detrimento de información
Demandas, litigios, derechos de petición o tutelas
Reclamaciones o quejas de ciudadanos
Demoras en los servicios prestados y ejecución de los procesos
Interrupción de los sistemas / procesos
Pérdidas de conocimiento"</v>
      </c>
      <c r="G21" s="236" t="s">
        <v>507</v>
      </c>
      <c r="H21" s="201" t="s">
        <v>489</v>
      </c>
      <c r="I21" s="200" t="s">
        <v>490</v>
      </c>
      <c r="J21" s="200" t="s">
        <v>491</v>
      </c>
      <c r="K21" s="200" t="s">
        <v>492</v>
      </c>
      <c r="L21" s="200" t="s">
        <v>493</v>
      </c>
      <c r="M21" s="200" t="s">
        <v>494</v>
      </c>
      <c r="N21" s="200" t="s">
        <v>491</v>
      </c>
      <c r="O21" s="241" t="s">
        <v>35</v>
      </c>
      <c r="P21" s="113">
        <f>SUM(IF('TRATAMIENTO DE RIESGO'!H21="Preventivo",15,IF('TRATAMIENTO DE RIESGO'!H21="Detectivo",10,0)),IF('TRATAMIENTO DE RIESGO'!I21="Asignado",15,0),IF('TRATAMIENTO DE RIESGO'!J21="Adecuada",15,0),IF('TRATAMIENTO DE RIESGO'!K21="Completa",10,IF('TRATAMIENTO DE RIESGO'!K21="Incompleta",5,0)),IF('TRATAMIENTO DE RIESGO'!L21="SI",15,0),IF('TRATAMIENTO DE RIESGO'!M21="Se investigan y se resuelven oportunamente",15,0),IF('TRATAMIENTO DE RIESGO'!N21="Adecuada",15,0))</f>
        <v>100</v>
      </c>
      <c r="Q21" s="113" t="str">
        <f t="shared" si="6"/>
        <v>Fuerte</v>
      </c>
      <c r="R21" s="113" t="s">
        <v>495</v>
      </c>
      <c r="S21" s="113" t="str">
        <f t="shared" si="7"/>
        <v>Fuerte</v>
      </c>
      <c r="T21" s="115" t="str">
        <f t="shared" si="8"/>
        <v>NO</v>
      </c>
      <c r="U21" s="204"/>
      <c r="V21" s="81"/>
      <c r="W21" s="81"/>
      <c r="X21" s="81"/>
      <c r="Y21" s="81"/>
      <c r="Z21" s="81"/>
      <c r="AA21" s="81"/>
      <c r="AB21" s="81"/>
      <c r="AC21" s="81"/>
      <c r="AD21" s="81"/>
      <c r="AE21" s="81"/>
      <c r="AF21" s="81"/>
    </row>
    <row r="22" spans="1:32" ht="258" customHeight="1" x14ac:dyDescent="0.25">
      <c r="A22" s="116">
        <v>13</v>
      </c>
      <c r="B22" s="228" t="s">
        <v>241</v>
      </c>
      <c r="C22" s="116">
        <v>1</v>
      </c>
      <c r="D22" s="117" t="s">
        <v>487</v>
      </c>
      <c r="E22" s="235" t="str">
        <f>'RIESGO INHERENTE'!G20</f>
        <v>Ausencia y/o alteracion de documentación.</v>
      </c>
      <c r="F22" s="240" t="str">
        <f>'RIESGO INHERENTE'!H20</f>
        <v>"Pérdida o detrimento de información
Demandas, litigios, derechos de petición o tutelas
Reclamaciones o quejas de ciudadanos
Demoras en los servicios prestados y ejecución de los procesos
Interrupción de los sistemas / procesos
Pérdidas de conocimiento"</v>
      </c>
      <c r="G22" s="236" t="s">
        <v>507</v>
      </c>
      <c r="H22" s="201" t="s">
        <v>489</v>
      </c>
      <c r="I22" s="200" t="s">
        <v>490</v>
      </c>
      <c r="J22" s="200" t="s">
        <v>491</v>
      </c>
      <c r="K22" s="200" t="s">
        <v>492</v>
      </c>
      <c r="L22" s="200" t="s">
        <v>493</v>
      </c>
      <c r="M22" s="200" t="s">
        <v>494</v>
      </c>
      <c r="N22" s="200" t="s">
        <v>491</v>
      </c>
      <c r="O22" s="241" t="s">
        <v>35</v>
      </c>
      <c r="P22" s="113">
        <f>SUM(IF('TRATAMIENTO DE RIESGO'!H22="Preventivo",15,IF('TRATAMIENTO DE RIESGO'!H22="Detectivo",10,0)),IF('TRATAMIENTO DE RIESGO'!I22="Asignado",15,0),IF('TRATAMIENTO DE RIESGO'!J22="Adecuada",15,0),IF('TRATAMIENTO DE RIESGO'!K22="Completa",10,IF('TRATAMIENTO DE RIESGO'!K22="Incompleta",5,0)),IF('TRATAMIENTO DE RIESGO'!L22="SI",15,0),IF('TRATAMIENTO DE RIESGO'!M22="Se investigan y se resuelven oportunamente",15,0),IF('TRATAMIENTO DE RIESGO'!N22="Adecuada",15,0))</f>
        <v>100</v>
      </c>
      <c r="Q22" s="113" t="str">
        <f t="shared" si="6"/>
        <v>Fuerte</v>
      </c>
      <c r="R22" s="113" t="s">
        <v>495</v>
      </c>
      <c r="S22" s="113" t="str">
        <f t="shared" si="7"/>
        <v>Fuerte</v>
      </c>
      <c r="T22" s="115" t="str">
        <f t="shared" si="8"/>
        <v>NO</v>
      </c>
      <c r="U22" s="204"/>
      <c r="V22" s="81"/>
      <c r="W22" s="81"/>
      <c r="X22" s="81"/>
      <c r="Y22" s="81"/>
      <c r="Z22" s="81"/>
      <c r="AA22" s="81"/>
      <c r="AB22" s="81"/>
      <c r="AC22" s="81"/>
      <c r="AD22" s="81"/>
      <c r="AE22" s="81"/>
      <c r="AF22" s="81"/>
    </row>
    <row r="23" spans="1:32" ht="258" customHeight="1" x14ac:dyDescent="0.25">
      <c r="A23" s="116">
        <v>14</v>
      </c>
      <c r="B23" s="228" t="s">
        <v>260</v>
      </c>
      <c r="C23" s="116">
        <v>1</v>
      </c>
      <c r="D23" s="117" t="s">
        <v>487</v>
      </c>
      <c r="E23" s="247" t="s">
        <v>508</v>
      </c>
      <c r="F23" s="240" t="str">
        <f>'RIESGO INHERENTE'!H21</f>
        <v>Demoras en los servicios prestados y ejecución de los procesos</v>
      </c>
      <c r="G23" s="236" t="s">
        <v>509</v>
      </c>
      <c r="H23" s="201" t="s">
        <v>489</v>
      </c>
      <c r="I23" s="200" t="s">
        <v>490</v>
      </c>
      <c r="J23" s="200" t="s">
        <v>491</v>
      </c>
      <c r="K23" s="200" t="s">
        <v>492</v>
      </c>
      <c r="L23" s="200" t="s">
        <v>493</v>
      </c>
      <c r="M23" s="200" t="s">
        <v>494</v>
      </c>
      <c r="N23" s="200" t="s">
        <v>491</v>
      </c>
      <c r="O23" s="241" t="s">
        <v>35</v>
      </c>
      <c r="P23" s="113">
        <f>SUM(IF('TRATAMIENTO DE RIESGO'!H23="Preventivo",15,IF('TRATAMIENTO DE RIESGO'!H23="Detectivo",10,0)),IF('TRATAMIENTO DE RIESGO'!I23="Asignado",15,0),IF('TRATAMIENTO DE RIESGO'!J23="Adecuada",15,0),IF('TRATAMIENTO DE RIESGO'!K23="Completa",10,IF('TRATAMIENTO DE RIESGO'!K23="Incompleta",5,0)),IF('TRATAMIENTO DE RIESGO'!L23="SI",15,0),IF('TRATAMIENTO DE RIESGO'!M23="Se investigan y se resuelven oportunamente",15,0),IF('TRATAMIENTO DE RIESGO'!N23="Adecuada",15,0))</f>
        <v>100</v>
      </c>
      <c r="Q23" s="113" t="str">
        <f t="shared" si="6"/>
        <v>Fuerte</v>
      </c>
      <c r="R23" s="113" t="s">
        <v>495</v>
      </c>
      <c r="S23" s="113" t="str">
        <f t="shared" si="7"/>
        <v>Fuerte</v>
      </c>
      <c r="T23" s="115" t="str">
        <f t="shared" si="8"/>
        <v>NO</v>
      </c>
      <c r="U23" s="204"/>
      <c r="V23" s="81"/>
      <c r="W23" s="81"/>
      <c r="X23" s="81"/>
      <c r="Y23" s="81"/>
      <c r="Z23" s="81"/>
      <c r="AA23" s="81"/>
      <c r="AB23" s="81"/>
      <c r="AC23" s="81"/>
      <c r="AD23" s="81"/>
      <c r="AE23" s="81"/>
      <c r="AF23" s="81"/>
    </row>
    <row r="24" spans="1:32" ht="258" customHeight="1" x14ac:dyDescent="0.25">
      <c r="A24" s="116">
        <v>14</v>
      </c>
      <c r="B24" s="228" t="s">
        <v>260</v>
      </c>
      <c r="C24" s="116">
        <v>2</v>
      </c>
      <c r="D24" s="117" t="s">
        <v>487</v>
      </c>
      <c r="E24" s="247" t="s">
        <v>510</v>
      </c>
      <c r="F24" s="240" t="str">
        <f>'RIESGO INHERENTE'!H21</f>
        <v>Demoras en los servicios prestados y ejecución de los procesos</v>
      </c>
      <c r="G24" s="236" t="s">
        <v>511</v>
      </c>
      <c r="H24" s="201" t="s">
        <v>489</v>
      </c>
      <c r="I24" s="200" t="s">
        <v>490</v>
      </c>
      <c r="J24" s="200" t="s">
        <v>491</v>
      </c>
      <c r="K24" s="200" t="s">
        <v>492</v>
      </c>
      <c r="L24" s="200" t="s">
        <v>493</v>
      </c>
      <c r="M24" s="200" t="s">
        <v>494</v>
      </c>
      <c r="N24" s="200" t="s">
        <v>491</v>
      </c>
      <c r="O24" s="241" t="s">
        <v>35</v>
      </c>
      <c r="P24" s="113">
        <f>SUM(IF('TRATAMIENTO DE RIESGO'!H24="Preventivo",15,IF('TRATAMIENTO DE RIESGO'!H24="Detectivo",10,0)),IF('TRATAMIENTO DE RIESGO'!I24="Asignado",15,0),IF('TRATAMIENTO DE RIESGO'!J24="Adecuada",15,0),IF('TRATAMIENTO DE RIESGO'!K24="Completa",10,IF('TRATAMIENTO DE RIESGO'!K24="Incompleta",5,0)),IF('TRATAMIENTO DE RIESGO'!L24="SI",15,0),IF('TRATAMIENTO DE RIESGO'!M24="Se investigan y se resuelven oportunamente",15,0),IF('TRATAMIENTO DE RIESGO'!N24="Adecuada",15,0))</f>
        <v>100</v>
      </c>
      <c r="Q24" s="113" t="str">
        <f t="shared" si="6"/>
        <v>Fuerte</v>
      </c>
      <c r="R24" s="113" t="s">
        <v>495</v>
      </c>
      <c r="S24" s="113" t="str">
        <f t="shared" si="7"/>
        <v>Fuerte</v>
      </c>
      <c r="T24" s="115" t="str">
        <f t="shared" si="8"/>
        <v>NO</v>
      </c>
      <c r="U24" s="204"/>
      <c r="V24" s="81"/>
      <c r="W24" s="81"/>
      <c r="X24" s="81"/>
      <c r="Y24" s="81"/>
      <c r="Z24" s="81"/>
      <c r="AA24" s="81"/>
      <c r="AB24" s="81"/>
      <c r="AC24" s="81"/>
      <c r="AD24" s="81"/>
      <c r="AE24" s="81"/>
      <c r="AF24" s="81"/>
    </row>
    <row r="25" spans="1:32" ht="258" customHeight="1" x14ac:dyDescent="0.25">
      <c r="A25" s="116">
        <v>14</v>
      </c>
      <c r="B25" s="228" t="s">
        <v>260</v>
      </c>
      <c r="C25" s="116">
        <v>3</v>
      </c>
      <c r="D25" s="117" t="s">
        <v>487</v>
      </c>
      <c r="E25" s="245" t="s">
        <v>512</v>
      </c>
      <c r="F25" s="240" t="str">
        <f>'RIESGO INHERENTE'!H22</f>
        <v>Demoras en los servicios prestados y ejecución de los procesos</v>
      </c>
      <c r="G25" s="236" t="s">
        <v>513</v>
      </c>
      <c r="H25" s="201" t="s">
        <v>489</v>
      </c>
      <c r="I25" s="200" t="s">
        <v>490</v>
      </c>
      <c r="J25" s="200" t="s">
        <v>491</v>
      </c>
      <c r="K25" s="200" t="s">
        <v>492</v>
      </c>
      <c r="L25" s="200" t="s">
        <v>493</v>
      </c>
      <c r="M25" s="200" t="s">
        <v>494</v>
      </c>
      <c r="N25" s="200" t="s">
        <v>491</v>
      </c>
      <c r="O25" s="241" t="s">
        <v>35</v>
      </c>
      <c r="P25" s="113">
        <f>SUM(IF('TRATAMIENTO DE RIESGO'!H25="Preventivo",15,IF('TRATAMIENTO DE RIESGO'!H25="Detectivo",10,0)),IF('TRATAMIENTO DE RIESGO'!I25="Asignado",15,0),IF('TRATAMIENTO DE RIESGO'!J25="Adecuada",15,0),IF('TRATAMIENTO DE RIESGO'!K25="Completa",10,IF('TRATAMIENTO DE RIESGO'!K25="Incompleta",5,0)),IF('TRATAMIENTO DE RIESGO'!L25="SI",15,0),IF('TRATAMIENTO DE RIESGO'!M25="Se investigan y se resuelven oportunamente",15,0),IF('TRATAMIENTO DE RIESGO'!N25="Adecuada",15,0))</f>
        <v>100</v>
      </c>
      <c r="Q25" s="113" t="str">
        <f t="shared" si="6"/>
        <v>Fuerte</v>
      </c>
      <c r="R25" s="113" t="s">
        <v>495</v>
      </c>
      <c r="S25" s="113" t="str">
        <f t="shared" si="7"/>
        <v>Fuerte</v>
      </c>
      <c r="T25" s="115" t="str">
        <f t="shared" si="8"/>
        <v>NO</v>
      </c>
      <c r="U25" s="204"/>
      <c r="V25" s="81"/>
      <c r="W25" s="81"/>
      <c r="X25" s="81"/>
      <c r="Y25" s="81"/>
      <c r="Z25" s="81"/>
      <c r="AA25" s="81"/>
      <c r="AB25" s="81"/>
      <c r="AC25" s="81"/>
      <c r="AD25" s="81"/>
      <c r="AE25" s="81"/>
      <c r="AF25" s="81"/>
    </row>
    <row r="26" spans="1:32" ht="258" customHeight="1" x14ac:dyDescent="0.25">
      <c r="A26" s="116">
        <v>15</v>
      </c>
      <c r="B26" s="228" t="s">
        <v>260</v>
      </c>
      <c r="C26" s="116">
        <v>1</v>
      </c>
      <c r="D26" s="117" t="s">
        <v>487</v>
      </c>
      <c r="E26" s="246" t="str">
        <f>'RIESGO INHERENTE'!G22</f>
        <v>Respuesta inadecuada de mantenimiento del servicio.</v>
      </c>
      <c r="F26" s="240" t="str">
        <f>'RIESGO INHERENTE'!H22</f>
        <v>Demoras en los servicios prestados y ejecución de los procesos</v>
      </c>
      <c r="G26" s="229" t="s">
        <v>514</v>
      </c>
      <c r="H26" s="201" t="s">
        <v>489</v>
      </c>
      <c r="I26" s="200" t="s">
        <v>490</v>
      </c>
      <c r="J26" s="200" t="s">
        <v>491</v>
      </c>
      <c r="K26" s="200" t="s">
        <v>492</v>
      </c>
      <c r="L26" s="200" t="s">
        <v>493</v>
      </c>
      <c r="M26" s="200" t="s">
        <v>494</v>
      </c>
      <c r="N26" s="200" t="s">
        <v>491</v>
      </c>
      <c r="O26" s="241" t="s">
        <v>35</v>
      </c>
      <c r="P26" s="113">
        <f>SUM(IF('TRATAMIENTO DE RIESGO'!H26="Preventivo",15,IF('TRATAMIENTO DE RIESGO'!H26="Detectivo",10,0)),IF('TRATAMIENTO DE RIESGO'!I26="Asignado",15,0),IF('TRATAMIENTO DE RIESGO'!J26="Adecuada",15,0),IF('TRATAMIENTO DE RIESGO'!K26="Completa",10,IF('TRATAMIENTO DE RIESGO'!K26="Incompleta",5,0)),IF('TRATAMIENTO DE RIESGO'!L26="SI",15,0),IF('TRATAMIENTO DE RIESGO'!M26="Se investigan y se resuelven oportunamente",15,0),IF('TRATAMIENTO DE RIESGO'!N26="Adecuada",15,0))</f>
        <v>100</v>
      </c>
      <c r="Q26" s="113" t="str">
        <f t="shared" si="6"/>
        <v>Fuerte</v>
      </c>
      <c r="R26" s="113" t="s">
        <v>495</v>
      </c>
      <c r="S26" s="113" t="str">
        <f t="shared" si="7"/>
        <v>Fuerte</v>
      </c>
      <c r="T26" s="115" t="str">
        <f t="shared" si="8"/>
        <v>NO</v>
      </c>
      <c r="U26" s="204"/>
      <c r="V26" s="81"/>
      <c r="W26" s="81"/>
      <c r="X26" s="81"/>
      <c r="Y26" s="81"/>
      <c r="Z26" s="81"/>
      <c r="AA26" s="81"/>
      <c r="AB26" s="81"/>
      <c r="AC26" s="81"/>
      <c r="AD26" s="81"/>
      <c r="AE26" s="81"/>
      <c r="AF26" s="81"/>
    </row>
    <row r="27" spans="1:32" ht="258" customHeight="1" x14ac:dyDescent="0.25">
      <c r="A27" s="116">
        <v>16</v>
      </c>
      <c r="B27" s="228" t="s">
        <v>260</v>
      </c>
      <c r="C27" s="116">
        <v>1</v>
      </c>
      <c r="D27" s="117" t="s">
        <v>487</v>
      </c>
      <c r="E27" s="118" t="s">
        <v>515</v>
      </c>
      <c r="F27" s="240" t="str">
        <f>'RIESGO INHERENTE'!H23</f>
        <v>Deficiencias o deterioro del servicio al ciudadano</v>
      </c>
      <c r="G27" s="236" t="s">
        <v>516</v>
      </c>
      <c r="H27" s="201" t="s">
        <v>489</v>
      </c>
      <c r="I27" s="200" t="s">
        <v>490</v>
      </c>
      <c r="J27" s="200" t="s">
        <v>491</v>
      </c>
      <c r="K27" s="200" t="s">
        <v>492</v>
      </c>
      <c r="L27" s="200" t="s">
        <v>493</v>
      </c>
      <c r="M27" s="200" t="s">
        <v>494</v>
      </c>
      <c r="N27" s="200" t="s">
        <v>491</v>
      </c>
      <c r="O27" s="241" t="s">
        <v>35</v>
      </c>
      <c r="P27" s="113">
        <f>SUM(IF('TRATAMIENTO DE RIESGO'!H27="Preventivo",15,IF('TRATAMIENTO DE RIESGO'!H27="Detectivo",10,0)),IF('TRATAMIENTO DE RIESGO'!I27="Asignado",15,0),IF('TRATAMIENTO DE RIESGO'!J27="Adecuada",15,0),IF('TRATAMIENTO DE RIESGO'!K27="Completa",10,IF('TRATAMIENTO DE RIESGO'!K27="Incompleta",5,0)),IF('TRATAMIENTO DE RIESGO'!L27="SI",15,0),IF('TRATAMIENTO DE RIESGO'!M27="Se investigan y se resuelven oportunamente",15,0),IF('TRATAMIENTO DE RIESGO'!N27="Adecuada",15,0))</f>
        <v>100</v>
      </c>
      <c r="Q27" s="113" t="str">
        <f t="shared" si="6"/>
        <v>Fuerte</v>
      </c>
      <c r="R27" s="113" t="s">
        <v>495</v>
      </c>
      <c r="S27" s="113" t="str">
        <f t="shared" si="7"/>
        <v>Fuerte</v>
      </c>
      <c r="T27" s="115" t="str">
        <f t="shared" si="8"/>
        <v>NO</v>
      </c>
      <c r="U27" s="204"/>
      <c r="V27" s="81"/>
      <c r="W27" s="81"/>
      <c r="X27" s="81"/>
      <c r="Y27" s="81"/>
      <c r="Z27" s="81"/>
      <c r="AA27" s="81"/>
      <c r="AB27" s="81"/>
      <c r="AC27" s="81"/>
      <c r="AD27" s="81"/>
      <c r="AE27" s="81"/>
      <c r="AF27" s="81"/>
    </row>
    <row r="28" spans="1:32" ht="258" customHeight="1" x14ac:dyDescent="0.25">
      <c r="A28" s="116">
        <v>16</v>
      </c>
      <c r="B28" s="228" t="s">
        <v>260</v>
      </c>
      <c r="C28" s="116">
        <v>2</v>
      </c>
      <c r="D28" s="117" t="s">
        <v>487</v>
      </c>
      <c r="E28" s="118" t="s">
        <v>517</v>
      </c>
      <c r="F28" s="240" t="str">
        <f>'RIESGO INHERENTE'!H23</f>
        <v>Deficiencias o deterioro del servicio al ciudadano</v>
      </c>
      <c r="G28" s="236" t="s">
        <v>518</v>
      </c>
      <c r="H28" s="201" t="s">
        <v>489</v>
      </c>
      <c r="I28" s="200" t="s">
        <v>490</v>
      </c>
      <c r="J28" s="200" t="s">
        <v>491</v>
      </c>
      <c r="K28" s="200" t="s">
        <v>492</v>
      </c>
      <c r="L28" s="200" t="s">
        <v>493</v>
      </c>
      <c r="M28" s="200" t="s">
        <v>494</v>
      </c>
      <c r="N28" s="200" t="s">
        <v>491</v>
      </c>
      <c r="O28" s="241" t="s">
        <v>35</v>
      </c>
      <c r="P28" s="113">
        <f>SUM(IF('TRATAMIENTO DE RIESGO'!H28="Preventivo",15,IF('TRATAMIENTO DE RIESGO'!H28="Detectivo",10,0)),IF('TRATAMIENTO DE RIESGO'!I28="Asignado",15,0),IF('TRATAMIENTO DE RIESGO'!J28="Adecuada",15,0),IF('TRATAMIENTO DE RIESGO'!K28="Completa",10,IF('TRATAMIENTO DE RIESGO'!K28="Incompleta",5,0)),IF('TRATAMIENTO DE RIESGO'!L28="SI",15,0),IF('TRATAMIENTO DE RIESGO'!M28="Se investigan y se resuelven oportunamente",15,0),IF('TRATAMIENTO DE RIESGO'!N28="Adecuada",15,0))</f>
        <v>100</v>
      </c>
      <c r="Q28" s="113" t="str">
        <f t="shared" si="6"/>
        <v>Fuerte</v>
      </c>
      <c r="R28" s="113" t="s">
        <v>495</v>
      </c>
      <c r="S28" s="113" t="str">
        <f t="shared" si="7"/>
        <v>Fuerte</v>
      </c>
      <c r="T28" s="115" t="str">
        <f t="shared" si="8"/>
        <v>NO</v>
      </c>
      <c r="U28" s="204"/>
      <c r="V28" s="81"/>
      <c r="W28" s="81"/>
      <c r="X28" s="81"/>
      <c r="Y28" s="81"/>
      <c r="Z28" s="81"/>
      <c r="AA28" s="81"/>
      <c r="AB28" s="81"/>
      <c r="AC28" s="81"/>
      <c r="AD28" s="81"/>
      <c r="AE28" s="81"/>
      <c r="AF28" s="81"/>
    </row>
    <row r="29" spans="1:32" ht="258" customHeight="1" x14ac:dyDescent="0.25">
      <c r="A29" s="116">
        <v>17</v>
      </c>
      <c r="B29" s="228" t="s">
        <v>260</v>
      </c>
      <c r="C29" s="116">
        <v>1</v>
      </c>
      <c r="D29" s="117" t="s">
        <v>487</v>
      </c>
      <c r="E29" s="118" t="str">
        <f>'RIESGO INHERENTE'!G24</f>
        <v>Uso incorrecto de software y hardware.</v>
      </c>
      <c r="F29" s="240" t="str">
        <f>'RIESGO INHERENTE'!H24</f>
        <v>Pérdida o detrimento de información</v>
      </c>
      <c r="G29" s="236" t="s">
        <v>519</v>
      </c>
      <c r="H29" s="201" t="s">
        <v>489</v>
      </c>
      <c r="I29" s="200" t="s">
        <v>490</v>
      </c>
      <c r="J29" s="200" t="s">
        <v>491</v>
      </c>
      <c r="K29" s="200" t="s">
        <v>492</v>
      </c>
      <c r="L29" s="200" t="s">
        <v>493</v>
      </c>
      <c r="M29" s="200" t="s">
        <v>494</v>
      </c>
      <c r="N29" s="200" t="s">
        <v>491</v>
      </c>
      <c r="O29" s="241" t="s">
        <v>35</v>
      </c>
      <c r="P29" s="113">
        <f>SUM(IF('TRATAMIENTO DE RIESGO'!H29="Preventivo",15,IF('TRATAMIENTO DE RIESGO'!H29="Detectivo",10,0)),IF('TRATAMIENTO DE RIESGO'!I29="Asignado",15,0),IF('TRATAMIENTO DE RIESGO'!J29="Adecuada",15,0),IF('TRATAMIENTO DE RIESGO'!K29="Completa",10,IF('TRATAMIENTO DE RIESGO'!K29="Incompleta",5,0)),IF('TRATAMIENTO DE RIESGO'!L29="SI",15,0),IF('TRATAMIENTO DE RIESGO'!M29="Se investigan y se resuelven oportunamente",15,0),IF('TRATAMIENTO DE RIESGO'!N29="Adecuada",15,0))</f>
        <v>100</v>
      </c>
      <c r="Q29" s="113" t="str">
        <f t="shared" si="6"/>
        <v>Fuerte</v>
      </c>
      <c r="R29" s="113" t="s">
        <v>495</v>
      </c>
      <c r="S29" s="113" t="str">
        <f t="shared" si="7"/>
        <v>Fuerte</v>
      </c>
      <c r="T29" s="115" t="str">
        <f t="shared" si="8"/>
        <v>NO</v>
      </c>
      <c r="U29" s="204"/>
      <c r="V29" s="81"/>
      <c r="W29" s="81"/>
      <c r="X29" s="81"/>
      <c r="Y29" s="81"/>
      <c r="Z29" s="81"/>
      <c r="AA29" s="81"/>
      <c r="AB29" s="81"/>
      <c r="AC29" s="81"/>
      <c r="AD29" s="81"/>
      <c r="AE29" s="81"/>
      <c r="AF29" s="81"/>
    </row>
    <row r="30" spans="1:32" ht="258" customHeight="1" x14ac:dyDescent="0.25">
      <c r="A30" s="116">
        <v>18</v>
      </c>
      <c r="B30" s="228" t="s">
        <v>281</v>
      </c>
      <c r="C30" s="116">
        <v>1</v>
      </c>
      <c r="D30" s="117" t="s">
        <v>487</v>
      </c>
      <c r="E30" s="118" t="s">
        <v>520</v>
      </c>
      <c r="F30" s="240" t="str">
        <f>'RIESGO INHERENTE'!H25</f>
        <v>Pérdida o detrimento de información
Demoras en los servicios prestados y ejecución de los procesos</v>
      </c>
      <c r="G30" s="236" t="s">
        <v>521</v>
      </c>
      <c r="H30" s="201" t="s">
        <v>489</v>
      </c>
      <c r="I30" s="200" t="s">
        <v>490</v>
      </c>
      <c r="J30" s="200" t="s">
        <v>491</v>
      </c>
      <c r="K30" s="200" t="s">
        <v>492</v>
      </c>
      <c r="L30" s="200" t="s">
        <v>493</v>
      </c>
      <c r="M30" s="200" t="s">
        <v>494</v>
      </c>
      <c r="N30" s="200" t="s">
        <v>491</v>
      </c>
      <c r="O30" s="241" t="s">
        <v>35</v>
      </c>
      <c r="P30" s="113">
        <f>SUM(IF('TRATAMIENTO DE RIESGO'!H30="Preventivo",15,IF('TRATAMIENTO DE RIESGO'!H30="Detectivo",10,0)),IF('TRATAMIENTO DE RIESGO'!I30="Asignado",15,0),IF('TRATAMIENTO DE RIESGO'!J30="Adecuada",15,0),IF('TRATAMIENTO DE RIESGO'!K30="Completa",10,IF('TRATAMIENTO DE RIESGO'!K30="Incompleta",5,0)),IF('TRATAMIENTO DE RIESGO'!L30="SI",15,0),IF('TRATAMIENTO DE RIESGO'!M30="Se investigan y se resuelven oportunamente",15,0),IF('TRATAMIENTO DE RIESGO'!N30="Adecuada",15,0))</f>
        <v>100</v>
      </c>
      <c r="Q30" s="113" t="str">
        <f t="shared" si="6"/>
        <v>Fuerte</v>
      </c>
      <c r="R30" s="113" t="s">
        <v>495</v>
      </c>
      <c r="S30" s="113" t="str">
        <f t="shared" si="7"/>
        <v>Fuerte</v>
      </c>
      <c r="T30" s="115" t="str">
        <f t="shared" si="8"/>
        <v>NO</v>
      </c>
      <c r="U30" s="204"/>
      <c r="V30" s="81"/>
      <c r="W30" s="81"/>
      <c r="X30" s="81"/>
      <c r="Y30" s="81"/>
      <c r="Z30" s="81"/>
      <c r="AA30" s="81"/>
      <c r="AB30" s="81"/>
      <c r="AC30" s="81"/>
      <c r="AD30" s="81"/>
      <c r="AE30" s="81"/>
      <c r="AF30" s="81"/>
    </row>
    <row r="31" spans="1:32" ht="201.75" customHeight="1" x14ac:dyDescent="0.25">
      <c r="A31" s="116">
        <v>18</v>
      </c>
      <c r="B31" s="228" t="s">
        <v>281</v>
      </c>
      <c r="C31" s="116">
        <v>2</v>
      </c>
      <c r="D31" s="117" t="s">
        <v>487</v>
      </c>
      <c r="E31" s="118" t="s">
        <v>522</v>
      </c>
      <c r="F31" s="240" t="str">
        <f>'RIESGO INHERENTE'!H25</f>
        <v>Pérdida o detrimento de información
Demoras en los servicios prestados y ejecución de los procesos</v>
      </c>
      <c r="G31" s="248" t="s">
        <v>523</v>
      </c>
      <c r="H31" s="201" t="s">
        <v>489</v>
      </c>
      <c r="I31" s="200" t="s">
        <v>490</v>
      </c>
      <c r="J31" s="200" t="s">
        <v>491</v>
      </c>
      <c r="K31" s="200" t="s">
        <v>492</v>
      </c>
      <c r="L31" s="200" t="s">
        <v>493</v>
      </c>
      <c r="M31" s="200" t="s">
        <v>494</v>
      </c>
      <c r="N31" s="200" t="s">
        <v>491</v>
      </c>
      <c r="O31" s="241" t="s">
        <v>35</v>
      </c>
      <c r="P31" s="113">
        <f>SUM(IF('TRATAMIENTO DE RIESGO'!H31="Preventivo",15,IF('TRATAMIENTO DE RIESGO'!H31="Detectivo",10,0)),IF('TRATAMIENTO DE RIESGO'!I31="Asignado",15,0),IF('TRATAMIENTO DE RIESGO'!J31="Adecuada",15,0),IF('TRATAMIENTO DE RIESGO'!K31="Completa",10,IF('TRATAMIENTO DE RIESGO'!K31="Incompleta",5,0)),IF('TRATAMIENTO DE RIESGO'!L31="SI",15,0),IF('TRATAMIENTO DE RIESGO'!M31="Se investigan y se resuelven oportunamente",15,0),IF('TRATAMIENTO DE RIESGO'!N31="Adecuada",15,0))</f>
        <v>100</v>
      </c>
      <c r="Q31" s="113" t="str">
        <f t="shared" si="6"/>
        <v>Fuerte</v>
      </c>
      <c r="R31" s="113" t="s">
        <v>495</v>
      </c>
      <c r="S31" s="113" t="str">
        <f t="shared" si="7"/>
        <v>Fuerte</v>
      </c>
      <c r="T31" s="115" t="str">
        <f t="shared" si="8"/>
        <v>NO</v>
      </c>
      <c r="U31" s="204"/>
      <c r="V31" s="81"/>
      <c r="W31" s="81"/>
      <c r="X31" s="81"/>
      <c r="Y31" s="81"/>
      <c r="Z31" s="81"/>
      <c r="AA31" s="81"/>
      <c r="AB31" s="81"/>
      <c r="AC31" s="81"/>
      <c r="AD31" s="81"/>
      <c r="AE31" s="81"/>
      <c r="AF31" s="81"/>
    </row>
    <row r="32" spans="1:32" ht="201.75" customHeight="1" x14ac:dyDescent="0.25">
      <c r="A32" s="116">
        <v>19</v>
      </c>
      <c r="B32" s="228" t="s">
        <v>281</v>
      </c>
      <c r="C32" s="116">
        <v>1</v>
      </c>
      <c r="D32" s="117" t="s">
        <v>487</v>
      </c>
      <c r="E32" s="118" t="str">
        <f>'RIESGO INHERENTE'!G26</f>
        <v xml:space="preserve">Acceso y uso inadecuado de la información </v>
      </c>
      <c r="F32" s="240" t="str">
        <f>'RIESGO INHERENTE'!H26</f>
        <v>Pérdida o detrimento de información
Perdida de confianza del ciudadano
Demandas, litigios, derechos de petición o tutelas</v>
      </c>
      <c r="G32" s="229" t="s">
        <v>524</v>
      </c>
      <c r="H32" s="201" t="s">
        <v>489</v>
      </c>
      <c r="I32" s="200" t="s">
        <v>490</v>
      </c>
      <c r="J32" s="200" t="s">
        <v>491</v>
      </c>
      <c r="K32" s="200" t="s">
        <v>492</v>
      </c>
      <c r="L32" s="200" t="s">
        <v>493</v>
      </c>
      <c r="M32" s="200" t="s">
        <v>494</v>
      </c>
      <c r="N32" s="200" t="s">
        <v>491</v>
      </c>
      <c r="O32" s="241" t="s">
        <v>35</v>
      </c>
      <c r="P32" s="113">
        <f>SUM(IF('TRATAMIENTO DE RIESGO'!H32="Preventivo",15,IF('TRATAMIENTO DE RIESGO'!H32="Detectivo",10,0)),IF('TRATAMIENTO DE RIESGO'!I32="Asignado",15,0),IF('TRATAMIENTO DE RIESGO'!J32="Adecuada",15,0),IF('TRATAMIENTO DE RIESGO'!K32="Completa",10,IF('TRATAMIENTO DE RIESGO'!K32="Incompleta",5,0)),IF('TRATAMIENTO DE RIESGO'!L32="SI",15,0),IF('TRATAMIENTO DE RIESGO'!M32="Se investigan y se resuelven oportunamente",15,0),IF('TRATAMIENTO DE RIESGO'!N32="Adecuada",15,0))</f>
        <v>100</v>
      </c>
      <c r="Q32" s="113" t="str">
        <f t="shared" ref="Q32" si="9">IF(P32&gt;=96,"Fuerte",IF(AND(P32&gt;=86,P32&lt;=95),"Moderado",IF(AND(P32&lt;=85,P32&gt;=0),"Debil","")))</f>
        <v>Fuerte</v>
      </c>
      <c r="R32" s="113" t="s">
        <v>495</v>
      </c>
      <c r="S32" s="113" t="str">
        <f t="shared" ref="S32" si="10">IF(AND(Q32="Fuerte",R32="Fuerte"),"Fuerte",IF(AND(Q32="Fuerte",R32="Moderado"),"Moderado",IF(AND(Q32="Fuerte",R32="Debil"),"Debil",IF(AND(Q32="Moderado",R32="Fuerte"),"Moderado",IF(AND(Q32="Moderado",R32="Moderado"),"Moderado",IF(AND(Q32="Moderado",R32="Debil"),"Debil",IF(AND(Q32="Debil",R32="Fuerte"),"Debil",IF(AND(Q32="Debil",R32="Moderado"),"Debil",IF(AND(Q32="Debil",R32="Debil"),"Debil","")))))))))</f>
        <v>Fuerte</v>
      </c>
      <c r="T32" s="115" t="str">
        <f t="shared" ref="T32" si="11">IF(S32="","",IF(S32="Fuerte","NO","SI"))</f>
        <v>NO</v>
      </c>
      <c r="U32" s="204"/>
      <c r="V32" s="81"/>
      <c r="W32" s="81"/>
      <c r="X32" s="81"/>
      <c r="Y32" s="81"/>
      <c r="Z32" s="81"/>
      <c r="AA32" s="81"/>
      <c r="AB32" s="81"/>
      <c r="AC32" s="81"/>
      <c r="AD32" s="81"/>
      <c r="AE32" s="81"/>
      <c r="AF32" s="81"/>
    </row>
    <row r="33" spans="1:32" ht="201.75" customHeight="1" x14ac:dyDescent="0.25">
      <c r="A33" s="116">
        <v>20</v>
      </c>
      <c r="B33" s="228" t="s">
        <v>281</v>
      </c>
      <c r="C33" s="116">
        <v>1</v>
      </c>
      <c r="D33" s="117" t="s">
        <v>487</v>
      </c>
      <c r="E33" s="118" t="str">
        <f>'RIESGO INHERENTE'!G27</f>
        <v xml:space="preserve">Acceso y uso inadecuado de la información </v>
      </c>
      <c r="F33" s="240" t="str">
        <f>'RIESGO INHERENTE'!H27</f>
        <v>Pérdida o detrimento de información
Perdida de confianza del ciudadano
Demandas, litigios, derechos de petición o tutelas</v>
      </c>
      <c r="G33" s="236" t="s">
        <v>525</v>
      </c>
      <c r="H33" s="201" t="s">
        <v>489</v>
      </c>
      <c r="I33" s="200" t="s">
        <v>490</v>
      </c>
      <c r="J33" s="200" t="s">
        <v>491</v>
      </c>
      <c r="K33" s="200" t="s">
        <v>492</v>
      </c>
      <c r="L33" s="200" t="s">
        <v>493</v>
      </c>
      <c r="M33" s="200" t="s">
        <v>494</v>
      </c>
      <c r="N33" s="200" t="s">
        <v>491</v>
      </c>
      <c r="O33" s="241" t="s">
        <v>35</v>
      </c>
      <c r="P33" s="113">
        <f>SUM(IF('TRATAMIENTO DE RIESGO'!H33="Preventivo",15,IF('TRATAMIENTO DE RIESGO'!H33="Detectivo",10,0)),IF('TRATAMIENTO DE RIESGO'!I33="Asignado",15,0),IF('TRATAMIENTO DE RIESGO'!J33="Adecuada",15,0),IF('TRATAMIENTO DE RIESGO'!K33="Completa",10,IF('TRATAMIENTO DE RIESGO'!K33="Incompleta",5,0)),IF('TRATAMIENTO DE RIESGO'!L33="SI",15,0),IF('TRATAMIENTO DE RIESGO'!M33="Se investigan y se resuelven oportunamente",15,0),IF('TRATAMIENTO DE RIESGO'!N33="Adecuada",15,0))</f>
        <v>100</v>
      </c>
      <c r="Q33" s="113" t="str">
        <f t="shared" ref="Q33" si="12">IF(P33&gt;=96,"Fuerte",IF(AND(P33&gt;=86,P33&lt;=95),"Moderado",IF(AND(P33&lt;=85,P33&gt;=0),"Debil","")))</f>
        <v>Fuerte</v>
      </c>
      <c r="R33" s="113" t="s">
        <v>495</v>
      </c>
      <c r="S33" s="113" t="str">
        <f t="shared" ref="S33" si="13">IF(AND(Q33="Fuerte",R33="Fuerte"),"Fuerte",IF(AND(Q33="Fuerte",R33="Moderado"),"Moderado",IF(AND(Q33="Fuerte",R33="Debil"),"Debil",IF(AND(Q33="Moderado",R33="Fuerte"),"Moderado",IF(AND(Q33="Moderado",R33="Moderado"),"Moderado",IF(AND(Q33="Moderado",R33="Debil"),"Debil",IF(AND(Q33="Debil",R33="Fuerte"),"Debil",IF(AND(Q33="Debil",R33="Moderado"),"Debil",IF(AND(Q33="Debil",R33="Debil"),"Debil","")))))))))</f>
        <v>Fuerte</v>
      </c>
      <c r="T33" s="115" t="str">
        <f t="shared" ref="T33" si="14">IF(S33="","",IF(S33="Fuerte","NO","SI"))</f>
        <v>NO</v>
      </c>
      <c r="U33" s="204"/>
      <c r="V33" s="81"/>
      <c r="W33" s="81"/>
      <c r="X33" s="81"/>
      <c r="Y33" s="81"/>
      <c r="Z33" s="81"/>
      <c r="AA33" s="81"/>
      <c r="AB33" s="81"/>
      <c r="AC33" s="81"/>
      <c r="AD33" s="81"/>
      <c r="AE33" s="81"/>
      <c r="AF33" s="81"/>
    </row>
    <row r="34" spans="1:32" ht="201.75" customHeight="1" x14ac:dyDescent="0.25">
      <c r="A34" s="116">
        <v>21</v>
      </c>
      <c r="B34" s="228" t="s">
        <v>281</v>
      </c>
      <c r="C34" s="116">
        <v>1</v>
      </c>
      <c r="D34" s="117" t="s">
        <v>487</v>
      </c>
      <c r="E34" s="118" t="str">
        <f>'RIESGO INHERENTE'!G28</f>
        <v xml:space="preserve">Registro de información no verificada </v>
      </c>
      <c r="F34" s="240" t="str">
        <f>'RIESGO INHERENTE'!H28</f>
        <v>Pérdida o detrimento de información
Perdida de confianza del ciudadano
Demandas, litigios, derechos de petición o tutelas</v>
      </c>
      <c r="G34" s="248" t="s">
        <v>526</v>
      </c>
      <c r="H34" s="201" t="s">
        <v>489</v>
      </c>
      <c r="I34" s="200" t="s">
        <v>490</v>
      </c>
      <c r="J34" s="200" t="s">
        <v>491</v>
      </c>
      <c r="K34" s="200" t="s">
        <v>492</v>
      </c>
      <c r="L34" s="200" t="s">
        <v>493</v>
      </c>
      <c r="M34" s="200" t="s">
        <v>494</v>
      </c>
      <c r="N34" s="200" t="s">
        <v>491</v>
      </c>
      <c r="O34" s="241" t="s">
        <v>35</v>
      </c>
      <c r="P34" s="113">
        <f>SUM(IF('TRATAMIENTO DE RIESGO'!H34="Preventivo",15,IF('TRATAMIENTO DE RIESGO'!H34="Detectivo",10,0)),IF('TRATAMIENTO DE RIESGO'!I34="Asignado",15,0),IF('TRATAMIENTO DE RIESGO'!J34="Adecuada",15,0),IF('TRATAMIENTO DE RIESGO'!K34="Completa",10,IF('TRATAMIENTO DE RIESGO'!K34="Incompleta",5,0)),IF('TRATAMIENTO DE RIESGO'!L34="SI",15,0),IF('TRATAMIENTO DE RIESGO'!M34="Se investigan y se resuelven oportunamente",15,0),IF('TRATAMIENTO DE RIESGO'!N34="Adecuada",15,0))</f>
        <v>100</v>
      </c>
      <c r="Q34" s="113" t="str">
        <f t="shared" ref="Q34" si="15">IF(P34&gt;=96,"Fuerte",IF(AND(P34&gt;=86,P34&lt;=95),"Moderado",IF(AND(P34&lt;=85,P34&gt;=0),"Debil","")))</f>
        <v>Fuerte</v>
      </c>
      <c r="R34" s="113" t="s">
        <v>495</v>
      </c>
      <c r="S34" s="113" t="str">
        <f t="shared" ref="S34" si="16">IF(AND(Q34="Fuerte",R34="Fuerte"),"Fuerte",IF(AND(Q34="Fuerte",R34="Moderado"),"Moderado",IF(AND(Q34="Fuerte",R34="Debil"),"Debil",IF(AND(Q34="Moderado",R34="Fuerte"),"Moderado",IF(AND(Q34="Moderado",R34="Moderado"),"Moderado",IF(AND(Q34="Moderado",R34="Debil"),"Debil",IF(AND(Q34="Debil",R34="Fuerte"),"Debil",IF(AND(Q34="Debil",R34="Moderado"),"Debil",IF(AND(Q34="Debil",R34="Debil"),"Debil","")))))))))</f>
        <v>Fuerte</v>
      </c>
      <c r="T34" s="115" t="str">
        <f t="shared" ref="T34" si="17">IF(S34="","",IF(S34="Fuerte","NO","SI"))</f>
        <v>NO</v>
      </c>
      <c r="U34" s="204"/>
      <c r="V34" s="81"/>
      <c r="W34" s="81"/>
      <c r="X34" s="81"/>
      <c r="Y34" s="81"/>
      <c r="Z34" s="81"/>
      <c r="AA34" s="81"/>
      <c r="AB34" s="81"/>
      <c r="AC34" s="81"/>
      <c r="AD34" s="81"/>
      <c r="AE34" s="81"/>
      <c r="AF34" s="81"/>
    </row>
    <row r="35" spans="1:32" ht="201.75" customHeight="1" x14ac:dyDescent="0.25">
      <c r="A35" s="116">
        <v>22</v>
      </c>
      <c r="B35" s="228" t="s">
        <v>281</v>
      </c>
      <c r="C35" s="116">
        <v>1</v>
      </c>
      <c r="D35" s="117" t="s">
        <v>487</v>
      </c>
      <c r="E35" s="118" t="str">
        <f>'RIESGO INHERENTE'!G29</f>
        <v xml:space="preserve">
Dificultad para la verificación de los datos registrados
</v>
      </c>
      <c r="F35" s="240" t="str">
        <f>'RIESGO INHERENTE'!H29</f>
        <v>Pérdida o detrimento de información
Perdida de confianza del ciudadano
Demandas, litigios, derechos de petición o tutelas</v>
      </c>
      <c r="G35" s="248" t="s">
        <v>527</v>
      </c>
      <c r="H35" s="201" t="s">
        <v>489</v>
      </c>
      <c r="I35" s="200" t="s">
        <v>490</v>
      </c>
      <c r="J35" s="200" t="s">
        <v>491</v>
      </c>
      <c r="K35" s="200" t="s">
        <v>492</v>
      </c>
      <c r="L35" s="200" t="s">
        <v>493</v>
      </c>
      <c r="M35" s="200" t="s">
        <v>494</v>
      </c>
      <c r="N35" s="200" t="s">
        <v>491</v>
      </c>
      <c r="O35" s="241" t="s">
        <v>35</v>
      </c>
      <c r="P35" s="113">
        <f>SUM(IF('TRATAMIENTO DE RIESGO'!H35="Preventivo",15,IF('TRATAMIENTO DE RIESGO'!H35="Detectivo",10,0)),IF('TRATAMIENTO DE RIESGO'!I35="Asignado",15,0),IF('TRATAMIENTO DE RIESGO'!J35="Adecuada",15,0),IF('TRATAMIENTO DE RIESGO'!K35="Completa",10,IF('TRATAMIENTO DE RIESGO'!K35="Incompleta",5,0)),IF('TRATAMIENTO DE RIESGO'!L35="SI",15,0),IF('TRATAMIENTO DE RIESGO'!M35="Se investigan y se resuelven oportunamente",15,0),IF('TRATAMIENTO DE RIESGO'!N35="Adecuada",15,0))</f>
        <v>100</v>
      </c>
      <c r="Q35" s="113" t="str">
        <f t="shared" ref="Q35" si="18">IF(P35&gt;=96,"Fuerte",IF(AND(P35&gt;=86,P35&lt;=95),"Moderado",IF(AND(P35&lt;=85,P35&gt;=0),"Debil","")))</f>
        <v>Fuerte</v>
      </c>
      <c r="R35" s="113" t="s">
        <v>495</v>
      </c>
      <c r="S35" s="113" t="str">
        <f t="shared" ref="S35" si="19">IF(AND(Q35="Fuerte",R35="Fuerte"),"Fuerte",IF(AND(Q35="Fuerte",R35="Moderado"),"Moderado",IF(AND(Q35="Fuerte",R35="Debil"),"Debil",IF(AND(Q35="Moderado",R35="Fuerte"),"Moderado",IF(AND(Q35="Moderado",R35="Moderado"),"Moderado",IF(AND(Q35="Moderado",R35="Debil"),"Debil",IF(AND(Q35="Debil",R35="Fuerte"),"Debil",IF(AND(Q35="Debil",R35="Moderado"),"Debil",IF(AND(Q35="Debil",R35="Debil"),"Debil","")))))))))</f>
        <v>Fuerte</v>
      </c>
      <c r="T35" s="115" t="str">
        <f t="shared" ref="T35" si="20">IF(S35="","",IF(S35="Fuerte","NO","SI"))</f>
        <v>NO</v>
      </c>
      <c r="U35" s="204"/>
      <c r="V35" s="81"/>
      <c r="W35" s="81"/>
      <c r="X35" s="81"/>
      <c r="Y35" s="81"/>
      <c r="Z35" s="81"/>
      <c r="AA35" s="81"/>
      <c r="AB35" s="81"/>
      <c r="AC35" s="81"/>
      <c r="AD35" s="81"/>
      <c r="AE35" s="81"/>
      <c r="AF35" s="81"/>
    </row>
    <row r="36" spans="1:32" ht="201.75" customHeight="1" x14ac:dyDescent="0.25">
      <c r="A36" s="116">
        <v>23</v>
      </c>
      <c r="B36" s="228" t="s">
        <v>297</v>
      </c>
      <c r="C36" s="116">
        <v>1</v>
      </c>
      <c r="D36" s="117" t="s">
        <v>487</v>
      </c>
      <c r="E36" s="118" t="s">
        <v>528</v>
      </c>
      <c r="F36" s="240" t="str">
        <f>'RIESGO INHERENTE'!H30</f>
        <v>PÉRDIDA O DETRIMENTO DE INFORMACIÓN
PERDIDA DE LA INTEGRIDAD E INTEGRABILIDAD DE LA INFORMACIÓN</v>
      </c>
      <c r="G36" s="236" t="s">
        <v>529</v>
      </c>
      <c r="H36" s="201" t="s">
        <v>489</v>
      </c>
      <c r="I36" s="200" t="s">
        <v>490</v>
      </c>
      <c r="J36" s="200" t="s">
        <v>491</v>
      </c>
      <c r="K36" s="200" t="s">
        <v>492</v>
      </c>
      <c r="L36" s="200" t="s">
        <v>493</v>
      </c>
      <c r="M36" s="200" t="s">
        <v>494</v>
      </c>
      <c r="N36" s="200" t="s">
        <v>491</v>
      </c>
      <c r="O36" s="241" t="s">
        <v>35</v>
      </c>
      <c r="P36" s="113">
        <f>SUM(IF('TRATAMIENTO DE RIESGO'!H36="Preventivo",15,IF('TRATAMIENTO DE RIESGO'!H36="Detectivo",10,0)),IF('TRATAMIENTO DE RIESGO'!I36="Asignado",15,0),IF('TRATAMIENTO DE RIESGO'!J36="Adecuada",15,0),IF('TRATAMIENTO DE RIESGO'!K36="Completa",10,IF('TRATAMIENTO DE RIESGO'!K36="Incompleta",5,0)),IF('TRATAMIENTO DE RIESGO'!L36="SI",15,0),IF('TRATAMIENTO DE RIESGO'!M36="Se investigan y se resuelven oportunamente",15,0),IF('TRATAMIENTO DE RIESGO'!N36="Adecuada",15,0))</f>
        <v>100</v>
      </c>
      <c r="Q36" s="113" t="str">
        <f t="shared" ref="Q36:Q37" si="21">IF(P36&gt;=96,"Fuerte",IF(AND(P36&gt;=86,P36&lt;=95),"Moderado",IF(AND(P36&lt;=85,P36&gt;=0),"Debil","")))</f>
        <v>Fuerte</v>
      </c>
      <c r="R36" s="113" t="s">
        <v>495</v>
      </c>
      <c r="S36" s="113" t="str">
        <f t="shared" ref="S36:S37" si="22">IF(AND(Q36="Fuerte",R36="Fuerte"),"Fuerte",IF(AND(Q36="Fuerte",R36="Moderado"),"Moderado",IF(AND(Q36="Fuerte",R36="Debil"),"Debil",IF(AND(Q36="Moderado",R36="Fuerte"),"Moderado",IF(AND(Q36="Moderado",R36="Moderado"),"Moderado",IF(AND(Q36="Moderado",R36="Debil"),"Debil",IF(AND(Q36="Debil",R36="Fuerte"),"Debil",IF(AND(Q36="Debil",R36="Moderado"),"Debil",IF(AND(Q36="Debil",R36="Debil"),"Debil","")))))))))</f>
        <v>Fuerte</v>
      </c>
      <c r="T36" s="115" t="str">
        <f t="shared" ref="T36:T37" si="23">IF(S36="","",IF(S36="Fuerte","NO","SI"))</f>
        <v>NO</v>
      </c>
      <c r="U36" s="204"/>
      <c r="V36" s="81"/>
      <c r="W36" s="81"/>
      <c r="X36" s="81"/>
      <c r="Y36" s="81"/>
      <c r="Z36" s="81"/>
      <c r="AA36" s="81"/>
      <c r="AB36" s="81"/>
      <c r="AC36" s="81"/>
      <c r="AD36" s="81"/>
      <c r="AE36" s="81"/>
      <c r="AF36" s="81"/>
    </row>
    <row r="37" spans="1:32" ht="201.75" customHeight="1" x14ac:dyDescent="0.25">
      <c r="A37" s="116">
        <v>23</v>
      </c>
      <c r="B37" s="228" t="s">
        <v>297</v>
      </c>
      <c r="C37" s="116">
        <v>2</v>
      </c>
      <c r="D37" s="117" t="s">
        <v>487</v>
      </c>
      <c r="E37" s="118" t="s">
        <v>530</v>
      </c>
      <c r="F37" s="240" t="str">
        <f>'RIESGO INHERENTE'!H30</f>
        <v>PÉRDIDA O DETRIMENTO DE INFORMACIÓN
PERDIDA DE LA INTEGRIDAD E INTEGRABILIDAD DE LA INFORMACIÓN</v>
      </c>
      <c r="G37" s="248" t="s">
        <v>531</v>
      </c>
      <c r="H37" s="201" t="s">
        <v>489</v>
      </c>
      <c r="I37" s="200" t="s">
        <v>490</v>
      </c>
      <c r="J37" s="200" t="s">
        <v>491</v>
      </c>
      <c r="K37" s="200" t="s">
        <v>492</v>
      </c>
      <c r="L37" s="200" t="s">
        <v>493</v>
      </c>
      <c r="M37" s="200" t="s">
        <v>494</v>
      </c>
      <c r="N37" s="200" t="s">
        <v>491</v>
      </c>
      <c r="O37" s="241" t="s">
        <v>35</v>
      </c>
      <c r="P37" s="113">
        <f>SUM(IF('TRATAMIENTO DE RIESGO'!H37="Preventivo",15,IF('TRATAMIENTO DE RIESGO'!H37="Detectivo",10,0)),IF('TRATAMIENTO DE RIESGO'!I37="Asignado",15,0),IF('TRATAMIENTO DE RIESGO'!J37="Adecuada",15,0),IF('TRATAMIENTO DE RIESGO'!K37="Completa",10,IF('TRATAMIENTO DE RIESGO'!K37="Incompleta",5,0)),IF('TRATAMIENTO DE RIESGO'!L37="SI",15,0),IF('TRATAMIENTO DE RIESGO'!M37="Se investigan y se resuelven oportunamente",15,0),IF('TRATAMIENTO DE RIESGO'!N37="Adecuada",15,0))</f>
        <v>100</v>
      </c>
      <c r="Q37" s="113" t="str">
        <f t="shared" si="21"/>
        <v>Fuerte</v>
      </c>
      <c r="R37" s="113" t="s">
        <v>495</v>
      </c>
      <c r="S37" s="113" t="str">
        <f t="shared" si="22"/>
        <v>Fuerte</v>
      </c>
      <c r="T37" s="115" t="str">
        <f t="shared" si="23"/>
        <v>NO</v>
      </c>
      <c r="U37" s="204"/>
      <c r="V37" s="81"/>
      <c r="W37" s="81"/>
      <c r="X37" s="81"/>
      <c r="Y37" s="81"/>
      <c r="Z37" s="81"/>
      <c r="AA37" s="81"/>
      <c r="AB37" s="81"/>
      <c r="AC37" s="81"/>
      <c r="AD37" s="81"/>
      <c r="AE37" s="81"/>
      <c r="AF37" s="81"/>
    </row>
    <row r="38" spans="1:32" ht="201.75" customHeight="1" x14ac:dyDescent="0.25">
      <c r="A38" s="116">
        <v>24</v>
      </c>
      <c r="B38" s="228" t="s">
        <v>297</v>
      </c>
      <c r="C38" s="116">
        <v>1</v>
      </c>
      <c r="D38" s="117" t="s">
        <v>487</v>
      </c>
      <c r="E38" s="118" t="s">
        <v>532</v>
      </c>
      <c r="F38" s="240" t="str">
        <f>'RIESGO INHERENTE'!H30</f>
        <v>PÉRDIDA O DETRIMENTO DE INFORMACIÓN
PERDIDA DE LA INTEGRIDAD E INTEGRABILIDAD DE LA INFORMACIÓN</v>
      </c>
      <c r="G38" s="248" t="s">
        <v>533</v>
      </c>
      <c r="H38" s="201" t="s">
        <v>489</v>
      </c>
      <c r="I38" s="200" t="s">
        <v>490</v>
      </c>
      <c r="J38" s="200" t="s">
        <v>491</v>
      </c>
      <c r="K38" s="200" t="s">
        <v>492</v>
      </c>
      <c r="L38" s="200" t="s">
        <v>493</v>
      </c>
      <c r="M38" s="200" t="s">
        <v>494</v>
      </c>
      <c r="N38" s="200" t="s">
        <v>491</v>
      </c>
      <c r="O38" s="241" t="s">
        <v>35</v>
      </c>
      <c r="P38" s="113">
        <f>SUM(IF('TRATAMIENTO DE RIESGO'!H38="Preventivo",15,IF('TRATAMIENTO DE RIESGO'!H38="Detectivo",10,0)),IF('TRATAMIENTO DE RIESGO'!I38="Asignado",15,0),IF('TRATAMIENTO DE RIESGO'!J38="Adecuada",15,0),IF('TRATAMIENTO DE RIESGO'!K38="Completa",10,IF('TRATAMIENTO DE RIESGO'!K38="Incompleta",5,0)),IF('TRATAMIENTO DE RIESGO'!L38="SI",15,0),IF('TRATAMIENTO DE RIESGO'!M38="Se investigan y se resuelven oportunamente",15,0),IF('TRATAMIENTO DE RIESGO'!N38="Adecuada",15,0))</f>
        <v>100</v>
      </c>
      <c r="Q38" s="113" t="str">
        <f t="shared" ref="Q38" si="24">IF(P38&gt;=96,"Fuerte",IF(AND(P38&gt;=86,P38&lt;=95),"Moderado",IF(AND(P38&lt;=85,P38&gt;=0),"Debil","")))</f>
        <v>Fuerte</v>
      </c>
      <c r="R38" s="113" t="s">
        <v>495</v>
      </c>
      <c r="S38" s="113" t="str">
        <f t="shared" ref="S38" si="25">IF(AND(Q38="Fuerte",R38="Fuerte"),"Fuerte",IF(AND(Q38="Fuerte",R38="Moderado"),"Moderado",IF(AND(Q38="Fuerte",R38="Debil"),"Debil",IF(AND(Q38="Moderado",R38="Fuerte"),"Moderado",IF(AND(Q38="Moderado",R38="Moderado"),"Moderado",IF(AND(Q38="Moderado",R38="Debil"),"Debil",IF(AND(Q38="Debil",R38="Fuerte"),"Debil",IF(AND(Q38="Debil",R38="Moderado"),"Debil",IF(AND(Q38="Debil",R38="Debil"),"Debil","")))))))))</f>
        <v>Fuerte</v>
      </c>
      <c r="T38" s="115" t="str">
        <f t="shared" ref="T38" si="26">IF(S38="","",IF(S38="Fuerte","NO","SI"))</f>
        <v>NO</v>
      </c>
      <c r="U38" s="204"/>
      <c r="V38" s="81"/>
      <c r="W38" s="81"/>
      <c r="X38" s="81"/>
      <c r="Y38" s="81"/>
      <c r="Z38" s="81"/>
      <c r="AA38" s="81"/>
      <c r="AB38" s="81"/>
      <c r="AC38" s="81"/>
      <c r="AD38" s="81"/>
      <c r="AE38" s="81"/>
      <c r="AF38" s="81"/>
    </row>
    <row r="39" spans="1:32" ht="201.75" customHeight="1" x14ac:dyDescent="0.25">
      <c r="A39" s="116">
        <v>24</v>
      </c>
      <c r="B39" s="228" t="s">
        <v>297</v>
      </c>
      <c r="C39" s="116">
        <v>2</v>
      </c>
      <c r="D39" s="117" t="s">
        <v>487</v>
      </c>
      <c r="E39" s="118" t="s">
        <v>534</v>
      </c>
      <c r="F39" s="240" t="str">
        <f>'RIESGO INHERENTE'!H31</f>
        <v>PÉRDIDA O DETRIMENTO DE INFORMACIÓN
INTERRUPCIÓN DE LOS SISTEMAS / PROCESOS
DEMORAS EN LOS SERVICIOS PRESTADOS Y EJECUCIÓN DE LOS PROCESOS</v>
      </c>
      <c r="G39" s="236" t="s">
        <v>535</v>
      </c>
      <c r="H39" s="201" t="s">
        <v>489</v>
      </c>
      <c r="I39" s="200" t="s">
        <v>490</v>
      </c>
      <c r="J39" s="200" t="s">
        <v>491</v>
      </c>
      <c r="K39" s="200" t="s">
        <v>492</v>
      </c>
      <c r="L39" s="200" t="s">
        <v>493</v>
      </c>
      <c r="M39" s="200" t="s">
        <v>494</v>
      </c>
      <c r="N39" s="200" t="s">
        <v>491</v>
      </c>
      <c r="O39" s="241" t="s">
        <v>35</v>
      </c>
      <c r="P39" s="113">
        <f>SUM(IF('TRATAMIENTO DE RIESGO'!H39="Preventivo",15,IF('TRATAMIENTO DE RIESGO'!H39="Detectivo",10,0)),IF('TRATAMIENTO DE RIESGO'!I39="Asignado",15,0),IF('TRATAMIENTO DE RIESGO'!J39="Adecuada",15,0),IF('TRATAMIENTO DE RIESGO'!K39="Completa",10,IF('TRATAMIENTO DE RIESGO'!K39="Incompleta",5,0)),IF('TRATAMIENTO DE RIESGO'!L39="SI",15,0),IF('TRATAMIENTO DE RIESGO'!M39="Se investigan y se resuelven oportunamente",15,0),IF('TRATAMIENTO DE RIESGO'!N39="Adecuada",15,0))</f>
        <v>100</v>
      </c>
      <c r="Q39" s="113" t="str">
        <f t="shared" ref="Q39" si="27">IF(P39&gt;=96,"Fuerte",IF(AND(P39&gt;=86,P39&lt;=95),"Moderado",IF(AND(P39&lt;=85,P39&gt;=0),"Debil","")))</f>
        <v>Fuerte</v>
      </c>
      <c r="R39" s="113" t="s">
        <v>495</v>
      </c>
      <c r="S39" s="113" t="str">
        <f t="shared" ref="S39" si="28">IF(AND(Q39="Fuerte",R39="Fuerte"),"Fuerte",IF(AND(Q39="Fuerte",R39="Moderado"),"Moderado",IF(AND(Q39="Fuerte",R39="Debil"),"Debil",IF(AND(Q39="Moderado",R39="Fuerte"),"Moderado",IF(AND(Q39="Moderado",R39="Moderado"),"Moderado",IF(AND(Q39="Moderado",R39="Debil"),"Debil",IF(AND(Q39="Debil",R39="Fuerte"),"Debil",IF(AND(Q39="Debil",R39="Moderado"),"Debil",IF(AND(Q39="Debil",R39="Debil"),"Debil","")))))))))</f>
        <v>Fuerte</v>
      </c>
      <c r="T39" s="115" t="str">
        <f t="shared" ref="T39" si="29">IF(S39="","",IF(S39="Fuerte","NO","SI"))</f>
        <v>NO</v>
      </c>
      <c r="U39" s="204"/>
      <c r="V39" s="81"/>
      <c r="W39" s="81"/>
      <c r="X39" s="81"/>
      <c r="Y39" s="81"/>
      <c r="Z39" s="81"/>
      <c r="AA39" s="81"/>
      <c r="AB39" s="81"/>
      <c r="AC39" s="81"/>
      <c r="AD39" s="81"/>
      <c r="AE39" s="81"/>
      <c r="AF39" s="81"/>
    </row>
    <row r="40" spans="1:32" ht="201.75" customHeight="1" x14ac:dyDescent="0.25">
      <c r="A40" s="116">
        <v>24</v>
      </c>
      <c r="B40" s="228" t="s">
        <v>297</v>
      </c>
      <c r="C40" s="116">
        <v>3</v>
      </c>
      <c r="D40" s="117" t="s">
        <v>487</v>
      </c>
      <c r="E40" s="118" t="s">
        <v>536</v>
      </c>
      <c r="F40" s="240" t="str">
        <f>'RIESGO INHERENTE'!H31</f>
        <v>PÉRDIDA O DETRIMENTO DE INFORMACIÓN
INTERRUPCIÓN DE LOS SISTEMAS / PROCESOS
DEMORAS EN LOS SERVICIOS PRESTADOS Y EJECUCIÓN DE LOS PROCESOS</v>
      </c>
      <c r="G40" s="248" t="s">
        <v>537</v>
      </c>
      <c r="H40" s="201" t="s">
        <v>489</v>
      </c>
      <c r="I40" s="200" t="s">
        <v>490</v>
      </c>
      <c r="J40" s="200" t="s">
        <v>491</v>
      </c>
      <c r="K40" s="200" t="s">
        <v>492</v>
      </c>
      <c r="L40" s="200" t="s">
        <v>493</v>
      </c>
      <c r="M40" s="200" t="s">
        <v>494</v>
      </c>
      <c r="N40" s="200" t="s">
        <v>491</v>
      </c>
      <c r="O40" s="241" t="s">
        <v>35</v>
      </c>
      <c r="P40" s="113">
        <f>SUM(IF('TRATAMIENTO DE RIESGO'!H40="Preventivo",15,IF('TRATAMIENTO DE RIESGO'!H40="Detectivo",10,0)),IF('TRATAMIENTO DE RIESGO'!I40="Asignado",15,0),IF('TRATAMIENTO DE RIESGO'!J40="Adecuada",15,0),IF('TRATAMIENTO DE RIESGO'!K40="Completa",10,IF('TRATAMIENTO DE RIESGO'!K40="Incompleta",5,0)),IF('TRATAMIENTO DE RIESGO'!L40="SI",15,0),IF('TRATAMIENTO DE RIESGO'!M40="Se investigan y se resuelven oportunamente",15,0),IF('TRATAMIENTO DE RIESGO'!N40="Adecuada",15,0))</f>
        <v>100</v>
      </c>
      <c r="Q40" s="113" t="str">
        <f t="shared" ref="Q40" si="30">IF(P40&gt;=96,"Fuerte",IF(AND(P40&gt;=86,P40&lt;=95),"Moderado",IF(AND(P40&lt;=85,P40&gt;=0),"Debil","")))</f>
        <v>Fuerte</v>
      </c>
      <c r="R40" s="113" t="s">
        <v>495</v>
      </c>
      <c r="S40" s="113" t="str">
        <f t="shared" ref="S40" si="31">IF(AND(Q40="Fuerte",R40="Fuerte"),"Fuerte",IF(AND(Q40="Fuerte",R40="Moderado"),"Moderado",IF(AND(Q40="Fuerte",R40="Debil"),"Debil",IF(AND(Q40="Moderado",R40="Fuerte"),"Moderado",IF(AND(Q40="Moderado",R40="Moderado"),"Moderado",IF(AND(Q40="Moderado",R40="Debil"),"Debil",IF(AND(Q40="Debil",R40="Fuerte"),"Debil",IF(AND(Q40="Debil",R40="Moderado"),"Debil",IF(AND(Q40="Debil",R40="Debil"),"Debil","")))))))))</f>
        <v>Fuerte</v>
      </c>
      <c r="T40" s="115" t="str">
        <f t="shared" ref="T40" si="32">IF(S40="","",IF(S40="Fuerte","NO","SI"))</f>
        <v>NO</v>
      </c>
      <c r="U40" s="204"/>
      <c r="V40" s="81"/>
      <c r="W40" s="81"/>
      <c r="X40" s="81"/>
      <c r="Y40" s="81"/>
      <c r="Z40" s="81"/>
      <c r="AA40" s="81"/>
      <c r="AB40" s="81"/>
      <c r="AC40" s="81"/>
      <c r="AD40" s="81"/>
      <c r="AE40" s="81"/>
      <c r="AF40" s="81"/>
    </row>
    <row r="41" spans="1:32" ht="201.75" customHeight="1" x14ac:dyDescent="0.25">
      <c r="A41" s="116">
        <v>25</v>
      </c>
      <c r="B41" s="228" t="s">
        <v>347</v>
      </c>
      <c r="C41" s="116">
        <v>1</v>
      </c>
      <c r="D41" s="117" t="s">
        <v>487</v>
      </c>
      <c r="E41" s="118" t="str">
        <f>'RIESGO INHERENTE'!G32</f>
        <v>Uso incorrecto de software y hardware.</v>
      </c>
      <c r="F41" s="240" t="str">
        <f>'RIESGO INHERENTE'!H32</f>
        <v>PÉRDIDA O DETRIMENTO DE INFORMACIÓN</v>
      </c>
      <c r="G41" s="236" t="s">
        <v>538</v>
      </c>
      <c r="H41" s="201" t="s">
        <v>489</v>
      </c>
      <c r="I41" s="200" t="s">
        <v>490</v>
      </c>
      <c r="J41" s="200" t="s">
        <v>491</v>
      </c>
      <c r="K41" s="200" t="s">
        <v>492</v>
      </c>
      <c r="L41" s="200" t="s">
        <v>493</v>
      </c>
      <c r="M41" s="200" t="s">
        <v>494</v>
      </c>
      <c r="N41" s="200" t="s">
        <v>491</v>
      </c>
      <c r="O41" s="241" t="s">
        <v>35</v>
      </c>
      <c r="P41" s="113">
        <f>SUM(IF('TRATAMIENTO DE RIESGO'!H41="Preventivo",15,IF('TRATAMIENTO DE RIESGO'!H41="Detectivo",10,0)),IF('TRATAMIENTO DE RIESGO'!I41="Asignado",15,0),IF('TRATAMIENTO DE RIESGO'!J41="Adecuada",15,0),IF('TRATAMIENTO DE RIESGO'!K41="Completa",10,IF('TRATAMIENTO DE RIESGO'!K41="Incompleta",5,0)),IF('TRATAMIENTO DE RIESGO'!L41="SI",15,0),IF('TRATAMIENTO DE RIESGO'!M41="Se investigan y se resuelven oportunamente",15,0),IF('TRATAMIENTO DE RIESGO'!N41="Adecuada",15,0))</f>
        <v>100</v>
      </c>
      <c r="Q41" s="113" t="str">
        <f t="shared" ref="Q41" si="33">IF(P41&gt;=96,"Fuerte",IF(AND(P41&gt;=86,P41&lt;=95),"Moderado",IF(AND(P41&lt;=85,P41&gt;=0),"Debil","")))</f>
        <v>Fuerte</v>
      </c>
      <c r="R41" s="113" t="s">
        <v>495</v>
      </c>
      <c r="S41" s="113" t="str">
        <f t="shared" ref="S41" si="34">IF(AND(Q41="Fuerte",R41="Fuerte"),"Fuerte",IF(AND(Q41="Fuerte",R41="Moderado"),"Moderado",IF(AND(Q41="Fuerte",R41="Debil"),"Debil",IF(AND(Q41="Moderado",R41="Fuerte"),"Moderado",IF(AND(Q41="Moderado",R41="Moderado"),"Moderado",IF(AND(Q41="Moderado",R41="Debil"),"Debil",IF(AND(Q41="Debil",R41="Fuerte"),"Debil",IF(AND(Q41="Debil",R41="Moderado"),"Debil",IF(AND(Q41="Debil",R41="Debil"),"Debil","")))))))))</f>
        <v>Fuerte</v>
      </c>
      <c r="T41" s="115" t="str">
        <f t="shared" ref="T41" si="35">IF(S41="","",IF(S41="Fuerte","NO","SI"))</f>
        <v>NO</v>
      </c>
      <c r="U41" s="204"/>
      <c r="V41" s="81"/>
      <c r="W41" s="81"/>
      <c r="X41" s="81"/>
      <c r="Y41" s="81"/>
      <c r="Z41" s="81"/>
      <c r="AA41" s="81"/>
      <c r="AB41" s="81"/>
      <c r="AC41" s="81"/>
      <c r="AD41" s="81"/>
      <c r="AE41" s="81"/>
      <c r="AF41" s="81"/>
    </row>
    <row r="42" spans="1:32" ht="201.75" customHeight="1" x14ac:dyDescent="0.25">
      <c r="A42" s="116">
        <v>26</v>
      </c>
      <c r="B42" s="228" t="s">
        <v>351</v>
      </c>
      <c r="C42" s="116">
        <v>1</v>
      </c>
      <c r="D42" s="117" t="s">
        <v>487</v>
      </c>
      <c r="E42" s="118" t="str">
        <f>'RIESGO INHERENTE'!G33</f>
        <v>Ausencia de mecanismos de monitoreo.</v>
      </c>
      <c r="F42" s="240" t="str">
        <f>'RIESGO INHERENTE'!H33</f>
        <v>Pérdida o detrimento de información</v>
      </c>
      <c r="G42" s="236" t="s">
        <v>539</v>
      </c>
      <c r="H42" s="201" t="s">
        <v>489</v>
      </c>
      <c r="I42" s="200" t="s">
        <v>490</v>
      </c>
      <c r="J42" s="200" t="s">
        <v>491</v>
      </c>
      <c r="K42" s="200" t="s">
        <v>492</v>
      </c>
      <c r="L42" s="200" t="s">
        <v>493</v>
      </c>
      <c r="M42" s="200" t="s">
        <v>494</v>
      </c>
      <c r="N42" s="200" t="s">
        <v>491</v>
      </c>
      <c r="O42" s="241" t="s">
        <v>35</v>
      </c>
      <c r="P42" s="113">
        <f>SUM(IF('TRATAMIENTO DE RIESGO'!H42="Preventivo",15,IF('TRATAMIENTO DE RIESGO'!H42="Detectivo",10,0)),IF('TRATAMIENTO DE RIESGO'!I42="Asignado",15,0),IF('TRATAMIENTO DE RIESGO'!J42="Adecuada",15,0),IF('TRATAMIENTO DE RIESGO'!K42="Completa",10,IF('TRATAMIENTO DE RIESGO'!K42="Incompleta",5,0)),IF('TRATAMIENTO DE RIESGO'!L42="SI",15,0),IF('TRATAMIENTO DE RIESGO'!M42="Se investigan y se resuelven oportunamente",15,0),IF('TRATAMIENTO DE RIESGO'!N42="Adecuada",15,0))</f>
        <v>100</v>
      </c>
      <c r="Q42" s="113" t="str">
        <f t="shared" ref="Q42" si="36">IF(P42&gt;=96,"Fuerte",IF(AND(P42&gt;=86,P42&lt;=95),"Moderado",IF(AND(P42&lt;=85,P42&gt;=0),"Debil","")))</f>
        <v>Fuerte</v>
      </c>
      <c r="R42" s="113" t="s">
        <v>495</v>
      </c>
      <c r="S42" s="113" t="str">
        <f t="shared" ref="S42" si="37">IF(AND(Q42="Fuerte",R42="Fuerte"),"Fuerte",IF(AND(Q42="Fuerte",R42="Moderado"),"Moderado",IF(AND(Q42="Fuerte",R42="Debil"),"Debil",IF(AND(Q42="Moderado",R42="Fuerte"),"Moderado",IF(AND(Q42="Moderado",R42="Moderado"),"Moderado",IF(AND(Q42="Moderado",R42="Debil"),"Debil",IF(AND(Q42="Debil",R42="Fuerte"),"Debil",IF(AND(Q42="Debil",R42="Moderado"),"Debil",IF(AND(Q42="Debil",R42="Debil"),"Debil","")))))))))</f>
        <v>Fuerte</v>
      </c>
      <c r="T42" s="115" t="str">
        <f t="shared" ref="T42" si="38">IF(S42="","",IF(S42="Fuerte","NO","SI"))</f>
        <v>NO</v>
      </c>
      <c r="U42" s="204"/>
      <c r="V42" s="81"/>
      <c r="W42" s="81"/>
      <c r="X42" s="81"/>
      <c r="Y42" s="81"/>
      <c r="Z42" s="81"/>
      <c r="AA42" s="81"/>
      <c r="AB42" s="81"/>
      <c r="AC42" s="81"/>
      <c r="AD42" s="81"/>
      <c r="AE42" s="81"/>
      <c r="AF42" s="81"/>
    </row>
    <row r="43" spans="1:32" ht="201.75" customHeight="1" x14ac:dyDescent="0.25">
      <c r="A43" s="116">
        <v>26</v>
      </c>
      <c r="B43" s="228" t="s">
        <v>351</v>
      </c>
      <c r="C43" s="116">
        <v>2</v>
      </c>
      <c r="D43" s="117" t="s">
        <v>487</v>
      </c>
      <c r="E43" s="118" t="str">
        <f>'RIESGO INHERENTE'!G33</f>
        <v>Ausencia de mecanismos de monitoreo.</v>
      </c>
      <c r="F43" s="240" t="str">
        <f>'RIESGO INHERENTE'!H33</f>
        <v>Pérdida o detrimento de información</v>
      </c>
      <c r="G43" s="236" t="s">
        <v>540</v>
      </c>
      <c r="H43" s="201" t="s">
        <v>489</v>
      </c>
      <c r="I43" s="200" t="s">
        <v>490</v>
      </c>
      <c r="J43" s="200" t="s">
        <v>491</v>
      </c>
      <c r="K43" s="200" t="s">
        <v>492</v>
      </c>
      <c r="L43" s="200" t="s">
        <v>493</v>
      </c>
      <c r="M43" s="200" t="s">
        <v>494</v>
      </c>
      <c r="N43" s="200" t="s">
        <v>491</v>
      </c>
      <c r="O43" s="241" t="s">
        <v>35</v>
      </c>
      <c r="P43" s="113">
        <f>SUM(IF('TRATAMIENTO DE RIESGO'!H43="Preventivo",15,IF('TRATAMIENTO DE RIESGO'!H43="Detectivo",10,0)),IF('TRATAMIENTO DE RIESGO'!I43="Asignado",15,0),IF('TRATAMIENTO DE RIESGO'!J43="Adecuada",15,0),IF('TRATAMIENTO DE RIESGO'!K43="Completa",10,IF('TRATAMIENTO DE RIESGO'!K43="Incompleta",5,0)),IF('TRATAMIENTO DE RIESGO'!L43="SI",15,0),IF('TRATAMIENTO DE RIESGO'!M43="Se investigan y se resuelven oportunamente",15,0),IF('TRATAMIENTO DE RIESGO'!N43="Adecuada",15,0))</f>
        <v>100</v>
      </c>
      <c r="Q43" s="113" t="str">
        <f t="shared" ref="Q43" si="39">IF(P43&gt;=96,"Fuerte",IF(AND(P43&gt;=86,P43&lt;=95),"Moderado",IF(AND(P43&lt;=85,P43&gt;=0),"Debil","")))</f>
        <v>Fuerte</v>
      </c>
      <c r="R43" s="113" t="s">
        <v>495</v>
      </c>
      <c r="S43" s="113" t="str">
        <f t="shared" ref="S43" si="40">IF(AND(Q43="Fuerte",R43="Fuerte"),"Fuerte",IF(AND(Q43="Fuerte",R43="Moderado"),"Moderado",IF(AND(Q43="Fuerte",R43="Debil"),"Debil",IF(AND(Q43="Moderado",R43="Fuerte"),"Moderado",IF(AND(Q43="Moderado",R43="Moderado"),"Moderado",IF(AND(Q43="Moderado",R43="Debil"),"Debil",IF(AND(Q43="Debil",R43="Fuerte"),"Debil",IF(AND(Q43="Debil",R43="Moderado"),"Debil",IF(AND(Q43="Debil",R43="Debil"),"Debil","")))))))))</f>
        <v>Fuerte</v>
      </c>
      <c r="T43" s="115" t="str">
        <f t="shared" ref="T43" si="41">IF(S43="","",IF(S43="Fuerte","NO","SI"))</f>
        <v>NO</v>
      </c>
      <c r="U43" s="204"/>
      <c r="V43" s="81"/>
      <c r="W43" s="81"/>
      <c r="X43" s="81"/>
      <c r="Y43" s="81"/>
      <c r="Z43" s="81"/>
      <c r="AA43" s="81"/>
      <c r="AB43" s="81"/>
      <c r="AC43" s="81"/>
      <c r="AD43" s="81"/>
      <c r="AE43" s="81"/>
      <c r="AF43" s="81"/>
    </row>
    <row r="44" spans="1:32" ht="201.75" customHeight="1" x14ac:dyDescent="0.25">
      <c r="A44" s="116">
        <v>27</v>
      </c>
      <c r="B44" s="228" t="s">
        <v>351</v>
      </c>
      <c r="C44" s="116">
        <v>1</v>
      </c>
      <c r="D44" s="117" t="s">
        <v>487</v>
      </c>
      <c r="E44" s="118" t="str">
        <f>'RIESGO INHERENTE'!G34</f>
        <v>Almacenamiento sin protección.
Defectos bien conocidos en el software
Asignación errada de los derechos de acceso.</v>
      </c>
      <c r="F44" s="240" t="str">
        <f>'RIESGO INHERENTE'!H34</f>
        <v>Interrupción de los sistemas / procesos</v>
      </c>
      <c r="G44" s="229" t="s">
        <v>541</v>
      </c>
      <c r="H44" s="201" t="s">
        <v>489</v>
      </c>
      <c r="I44" s="200" t="s">
        <v>490</v>
      </c>
      <c r="J44" s="200" t="s">
        <v>491</v>
      </c>
      <c r="K44" s="200" t="s">
        <v>492</v>
      </c>
      <c r="L44" s="200" t="s">
        <v>493</v>
      </c>
      <c r="M44" s="200" t="s">
        <v>494</v>
      </c>
      <c r="N44" s="200" t="s">
        <v>491</v>
      </c>
      <c r="O44" s="241" t="s">
        <v>35</v>
      </c>
      <c r="P44" s="113">
        <f>SUM(IF('TRATAMIENTO DE RIESGO'!H44="Preventivo",15,IF('TRATAMIENTO DE RIESGO'!H44="Detectivo",10,0)),IF('TRATAMIENTO DE RIESGO'!I44="Asignado",15,0),IF('TRATAMIENTO DE RIESGO'!J44="Adecuada",15,0),IF('TRATAMIENTO DE RIESGO'!K44="Completa",10,IF('TRATAMIENTO DE RIESGO'!K44="Incompleta",5,0)),IF('TRATAMIENTO DE RIESGO'!L44="SI",15,0),IF('TRATAMIENTO DE RIESGO'!M44="Se investigan y se resuelven oportunamente",15,0),IF('TRATAMIENTO DE RIESGO'!N44="Adecuada",15,0))</f>
        <v>100</v>
      </c>
      <c r="Q44" s="113" t="str">
        <f t="shared" ref="Q44" si="42">IF(P44&gt;=96,"Fuerte",IF(AND(P44&gt;=86,P44&lt;=95),"Moderado",IF(AND(P44&lt;=85,P44&gt;=0),"Debil","")))</f>
        <v>Fuerte</v>
      </c>
      <c r="R44" s="113" t="s">
        <v>495</v>
      </c>
      <c r="S44" s="113" t="str">
        <f t="shared" ref="S44" si="43">IF(AND(Q44="Fuerte",R44="Fuerte"),"Fuerte",IF(AND(Q44="Fuerte",R44="Moderado"),"Moderado",IF(AND(Q44="Fuerte",R44="Debil"),"Debil",IF(AND(Q44="Moderado",R44="Fuerte"),"Moderado",IF(AND(Q44="Moderado",R44="Moderado"),"Moderado",IF(AND(Q44="Moderado",R44="Debil"),"Debil",IF(AND(Q44="Debil",R44="Fuerte"),"Debil",IF(AND(Q44="Debil",R44="Moderado"),"Debil",IF(AND(Q44="Debil",R44="Debil"),"Debil","")))))))))</f>
        <v>Fuerte</v>
      </c>
      <c r="T44" s="115" t="str">
        <f t="shared" ref="T44" si="44">IF(S44="","",IF(S44="Fuerte","NO","SI"))</f>
        <v>NO</v>
      </c>
      <c r="U44" s="204"/>
      <c r="V44" s="81"/>
      <c r="W44" s="81"/>
      <c r="X44" s="81"/>
      <c r="Y44" s="81"/>
      <c r="Z44" s="81"/>
      <c r="AA44" s="81"/>
      <c r="AB44" s="81"/>
      <c r="AC44" s="81"/>
      <c r="AD44" s="81"/>
      <c r="AE44" s="81"/>
      <c r="AF44" s="81"/>
    </row>
    <row r="45" spans="1:32" ht="201.75" customHeight="1" x14ac:dyDescent="0.25">
      <c r="A45" s="116">
        <v>28</v>
      </c>
      <c r="B45" s="232" t="s">
        <v>358</v>
      </c>
      <c r="C45" s="116">
        <v>1</v>
      </c>
      <c r="D45" s="117" t="s">
        <v>487</v>
      </c>
      <c r="E45" s="118" t="str">
        <f>'RIESGO INHERENTE'!G35</f>
        <v>Almacenamiento sin protección.</v>
      </c>
      <c r="F45" s="118" t="str">
        <f>'RIESGO INHERENTE'!H35</f>
        <v>Pérdida de confianza del ciudadano</v>
      </c>
      <c r="G45" s="236" t="s">
        <v>542</v>
      </c>
      <c r="H45" s="190" t="s">
        <v>489</v>
      </c>
      <c r="I45" s="117" t="s">
        <v>490</v>
      </c>
      <c r="J45" s="117" t="s">
        <v>491</v>
      </c>
      <c r="K45" s="117" t="s">
        <v>492</v>
      </c>
      <c r="L45" s="117" t="s">
        <v>493</v>
      </c>
      <c r="M45" s="117" t="s">
        <v>494</v>
      </c>
      <c r="N45" s="117" t="s">
        <v>491</v>
      </c>
      <c r="O45" s="208" t="s">
        <v>35</v>
      </c>
      <c r="P45" s="113">
        <f>SUM(IF('TRATAMIENTO DE RIESGO'!H45="Preventivo",15,IF('TRATAMIENTO DE RIESGO'!H45="Detectivo",10,0)),IF('TRATAMIENTO DE RIESGO'!I45="Asignado",15,0),IF('TRATAMIENTO DE RIESGO'!J45="Adecuada",15,0),IF('TRATAMIENTO DE RIESGO'!K45="Completa",10,IF('TRATAMIENTO DE RIESGO'!K45="Incompleta",5,0)),IF('TRATAMIENTO DE RIESGO'!L45="SI",15,0),IF('TRATAMIENTO DE RIESGO'!M45="Se investigan y se resuelven oportunamente",15,0),IF('TRATAMIENTO DE RIESGO'!N45="Adecuada",15,0))</f>
        <v>100</v>
      </c>
      <c r="Q45" s="113" t="str">
        <f t="shared" ref="Q45" si="45">IF(P45&gt;=96,"Fuerte",IF(AND(P45&gt;=86,P45&lt;=95),"Moderado",IF(AND(P45&lt;=85,P45&gt;=0),"Debil","")))</f>
        <v>Fuerte</v>
      </c>
      <c r="R45" s="113" t="s">
        <v>495</v>
      </c>
      <c r="S45" s="113" t="str">
        <f t="shared" ref="S45" si="46">IF(AND(Q45="Fuerte",R45="Fuerte"),"Fuerte",IF(AND(Q45="Fuerte",R45="Moderado"),"Moderado",IF(AND(Q45="Fuerte",R45="Debil"),"Debil",IF(AND(Q45="Moderado",R45="Fuerte"),"Moderado",IF(AND(Q45="Moderado",R45="Moderado"),"Moderado",IF(AND(Q45="Moderado",R45="Debil"),"Debil",IF(AND(Q45="Debil",R45="Fuerte"),"Debil",IF(AND(Q45="Debil",R45="Moderado"),"Debil",IF(AND(Q45="Debil",R45="Debil"),"Debil","")))))))))</f>
        <v>Fuerte</v>
      </c>
      <c r="T45" s="115" t="str">
        <f t="shared" ref="T45" si="47">IF(S45="","",IF(S45="Fuerte","NO","SI"))</f>
        <v>NO</v>
      </c>
      <c r="U45" s="204"/>
      <c r="V45" s="81"/>
      <c r="W45" s="81"/>
      <c r="X45" s="81"/>
      <c r="Y45" s="81"/>
      <c r="Z45" s="81"/>
      <c r="AA45" s="81"/>
      <c r="AB45" s="81"/>
      <c r="AC45" s="81"/>
      <c r="AD45" s="81"/>
      <c r="AE45" s="81"/>
      <c r="AF45" s="81"/>
    </row>
  </sheetData>
  <autoFilter ref="A9:AF11" xr:uid="{00000000-0009-0000-0000-000004000000}"/>
  <mergeCells count="12">
    <mergeCell ref="B1:J3"/>
    <mergeCell ref="B4:J5"/>
    <mergeCell ref="K1:R3"/>
    <mergeCell ref="K4:R5"/>
    <mergeCell ref="S1:T1"/>
    <mergeCell ref="S2:T2"/>
    <mergeCell ref="S3:T3"/>
    <mergeCell ref="A6:U7"/>
    <mergeCell ref="A8:O8"/>
    <mergeCell ref="P8:U8"/>
    <mergeCell ref="S4:T5"/>
    <mergeCell ref="U4:U5"/>
  </mergeCells>
  <conditionalFormatting sqref="U1:U3">
    <cfRule type="containsText" dxfId="19" priority="1" operator="containsText" text="ZONA RIESGO BAJA">
      <formula>NOT(ISERROR(SEARCH("ZONA RIESGO BAJA",U1)))</formula>
    </cfRule>
    <cfRule type="containsText" dxfId="18" priority="2" operator="containsText" text="ZONA RIESGO MODERADO">
      <formula>NOT(ISERROR(SEARCH("ZONA RIESGO MODERADO",U1)))</formula>
    </cfRule>
    <cfRule type="containsText" dxfId="17" priority="3" operator="containsText" text="ZONA RIESGO ALTO">
      <formula>NOT(ISERROR(SEARCH("ZONA RIESGO ALTO",U1)))</formula>
    </cfRule>
    <cfRule type="containsText" dxfId="16" priority="4" operator="containsText" text="ZONA RIESGO EXTREMO">
      <formula>NOT(ISERROR(SEARCH("ZONA RIESGO EXTREMO",U1)))</formula>
    </cfRule>
  </conditionalFormatting>
  <dataValidations xWindow="134" yWindow="450" count="2">
    <dataValidation type="whole" operator="greaterThan" allowBlank="1" showInputMessage="1" showErrorMessage="1" promptTitle="Numero de riesgo" prompt="Dada la posibilidad de existencia de mas de un control para el riesgo identificado, en esta casilla debera numerar el riesgo por la misma cantidad de controles que se estructuren." sqref="A10:A45" xr:uid="{00000000-0002-0000-0400-000000000000}">
      <formula1>0</formula1>
    </dataValidation>
    <dataValidation type="whole" errorStyle="warning" operator="greaterThan" allowBlank="1" showInputMessage="1" showErrorMessage="1" errorTitle="Colocar el numero de Control" error="El riesgo identificado puede tener uno o mas controles, enumerar en orden ascendente el numero de control." promptTitle="Colocar numero de control" prompt="El riesgo identificado puede tener uno o mas controles, enumerar en orden ascendente el numero de control." sqref="C10:C45" xr:uid="{00000000-0002-0000-0400-000001000000}">
      <formula1>0</formula1>
    </dataValidation>
  </dataValidations>
  <pageMargins left="0.7" right="0.7" top="0.75" bottom="0.75" header="0.3" footer="0.3"/>
  <pageSetup scale="81" orientation="portrait" r:id="rId1"/>
  <customProperties>
    <customPr name="MC_LastUpdate" r:id="rId2"/>
    <customPr name="MC_LastUser" r:id="rId3"/>
    <customPr name="MC_SheetModified" r:id="rId4"/>
  </customProperties>
  <drawing r:id="rId5"/>
  <legacyDrawing r:id="rId6"/>
  <extLst>
    <ext xmlns:x14="http://schemas.microsoft.com/office/spreadsheetml/2009/9/main" uri="{CCE6A557-97BC-4b89-ADB6-D9C93CAAB3DF}">
      <x14:dataValidations xmlns:xm="http://schemas.microsoft.com/office/excel/2006/main" xWindow="134" yWindow="450" count="9">
        <x14:dataValidation type="list" allowBlank="1" showInputMessage="1" showErrorMessage="1" xr:uid="{00000000-0002-0000-0400-000002000000}">
          <x14:formula1>
            <xm:f>'TABLAS DE INFORMACIÓN'!$AG$4:$AG$6</xm:f>
          </x14:formula1>
          <xm:sqref>R10:R45</xm:sqref>
        </x14:dataValidation>
        <x14:dataValidation type="list" allowBlank="1" showInputMessage="1" showErrorMessage="1" xr:uid="{00000000-0002-0000-0400-000003000000}">
          <x14:formula1>
            <xm:f>'TABLAS DE INFORMACIÓN'!$E$13:$E$16</xm:f>
          </x14:formula1>
          <xm:sqref>D10:D45</xm:sqref>
        </x14:dataValidation>
        <x14:dataValidation type="list" allowBlank="1" showInputMessage="1" showErrorMessage="1" xr:uid="{00000000-0002-0000-0400-000004000000}">
          <x14:formula1>
            <xm:f>'TABLAS DE INFORMACIÓN'!$AA$4:$AA$5</xm:f>
          </x14:formula1>
          <xm:sqref>M10:M45</xm:sqref>
        </x14:dataValidation>
        <x14:dataValidation type="list" allowBlank="1" showInputMessage="1" showErrorMessage="1" xr:uid="{00000000-0002-0000-0400-000005000000}">
          <x14:formula1>
            <xm:f>'TABLAS DE INFORMACIÓN'!$T$4:$T$5</xm:f>
          </x14:formula1>
          <xm:sqref>H10:H45</xm:sqref>
        </x14:dataValidation>
        <x14:dataValidation type="list" allowBlank="1" showInputMessage="1" showErrorMessage="1" xr:uid="{00000000-0002-0000-0400-000006000000}">
          <x14:formula1>
            <xm:f>'TABLAS DE INFORMACIÓN'!$W$4:$W$5</xm:f>
          </x14:formula1>
          <xm:sqref>I10:I45</xm:sqref>
        </x14:dataValidation>
        <x14:dataValidation type="list" allowBlank="1" showInputMessage="1" showErrorMessage="1" xr:uid="{00000000-0002-0000-0400-000007000000}">
          <x14:formula1>
            <xm:f>'TABLAS DE INFORMACIÓN'!$Y$4:$Y$5</xm:f>
          </x14:formula1>
          <xm:sqref>J10:J45</xm:sqref>
        </x14:dataValidation>
        <x14:dataValidation type="list" allowBlank="1" showInputMessage="1" showErrorMessage="1" xr:uid="{00000000-0002-0000-0400-000008000000}">
          <x14:formula1>
            <xm:f>'TABLAS DE INFORMACIÓN'!$AC$4:$AC$6</xm:f>
          </x14:formula1>
          <xm:sqref>K10:K45</xm:sqref>
        </x14:dataValidation>
        <x14:dataValidation type="list" allowBlank="1" showInputMessage="1" showErrorMessage="1" xr:uid="{00000000-0002-0000-0400-000009000000}">
          <x14:formula1>
            <xm:f>'TABLAS DE INFORMACIÓN'!$K$7:$K$8</xm:f>
          </x14:formula1>
          <xm:sqref>L10:L45</xm:sqref>
        </x14:dataValidation>
        <x14:dataValidation type="list" allowBlank="1" showInputMessage="1" showErrorMessage="1" xr:uid="{00000000-0002-0000-0400-00000A000000}">
          <x14:formula1>
            <xm:f>'TABLAS DE INFORMACIÓN'!$AE$4:$AE$5</xm:f>
          </x14:formula1>
          <xm:sqref>N10:N45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rgb="FF1EDE14"/>
  </sheetPr>
  <dimension ref="A1:AH38"/>
  <sheetViews>
    <sheetView view="pageBreakPreview" zoomScaleNormal="100" zoomScaleSheetLayoutView="100" workbookViewId="0">
      <pane xSplit="1" ySplit="9" topLeftCell="B10" activePane="bottomRight" state="frozen"/>
      <selection pane="topRight" activeCell="B1" sqref="B1"/>
      <selection pane="bottomLeft" activeCell="A9" sqref="A9"/>
      <selection pane="bottomRight" activeCell="H10" sqref="H10"/>
    </sheetView>
  </sheetViews>
  <sheetFormatPr baseColWidth="10" defaultColWidth="11.42578125" defaultRowHeight="12.75" x14ac:dyDescent="0.2"/>
  <cols>
    <col min="1" max="1" width="20.7109375" style="87" customWidth="1"/>
    <col min="2" max="2" width="14.140625" style="87" bestFit="1" customWidth="1"/>
    <col min="3" max="3" width="14.7109375" style="87" bestFit="1" customWidth="1"/>
    <col min="4" max="4" width="23.140625" style="87" customWidth="1"/>
    <col min="5" max="5" width="17.85546875" style="87" customWidth="1"/>
    <col min="6" max="6" width="25.28515625" style="87" bestFit="1" customWidth="1"/>
    <col min="7" max="7" width="37.140625" style="87" bestFit="1" customWidth="1"/>
    <col min="8" max="8" width="27.42578125" style="87" bestFit="1" customWidth="1"/>
    <col min="9" max="16384" width="11.42578125" style="87"/>
  </cols>
  <sheetData>
    <row r="1" spans="1:34" ht="19.5" customHeight="1" thickBot="1" x14ac:dyDescent="0.25">
      <c r="A1" s="84"/>
      <c r="B1" s="303" t="s">
        <v>0</v>
      </c>
      <c r="C1" s="342"/>
      <c r="D1" s="342"/>
      <c r="E1" s="360" t="s">
        <v>1</v>
      </c>
      <c r="F1" s="354"/>
      <c r="G1" s="85" t="s">
        <v>2</v>
      </c>
      <c r="H1" s="86" t="s">
        <v>3</v>
      </c>
    </row>
    <row r="2" spans="1:34" ht="19.5" customHeight="1" thickBot="1" x14ac:dyDescent="0.25">
      <c r="A2" s="84"/>
      <c r="B2" s="310"/>
      <c r="C2" s="311"/>
      <c r="D2" s="311"/>
      <c r="E2" s="361"/>
      <c r="F2" s="356"/>
      <c r="G2" s="82" t="s">
        <v>4</v>
      </c>
      <c r="H2" s="88">
        <v>1</v>
      </c>
    </row>
    <row r="3" spans="1:34" ht="19.5" customHeight="1" thickBot="1" x14ac:dyDescent="0.25">
      <c r="A3" s="84"/>
      <c r="B3" s="305"/>
      <c r="C3" s="312"/>
      <c r="D3" s="312"/>
      <c r="E3" s="362"/>
      <c r="F3" s="358"/>
      <c r="G3" s="80" t="s">
        <v>5</v>
      </c>
      <c r="H3" s="89">
        <v>44447</v>
      </c>
    </row>
    <row r="4" spans="1:34" ht="15" customHeight="1" x14ac:dyDescent="0.2">
      <c r="A4" s="101"/>
      <c r="B4" s="293" t="s">
        <v>6</v>
      </c>
      <c r="C4" s="294"/>
      <c r="D4" s="294"/>
      <c r="E4" s="300" t="s">
        <v>7</v>
      </c>
      <c r="F4" s="301"/>
      <c r="G4" s="303" t="s">
        <v>8</v>
      </c>
      <c r="H4" s="263" t="s">
        <v>543</v>
      </c>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row>
    <row r="5" spans="1:34" ht="15.75" customHeight="1" thickBot="1" x14ac:dyDescent="0.25">
      <c r="A5" s="101"/>
      <c r="B5" s="296"/>
      <c r="C5" s="297"/>
      <c r="D5" s="297"/>
      <c r="E5" s="302"/>
      <c r="F5" s="292"/>
      <c r="G5" s="305"/>
      <c r="H5" s="265"/>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row>
    <row r="6" spans="1:34" x14ac:dyDescent="0.2">
      <c r="A6" s="102"/>
      <c r="B6" s="370" t="s">
        <v>544</v>
      </c>
      <c r="C6" s="370"/>
      <c r="D6" s="370"/>
      <c r="E6" s="370"/>
      <c r="F6" s="370"/>
      <c r="G6" s="370"/>
      <c r="H6" s="37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row>
    <row r="7" spans="1:34" ht="13.5" thickBot="1" x14ac:dyDescent="0.25">
      <c r="A7" s="102"/>
      <c r="B7" s="370"/>
      <c r="C7" s="370"/>
      <c r="D7" s="370"/>
      <c r="E7" s="370"/>
      <c r="F7" s="370"/>
      <c r="G7" s="370"/>
      <c r="H7" s="37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row>
    <row r="8" spans="1:34" ht="30" customHeight="1" x14ac:dyDescent="0.2">
      <c r="A8" s="367" t="s">
        <v>367</v>
      </c>
      <c r="B8" s="369" t="s">
        <v>545</v>
      </c>
      <c r="C8" s="369"/>
      <c r="D8" s="363" t="s">
        <v>546</v>
      </c>
      <c r="E8" s="363" t="s">
        <v>547</v>
      </c>
      <c r="F8" s="363" t="s">
        <v>548</v>
      </c>
      <c r="G8" s="363" t="s">
        <v>549</v>
      </c>
      <c r="H8" s="365" t="s">
        <v>550</v>
      </c>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row>
    <row r="9" spans="1:34" ht="30.75" customHeight="1" x14ac:dyDescent="0.2">
      <c r="A9" s="368"/>
      <c r="B9" s="103" t="s">
        <v>376</v>
      </c>
      <c r="C9" s="103" t="s">
        <v>377</v>
      </c>
      <c r="D9" s="364"/>
      <c r="E9" s="364"/>
      <c r="F9" s="364"/>
      <c r="G9" s="364"/>
      <c r="H9" s="366"/>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row>
    <row r="10" spans="1:34" x14ac:dyDescent="0.2">
      <c r="A10" s="122">
        <v>1</v>
      </c>
      <c r="B10" s="121" t="s">
        <v>551</v>
      </c>
      <c r="C10" s="121" t="s">
        <v>551</v>
      </c>
      <c r="D10" s="122">
        <f>(SUMIF('TRATAMIENTO DE RIESGO'!$A$10:$A$149,'VALORACIÓN CON CONTROLES'!A10,'TRATAMIENTO DE RIESGO'!$P$10:$P$149))/(COUNTIF('TRATAMIENTO DE RIESGO'!$A$10:$A$159,'VALORACIÓN CON CONTROLES'!A10))</f>
        <v>100</v>
      </c>
      <c r="E10" s="122" t="str">
        <f>IF(D10=100,"Fuerte",IF(AND(D10&lt;99,D10&gt;=50),"Moderado",IF(AND(D10&lt;49,D10&gt;0),"Debil")))</f>
        <v>Fuerte</v>
      </c>
      <c r="F10" s="122" t="str">
        <f>IF(AND(B10="Directamente",E10="Fuerte",'RIESGO INHERENTE'!K8="Media"),"Muy Baja",IF(AND(B10="Directamente",E10="Fuerte",'RIESGO INHERENTE'!K8="Alta"),"Baja",IF(AND(B10="Directamente",E10="Fuerte",'RIESGO INHERENTE'!K8="Muy Alta"),"Media",IF(AND(B10="Directamente",E10="Fuerte",'RIESGO INHERENTE'!K8="Baja"),"Muy Baja",IF(AND(B10="Directamente",E10="Fuerte",'RIESGO INHERENTE'!K8="Media"),"Muy Baja",IF(AND(B10="Directamente",E10="Moderado",'RIESGO INHERENTE'!K8="Muy Alta"),"Alta",IF(AND(B10="Directamente",E10="Moderado",'RIESGO INHERENTE'!K8="Alta"),"Media",IF(AND(B10="Directamente",E10="Moderado",'RIESGO INHERENTE'!K8="Media"),"Baja",IF(AND(B10="Directamente",E10="Moderado",'RIESGO INHERENTE'!K8="Baja"),"Muy Baja",'RIESGO INHERENTE'!K8)))))))))</f>
        <v>Muy Baja</v>
      </c>
      <c r="G10" s="122" t="str">
        <f>IF(AND(C10="Directamente",E10="Fuerte",'RIESGO INHERENTE'!L8="Moderado"),"Leve",IF(AND(C10="Directamente",E10="Fuerte",'RIESGO INHERENTE'!L8="Mayor"),"Menor",IF(AND(C10="Directamente",E10="Fuerte",'RIESGO INHERENTE'!L8="Catastrófico"),"Moderado",IF(AND(C10="Directamente",E10="Fuerte",'RIESGO INHERENTE'!L8="Menor"),"Leve",IF(AND(C10="Directamente",E10="Fuerte",'RIESGO INHERENTE'!L8="Moderado"),"Leve",IF(AND(C10="Directamente",E10="Moderado",'RIESGO INHERENTE'!L8="Catastrófico"),"Mayor",IF(AND(C10="Directamente",E10="Moderado",'RIESGO INHERENTE'!L8="Mayor"),"Moderado",IF(AND(C10="Directamente",E10="Moderado",'RIESGO INHERENTE'!L8="Moderado"),"Menor",IF(AND(C10="Directamente",E10="Moderado",'RIESGO INHERENTE'!L8="Menor"),"Leve",IF(AND(C10="Indirectamente",E10="Fuerte",'RIESGO INHERENTE'!L8="Catastrófico"),"Mayor",IF(AND(C10="Indirectamente",E10="Fuerte",'RIESGO INHERENTE'!L8="Mayor"),"Moderado",IF(AND(C10="Indirectamente",E10="Fuerte",'RIESGO INHERENTE'!L8="Moderado"),"Menor",IF(AND(C10="Indirectamente",E10="Fuerte",'RIESGO INHERENTE'!L8="Menor"),"Leve",'RIESGO INHERENTE'!L8)))))))))))))</f>
        <v>Leve</v>
      </c>
      <c r="H10" s="122" t="str">
        <f>IF(OR(AND(F10="Muy Baja",G10="Leve"),AND(F10="Baja",G10="Leve"),AND(F10="Muy Baja",G10="Menor")),"BAJO",IF(OR(AND(F10="Alta",G10="Leve"),AND(F10="Alta",G10="Menor"),AND(F10="Baja",G10="Menor"),AND(F10="Media",G10="Leve"),AND(F10="Media",G10="Menor"),AND(F10="Media",G10="Moderado"),AND(F10="Baja",G10="Moderado"),AND(F10="Muy Baja",G10="Moderado")),"MODERADO",IF(OR(AND(F10="Muy Alta",G10="Moderado"),AND(F10="Muy Alta",G10="Mayor"),AND(F10="Muy Alta",G10="Leve"),AND(F10="Muy Alta",G10="Menor"),AND(F10="Alta",G10="Moderado"),AND(F10="Alta",G10="Mayor"),AND(F10="Media",G10="Mayor"),AND(F10="Baja",G10="Mayor"),AND(F10="Muy Baja",G10="Mayor"),AND(F10="Muy Baja",G10="Catastrófico")),"ALTO",IF(OR(AND(F10="Muy Alta",G10="Catastrófico"),AND(F10="Alta",G10="Catastrófico"),AND(F10="Media",G10="Catastrófico"),AND(F10="Baja",G10="Catastrófico")),"EXTREMO",0))))</f>
        <v>BAJO</v>
      </c>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row>
    <row r="11" spans="1:34" x14ac:dyDescent="0.2">
      <c r="A11" s="122">
        <v>2</v>
      </c>
      <c r="B11" s="121" t="s">
        <v>551</v>
      </c>
      <c r="C11" s="121" t="s">
        <v>551</v>
      </c>
      <c r="D11" s="122">
        <f>(SUMIF('TRATAMIENTO DE RIESGO'!$A$10:$A$149,'VALORACIÓN CON CONTROLES'!A11,'TRATAMIENTO DE RIESGO'!$P$10:$P$149))/(COUNTIF('TRATAMIENTO DE RIESGO'!$A$10:$A$159,'VALORACIÓN CON CONTROLES'!A11))</f>
        <v>100</v>
      </c>
      <c r="E11" s="122" t="str">
        <f>IF(D11=100,"Fuerte",IF(AND(D11&lt;99,D11&gt;=50),"Moderado",IF(AND(D11&lt;49,D11&gt;0),"Debil")))</f>
        <v>Fuerte</v>
      </c>
      <c r="F11" s="122" t="str">
        <f>IF(AND(B11="Directamente",E11="Fuerte",'RIESGO INHERENTE'!K9="Media"),"Muy Baja",IF(AND(B11="Directamente",E11="Fuerte",'RIESGO INHERENTE'!K9="Alta"),"Baja",IF(AND(B11="Directamente",E11="Fuerte",'RIESGO INHERENTE'!K9="Muy Alta"),"Media",IF(AND(B11="Directamente",E11="Fuerte",'RIESGO INHERENTE'!K9="Baja"),"Muy Baja",IF(AND(B11="Directamente",E11="Fuerte",'RIESGO INHERENTE'!K9="Media"),"Muy Baja",IF(AND(B11="Directamente",E11="Moderado",'RIESGO INHERENTE'!K9="Muy Alta"),"Alta",IF(AND(B11="Directamente",E11="Moderado",'RIESGO INHERENTE'!K9="Alta"),"Media",IF(AND(B11="Directamente",E11="Moderado",'RIESGO INHERENTE'!K9="Media"),"Baja",IF(AND(B11="Directamente",E11="Moderado",'RIESGO INHERENTE'!K9="Baja"),"Muy Baja",'RIESGO INHERENTE'!K9)))))))))</f>
        <v>Muy Baja</v>
      </c>
      <c r="G11" s="122" t="str">
        <f>IF(AND(C11="Directamente",E11="Fuerte",'RIESGO INHERENTE'!L9="Moderado"),"Leve",IF(AND(C11="Directamente",E11="Fuerte",'RIESGO INHERENTE'!L9="Mayor"),"Menor",IF(AND(C11="Directamente",E11="Fuerte",'RIESGO INHERENTE'!L9="Catastrófico"),"Moderado",IF(AND(C11="Directamente",E11="Fuerte",'RIESGO INHERENTE'!L9="Menor"),"Leve",IF(AND(C11="Directamente",E11="Fuerte",'RIESGO INHERENTE'!L9="Moderado"),"Leve",IF(AND(C11="Directamente",E11="Moderado",'RIESGO INHERENTE'!L9="Catastrófico"),"Mayor",IF(AND(C11="Directamente",E11="Moderado",'RIESGO INHERENTE'!L9="Mayor"),"Moderado",IF(AND(C11="Directamente",E11="Moderado",'RIESGO INHERENTE'!L9="Moderado"),"Menor",IF(AND(C11="Directamente",E11="Moderado",'RIESGO INHERENTE'!L9="Menor"),"Leve",IF(AND(C11="Indirectamente",E11="Fuerte",'RIESGO INHERENTE'!L9="Catastrófico"),"Mayor",IF(AND(C11="Indirectamente",E11="Fuerte",'RIESGO INHERENTE'!L9="Mayor"),"Moderado",IF(AND(C11="Indirectamente",E11="Fuerte",'RIESGO INHERENTE'!L9="Moderado"),"Menor",IF(AND(C11="Indirectamente",E11="Fuerte",'RIESGO INHERENTE'!L9="Menor"),"Leve",'RIESGO INHERENTE'!L9)))))))))))))</f>
        <v>Leve</v>
      </c>
      <c r="H11" s="122" t="str">
        <f>IF(OR(AND(F11="Muy Baja",G11="Leve"),AND(F11="Baja",G11="Leve"),AND(F11="Muy Baja",G11="Menor")),"BAJO",IF(OR(AND(F11="Alta",G11="Leve"),AND(F11="Alta",G11="Menor"),AND(F11="Baja",G11="Menor"),AND(F11="Media",G11="Leve"),AND(F11="Media",G11="Menor"),AND(F11="Media",G11="Moderado"),AND(F11="Baja",G11="Moderado"),AND(F11="Muy Baja",G11="Moderado")),"MODERADO",IF(OR(AND(F11="Muy Alta",G11="Moderado"),AND(F11="Muy Alta",G11="Mayor"),AND(F11="Muy Alta",G11="Leve"),AND(F11="Muy Alta",G11="Menor"),AND(F11="Alta",G11="Moderado"),AND(F11="Alta",G11="Mayor"),AND(F11="Media",G11="Mayor"),AND(F11="Baja",G11="Mayor"),AND(F11="Muy Baja",G11="Mayor"),AND(F11="Muy Baja",G11="Catastrófico")),"ALTO",IF(OR(AND(F11="Muy Alta",G11="Catastrófico"),AND(F11="Alta",G11="Catastrófico"),AND(F11="Media",G11="Catastrófico"),AND(F11="Baja",G11="Catastrófico")),"EXTREMO",0))))</f>
        <v>BAJO</v>
      </c>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row>
    <row r="12" spans="1:34" x14ac:dyDescent="0.2">
      <c r="A12" s="122">
        <v>3</v>
      </c>
      <c r="B12" s="121" t="s">
        <v>551</v>
      </c>
      <c r="C12" s="121" t="s">
        <v>551</v>
      </c>
      <c r="D12" s="122">
        <f>(SUMIF('TRATAMIENTO DE RIESGO'!$A$10:$A$149,'VALORACIÓN CON CONTROLES'!A12,'TRATAMIENTO DE RIESGO'!$P$10:$P$149))/(COUNTIF('TRATAMIENTO DE RIESGO'!$A$10:$A$159,'VALORACIÓN CON CONTROLES'!A12))</f>
        <v>100</v>
      </c>
      <c r="E12" s="122" t="str">
        <f>IF(D12=100,"Fuerte",IF(AND(D12&lt;99,D12&gt;=50),"Moderado",IF(AND(D12&lt;49,D12&gt;0),"Debil")))</f>
        <v>Fuerte</v>
      </c>
      <c r="F12" s="122" t="str">
        <f>IF(AND(B12="Directamente",E12="Fuerte",'RIESGO INHERENTE'!K10="Media"),"Muy Baja",IF(AND(B12="Directamente",E12="Fuerte",'RIESGO INHERENTE'!K10="Alta"),"Baja",IF(AND(B12="Directamente",E12="Fuerte",'RIESGO INHERENTE'!K10="Muy Alta"),"Media",IF(AND(B12="Directamente",E12="Fuerte",'RIESGO INHERENTE'!K10="Baja"),"Muy Baja",IF(AND(B12="Directamente",E12="Fuerte",'RIESGO INHERENTE'!K10="Media"),"Muy Baja",IF(AND(B12="Directamente",E12="Moderado",'RIESGO INHERENTE'!K10="Muy Alta"),"Alta",IF(AND(B12="Directamente",E12="Moderado",'RIESGO INHERENTE'!K10="Alta"),"Media",IF(AND(B12="Directamente",E12="Moderado",'RIESGO INHERENTE'!K10="Media"),"Baja",IF(AND(B12="Directamente",E12="Moderado",'RIESGO INHERENTE'!K10="Baja"),"Muy Baja",'RIESGO INHERENTE'!K10)))))))))</f>
        <v>Muy Baja</v>
      </c>
      <c r="G12" s="122" t="str">
        <f>IF(AND(C12="Directamente",E12="Fuerte",'RIESGO INHERENTE'!L10="Moderado"),"Leve",IF(AND(C12="Directamente",E12="Fuerte",'RIESGO INHERENTE'!L10="Mayor"),"Menor",IF(AND(C12="Directamente",E12="Fuerte",'RIESGO INHERENTE'!L10="Catastrófico"),"Moderado",IF(AND(C12="Directamente",E12="Fuerte",'RIESGO INHERENTE'!L10="Menor"),"Leve",IF(AND(C12="Directamente",E12="Fuerte",'RIESGO INHERENTE'!L10="Moderado"),"Leve",IF(AND(C12="Directamente",E12="Moderado",'RIESGO INHERENTE'!L10="Catastrófico"),"Mayor",IF(AND(C12="Directamente",E12="Moderado",'RIESGO INHERENTE'!L10="Mayor"),"Moderado",IF(AND(C12="Directamente",E12="Moderado",'RIESGO INHERENTE'!L10="Moderado"),"Menor",IF(AND(C12="Directamente",E12="Moderado",'RIESGO INHERENTE'!L10="Menor"),"Leve",IF(AND(C12="Indirectamente",E12="Fuerte",'RIESGO INHERENTE'!L10="Catastrófico"),"Mayor",IF(AND(C12="Indirectamente",E12="Fuerte",'RIESGO INHERENTE'!L10="Mayor"),"Moderado",IF(AND(C12="Indirectamente",E12="Fuerte",'RIESGO INHERENTE'!L10="Moderado"),"Menor",IF(AND(C12="Indirectamente",E12="Fuerte",'RIESGO INHERENTE'!L10="Menor"),"Leve",'RIESGO INHERENTE'!L10)))))))))))))</f>
        <v>Leve</v>
      </c>
      <c r="H12" s="122" t="str">
        <f>IF(OR(AND(F12="Muy Baja",G12="Leve"),AND(F12="Baja",G12="Leve"),AND(F12="Muy Baja",G12="Menor")),"BAJO",IF(OR(AND(F12="Alta",G12="Leve"),AND(F12="Alta",G12="Menor"),AND(F12="Baja",G12="Menor"),AND(F12="Media",G12="Leve"),AND(F12="Media",G12="Menor"),AND(F12="Media",G12="Moderado"),AND(F12="Baja",G12="Moderado"),AND(F12="Muy Baja",G12="Moderado")),"MODERADO",IF(OR(AND(F12="Muy Alta",G12="Moderado"),AND(F12="Muy Alta",G12="Mayor"),AND(F12="Muy Alta",G12="Leve"),AND(F12="Muy Alta",G12="Menor"),AND(F12="Alta",G12="Moderado"),AND(F12="Alta",G12="Mayor"),AND(F12="Media",G12="Mayor"),AND(F12="Baja",G12="Mayor"),AND(F12="Muy Baja",G12="Mayor"),AND(F12="Muy Baja",G12="Catastrófico")),"ALTO",IF(OR(AND(F12="Muy Alta",G12="Catastrófico"),AND(F12="Alta",G12="Catastrófico"),AND(F12="Media",G12="Catastrófico"),AND(F12="Baja",G12="Catastrófico")),"EXTREMO",0))))</f>
        <v>BAJO</v>
      </c>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row>
    <row r="13" spans="1:34" x14ac:dyDescent="0.2">
      <c r="A13" s="122">
        <v>4</v>
      </c>
      <c r="B13" s="121" t="s">
        <v>551</v>
      </c>
      <c r="C13" s="121" t="s">
        <v>551</v>
      </c>
      <c r="D13" s="122">
        <f>(SUMIF('TRATAMIENTO DE RIESGO'!$A$10:$A$149,'VALORACIÓN CON CONTROLES'!A13,'TRATAMIENTO DE RIESGO'!$P$10:$P$149))/(COUNTIF('TRATAMIENTO DE RIESGO'!$A$10:$A$159,'VALORACIÓN CON CONTROLES'!A13))</f>
        <v>100</v>
      </c>
      <c r="E13" s="122" t="str">
        <f t="shared" ref="E13:E33" si="0">IF(D13=100,"Fuerte",IF(AND(D13&lt;99,D13&gt;=50),"Moderado",IF(AND(D13&lt;49,D13&gt;0),"Debil")))</f>
        <v>Fuerte</v>
      </c>
      <c r="F13" s="122" t="str">
        <f>IF(AND(B13="Directamente",E13="Fuerte",'RIESGO INHERENTE'!K11="Media"),"Muy Baja",IF(AND(B13="Directamente",E13="Fuerte",'RIESGO INHERENTE'!K11="Alta"),"Baja",IF(AND(B13="Directamente",E13="Fuerte",'RIESGO INHERENTE'!K11="Muy Alta"),"Media",IF(AND(B13="Directamente",E13="Fuerte",'RIESGO INHERENTE'!K11="Baja"),"Muy Baja",IF(AND(B13="Directamente",E13="Fuerte",'RIESGO INHERENTE'!K11="Media"),"Muy Baja",IF(AND(B13="Directamente",E13="Moderado",'RIESGO INHERENTE'!K11="Muy Alta"),"Alta",IF(AND(B13="Directamente",E13="Moderado",'RIESGO INHERENTE'!K11="Alta"),"Media",IF(AND(B13="Directamente",E13="Moderado",'RIESGO INHERENTE'!K11="Media"),"Baja",IF(AND(B13="Directamente",E13="Moderado",'RIESGO INHERENTE'!K11="Baja"),"Muy Baja",'RIESGO INHERENTE'!K11)))))))))</f>
        <v>Muy Baja</v>
      </c>
      <c r="G13" s="122" t="str">
        <f>IF(AND(C13="Directamente",E13="Fuerte",'RIESGO INHERENTE'!L11="Moderado"),"Leve",IF(AND(C13="Directamente",E13="Fuerte",'RIESGO INHERENTE'!L11="Mayor"),"Menor",IF(AND(C13="Directamente",E13="Fuerte",'RIESGO INHERENTE'!L11="Catastrófico"),"Moderado",IF(AND(C13="Directamente",E13="Fuerte",'RIESGO INHERENTE'!L11="Menor"),"Leve",IF(AND(C13="Directamente",E13="Fuerte",'RIESGO INHERENTE'!L11="Moderado"),"Leve",IF(AND(C13="Directamente",E13="Moderado",'RIESGO INHERENTE'!L11="Catastrófico"),"Mayor",IF(AND(C13="Directamente",E13="Moderado",'RIESGO INHERENTE'!L11="Mayor"),"Moderado",IF(AND(C13="Directamente",E13="Moderado",'RIESGO INHERENTE'!L11="Moderado"),"Menor",IF(AND(C13="Directamente",E13="Moderado",'RIESGO INHERENTE'!L11="Menor"),"Leve",IF(AND(C13="Indirectamente",E13="Fuerte",'RIESGO INHERENTE'!L11="Catastrófico"),"Mayor",IF(AND(C13="Indirectamente",E13="Fuerte",'RIESGO INHERENTE'!L11="Mayor"),"Moderado",IF(AND(C13="Indirectamente",E13="Fuerte",'RIESGO INHERENTE'!L11="Moderado"),"Menor",IF(AND(C13="Indirectamente",E13="Fuerte",'RIESGO INHERENTE'!L11="Menor"),"Leve",'RIESGO INHERENTE'!L11)))))))))))))</f>
        <v>Leve</v>
      </c>
      <c r="H13" s="122" t="str">
        <f t="shared" ref="H13:H17" si="1">IF(OR(AND(F13="Muy Baja",G13="Leve"),AND(F13="Baja",G13="Leve"),AND(F13="Muy Baja",G13="Menor")),"BAJO",IF(OR(AND(F13="Alta",G13="Leve"),AND(F13="Alta",G13="Menor"),AND(F13="Baja",G13="Menor"),AND(F13="Media",G13="Leve"),AND(F13="Media",G13="Menor"),AND(F13="Media",G13="Moderado"),AND(F13="Baja",G13="Moderado"),AND(F13="Muy Baja",G13="Moderado")),"MODERADO",IF(OR(AND(F13="Muy Alta",G13="Moderado"),AND(F13="Muy Alta",G13="Mayor"),AND(F13="Muy Alta",G13="Leve"),AND(F13="Muy Alta",G13="Menor"),AND(F13="Alta",G13="Moderado"),AND(F13="Alta",G13="Mayor"),AND(F13="Media",G13="Mayor"),AND(F13="Baja",G13="Mayor"),AND(F13="Muy Baja",G13="Mayor"),AND(F13="Muy Baja",G13="Catastrófico")),"ALTO",IF(OR(AND(F13="Muy Alta",G13="Catastrófico"),AND(F13="Alta",G13="Catastrófico"),AND(F13="Media",G13="Catastrófico"),AND(F13="Baja",G13="Catastrófico")),"EXTREMO",0))))</f>
        <v>BAJO</v>
      </c>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row>
    <row r="14" spans="1:34" x14ac:dyDescent="0.2">
      <c r="A14" s="122">
        <v>5</v>
      </c>
      <c r="B14" s="121" t="s">
        <v>551</v>
      </c>
      <c r="C14" s="121" t="s">
        <v>551</v>
      </c>
      <c r="D14" s="122">
        <f>(SUMIF('TRATAMIENTO DE RIESGO'!$A$10:$A$149,'VALORACIÓN CON CONTROLES'!A14,'TRATAMIENTO DE RIESGO'!$P$10:$P$149))/(COUNTIF('TRATAMIENTO DE RIESGO'!$A$10:$A$159,'VALORACIÓN CON CONTROLES'!A14))</f>
        <v>100</v>
      </c>
      <c r="E14" s="122" t="str">
        <f t="shared" si="0"/>
        <v>Fuerte</v>
      </c>
      <c r="F14" s="122" t="str">
        <f>IF(AND(B14="Directamente",E14="Fuerte",'RIESGO INHERENTE'!K12="Media"),"Muy Baja",IF(AND(B14="Directamente",E14="Fuerte",'RIESGO INHERENTE'!K12="Alta"),"Baja",IF(AND(B14="Directamente",E14="Fuerte",'RIESGO INHERENTE'!K12="Muy Alta"),"Media",IF(AND(B14="Directamente",E14="Fuerte",'RIESGO INHERENTE'!K12="Baja"),"Muy Baja",IF(AND(B14="Directamente",E14="Fuerte",'RIESGO INHERENTE'!K12="Media"),"Muy Baja",IF(AND(B14="Directamente",E14="Moderado",'RIESGO INHERENTE'!K12="Muy Alta"),"Alta",IF(AND(B14="Directamente",E14="Moderado",'RIESGO INHERENTE'!K12="Alta"),"Media",IF(AND(B14="Directamente",E14="Moderado",'RIESGO INHERENTE'!K12="Media"),"Baja",IF(AND(B14="Directamente",E14="Moderado",'RIESGO INHERENTE'!K12="Baja"),"Muy Baja",'RIESGO INHERENTE'!K12)))))))))</f>
        <v>Muy Baja</v>
      </c>
      <c r="G14" s="122" t="str">
        <f>IF(AND(C14="Directamente",E14="Fuerte",'RIESGO INHERENTE'!L12="Moderado"),"Leve",IF(AND(C14="Directamente",E14="Fuerte",'RIESGO INHERENTE'!L12="Mayor"),"Menor",IF(AND(C14="Directamente",E14="Fuerte",'RIESGO INHERENTE'!L12="Catastrófico"),"Moderado",IF(AND(C14="Directamente",E14="Fuerte",'RIESGO INHERENTE'!L12="Menor"),"Leve",IF(AND(C14="Directamente",E14="Fuerte",'RIESGO INHERENTE'!L12="Moderado"),"Leve",IF(AND(C14="Directamente",E14="Moderado",'RIESGO INHERENTE'!L12="Catastrófico"),"Mayor",IF(AND(C14="Directamente",E14="Moderado",'RIESGO INHERENTE'!L12="Mayor"),"Moderado",IF(AND(C14="Directamente",E14="Moderado",'RIESGO INHERENTE'!L12="Moderado"),"Menor",IF(AND(C14="Directamente",E14="Moderado",'RIESGO INHERENTE'!L12="Menor"),"Leve",IF(AND(C14="Indirectamente",E14="Fuerte",'RIESGO INHERENTE'!L12="Catastrófico"),"Mayor",IF(AND(C14="Indirectamente",E14="Fuerte",'RIESGO INHERENTE'!L12="Mayor"),"Moderado",IF(AND(C14="Indirectamente",E14="Fuerte",'RIESGO INHERENTE'!L12="Moderado"),"Menor",IF(AND(C14="Indirectamente",E14="Fuerte",'RIESGO INHERENTE'!L12="Menor"),"Leve",'RIESGO INHERENTE'!L12)))))))))))))</f>
        <v>Leve</v>
      </c>
      <c r="H14" s="122" t="str">
        <f t="shared" si="1"/>
        <v>BAJO</v>
      </c>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row>
    <row r="15" spans="1:34" x14ac:dyDescent="0.2">
      <c r="A15" s="122">
        <v>6</v>
      </c>
      <c r="B15" s="121" t="s">
        <v>551</v>
      </c>
      <c r="C15" s="121" t="s">
        <v>551</v>
      </c>
      <c r="D15" s="122">
        <f>(SUMIF('TRATAMIENTO DE RIESGO'!$A$10:$A$149,'VALORACIÓN CON CONTROLES'!A15,'TRATAMIENTO DE RIESGO'!$P$10:$P$149))/(COUNTIF('TRATAMIENTO DE RIESGO'!$A$10:$A$159,'VALORACIÓN CON CONTROLES'!A15))</f>
        <v>100</v>
      </c>
      <c r="E15" s="122" t="str">
        <f t="shared" si="0"/>
        <v>Fuerte</v>
      </c>
      <c r="F15" s="122" t="str">
        <f>IF(AND(B15="Directamente",E15="Fuerte",'RIESGO INHERENTE'!K13="Media"),"Muy Baja",IF(AND(B15="Directamente",E15="Fuerte",'RIESGO INHERENTE'!K13="Alta"),"Baja",IF(AND(B15="Directamente",E15="Fuerte",'RIESGO INHERENTE'!K13="Muy Alta"),"Media",IF(AND(B15="Directamente",E15="Fuerte",'RIESGO INHERENTE'!K13="Baja"),"Muy Baja",IF(AND(B15="Directamente",E15="Fuerte",'RIESGO INHERENTE'!K13="Media"),"Muy Baja",IF(AND(B15="Directamente",E15="Moderado",'RIESGO INHERENTE'!K13="Muy Alta"),"Alta",IF(AND(B15="Directamente",E15="Moderado",'RIESGO INHERENTE'!K13="Alta"),"Media",IF(AND(B15="Directamente",E15="Moderado",'RIESGO INHERENTE'!K13="Media"),"Baja",IF(AND(B15="Directamente",E15="Moderado",'RIESGO INHERENTE'!K13="Baja"),"Muy Baja",'RIESGO INHERENTE'!K13)))))))))</f>
        <v>Muy Baja</v>
      </c>
      <c r="G15" s="122" t="str">
        <f>IF(AND(C15="Directamente",E15="Fuerte",'RIESGO INHERENTE'!L13="Moderado"),"Leve",IF(AND(C15="Directamente",E15="Fuerte",'RIESGO INHERENTE'!L13="Mayor"),"Menor",IF(AND(C15="Directamente",E15="Fuerte",'RIESGO INHERENTE'!L13="Catastrófico"),"Moderado",IF(AND(C15="Directamente",E15="Fuerte",'RIESGO INHERENTE'!L13="Menor"),"Leve",IF(AND(C15="Directamente",E15="Fuerte",'RIESGO INHERENTE'!L13="Moderado"),"Leve",IF(AND(C15="Directamente",E15="Moderado",'RIESGO INHERENTE'!L13="Catastrófico"),"Mayor",IF(AND(C15="Directamente",E15="Moderado",'RIESGO INHERENTE'!L13="Mayor"),"Moderado",IF(AND(C15="Directamente",E15="Moderado",'RIESGO INHERENTE'!L13="Moderado"),"Menor",IF(AND(C15="Directamente",E15="Moderado",'RIESGO INHERENTE'!L13="Menor"),"Leve",IF(AND(C15="Indirectamente",E15="Fuerte",'RIESGO INHERENTE'!L13="Catastrófico"),"Mayor",IF(AND(C15="Indirectamente",E15="Fuerte",'RIESGO INHERENTE'!L13="Mayor"),"Moderado",IF(AND(C15="Indirectamente",E15="Fuerte",'RIESGO INHERENTE'!L13="Moderado"),"Menor",IF(AND(C15="Indirectamente",E15="Fuerte",'RIESGO INHERENTE'!L13="Menor"),"Leve",'RIESGO INHERENTE'!L13)))))))))))))</f>
        <v>Leve</v>
      </c>
      <c r="H15" s="122" t="str">
        <f t="shared" si="1"/>
        <v>BAJO</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row>
    <row r="16" spans="1:34" x14ac:dyDescent="0.2">
      <c r="A16" s="122">
        <v>7</v>
      </c>
      <c r="B16" s="121" t="s">
        <v>551</v>
      </c>
      <c r="C16" s="121" t="s">
        <v>551</v>
      </c>
      <c r="D16" s="122">
        <f>(SUMIF('TRATAMIENTO DE RIESGO'!$A$10:$A$149,'VALORACIÓN CON CONTROLES'!A16,'TRATAMIENTO DE RIESGO'!$P$10:$P$149))/(COUNTIF('TRATAMIENTO DE RIESGO'!$A$10:$A$159,'VALORACIÓN CON CONTROLES'!A16))</f>
        <v>100</v>
      </c>
      <c r="E16" s="122" t="str">
        <f t="shared" si="0"/>
        <v>Fuerte</v>
      </c>
      <c r="F16" s="122" t="str">
        <f>IF(AND(B16="Directamente",E16="Fuerte",'RIESGO INHERENTE'!K14="Media"),"Muy Baja",IF(AND(B16="Directamente",E16="Fuerte",'RIESGO INHERENTE'!K14="Alta"),"Baja",IF(AND(B16="Directamente",E16="Fuerte",'RIESGO INHERENTE'!K14="Muy Alta"),"Media",IF(AND(B16="Directamente",E16="Fuerte",'RIESGO INHERENTE'!K14="Baja"),"Muy Baja",IF(AND(B16="Directamente",E16="Fuerte",'RIESGO INHERENTE'!K14="Media"),"Muy Baja",IF(AND(B16="Directamente",E16="Moderado",'RIESGO INHERENTE'!K14="Muy Alta"),"Alta",IF(AND(B16="Directamente",E16="Moderado",'RIESGO INHERENTE'!K14="Alta"),"Media",IF(AND(B16="Directamente",E16="Moderado",'RIESGO INHERENTE'!K14="Media"),"Baja",IF(AND(B16="Directamente",E16="Moderado",'RIESGO INHERENTE'!K14="Baja"),"Muy Baja",'RIESGO INHERENTE'!K14)))))))))</f>
        <v>Muy Baja</v>
      </c>
      <c r="G16" s="122" t="str">
        <f>IF(AND(C16="Directamente",E16="Fuerte",'RIESGO INHERENTE'!L14="Moderado"),"Leve",IF(AND(C16="Directamente",E16="Fuerte",'RIESGO INHERENTE'!L14="Mayor"),"Menor",IF(AND(C16="Directamente",E16="Fuerte",'RIESGO INHERENTE'!L14="Catastrófico"),"Moderado",IF(AND(C16="Directamente",E16="Fuerte",'RIESGO INHERENTE'!L14="Menor"),"Leve",IF(AND(C16="Directamente",E16="Fuerte",'RIESGO INHERENTE'!L14="Moderado"),"Leve",IF(AND(C16="Directamente",E16="Moderado",'RIESGO INHERENTE'!L14="Catastrófico"),"Mayor",IF(AND(C16="Directamente",E16="Moderado",'RIESGO INHERENTE'!L14="Mayor"),"Moderado",IF(AND(C16="Directamente",E16="Moderado",'RIESGO INHERENTE'!L14="Moderado"),"Menor",IF(AND(C16="Directamente",E16="Moderado",'RIESGO INHERENTE'!L14="Menor"),"Leve",IF(AND(C16="Indirectamente",E16="Fuerte",'RIESGO INHERENTE'!L14="Catastrófico"),"Mayor",IF(AND(C16="Indirectamente",E16="Fuerte",'RIESGO INHERENTE'!L14="Mayor"),"Moderado",IF(AND(C16="Indirectamente",E16="Fuerte",'RIESGO INHERENTE'!L14="Moderado"),"Menor",IF(AND(C16="Indirectamente",E16="Fuerte",'RIESGO INHERENTE'!L14="Menor"),"Leve",'RIESGO INHERENTE'!L14)))))))))))))</f>
        <v>Leve</v>
      </c>
      <c r="H16" s="122" t="str">
        <f t="shared" si="1"/>
        <v>BAJO</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row>
    <row r="17" spans="1:34" x14ac:dyDescent="0.2">
      <c r="A17" s="122">
        <v>8</v>
      </c>
      <c r="B17" s="121" t="s">
        <v>551</v>
      </c>
      <c r="C17" s="121" t="s">
        <v>551</v>
      </c>
      <c r="D17" s="122">
        <f>(SUMIF('TRATAMIENTO DE RIESGO'!$A$10:$A$149,'VALORACIÓN CON CONTROLES'!A17,'TRATAMIENTO DE RIESGO'!$P$10:$P$149))/(COUNTIF('TRATAMIENTO DE RIESGO'!$A$10:$A$159,'VALORACIÓN CON CONTROLES'!A17))</f>
        <v>100</v>
      </c>
      <c r="E17" s="122" t="str">
        <f t="shared" si="0"/>
        <v>Fuerte</v>
      </c>
      <c r="F17" s="122" t="str">
        <f>IF(AND(B17="Directamente",E17="Fuerte",'RIESGO INHERENTE'!K15="Media"),"Muy Baja",IF(AND(B17="Directamente",E17="Fuerte",'RIESGO INHERENTE'!K15="Alta"),"Baja",IF(AND(B17="Directamente",E17="Fuerte",'RIESGO INHERENTE'!K15="Muy Alta"),"Media",IF(AND(B17="Directamente",E17="Fuerte",'RIESGO INHERENTE'!K15="Baja"),"Muy Baja",IF(AND(B17="Directamente",E17="Fuerte",'RIESGO INHERENTE'!K15="Media"),"Muy Baja",IF(AND(B17="Directamente",E17="Moderado",'RIESGO INHERENTE'!K15="Muy Alta"),"Alta",IF(AND(B17="Directamente",E17="Moderado",'RIESGO INHERENTE'!K15="Alta"),"Media",IF(AND(B17="Directamente",E17="Moderado",'RIESGO INHERENTE'!K15="Media"),"Baja",IF(AND(B17="Directamente",E17="Moderado",'RIESGO INHERENTE'!K15="Baja"),"Muy Baja",'RIESGO INHERENTE'!K15)))))))))</f>
        <v>Muy Baja</v>
      </c>
      <c r="G17" s="122" t="str">
        <f>IF(AND(C17="Directamente",E17="Fuerte",'RIESGO INHERENTE'!L15="Moderado"),"Leve",IF(AND(C17="Directamente",E17="Fuerte",'RIESGO INHERENTE'!L15="Mayor"),"Menor",IF(AND(C17="Directamente",E17="Fuerte",'RIESGO INHERENTE'!L15="Catastrófico"),"Moderado",IF(AND(C17="Directamente",E17="Fuerte",'RIESGO INHERENTE'!L15="Menor"),"Leve",IF(AND(C17="Directamente",E17="Fuerte",'RIESGO INHERENTE'!L15="Moderado"),"Leve",IF(AND(C17="Directamente",E17="Moderado",'RIESGO INHERENTE'!L15="Catastrófico"),"Mayor",IF(AND(C17="Directamente",E17="Moderado",'RIESGO INHERENTE'!L15="Mayor"),"Moderado",IF(AND(C17="Directamente",E17="Moderado",'RIESGO INHERENTE'!L15="Moderado"),"Menor",IF(AND(C17="Directamente",E17="Moderado",'RIESGO INHERENTE'!L15="Menor"),"Leve",IF(AND(C17="Indirectamente",E17="Fuerte",'RIESGO INHERENTE'!L15="Catastrófico"),"Mayor",IF(AND(C17="Indirectamente",E17="Fuerte",'RIESGO INHERENTE'!L15="Mayor"),"Moderado",IF(AND(C17="Indirectamente",E17="Fuerte",'RIESGO INHERENTE'!L15="Moderado"),"Menor",IF(AND(C17="Indirectamente",E17="Fuerte",'RIESGO INHERENTE'!L15="Menor"),"Leve",'RIESGO INHERENTE'!L15)))))))))))))</f>
        <v>Menor</v>
      </c>
      <c r="H17" s="122" t="str">
        <f t="shared" si="1"/>
        <v>BAJO</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row>
    <row r="18" spans="1:34" x14ac:dyDescent="0.2">
      <c r="A18" s="122">
        <v>9</v>
      </c>
      <c r="B18" s="121" t="s">
        <v>551</v>
      </c>
      <c r="C18" s="121" t="s">
        <v>551</v>
      </c>
      <c r="D18" s="122">
        <f>(SUMIF('TRATAMIENTO DE RIESGO'!$A$10:$A$149,'VALORACIÓN CON CONTROLES'!A18,'TRATAMIENTO DE RIESGO'!$P$10:$P$149))/(COUNTIF('TRATAMIENTO DE RIESGO'!$A$10:$A$159,'VALORACIÓN CON CONTROLES'!A18))</f>
        <v>100</v>
      </c>
      <c r="E18" s="122" t="str">
        <f t="shared" si="0"/>
        <v>Fuerte</v>
      </c>
      <c r="F18" s="122" t="str">
        <f>IF(AND(B18="Directamente",E18="Fuerte",'RIESGO INHERENTE'!K16="Media"),"Muy Baja",IF(AND(B18="Directamente",E18="Fuerte",'RIESGO INHERENTE'!K16="Alta"),"Baja",IF(AND(B18="Directamente",E18="Fuerte",'RIESGO INHERENTE'!K16="Muy Alta"),"Media",IF(AND(B18="Directamente",E18="Fuerte",'RIESGO INHERENTE'!K16="Baja"),"Muy Baja",IF(AND(B18="Directamente",E18="Fuerte",'RIESGO INHERENTE'!K16="Media"),"Muy Baja",IF(AND(B18="Directamente",E18="Moderado",'RIESGO INHERENTE'!K16="Muy Alta"),"Alta",IF(AND(B18="Directamente",E18="Moderado",'RIESGO INHERENTE'!K16="Alta"),"Media",IF(AND(B18="Directamente",E18="Moderado",'RIESGO INHERENTE'!K16="Media"),"Baja",IF(AND(B18="Directamente",E18="Moderado",'RIESGO INHERENTE'!K16="Baja"),"Muy Baja",'RIESGO INHERENTE'!K16)))))))))</f>
        <v>Muy Baja</v>
      </c>
      <c r="G18" s="122" t="str">
        <f>IF(AND(C18="Directamente",E18="Fuerte",'RIESGO INHERENTE'!L16="Moderado"),"Leve",IF(AND(C18="Directamente",E18="Fuerte",'RIESGO INHERENTE'!L16="Mayor"),"Menor",IF(AND(C18="Directamente",E18="Fuerte",'RIESGO INHERENTE'!L16="Catastrófico"),"Moderado",IF(AND(C18="Directamente",E18="Fuerte",'RIESGO INHERENTE'!L16="Menor"),"Leve",IF(AND(C18="Directamente",E18="Fuerte",'RIESGO INHERENTE'!L16="Moderado"),"Leve",IF(AND(C18="Directamente",E18="Moderado",'RIESGO INHERENTE'!L16="Catastrófico"),"Mayor",IF(AND(C18="Directamente",E18="Moderado",'RIESGO INHERENTE'!L16="Mayor"),"Moderado",IF(AND(C18="Directamente",E18="Moderado",'RIESGO INHERENTE'!L16="Moderado"),"Menor",IF(AND(C18="Directamente",E18="Moderado",'RIESGO INHERENTE'!L16="Menor"),"Leve",IF(AND(C18="Indirectamente",E18="Fuerte",'RIESGO INHERENTE'!L16="Catastrófico"),"Mayor",IF(AND(C18="Indirectamente",E18="Fuerte",'RIESGO INHERENTE'!L16="Mayor"),"Moderado",IF(AND(C18="Indirectamente",E18="Fuerte",'RIESGO INHERENTE'!L16="Moderado"),"Menor",IF(AND(C18="Indirectamente",E18="Fuerte",'RIESGO INHERENTE'!L16="Menor"),"Leve",'RIESGO INHERENTE'!L16)))))))))))))</f>
        <v>Leve</v>
      </c>
      <c r="H18" s="122" t="str">
        <f t="shared" ref="H18:H33" si="2">IF(OR(AND(F18="Muy Baja",G18="Leve"),AND(F18="Baja",G18="Leve"),AND(F18="Muy Baja",G18="Menor")),"BAJO",IF(OR(AND(F18="Alta",G18="Leve"),AND(F18="Alta",G18="Menor"),AND(F18="Baja",G18="Menor"),AND(F18="Media",G18="Leve"),AND(F18="Media",G18="Menor"),AND(F18="Media",G18="Moderado"),AND(F18="Baja",G18="Moderado"),AND(F18="Muy Baja",G18="Moderado")),"MODERADO",IF(OR(AND(F18="Muy Alta",G18="Moderado"),AND(F18="Muy Alta",G18="Mayor"),AND(F18="Muy Alta",G18="Leve"),AND(F18="Muy Alta",G18="Menor"),AND(F18="Alta",G18="Moderado"),AND(F18="Alta",G18="Mayor"),AND(F18="Media",G18="Mayor"),AND(F18="Baja",G18="Mayor"),AND(F18="Muy Baja",G18="Mayor"),AND(F18="Muy Baja",G18="Catastrófico")),"ALTO",IF(OR(AND(F18="Muy Alta",G18="Catastrófico"),AND(F18="Alta",G18="Catastrófico"),AND(F18="Media",G18="Catastrófico"),AND(F18="Baja",G18="Catastrófico")),"EXTREMO",0))))</f>
        <v>BAJO</v>
      </c>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row>
    <row r="19" spans="1:34" x14ac:dyDescent="0.2">
      <c r="A19" s="122">
        <v>10</v>
      </c>
      <c r="B19" s="121" t="s">
        <v>551</v>
      </c>
      <c r="C19" s="121" t="s">
        <v>551</v>
      </c>
      <c r="D19" s="122">
        <f>(SUMIF('TRATAMIENTO DE RIESGO'!$A$10:$A$149,'VALORACIÓN CON CONTROLES'!A19,'TRATAMIENTO DE RIESGO'!$P$10:$P$149))/(COUNTIF('TRATAMIENTO DE RIESGO'!$A$10:$A$159,'VALORACIÓN CON CONTROLES'!A19))</f>
        <v>100</v>
      </c>
      <c r="E19" s="122" t="str">
        <f t="shared" si="0"/>
        <v>Fuerte</v>
      </c>
      <c r="F19" s="122" t="str">
        <f>IF(AND(B19="Directamente",E19="Fuerte",'RIESGO INHERENTE'!K17="Media"),"Muy Baja",IF(AND(B19="Directamente",E19="Fuerte",'RIESGO INHERENTE'!K17="Alta"),"Baja",IF(AND(B19="Directamente",E19="Fuerte",'RIESGO INHERENTE'!K17="Muy Alta"),"Media",IF(AND(B19="Directamente",E19="Fuerte",'RIESGO INHERENTE'!K17="Baja"),"Muy Baja",IF(AND(B19="Directamente",E19="Fuerte",'RIESGO INHERENTE'!K17="Media"),"Muy Baja",IF(AND(B19="Directamente",E19="Moderado",'RIESGO INHERENTE'!K17="Muy Alta"),"Alta",IF(AND(B19="Directamente",E19="Moderado",'RIESGO INHERENTE'!K17="Alta"),"Media",IF(AND(B19="Directamente",E19="Moderado",'RIESGO INHERENTE'!K17="Media"),"Baja",IF(AND(B19="Directamente",E19="Moderado",'RIESGO INHERENTE'!K17="Baja"),"Muy Baja",'RIESGO INHERENTE'!K17)))))))))</f>
        <v>Muy Baja</v>
      </c>
      <c r="G19" s="122" t="str">
        <f>IF(AND(C19="Directamente",E19="Fuerte",'RIESGO INHERENTE'!L17="Moderado"),"Leve",IF(AND(C19="Directamente",E19="Fuerte",'RIESGO INHERENTE'!L17="Mayor"),"Menor",IF(AND(C19="Directamente",E19="Fuerte",'RIESGO INHERENTE'!L17="Catastrófico"),"Moderado",IF(AND(C19="Directamente",E19="Fuerte",'RIESGO INHERENTE'!L17="Menor"),"Leve",IF(AND(C19="Directamente",E19="Fuerte",'RIESGO INHERENTE'!L17="Moderado"),"Leve",IF(AND(C19="Directamente",E19="Moderado",'RIESGO INHERENTE'!L17="Catastrófico"),"Mayor",IF(AND(C19="Directamente",E19="Moderado",'RIESGO INHERENTE'!L17="Mayor"),"Moderado",IF(AND(C19="Directamente",E19="Moderado",'RIESGO INHERENTE'!L17="Moderado"),"Menor",IF(AND(C19="Directamente",E19="Moderado",'RIESGO INHERENTE'!L17="Menor"),"Leve",IF(AND(C19="Indirectamente",E19="Fuerte",'RIESGO INHERENTE'!L17="Catastrófico"),"Mayor",IF(AND(C19="Indirectamente",E19="Fuerte",'RIESGO INHERENTE'!L17="Mayor"),"Moderado",IF(AND(C19="Indirectamente",E19="Fuerte",'RIESGO INHERENTE'!L17="Moderado"),"Menor",IF(AND(C19="Indirectamente",E19="Fuerte",'RIESGO INHERENTE'!L17="Menor"),"Leve",'RIESGO INHERENTE'!L17)))))))))))))</f>
        <v>Leve</v>
      </c>
      <c r="H19" s="122" t="str">
        <f t="shared" si="2"/>
        <v>BAJO</v>
      </c>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row>
    <row r="20" spans="1:34" x14ac:dyDescent="0.2">
      <c r="A20" s="122">
        <v>11</v>
      </c>
      <c r="B20" s="121" t="s">
        <v>551</v>
      </c>
      <c r="C20" s="121" t="s">
        <v>551</v>
      </c>
      <c r="D20" s="122">
        <f>(SUMIF('TRATAMIENTO DE RIESGO'!$A$10:$A$149,'VALORACIÓN CON CONTROLES'!A20,'TRATAMIENTO DE RIESGO'!$P$10:$P$149))/(COUNTIF('TRATAMIENTO DE RIESGO'!$A$10:$A$159,'VALORACIÓN CON CONTROLES'!A20))</f>
        <v>100</v>
      </c>
      <c r="E20" s="122" t="str">
        <f t="shared" si="0"/>
        <v>Fuerte</v>
      </c>
      <c r="F20" s="122" t="str">
        <f>IF(AND(B20="Directamente",E20="Fuerte",'RIESGO INHERENTE'!K18="Media"),"Muy Baja",IF(AND(B20="Directamente",E20="Fuerte",'RIESGO INHERENTE'!K18="Alta"),"Baja",IF(AND(B20="Directamente",E20="Fuerte",'RIESGO INHERENTE'!K18="Muy Alta"),"Media",IF(AND(B20="Directamente",E20="Fuerte",'RIESGO INHERENTE'!K18="Baja"),"Muy Baja",IF(AND(B20="Directamente",E20="Fuerte",'RIESGO INHERENTE'!K18="Media"),"Muy Baja",IF(AND(B20="Directamente",E20="Moderado",'RIESGO INHERENTE'!K18="Muy Alta"),"Alta",IF(AND(B20="Directamente",E20="Moderado",'RIESGO INHERENTE'!K18="Alta"),"Media",IF(AND(B20="Directamente",E20="Moderado",'RIESGO INHERENTE'!K18="Media"),"Baja",IF(AND(B20="Directamente",E20="Moderado",'RIESGO INHERENTE'!K18="Baja"),"Muy Baja",'RIESGO INHERENTE'!K18)))))))))</f>
        <v>Muy Baja</v>
      </c>
      <c r="G20" s="122" t="str">
        <f>IF(AND(C20="Directamente",E20="Fuerte",'RIESGO INHERENTE'!L18="Moderado"),"Leve",IF(AND(C20="Directamente",E20="Fuerte",'RIESGO INHERENTE'!L18="Mayor"),"Menor",IF(AND(C20="Directamente",E20="Fuerte",'RIESGO INHERENTE'!L18="Catastrófico"),"Moderado",IF(AND(C20="Directamente",E20="Fuerte",'RIESGO INHERENTE'!L18="Menor"),"Leve",IF(AND(C20="Directamente",E20="Fuerte",'RIESGO INHERENTE'!L18="Moderado"),"Leve",IF(AND(C20="Directamente",E20="Moderado",'RIESGO INHERENTE'!L18="Catastrófico"),"Mayor",IF(AND(C20="Directamente",E20="Moderado",'RIESGO INHERENTE'!L18="Mayor"),"Moderado",IF(AND(C20="Directamente",E20="Moderado",'RIESGO INHERENTE'!L18="Moderado"),"Menor",IF(AND(C20="Directamente",E20="Moderado",'RIESGO INHERENTE'!L18="Menor"),"Leve",IF(AND(C20="Indirectamente",E20="Fuerte",'RIESGO INHERENTE'!L18="Catastrófico"),"Mayor",IF(AND(C20="Indirectamente",E20="Fuerte",'RIESGO INHERENTE'!L18="Mayor"),"Moderado",IF(AND(C20="Indirectamente",E20="Fuerte",'RIESGO INHERENTE'!L18="Moderado"),"Menor",IF(AND(C20="Indirectamente",E20="Fuerte",'RIESGO INHERENTE'!L18="Menor"),"Leve",'RIESGO INHERENTE'!L18)))))))))))))</f>
        <v>Leve</v>
      </c>
      <c r="H20" s="122" t="str">
        <f t="shared" si="2"/>
        <v>BAJO</v>
      </c>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row>
    <row r="21" spans="1:34" x14ac:dyDescent="0.2">
      <c r="A21" s="122">
        <v>12</v>
      </c>
      <c r="B21" s="121" t="s">
        <v>551</v>
      </c>
      <c r="C21" s="121" t="s">
        <v>551</v>
      </c>
      <c r="D21" s="122">
        <f>(SUMIF('TRATAMIENTO DE RIESGO'!$A$10:$A$149,'VALORACIÓN CON CONTROLES'!A21,'TRATAMIENTO DE RIESGO'!$P$10:$P$149))/(COUNTIF('TRATAMIENTO DE RIESGO'!$A$10:$A$159,'VALORACIÓN CON CONTROLES'!A21))</f>
        <v>100</v>
      </c>
      <c r="E21" s="122" t="str">
        <f t="shared" si="0"/>
        <v>Fuerte</v>
      </c>
      <c r="F21" s="122" t="str">
        <f>IF(AND(B21="Directamente",E21="Fuerte",'RIESGO INHERENTE'!K19="Media"),"Muy Baja",IF(AND(B21="Directamente",E21="Fuerte",'RIESGO INHERENTE'!K19="Alta"),"Baja",IF(AND(B21="Directamente",E21="Fuerte",'RIESGO INHERENTE'!K19="Muy Alta"),"Media",IF(AND(B21="Directamente",E21="Fuerte",'RIESGO INHERENTE'!K19="Baja"),"Muy Baja",IF(AND(B21="Directamente",E21="Fuerte",'RIESGO INHERENTE'!K19="Media"),"Muy Baja",IF(AND(B21="Directamente",E21="Moderado",'RIESGO INHERENTE'!K19="Muy Alta"),"Alta",IF(AND(B21="Directamente",E21="Moderado",'RIESGO INHERENTE'!K19="Alta"),"Media",IF(AND(B21="Directamente",E21="Moderado",'RIESGO INHERENTE'!K19="Media"),"Baja",IF(AND(B21="Directamente",E21="Moderado",'RIESGO INHERENTE'!K19="Baja"),"Muy Baja",'RIESGO INHERENTE'!K19)))))))))</f>
        <v>Muy Baja</v>
      </c>
      <c r="G21" s="122" t="str">
        <f>IF(AND(C21="Directamente",E21="Fuerte",'RIESGO INHERENTE'!L19="Moderado"),"Leve",IF(AND(C21="Directamente",E21="Fuerte",'RIESGO INHERENTE'!L19="Mayor"),"Menor",IF(AND(C21="Directamente",E21="Fuerte",'RIESGO INHERENTE'!L19="Catastrófico"),"Moderado",IF(AND(C21="Directamente",E21="Fuerte",'RIESGO INHERENTE'!L19="Menor"),"Leve",IF(AND(C21="Directamente",E21="Fuerte",'RIESGO INHERENTE'!L19="Moderado"),"Leve",IF(AND(C21="Directamente",E21="Moderado",'RIESGO INHERENTE'!L19="Catastrófico"),"Mayor",IF(AND(C21="Directamente",E21="Moderado",'RIESGO INHERENTE'!L19="Mayor"),"Moderado",IF(AND(C21="Directamente",E21="Moderado",'RIESGO INHERENTE'!L19="Moderado"),"Menor",IF(AND(C21="Directamente",E21="Moderado",'RIESGO INHERENTE'!L19="Menor"),"Leve",IF(AND(C21="Indirectamente",E21="Fuerte",'RIESGO INHERENTE'!L19="Catastrófico"),"Mayor",IF(AND(C21="Indirectamente",E21="Fuerte",'RIESGO INHERENTE'!L19="Mayor"),"Moderado",IF(AND(C21="Indirectamente",E21="Fuerte",'RIESGO INHERENTE'!L19="Moderado"),"Menor",IF(AND(C21="Indirectamente",E21="Fuerte",'RIESGO INHERENTE'!L19="Menor"),"Leve",'RIESGO INHERENTE'!L19)))))))))))))</f>
        <v>Leve</v>
      </c>
      <c r="H21" s="122" t="str">
        <f t="shared" ref="H21:H30" si="3">IF(OR(AND(F21="Muy Baja",G21="Leve"),AND(F21="Baja",G21="Leve"),AND(F21="Muy Baja",G21="Menor")),"BAJO",IF(OR(AND(F21="Alta",G21="Leve"),AND(F21="Alta",G21="Menor"),AND(F21="Baja",G21="Menor"),AND(F21="Media",G21="Leve"),AND(F21="Media",G21="Menor"),AND(F21="Media",G21="Moderado"),AND(F21="Baja",G21="Moderado"),AND(F21="Muy Baja",G21="Moderado")),"MODERADO",IF(OR(AND(F21="Muy Alta",G21="Moderado"),AND(F21="Muy Alta",G21="Mayor"),AND(F21="Muy Alta",G21="Leve"),AND(F21="Muy Alta",G21="Menor"),AND(F21="Alta",G21="Moderado"),AND(F21="Alta",G21="Mayor"),AND(F21="Media",G21="Mayor"),AND(F21="Baja",G21="Mayor"),AND(F21="Muy Baja",G21="Mayor"),AND(F21="Muy Baja",G21="Catastrófico")),"ALTO",IF(OR(AND(F21="Muy Alta",G21="Catastrófico"),AND(F21="Alta",G21="Catastrófico"),AND(F21="Media",G21="Catastrófico"),AND(F21="Baja",G21="Catastrófico")),"EXTREMO",0))))</f>
        <v>BAJO</v>
      </c>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row>
    <row r="22" spans="1:34" x14ac:dyDescent="0.2">
      <c r="A22" s="122">
        <v>13</v>
      </c>
      <c r="B22" s="121" t="s">
        <v>551</v>
      </c>
      <c r="C22" s="121" t="s">
        <v>551</v>
      </c>
      <c r="D22" s="122">
        <f>(SUMIF('TRATAMIENTO DE RIESGO'!$A$10:$A$149,'VALORACIÓN CON CONTROLES'!A22,'TRATAMIENTO DE RIESGO'!$P$10:$P$149))/(COUNTIF('TRATAMIENTO DE RIESGO'!$A$10:$A$159,'VALORACIÓN CON CONTROLES'!A22))</f>
        <v>100</v>
      </c>
      <c r="E22" s="122" t="str">
        <f t="shared" si="0"/>
        <v>Fuerte</v>
      </c>
      <c r="F22" s="122" t="str">
        <f>IF(AND(B22="Directamente",E22="Fuerte",'RIESGO INHERENTE'!K20="Media"),"Muy Baja",IF(AND(B22="Directamente",E22="Fuerte",'RIESGO INHERENTE'!K20="Alta"),"Baja",IF(AND(B22="Directamente",E22="Fuerte",'RIESGO INHERENTE'!K20="Muy Alta"),"Media",IF(AND(B22="Directamente",E22="Fuerte",'RIESGO INHERENTE'!K20="Baja"),"Muy Baja",IF(AND(B22="Directamente",E22="Fuerte",'RIESGO INHERENTE'!K20="Media"),"Muy Baja",IF(AND(B22="Directamente",E22="Moderado",'RIESGO INHERENTE'!K20="Muy Alta"),"Alta",IF(AND(B22="Directamente",E22="Moderado",'RIESGO INHERENTE'!K20="Alta"),"Media",IF(AND(B22="Directamente",E22="Moderado",'RIESGO INHERENTE'!K20="Media"),"Baja",IF(AND(B22="Directamente",E22="Moderado",'RIESGO INHERENTE'!K20="Baja"),"Muy Baja",'RIESGO INHERENTE'!K20)))))))))</f>
        <v>Muy Baja</v>
      </c>
      <c r="G22" s="122" t="str">
        <f>IF(AND(C22="Directamente",E22="Fuerte",'RIESGO INHERENTE'!L20="Moderado"),"Leve",IF(AND(C22="Directamente",E22="Fuerte",'RIESGO INHERENTE'!L20="Mayor"),"Menor",IF(AND(C22="Directamente",E22="Fuerte",'RIESGO INHERENTE'!L20="Catastrófico"),"Moderado",IF(AND(C22="Directamente",E22="Fuerte",'RIESGO INHERENTE'!L20="Menor"),"Leve",IF(AND(C22="Directamente",E22="Fuerte",'RIESGO INHERENTE'!L20="Moderado"),"Leve",IF(AND(C22="Directamente",E22="Moderado",'RIESGO INHERENTE'!L20="Catastrófico"),"Mayor",IF(AND(C22="Directamente",E22="Moderado",'RIESGO INHERENTE'!L20="Mayor"),"Moderado",IF(AND(C22="Directamente",E22="Moderado",'RIESGO INHERENTE'!L20="Moderado"),"Menor",IF(AND(C22="Directamente",E22="Moderado",'RIESGO INHERENTE'!L20="Menor"),"Leve",IF(AND(C22="Indirectamente",E22="Fuerte",'RIESGO INHERENTE'!L20="Catastrófico"),"Mayor",IF(AND(C22="Indirectamente",E22="Fuerte",'RIESGO INHERENTE'!L20="Mayor"),"Moderado",IF(AND(C22="Indirectamente",E22="Fuerte",'RIESGO INHERENTE'!L20="Moderado"),"Menor",IF(AND(C22="Indirectamente",E22="Fuerte",'RIESGO INHERENTE'!L20="Menor"),"Leve",'RIESGO INHERENTE'!L20)))))))))))))</f>
        <v>Leve</v>
      </c>
      <c r="H22" s="122" t="str">
        <f t="shared" si="3"/>
        <v>BAJO</v>
      </c>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row>
    <row r="23" spans="1:34" x14ac:dyDescent="0.2">
      <c r="A23" s="122">
        <v>14</v>
      </c>
      <c r="B23" s="121" t="s">
        <v>551</v>
      </c>
      <c r="C23" s="121" t="s">
        <v>551</v>
      </c>
      <c r="D23" s="122">
        <f>(SUMIF('TRATAMIENTO DE RIESGO'!$A$10:$A$149,'VALORACIÓN CON CONTROLES'!A23,'TRATAMIENTO DE RIESGO'!$P$10:$P$149))/(COUNTIF('TRATAMIENTO DE RIESGO'!$A$10:$A$159,'VALORACIÓN CON CONTROLES'!A23))</f>
        <v>100</v>
      </c>
      <c r="E23" s="122" t="str">
        <f t="shared" si="0"/>
        <v>Fuerte</v>
      </c>
      <c r="F23" s="122" t="str">
        <f>IF(AND(B23="Directamente",E23="Fuerte",'RIESGO INHERENTE'!K21="Media"),"Muy Baja",IF(AND(B23="Directamente",E23="Fuerte",'RIESGO INHERENTE'!K21="Alta"),"Baja",IF(AND(B23="Directamente",E23="Fuerte",'RIESGO INHERENTE'!K21="Muy Alta"),"Media",IF(AND(B23="Directamente",E23="Fuerte",'RIESGO INHERENTE'!K21="Baja"),"Muy Baja",IF(AND(B23="Directamente",E23="Fuerte",'RIESGO INHERENTE'!K21="Media"),"Muy Baja",IF(AND(B23="Directamente",E23="Moderado",'RIESGO INHERENTE'!K21="Muy Alta"),"Alta",IF(AND(B23="Directamente",E23="Moderado",'RIESGO INHERENTE'!K21="Alta"),"Media",IF(AND(B23="Directamente",E23="Moderado",'RIESGO INHERENTE'!K21="Media"),"Baja",IF(AND(B23="Directamente",E23="Moderado",'RIESGO INHERENTE'!K21="Baja"),"Muy Baja",'RIESGO INHERENTE'!K21)))))))))</f>
        <v>Muy Baja</v>
      </c>
      <c r="G23" s="122" t="str">
        <f>IF(AND(C23="Directamente",E23="Fuerte",'RIESGO INHERENTE'!L21="Moderado"),"Leve",IF(AND(C23="Directamente",E23="Fuerte",'RIESGO INHERENTE'!L21="Mayor"),"Menor",IF(AND(C23="Directamente",E23="Fuerte",'RIESGO INHERENTE'!L21="Catastrófico"),"Moderado",IF(AND(C23="Directamente",E23="Fuerte",'RIESGO INHERENTE'!L21="Menor"),"Leve",IF(AND(C23="Directamente",E23="Fuerte",'RIESGO INHERENTE'!L21="Moderado"),"Leve",IF(AND(C23="Directamente",E23="Moderado",'RIESGO INHERENTE'!L21="Catastrófico"),"Mayor",IF(AND(C23="Directamente",E23="Moderado",'RIESGO INHERENTE'!L21="Mayor"),"Moderado",IF(AND(C23="Directamente",E23="Moderado",'RIESGO INHERENTE'!L21="Moderado"),"Menor",IF(AND(C23="Directamente",E23="Moderado",'RIESGO INHERENTE'!L21="Menor"),"Leve",IF(AND(C23="Indirectamente",E23="Fuerte",'RIESGO INHERENTE'!L21="Catastrófico"),"Mayor",IF(AND(C23="Indirectamente",E23="Fuerte",'RIESGO INHERENTE'!L21="Mayor"),"Moderado",IF(AND(C23="Indirectamente",E23="Fuerte",'RIESGO INHERENTE'!L21="Moderado"),"Menor",IF(AND(C23="Indirectamente",E23="Fuerte",'RIESGO INHERENTE'!L21="Menor"),"Leve",'RIESGO INHERENTE'!L21)))))))))))))</f>
        <v>Leve</v>
      </c>
      <c r="H23" s="122" t="str">
        <f t="shared" si="3"/>
        <v>BAJO</v>
      </c>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row>
    <row r="24" spans="1:34" x14ac:dyDescent="0.2">
      <c r="A24" s="122">
        <v>15</v>
      </c>
      <c r="B24" s="121" t="s">
        <v>551</v>
      </c>
      <c r="C24" s="121" t="s">
        <v>551</v>
      </c>
      <c r="D24" s="122">
        <f>(SUMIF('TRATAMIENTO DE RIESGO'!$A$10:$A$149,'VALORACIÓN CON CONTROLES'!A24,'TRATAMIENTO DE RIESGO'!$P$10:$P$149))/(COUNTIF('TRATAMIENTO DE RIESGO'!$A$10:$A$159,'VALORACIÓN CON CONTROLES'!A24))</f>
        <v>100</v>
      </c>
      <c r="E24" s="122" t="str">
        <f t="shared" si="0"/>
        <v>Fuerte</v>
      </c>
      <c r="F24" s="122" t="str">
        <f>IF(AND(B24="Directamente",E24="Fuerte",'RIESGO INHERENTE'!K22="Media"),"Muy Baja",IF(AND(B24="Directamente",E24="Fuerte",'RIESGO INHERENTE'!K22="Alta"),"Baja",IF(AND(B24="Directamente",E24="Fuerte",'RIESGO INHERENTE'!K22="Muy Alta"),"Media",IF(AND(B24="Directamente",E24="Fuerte",'RIESGO INHERENTE'!K22="Baja"),"Muy Baja",IF(AND(B24="Directamente",E24="Fuerte",'RIESGO INHERENTE'!K22="Media"),"Muy Baja",IF(AND(B24="Directamente",E24="Moderado",'RIESGO INHERENTE'!K22="Muy Alta"),"Alta",IF(AND(B24="Directamente",E24="Moderado",'RIESGO INHERENTE'!K22="Alta"),"Media",IF(AND(B24="Directamente",E24="Moderado",'RIESGO INHERENTE'!K22="Media"),"Baja",IF(AND(B24="Directamente",E24="Moderado",'RIESGO INHERENTE'!K22="Baja"),"Muy Baja",'RIESGO INHERENTE'!K22)))))))))</f>
        <v>Muy Baja</v>
      </c>
      <c r="G24" s="122" t="str">
        <f>IF(AND(C24="Directamente",E24="Fuerte",'RIESGO INHERENTE'!L22="Moderado"),"Leve",IF(AND(C24="Directamente",E24="Fuerte",'RIESGO INHERENTE'!L22="Mayor"),"Menor",IF(AND(C24="Directamente",E24="Fuerte",'RIESGO INHERENTE'!L22="Catastrófico"),"Moderado",IF(AND(C24="Directamente",E24="Fuerte",'RIESGO INHERENTE'!L22="Menor"),"Leve",IF(AND(C24="Directamente",E24="Fuerte",'RIESGO INHERENTE'!L22="Moderado"),"Leve",IF(AND(C24="Directamente",E24="Moderado",'RIESGO INHERENTE'!L22="Catastrófico"),"Mayor",IF(AND(C24="Directamente",E24="Moderado",'RIESGO INHERENTE'!L22="Mayor"),"Moderado",IF(AND(C24="Directamente",E24="Moderado",'RIESGO INHERENTE'!L22="Moderado"),"Menor",IF(AND(C24="Directamente",E24="Moderado",'RIESGO INHERENTE'!L22="Menor"),"Leve",IF(AND(C24="Indirectamente",E24="Fuerte",'RIESGO INHERENTE'!L22="Catastrófico"),"Mayor",IF(AND(C24="Indirectamente",E24="Fuerte",'RIESGO INHERENTE'!L22="Mayor"),"Moderado",IF(AND(C24="Indirectamente",E24="Fuerte",'RIESGO INHERENTE'!L22="Moderado"),"Menor",IF(AND(C24="Indirectamente",E24="Fuerte",'RIESGO INHERENTE'!L22="Menor"),"Leve",'RIESGO INHERENTE'!L22)))))))))))))</f>
        <v>Leve</v>
      </c>
      <c r="H24" s="122" t="str">
        <f t="shared" si="3"/>
        <v>BAJO</v>
      </c>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row>
    <row r="25" spans="1:34" x14ac:dyDescent="0.2">
      <c r="A25" s="122">
        <v>16</v>
      </c>
      <c r="B25" s="121" t="s">
        <v>551</v>
      </c>
      <c r="C25" s="121" t="s">
        <v>551</v>
      </c>
      <c r="D25" s="122">
        <f>(SUMIF('TRATAMIENTO DE RIESGO'!$A$10:$A$149,'VALORACIÓN CON CONTROLES'!A25,'TRATAMIENTO DE RIESGO'!$P$10:$P$149))/(COUNTIF('TRATAMIENTO DE RIESGO'!$A$10:$A$159,'VALORACIÓN CON CONTROLES'!A25))</f>
        <v>100</v>
      </c>
      <c r="E25" s="122" t="str">
        <f t="shared" si="0"/>
        <v>Fuerte</v>
      </c>
      <c r="F25" s="122" t="str">
        <f>IF(AND(B25="Directamente",E25="Fuerte",'RIESGO INHERENTE'!K23="Media"),"Muy Baja",IF(AND(B25="Directamente",E25="Fuerte",'RIESGO INHERENTE'!K23="Alta"),"Baja",IF(AND(B25="Directamente",E25="Fuerte",'RIESGO INHERENTE'!K23="Muy Alta"),"Media",IF(AND(B25="Directamente",E25="Fuerte",'RIESGO INHERENTE'!K23="Baja"),"Muy Baja",IF(AND(B25="Directamente",E25="Fuerte",'RIESGO INHERENTE'!K23="Media"),"Muy Baja",IF(AND(B25="Directamente",E25="Moderado",'RIESGO INHERENTE'!K23="Muy Alta"),"Alta",IF(AND(B25="Directamente",E25="Moderado",'RIESGO INHERENTE'!K23="Alta"),"Media",IF(AND(B25="Directamente",E25="Moderado",'RIESGO INHERENTE'!K23="Media"),"Baja",IF(AND(B25="Directamente",E25="Moderado",'RIESGO INHERENTE'!K23="Baja"),"Muy Baja",'RIESGO INHERENTE'!K23)))))))))</f>
        <v>Muy Baja</v>
      </c>
      <c r="G25" s="122" t="str">
        <f>IF(AND(C25="Directamente",E25="Fuerte",'RIESGO INHERENTE'!L23="Moderado"),"Leve",IF(AND(C25="Directamente",E25="Fuerte",'RIESGO INHERENTE'!L23="Mayor"),"Menor",IF(AND(C25="Directamente",E25="Fuerte",'RIESGO INHERENTE'!L23="Catastrófico"),"Moderado",IF(AND(C25="Directamente",E25="Fuerte",'RIESGO INHERENTE'!L23="Menor"),"Leve",IF(AND(C25="Directamente",E25="Fuerte",'RIESGO INHERENTE'!L23="Moderado"),"Leve",IF(AND(C25="Directamente",E25="Moderado",'RIESGO INHERENTE'!L23="Catastrófico"),"Mayor",IF(AND(C25="Directamente",E25="Moderado",'RIESGO INHERENTE'!L23="Mayor"),"Moderado",IF(AND(C25="Directamente",E25="Moderado",'RIESGO INHERENTE'!L23="Moderado"),"Menor",IF(AND(C25="Directamente",E25="Moderado",'RIESGO INHERENTE'!L23="Menor"),"Leve",IF(AND(C25="Indirectamente",E25="Fuerte",'RIESGO INHERENTE'!L23="Catastrófico"),"Mayor",IF(AND(C25="Indirectamente",E25="Fuerte",'RIESGO INHERENTE'!L23="Mayor"),"Moderado",IF(AND(C25="Indirectamente",E25="Fuerte",'RIESGO INHERENTE'!L23="Moderado"),"Menor",IF(AND(C25="Indirectamente",E25="Fuerte",'RIESGO INHERENTE'!L23="Menor"),"Leve",'RIESGO INHERENTE'!L23)))))))))))))</f>
        <v>Leve</v>
      </c>
      <c r="H25" s="122" t="str">
        <f t="shared" si="3"/>
        <v>BAJO</v>
      </c>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row>
    <row r="26" spans="1:34" x14ac:dyDescent="0.2">
      <c r="A26" s="122">
        <v>17</v>
      </c>
      <c r="B26" s="121" t="s">
        <v>551</v>
      </c>
      <c r="C26" s="121" t="s">
        <v>551</v>
      </c>
      <c r="D26" s="122">
        <f>(SUMIF('TRATAMIENTO DE RIESGO'!$A$10:$A$149,'VALORACIÓN CON CONTROLES'!A26,'TRATAMIENTO DE RIESGO'!$P$10:$P$149))/(COUNTIF('TRATAMIENTO DE RIESGO'!$A$10:$A$159,'VALORACIÓN CON CONTROLES'!A26))</f>
        <v>100</v>
      </c>
      <c r="E26" s="122" t="str">
        <f t="shared" si="0"/>
        <v>Fuerte</v>
      </c>
      <c r="F26" s="122" t="str">
        <f>IF(AND(B26="Directamente",E26="Fuerte",'RIESGO INHERENTE'!K24="Media"),"Muy Baja",IF(AND(B26="Directamente",E26="Fuerte",'RIESGO INHERENTE'!K24="Alta"),"Baja",IF(AND(B26="Directamente",E26="Fuerte",'RIESGO INHERENTE'!K24="Muy Alta"),"Media",IF(AND(B26="Directamente",E26="Fuerte",'RIESGO INHERENTE'!K24="Baja"),"Muy Baja",IF(AND(B26="Directamente",E26="Fuerte",'RIESGO INHERENTE'!K24="Media"),"Muy Baja",IF(AND(B26="Directamente",E26="Moderado",'RIESGO INHERENTE'!K24="Muy Alta"),"Alta",IF(AND(B26="Directamente",E26="Moderado",'RIESGO INHERENTE'!K24="Alta"),"Media",IF(AND(B26="Directamente",E26="Moderado",'RIESGO INHERENTE'!K24="Media"),"Baja",IF(AND(B26="Directamente",E26="Moderado",'RIESGO INHERENTE'!K24="Baja"),"Muy Baja",'RIESGO INHERENTE'!K24)))))))))</f>
        <v>Muy Baja</v>
      </c>
      <c r="G26" s="122" t="str">
        <f>IF(AND(C26="Directamente",E26="Fuerte",'RIESGO INHERENTE'!L24="Moderado"),"Leve",IF(AND(C26="Directamente",E26="Fuerte",'RIESGO INHERENTE'!L24="Mayor"),"Menor",IF(AND(C26="Directamente",E26="Fuerte",'RIESGO INHERENTE'!L24="Catastrófico"),"Moderado",IF(AND(C26="Directamente",E26="Fuerte",'RIESGO INHERENTE'!L24="Menor"),"Leve",IF(AND(C26="Directamente",E26="Fuerte",'RIESGO INHERENTE'!L24="Moderado"),"Leve",IF(AND(C26="Directamente",E26="Moderado",'RIESGO INHERENTE'!L24="Catastrófico"),"Mayor",IF(AND(C26="Directamente",E26="Moderado",'RIESGO INHERENTE'!L24="Mayor"),"Moderado",IF(AND(C26="Directamente",E26="Moderado",'RIESGO INHERENTE'!L24="Moderado"),"Menor",IF(AND(C26="Directamente",E26="Moderado",'RIESGO INHERENTE'!L24="Menor"),"Leve",IF(AND(C26="Indirectamente",E26="Fuerte",'RIESGO INHERENTE'!L24="Catastrófico"),"Mayor",IF(AND(C26="Indirectamente",E26="Fuerte",'RIESGO INHERENTE'!L24="Mayor"),"Moderado",IF(AND(C26="Indirectamente",E26="Fuerte",'RIESGO INHERENTE'!L24="Moderado"),"Menor",IF(AND(C26="Indirectamente",E26="Fuerte",'RIESGO INHERENTE'!L24="Menor"),"Leve",'RIESGO INHERENTE'!L24)))))))))))))</f>
        <v>Leve</v>
      </c>
      <c r="H26" s="122" t="str">
        <f t="shared" si="3"/>
        <v>BAJO</v>
      </c>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row>
    <row r="27" spans="1:34" x14ac:dyDescent="0.2">
      <c r="A27" s="122">
        <v>18</v>
      </c>
      <c r="B27" s="121" t="s">
        <v>551</v>
      </c>
      <c r="C27" s="121" t="s">
        <v>551</v>
      </c>
      <c r="D27" s="122">
        <f>(SUMIF('TRATAMIENTO DE RIESGO'!$A$10:$A$149,'VALORACIÓN CON CONTROLES'!A27,'TRATAMIENTO DE RIESGO'!$P$10:$P$149))/(COUNTIF('TRATAMIENTO DE RIESGO'!$A$10:$A$159,'VALORACIÓN CON CONTROLES'!A27))</f>
        <v>100</v>
      </c>
      <c r="E27" s="122" t="str">
        <f t="shared" si="0"/>
        <v>Fuerte</v>
      </c>
      <c r="F27" s="122" t="str">
        <f>IF(AND(B27="Directamente",E27="Fuerte",'RIESGO INHERENTE'!K25="Media"),"Muy Baja",IF(AND(B27="Directamente",E27="Fuerte",'RIESGO INHERENTE'!K25="Alta"),"Baja",IF(AND(B27="Directamente",E27="Fuerte",'RIESGO INHERENTE'!K25="Muy Alta"),"Media",IF(AND(B27="Directamente",E27="Fuerte",'RIESGO INHERENTE'!K25="Baja"),"Muy Baja",IF(AND(B27="Directamente",E27="Fuerte",'RIESGO INHERENTE'!K25="Media"),"Muy Baja",IF(AND(B27="Directamente",E27="Moderado",'RIESGO INHERENTE'!K25="Muy Alta"),"Alta",IF(AND(B27="Directamente",E27="Moderado",'RIESGO INHERENTE'!K25="Alta"),"Media",IF(AND(B27="Directamente",E27="Moderado",'RIESGO INHERENTE'!K25="Media"),"Baja",IF(AND(B27="Directamente",E27="Moderado",'RIESGO INHERENTE'!K25="Baja"),"Muy Baja",'RIESGO INHERENTE'!K25)))))))))</f>
        <v>Muy Baja</v>
      </c>
      <c r="G27" s="122" t="str">
        <f>IF(AND(C27="Directamente",E27="Fuerte",'RIESGO INHERENTE'!L25="Moderado"),"Leve",IF(AND(C27="Directamente",E27="Fuerte",'RIESGO INHERENTE'!L25="Mayor"),"Menor",IF(AND(C27="Directamente",E27="Fuerte",'RIESGO INHERENTE'!L25="Catastrófico"),"Moderado",IF(AND(C27="Directamente",E27="Fuerte",'RIESGO INHERENTE'!L25="Menor"),"Leve",IF(AND(C27="Directamente",E27="Fuerte",'RIESGO INHERENTE'!L25="Moderado"),"Leve",IF(AND(C27="Directamente",E27="Moderado",'RIESGO INHERENTE'!L25="Catastrófico"),"Mayor",IF(AND(C27="Directamente",E27="Moderado",'RIESGO INHERENTE'!L25="Mayor"),"Moderado",IF(AND(C27="Directamente",E27="Moderado",'RIESGO INHERENTE'!L25="Moderado"),"Menor",IF(AND(C27="Directamente",E27="Moderado",'RIESGO INHERENTE'!L25="Menor"),"Leve",IF(AND(C27="Indirectamente",E27="Fuerte",'RIESGO INHERENTE'!L25="Catastrófico"),"Mayor",IF(AND(C27="Indirectamente",E27="Fuerte",'RIESGO INHERENTE'!L25="Mayor"),"Moderado",IF(AND(C27="Indirectamente",E27="Fuerte",'RIESGO INHERENTE'!L25="Moderado"),"Menor",IF(AND(C27="Indirectamente",E27="Fuerte",'RIESGO INHERENTE'!L25="Menor"),"Leve",'RIESGO INHERENTE'!L25)))))))))))))</f>
        <v>Leve</v>
      </c>
      <c r="H27" s="122" t="str">
        <f t="shared" si="3"/>
        <v>BAJO</v>
      </c>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row>
    <row r="28" spans="1:34" x14ac:dyDescent="0.2">
      <c r="A28" s="122">
        <v>19</v>
      </c>
      <c r="B28" s="121" t="s">
        <v>551</v>
      </c>
      <c r="C28" s="121" t="s">
        <v>551</v>
      </c>
      <c r="D28" s="122">
        <f>(SUMIF('TRATAMIENTO DE RIESGO'!$A$10:$A$149,'VALORACIÓN CON CONTROLES'!A28,'TRATAMIENTO DE RIESGO'!$P$10:$P$149))/(COUNTIF('TRATAMIENTO DE RIESGO'!$A$10:$A$159,'VALORACIÓN CON CONTROLES'!A28))</f>
        <v>100</v>
      </c>
      <c r="E28" s="122" t="str">
        <f t="shared" si="0"/>
        <v>Fuerte</v>
      </c>
      <c r="F28" s="122" t="str">
        <f>IF(AND(B28="Directamente",E28="Fuerte",'RIESGO INHERENTE'!K26="Media"),"Muy Baja",IF(AND(B28="Directamente",E28="Fuerte",'RIESGO INHERENTE'!K26="Alta"),"Baja",IF(AND(B28="Directamente",E28="Fuerte",'RIESGO INHERENTE'!K26="Muy Alta"),"Media",IF(AND(B28="Directamente",E28="Fuerte",'RIESGO INHERENTE'!K26="Baja"),"Muy Baja",IF(AND(B28="Directamente",E28="Fuerte",'RIESGO INHERENTE'!K26="Media"),"Muy Baja",IF(AND(B28="Directamente",E28="Moderado",'RIESGO INHERENTE'!K26="Muy Alta"),"Alta",IF(AND(B28="Directamente",E28="Moderado",'RIESGO INHERENTE'!K26="Alta"),"Media",IF(AND(B28="Directamente",E28="Moderado",'RIESGO INHERENTE'!K26="Media"),"Baja",IF(AND(B28="Directamente",E28="Moderado",'RIESGO INHERENTE'!K26="Baja"),"Muy Baja",'RIESGO INHERENTE'!K26)))))))))</f>
        <v>Muy Baja</v>
      </c>
      <c r="G28" s="122" t="str">
        <f>IF(AND(C28="Directamente",E28="Fuerte",'RIESGO INHERENTE'!L26="Moderado"),"Leve",IF(AND(C28="Directamente",E28="Fuerte",'RIESGO INHERENTE'!L26="Mayor"),"Menor",IF(AND(C28="Directamente",E28="Fuerte",'RIESGO INHERENTE'!L26="Catastrófico"),"Moderado",IF(AND(C28="Directamente",E28="Fuerte",'RIESGO INHERENTE'!L26="Menor"),"Leve",IF(AND(C28="Directamente",E28="Fuerte",'RIESGO INHERENTE'!L26="Moderado"),"Leve",IF(AND(C28="Directamente",E28="Moderado",'RIESGO INHERENTE'!L26="Catastrófico"),"Mayor",IF(AND(C28="Directamente",E28="Moderado",'RIESGO INHERENTE'!L26="Mayor"),"Moderado",IF(AND(C28="Directamente",E28="Moderado",'RIESGO INHERENTE'!L26="Moderado"),"Menor",IF(AND(C28="Directamente",E28="Moderado",'RIESGO INHERENTE'!L26="Menor"),"Leve",IF(AND(C28="Indirectamente",E28="Fuerte",'RIESGO INHERENTE'!L26="Catastrófico"),"Mayor",IF(AND(C28="Indirectamente",E28="Fuerte",'RIESGO INHERENTE'!L26="Mayor"),"Moderado",IF(AND(C28="Indirectamente",E28="Fuerte",'RIESGO INHERENTE'!L26="Moderado"),"Menor",IF(AND(C28="Indirectamente",E28="Fuerte",'RIESGO INHERENTE'!L26="Menor"),"Leve",'RIESGO INHERENTE'!L26)))))))))))))</f>
        <v>Leve</v>
      </c>
      <c r="H28" s="122" t="str">
        <f t="shared" si="3"/>
        <v>BAJO</v>
      </c>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row>
    <row r="29" spans="1:34" x14ac:dyDescent="0.2">
      <c r="A29" s="122">
        <v>20</v>
      </c>
      <c r="B29" s="121" t="s">
        <v>551</v>
      </c>
      <c r="C29" s="121" t="s">
        <v>551</v>
      </c>
      <c r="D29" s="122">
        <f>(SUMIF('TRATAMIENTO DE RIESGO'!$A$10:$A$149,'VALORACIÓN CON CONTROLES'!A29,'TRATAMIENTO DE RIESGO'!$P$10:$P$149))/(COUNTIF('TRATAMIENTO DE RIESGO'!$A$10:$A$159,'VALORACIÓN CON CONTROLES'!A29))</f>
        <v>100</v>
      </c>
      <c r="E29" s="122" t="str">
        <f t="shared" si="0"/>
        <v>Fuerte</v>
      </c>
      <c r="F29" s="122" t="str">
        <f>IF(AND(B29="Directamente",E29="Fuerte",'RIESGO INHERENTE'!K27="Media"),"Muy Baja",IF(AND(B29="Directamente",E29="Fuerte",'RIESGO INHERENTE'!K27="Alta"),"Baja",IF(AND(B29="Directamente",E29="Fuerte",'RIESGO INHERENTE'!K27="Muy Alta"),"Media",IF(AND(B29="Directamente",E29="Fuerte",'RIESGO INHERENTE'!K27="Baja"),"Muy Baja",IF(AND(B29="Directamente",E29="Fuerte",'RIESGO INHERENTE'!K27="Media"),"Muy Baja",IF(AND(B29="Directamente",E29="Moderado",'RIESGO INHERENTE'!K27="Muy Alta"),"Alta",IF(AND(B29="Directamente",E29="Moderado",'RIESGO INHERENTE'!K27="Alta"),"Media",IF(AND(B29="Directamente",E29="Moderado",'RIESGO INHERENTE'!K27="Media"),"Baja",IF(AND(B29="Directamente",E29="Moderado",'RIESGO INHERENTE'!K27="Baja"),"Muy Baja",'RIESGO INHERENTE'!K27)))))))))</f>
        <v>Muy Baja</v>
      </c>
      <c r="G29" s="122" t="str">
        <f>IF(AND(C29="Directamente",E29="Fuerte",'RIESGO INHERENTE'!L27="Moderado"),"Leve",IF(AND(C29="Directamente",E29="Fuerte",'RIESGO INHERENTE'!L27="Mayor"),"Menor",IF(AND(C29="Directamente",E29="Fuerte",'RIESGO INHERENTE'!L27="Catastrófico"),"Moderado",IF(AND(C29="Directamente",E29="Fuerte",'RIESGO INHERENTE'!L27="Menor"),"Leve",IF(AND(C29="Directamente",E29="Fuerte",'RIESGO INHERENTE'!L27="Moderado"),"Leve",IF(AND(C29="Directamente",E29="Moderado",'RIESGO INHERENTE'!L27="Catastrófico"),"Mayor",IF(AND(C29="Directamente",E29="Moderado",'RIESGO INHERENTE'!L27="Mayor"),"Moderado",IF(AND(C29="Directamente",E29="Moderado",'RIESGO INHERENTE'!L27="Moderado"),"Menor",IF(AND(C29="Directamente",E29="Moderado",'RIESGO INHERENTE'!L27="Menor"),"Leve",IF(AND(C29="Indirectamente",E29="Fuerte",'RIESGO INHERENTE'!L27="Catastrófico"),"Mayor",IF(AND(C29="Indirectamente",E29="Fuerte",'RIESGO INHERENTE'!L27="Mayor"),"Moderado",IF(AND(C29="Indirectamente",E29="Fuerte",'RIESGO INHERENTE'!L27="Moderado"),"Menor",IF(AND(C29="Indirectamente",E29="Fuerte",'RIESGO INHERENTE'!L27="Menor"),"Leve",'RIESGO INHERENTE'!L27)))))))))))))</f>
        <v>Leve</v>
      </c>
      <c r="H29" s="122" t="str">
        <f t="shared" si="3"/>
        <v>BAJO</v>
      </c>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row>
    <row r="30" spans="1:34" x14ac:dyDescent="0.2">
      <c r="A30" s="122">
        <v>21</v>
      </c>
      <c r="B30" s="121" t="s">
        <v>551</v>
      </c>
      <c r="C30" s="121" t="s">
        <v>551</v>
      </c>
      <c r="D30" s="122">
        <f>(SUMIF('TRATAMIENTO DE RIESGO'!$A$10:$A$149,'VALORACIÓN CON CONTROLES'!A30,'TRATAMIENTO DE RIESGO'!$P$10:$P$149))/(COUNTIF('TRATAMIENTO DE RIESGO'!$A$10:$A$159,'VALORACIÓN CON CONTROLES'!A30))</f>
        <v>100</v>
      </c>
      <c r="E30" s="122" t="str">
        <f t="shared" si="0"/>
        <v>Fuerte</v>
      </c>
      <c r="F30" s="122" t="str">
        <f>IF(AND(B30="Directamente",E30="Fuerte",'RIESGO INHERENTE'!K28="Media"),"Muy Baja",IF(AND(B30="Directamente",E30="Fuerte",'RIESGO INHERENTE'!K28="Alta"),"Baja",IF(AND(B30="Directamente",E30="Fuerte",'RIESGO INHERENTE'!K28="Muy Alta"),"Media",IF(AND(B30="Directamente",E30="Fuerte",'RIESGO INHERENTE'!K28="Baja"),"Muy Baja",IF(AND(B30="Directamente",E30="Fuerte",'RIESGO INHERENTE'!K28="Media"),"Muy Baja",IF(AND(B30="Directamente",E30="Moderado",'RIESGO INHERENTE'!K28="Muy Alta"),"Alta",IF(AND(B30="Directamente",E30="Moderado",'RIESGO INHERENTE'!K28="Alta"),"Media",IF(AND(B30="Directamente",E30="Moderado",'RIESGO INHERENTE'!K28="Media"),"Baja",IF(AND(B30="Directamente",E30="Moderado",'RIESGO INHERENTE'!K28="Baja"),"Muy Baja",'RIESGO INHERENTE'!K28)))))))))</f>
        <v>Muy Baja</v>
      </c>
      <c r="G30" s="122" t="str">
        <f>IF(AND(C30="Directamente",E30="Fuerte",'RIESGO INHERENTE'!L28="Moderado"),"Leve",IF(AND(C30="Directamente",E30="Fuerte",'RIESGO INHERENTE'!L28="Mayor"),"Menor",IF(AND(C30="Directamente",E30="Fuerte",'RIESGO INHERENTE'!L28="Catastrófico"),"Moderado",IF(AND(C30="Directamente",E30="Fuerte",'RIESGO INHERENTE'!L28="Menor"),"Leve",IF(AND(C30="Directamente",E30="Fuerte",'RIESGO INHERENTE'!L28="Moderado"),"Leve",IF(AND(C30="Directamente",E30="Moderado",'RIESGO INHERENTE'!L28="Catastrófico"),"Mayor",IF(AND(C30="Directamente",E30="Moderado",'RIESGO INHERENTE'!L28="Mayor"),"Moderado",IF(AND(C30="Directamente",E30="Moderado",'RIESGO INHERENTE'!L28="Moderado"),"Menor",IF(AND(C30="Directamente",E30="Moderado",'RIESGO INHERENTE'!L28="Menor"),"Leve",IF(AND(C30="Indirectamente",E30="Fuerte",'RIESGO INHERENTE'!L28="Catastrófico"),"Mayor",IF(AND(C30="Indirectamente",E30="Fuerte",'RIESGO INHERENTE'!L28="Mayor"),"Moderado",IF(AND(C30="Indirectamente",E30="Fuerte",'RIESGO INHERENTE'!L28="Moderado"),"Menor",IF(AND(C30="Indirectamente",E30="Fuerte",'RIESGO INHERENTE'!L28="Menor"),"Leve",'RIESGO INHERENTE'!L28)))))))))))))</f>
        <v>Leve</v>
      </c>
      <c r="H30" s="122" t="str">
        <f t="shared" si="3"/>
        <v>BAJO</v>
      </c>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row>
    <row r="31" spans="1:34" x14ac:dyDescent="0.2">
      <c r="A31" s="122">
        <v>22</v>
      </c>
      <c r="B31" s="121" t="s">
        <v>551</v>
      </c>
      <c r="C31" s="121" t="s">
        <v>551</v>
      </c>
      <c r="D31" s="122">
        <f>(SUMIF('TRATAMIENTO DE RIESGO'!$A$10:$A$149,'VALORACIÓN CON CONTROLES'!A31,'TRATAMIENTO DE RIESGO'!$P$10:$P$149))/(COUNTIF('TRATAMIENTO DE RIESGO'!$A$10:$A$159,'VALORACIÓN CON CONTROLES'!A31))</f>
        <v>100</v>
      </c>
      <c r="E31" s="122" t="str">
        <f t="shared" si="0"/>
        <v>Fuerte</v>
      </c>
      <c r="F31" s="122" t="str">
        <f>IF(AND(B31="Directamente",E31="Fuerte",'RIESGO INHERENTE'!K19="Media"),"Muy Baja",IF(AND(B31="Directamente",E31="Fuerte",'RIESGO INHERENTE'!K19="Alta"),"Baja",IF(AND(B31="Directamente",E31="Fuerte",'RIESGO INHERENTE'!K19="Muy Alta"),"Media",IF(AND(B31="Directamente",E31="Fuerte",'RIESGO INHERENTE'!K19="Baja"),"Muy Baja",IF(AND(B31="Directamente",E31="Fuerte",'RIESGO INHERENTE'!K19="Media"),"Muy Baja",IF(AND(B31="Directamente",E31="Moderado",'RIESGO INHERENTE'!K19="Muy Alta"),"Alta",IF(AND(B31="Directamente",E31="Moderado",'RIESGO INHERENTE'!K19="Alta"),"Media",IF(AND(B31="Directamente",E31="Moderado",'RIESGO INHERENTE'!K19="Media"),"Baja",IF(AND(B31="Directamente",E31="Moderado",'RIESGO INHERENTE'!K19="Baja"),"Muy Baja",'RIESGO INHERENTE'!K19)))))))))</f>
        <v>Muy Baja</v>
      </c>
      <c r="G31" s="122" t="str">
        <f>IF(AND(C31="Directamente",E31="Fuerte",'RIESGO INHERENTE'!L19="Moderado"),"Leve",IF(AND(C31="Directamente",E31="Fuerte",'RIESGO INHERENTE'!L19="Mayor"),"Menor",IF(AND(C31="Directamente",E31="Fuerte",'RIESGO INHERENTE'!L19="Catastrófico"),"Moderado",IF(AND(C31="Directamente",E31="Fuerte",'RIESGO INHERENTE'!L19="Menor"),"Leve",IF(AND(C31="Directamente",E31="Fuerte",'RIESGO INHERENTE'!L19="Moderado"),"Leve",IF(AND(C31="Directamente",E31="Moderado",'RIESGO INHERENTE'!L19="Catastrófico"),"Mayor",IF(AND(C31="Directamente",E31="Moderado",'RIESGO INHERENTE'!L19="Mayor"),"Moderado",IF(AND(C31="Directamente",E31="Moderado",'RIESGO INHERENTE'!L19="Moderado"),"Menor",IF(AND(C31="Directamente",E31="Moderado",'RIESGO INHERENTE'!L19="Menor"),"Leve",IF(AND(C31="Indirectamente",E31="Fuerte",'RIESGO INHERENTE'!L19="Catastrófico"),"Mayor",IF(AND(C31="Indirectamente",E31="Fuerte",'RIESGO INHERENTE'!L19="Mayor"),"Moderado",IF(AND(C31="Indirectamente",E31="Fuerte",'RIESGO INHERENTE'!L19="Moderado"),"Menor",IF(AND(C31="Indirectamente",E31="Fuerte",'RIESGO INHERENTE'!L19="Menor"),"Leve",'RIESGO INHERENTE'!L19)))))))))))))</f>
        <v>Leve</v>
      </c>
      <c r="H31" s="122" t="str">
        <f t="shared" si="2"/>
        <v>BAJO</v>
      </c>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row>
    <row r="32" spans="1:34" x14ac:dyDescent="0.2">
      <c r="A32" s="122">
        <v>23</v>
      </c>
      <c r="B32" s="121" t="s">
        <v>551</v>
      </c>
      <c r="C32" s="121" t="s">
        <v>551</v>
      </c>
      <c r="D32" s="122">
        <f>(SUMIF('TRATAMIENTO DE RIESGO'!$A$10:$A$149,'VALORACIÓN CON CONTROLES'!A32,'TRATAMIENTO DE RIESGO'!$P$10:$P$149))/(COUNTIF('TRATAMIENTO DE RIESGO'!$A$10:$A$159,'VALORACIÓN CON CONTROLES'!A32))</f>
        <v>100</v>
      </c>
      <c r="E32" s="122" t="str">
        <f t="shared" si="0"/>
        <v>Fuerte</v>
      </c>
      <c r="F32" s="122" t="str">
        <f>IF(AND(B32="Directamente",E32="Fuerte",'RIESGO INHERENTE'!K20="Media"),"Muy Baja",IF(AND(B32="Directamente",E32="Fuerte",'RIESGO INHERENTE'!K20="Alta"),"Baja",IF(AND(B32="Directamente",E32="Fuerte",'RIESGO INHERENTE'!K20="Muy Alta"),"Media",IF(AND(B32="Directamente",E32="Fuerte",'RIESGO INHERENTE'!K20="Baja"),"Muy Baja",IF(AND(B32="Directamente",E32="Fuerte",'RIESGO INHERENTE'!K20="Media"),"Muy Baja",IF(AND(B32="Directamente",E32="Moderado",'RIESGO INHERENTE'!K20="Muy Alta"),"Alta",IF(AND(B32="Directamente",E32="Moderado",'RIESGO INHERENTE'!K20="Alta"),"Media",IF(AND(B32="Directamente",E32="Moderado",'RIESGO INHERENTE'!K20="Media"),"Baja",IF(AND(B32="Directamente",E32="Moderado",'RIESGO INHERENTE'!K20="Baja"),"Muy Baja",'RIESGO INHERENTE'!K20)))))))))</f>
        <v>Muy Baja</v>
      </c>
      <c r="G32" s="122" t="str">
        <f>IF(AND(C32="Directamente",E32="Fuerte",'RIESGO INHERENTE'!L20="Moderado"),"Leve",IF(AND(C32="Directamente",E32="Fuerte",'RIESGO INHERENTE'!L20="Mayor"),"Menor",IF(AND(C32="Directamente",E32="Fuerte",'RIESGO INHERENTE'!L20="Catastrófico"),"Moderado",IF(AND(C32="Directamente",E32="Fuerte",'RIESGO INHERENTE'!L20="Menor"),"Leve",IF(AND(C32="Directamente",E32="Fuerte",'RIESGO INHERENTE'!L20="Moderado"),"Leve",IF(AND(C32="Directamente",E32="Moderado",'RIESGO INHERENTE'!L20="Catastrófico"),"Mayor",IF(AND(C32="Directamente",E32="Moderado",'RIESGO INHERENTE'!L20="Mayor"),"Moderado",IF(AND(C32="Directamente",E32="Moderado",'RIESGO INHERENTE'!L20="Moderado"),"Menor",IF(AND(C32="Directamente",E32="Moderado",'RIESGO INHERENTE'!L20="Menor"),"Leve",IF(AND(C32="Indirectamente",E32="Fuerte",'RIESGO INHERENTE'!L20="Catastrófico"),"Mayor",IF(AND(C32="Indirectamente",E32="Fuerte",'RIESGO INHERENTE'!L20="Mayor"),"Moderado",IF(AND(C32="Indirectamente",E32="Fuerte",'RIESGO INHERENTE'!L20="Moderado"),"Menor",IF(AND(C32="Indirectamente",E32="Fuerte",'RIESGO INHERENTE'!L20="Menor"),"Leve",'RIESGO INHERENTE'!L20)))))))))))))</f>
        <v>Leve</v>
      </c>
      <c r="H32" s="122" t="str">
        <f t="shared" si="2"/>
        <v>BAJO</v>
      </c>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row>
    <row r="33" spans="1:34" x14ac:dyDescent="0.2">
      <c r="A33" s="122">
        <v>24</v>
      </c>
      <c r="B33" s="121" t="s">
        <v>551</v>
      </c>
      <c r="C33" s="121" t="s">
        <v>551</v>
      </c>
      <c r="D33" s="122">
        <f>(SUMIF('TRATAMIENTO DE RIESGO'!$A$10:$A$149,'VALORACIÓN CON CONTROLES'!A33,'TRATAMIENTO DE RIESGO'!$P$10:$P$149))/(COUNTIF('TRATAMIENTO DE RIESGO'!$A$10:$A$159,'VALORACIÓN CON CONTROLES'!A33))</f>
        <v>100</v>
      </c>
      <c r="E33" s="122" t="str">
        <f t="shared" si="0"/>
        <v>Fuerte</v>
      </c>
      <c r="F33" s="122" t="str">
        <f>IF(AND(B33="Directamente",E33="Fuerte",'RIESGO INHERENTE'!K21="Media"),"Muy Baja",IF(AND(B33="Directamente",E33="Fuerte",'RIESGO INHERENTE'!K21="Alta"),"Baja",IF(AND(B33="Directamente",E33="Fuerte",'RIESGO INHERENTE'!K21="Muy Alta"),"Media",IF(AND(B33="Directamente",E33="Fuerte",'RIESGO INHERENTE'!K21="Baja"),"Muy Baja",IF(AND(B33="Directamente",E33="Fuerte",'RIESGO INHERENTE'!K21="Media"),"Muy Baja",IF(AND(B33="Directamente",E33="Moderado",'RIESGO INHERENTE'!K21="Muy Alta"),"Alta",IF(AND(B33="Directamente",E33="Moderado",'RIESGO INHERENTE'!K21="Alta"),"Media",IF(AND(B33="Directamente",E33="Moderado",'RIESGO INHERENTE'!K21="Media"),"Baja",IF(AND(B33="Directamente",E33="Moderado",'RIESGO INHERENTE'!K21="Baja"),"Muy Baja",'RIESGO INHERENTE'!K21)))))))))</f>
        <v>Muy Baja</v>
      </c>
      <c r="G33" s="122" t="str">
        <f>IF(AND(C33="Directamente",E33="Fuerte",'RIESGO INHERENTE'!L21="Moderado"),"Leve",IF(AND(C33="Directamente",E33="Fuerte",'RIESGO INHERENTE'!L21="Mayor"),"Menor",IF(AND(C33="Directamente",E33="Fuerte",'RIESGO INHERENTE'!L21="Catastrófico"),"Moderado",IF(AND(C33="Directamente",E33="Fuerte",'RIESGO INHERENTE'!L21="Menor"),"Leve",IF(AND(C33="Directamente",E33="Fuerte",'RIESGO INHERENTE'!L21="Moderado"),"Leve",IF(AND(C33="Directamente",E33="Moderado",'RIESGO INHERENTE'!L21="Catastrófico"),"Mayor",IF(AND(C33="Directamente",E33="Moderado",'RIESGO INHERENTE'!L21="Mayor"),"Moderado",IF(AND(C33="Directamente",E33="Moderado",'RIESGO INHERENTE'!L21="Moderado"),"Menor",IF(AND(C33="Directamente",E33="Moderado",'RIESGO INHERENTE'!L21="Menor"),"Leve",IF(AND(C33="Indirectamente",E33="Fuerte",'RIESGO INHERENTE'!L21="Catastrófico"),"Mayor",IF(AND(C33="Indirectamente",E33="Fuerte",'RIESGO INHERENTE'!L21="Mayor"),"Moderado",IF(AND(C33="Indirectamente",E33="Fuerte",'RIESGO INHERENTE'!L21="Moderado"),"Menor",IF(AND(C33="Indirectamente",E33="Fuerte",'RIESGO INHERENTE'!L21="Menor"),"Leve",'RIESGO INHERENTE'!L21)))))))))))))</f>
        <v>Leve</v>
      </c>
      <c r="H33" s="122" t="str">
        <f t="shared" si="2"/>
        <v>BAJO</v>
      </c>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row>
    <row r="34" spans="1:34" x14ac:dyDescent="0.2">
      <c r="A34" s="122">
        <v>25</v>
      </c>
      <c r="B34" s="121" t="s">
        <v>551</v>
      </c>
      <c r="C34" s="121" t="s">
        <v>551</v>
      </c>
      <c r="D34" s="122">
        <f>(SUMIF('TRATAMIENTO DE RIESGO'!$A$10:$A$149,'VALORACIÓN CON CONTROLES'!A34,'TRATAMIENTO DE RIESGO'!$P$10:$P$149))/(COUNTIF('TRATAMIENTO DE RIESGO'!$A$10:$A$159,'VALORACIÓN CON CONTROLES'!A34))</f>
        <v>100</v>
      </c>
      <c r="E34" s="122" t="str">
        <f t="shared" ref="E34" si="4">IF(D34=100,"Fuerte",IF(AND(D34&lt;99,D34&gt;=50),"Moderado",IF(AND(D34&lt;49,D34&gt;0),"Debil")))</f>
        <v>Fuerte</v>
      </c>
      <c r="F34" s="122" t="str">
        <f>IF(AND(B34="Directamente",E34="Fuerte",'RIESGO INHERENTE'!K22="Media"),"Muy Baja",IF(AND(B34="Directamente",E34="Fuerte",'RIESGO INHERENTE'!K22="Alta"),"Baja",IF(AND(B34="Directamente",E34="Fuerte",'RIESGO INHERENTE'!K22="Muy Alta"),"Media",IF(AND(B34="Directamente",E34="Fuerte",'RIESGO INHERENTE'!K22="Baja"),"Muy Baja",IF(AND(B34="Directamente",E34="Fuerte",'RIESGO INHERENTE'!K22="Media"),"Muy Baja",IF(AND(B34="Directamente",E34="Moderado",'RIESGO INHERENTE'!K22="Muy Alta"),"Alta",IF(AND(B34="Directamente",E34="Moderado",'RIESGO INHERENTE'!K22="Alta"),"Media",IF(AND(B34="Directamente",E34="Moderado",'RIESGO INHERENTE'!K22="Media"),"Baja",IF(AND(B34="Directamente",E34="Moderado",'RIESGO INHERENTE'!K22="Baja"),"Muy Baja",'RIESGO INHERENTE'!K22)))))))))</f>
        <v>Muy Baja</v>
      </c>
      <c r="G34" s="122" t="str">
        <f>IF(AND(C34="Directamente",E34="Fuerte",'RIESGO INHERENTE'!L22="Moderado"),"Leve",IF(AND(C34="Directamente",E34="Fuerte",'RIESGO INHERENTE'!L22="Mayor"),"Menor",IF(AND(C34="Directamente",E34="Fuerte",'RIESGO INHERENTE'!L22="Catastrófico"),"Moderado",IF(AND(C34="Directamente",E34="Fuerte",'RIESGO INHERENTE'!L22="Menor"),"Leve",IF(AND(C34="Directamente",E34="Fuerte",'RIESGO INHERENTE'!L22="Moderado"),"Leve",IF(AND(C34="Directamente",E34="Moderado",'RIESGO INHERENTE'!L22="Catastrófico"),"Mayor",IF(AND(C34="Directamente",E34="Moderado",'RIESGO INHERENTE'!L22="Mayor"),"Moderado",IF(AND(C34="Directamente",E34="Moderado",'RIESGO INHERENTE'!L22="Moderado"),"Menor",IF(AND(C34="Directamente",E34="Moderado",'RIESGO INHERENTE'!L22="Menor"),"Leve",IF(AND(C34="Indirectamente",E34="Fuerte",'RIESGO INHERENTE'!L22="Catastrófico"),"Mayor",IF(AND(C34="Indirectamente",E34="Fuerte",'RIESGO INHERENTE'!L22="Mayor"),"Moderado",IF(AND(C34="Indirectamente",E34="Fuerte",'RIESGO INHERENTE'!L22="Moderado"),"Menor",IF(AND(C34="Indirectamente",E34="Fuerte",'RIESGO INHERENTE'!L22="Menor"),"Leve",'RIESGO INHERENTE'!L22)))))))))))))</f>
        <v>Leve</v>
      </c>
      <c r="H34" s="122" t="str">
        <f t="shared" ref="H34" si="5">IF(OR(AND(F34="Muy Baja",G34="Leve"),AND(F34="Baja",G34="Leve"),AND(F34="Muy Baja",G34="Menor")),"BAJO",IF(OR(AND(F34="Alta",G34="Leve"),AND(F34="Alta",G34="Menor"),AND(F34="Baja",G34="Menor"),AND(F34="Media",G34="Leve"),AND(F34="Media",G34="Menor"),AND(F34="Media",G34="Moderado"),AND(F34="Baja",G34="Moderado"),AND(F34="Muy Baja",G34="Moderado")),"MODERADO",IF(OR(AND(F34="Muy Alta",G34="Moderado"),AND(F34="Muy Alta",G34="Mayor"),AND(F34="Muy Alta",G34="Leve"),AND(F34="Muy Alta",G34="Menor"),AND(F34="Alta",G34="Moderado"),AND(F34="Alta",G34="Mayor"),AND(F34="Media",G34="Mayor"),AND(F34="Baja",G34="Mayor"),AND(F34="Muy Baja",G34="Mayor"),AND(F34="Muy Baja",G34="Catastrófico")),"ALTO",IF(OR(AND(F34="Muy Alta",G34="Catastrófico"),AND(F34="Alta",G34="Catastrófico"),AND(F34="Media",G34="Catastrófico"),AND(F34="Baja",G34="Catastrófico")),"EXTREMO",0))))</f>
        <v>BAJO</v>
      </c>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row>
    <row r="35" spans="1:34" x14ac:dyDescent="0.2">
      <c r="A35" s="122">
        <v>26</v>
      </c>
      <c r="B35" s="121" t="s">
        <v>551</v>
      </c>
      <c r="C35" s="121" t="s">
        <v>551</v>
      </c>
      <c r="D35" s="122">
        <f>(SUMIF('TRATAMIENTO DE RIESGO'!$A$10:$A$149,'VALORACIÓN CON CONTROLES'!A35,'TRATAMIENTO DE RIESGO'!$P$10:$P$149))/(COUNTIF('TRATAMIENTO DE RIESGO'!$A$10:$A$159,'VALORACIÓN CON CONTROLES'!A35))</f>
        <v>100</v>
      </c>
      <c r="E35" s="122" t="str">
        <f t="shared" ref="E35:E36" si="6">IF(D35=100,"Fuerte",IF(AND(D35&lt;99,D35&gt;=50),"Moderado",IF(AND(D35&lt;49,D35&gt;0),"Debil")))</f>
        <v>Fuerte</v>
      </c>
      <c r="F35" s="122" t="str">
        <f>IF(AND(B35="Directamente",E35="Fuerte",'RIESGO INHERENTE'!K23="Media"),"Muy Baja",IF(AND(B35="Directamente",E35="Fuerte",'RIESGO INHERENTE'!K23="Alta"),"Baja",IF(AND(B35="Directamente",E35="Fuerte",'RIESGO INHERENTE'!K23="Muy Alta"),"Media",IF(AND(B35="Directamente",E35="Fuerte",'RIESGO INHERENTE'!K23="Baja"),"Muy Baja",IF(AND(B35="Directamente",E35="Fuerte",'RIESGO INHERENTE'!K23="Media"),"Muy Baja",IF(AND(B35="Directamente",E35="Moderado",'RIESGO INHERENTE'!K23="Muy Alta"),"Alta",IF(AND(B35="Directamente",E35="Moderado",'RIESGO INHERENTE'!K23="Alta"),"Media",IF(AND(B35="Directamente",E35="Moderado",'RIESGO INHERENTE'!K23="Media"),"Baja",IF(AND(B35="Directamente",E35="Moderado",'RIESGO INHERENTE'!K23="Baja"),"Muy Baja",'RIESGO INHERENTE'!K23)))))))))</f>
        <v>Muy Baja</v>
      </c>
      <c r="G35" s="122" t="str">
        <f>IF(AND(C35="Directamente",E35="Fuerte",'RIESGO INHERENTE'!L23="Moderado"),"Leve",IF(AND(C35="Directamente",E35="Fuerte",'RIESGO INHERENTE'!L23="Mayor"),"Menor",IF(AND(C35="Directamente",E35="Fuerte",'RIESGO INHERENTE'!L23="Catastrófico"),"Moderado",IF(AND(C35="Directamente",E35="Fuerte",'RIESGO INHERENTE'!L23="Menor"),"Leve",IF(AND(C35="Directamente",E35="Fuerte",'RIESGO INHERENTE'!L23="Moderado"),"Leve",IF(AND(C35="Directamente",E35="Moderado",'RIESGO INHERENTE'!L23="Catastrófico"),"Mayor",IF(AND(C35="Directamente",E35="Moderado",'RIESGO INHERENTE'!L23="Mayor"),"Moderado",IF(AND(C35="Directamente",E35="Moderado",'RIESGO INHERENTE'!L23="Moderado"),"Menor",IF(AND(C35="Directamente",E35="Moderado",'RIESGO INHERENTE'!L23="Menor"),"Leve",IF(AND(C35="Indirectamente",E35="Fuerte",'RIESGO INHERENTE'!L23="Catastrófico"),"Mayor",IF(AND(C35="Indirectamente",E35="Fuerte",'RIESGO INHERENTE'!L23="Mayor"),"Moderado",IF(AND(C35="Indirectamente",E35="Fuerte",'RIESGO INHERENTE'!L23="Moderado"),"Menor",IF(AND(C35="Indirectamente",E35="Fuerte",'RIESGO INHERENTE'!L23="Menor"),"Leve",'RIESGO INHERENTE'!L23)))))))))))))</f>
        <v>Leve</v>
      </c>
      <c r="H35" s="122" t="str">
        <f t="shared" ref="H35:H36" si="7">IF(OR(AND(F35="Muy Baja",G35="Leve"),AND(F35="Baja",G35="Leve"),AND(F35="Muy Baja",G35="Menor")),"BAJO",IF(OR(AND(F35="Alta",G35="Leve"),AND(F35="Alta",G35="Menor"),AND(F35="Baja",G35="Menor"),AND(F35="Media",G35="Leve"),AND(F35="Media",G35="Menor"),AND(F35="Media",G35="Moderado"),AND(F35="Baja",G35="Moderado"),AND(F35="Muy Baja",G35="Moderado")),"MODERADO",IF(OR(AND(F35="Muy Alta",G35="Moderado"),AND(F35="Muy Alta",G35="Mayor"),AND(F35="Muy Alta",G35="Leve"),AND(F35="Muy Alta",G35="Menor"),AND(F35="Alta",G35="Moderado"),AND(F35="Alta",G35="Mayor"),AND(F35="Media",G35="Mayor"),AND(F35="Baja",G35="Mayor"),AND(F35="Muy Baja",G35="Mayor"),AND(F35="Muy Baja",G35="Catastrófico")),"ALTO",IF(OR(AND(F35="Muy Alta",G35="Catastrófico"),AND(F35="Alta",G35="Catastrófico"),AND(F35="Media",G35="Catastrófico"),AND(F35="Baja",G35="Catastrófico")),"EXTREMO",0))))</f>
        <v>BAJO</v>
      </c>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row>
    <row r="36" spans="1:34" x14ac:dyDescent="0.2">
      <c r="A36" s="122">
        <v>27</v>
      </c>
      <c r="B36" s="121" t="s">
        <v>551</v>
      </c>
      <c r="C36" s="121" t="s">
        <v>551</v>
      </c>
      <c r="D36" s="122">
        <f>(SUMIF('TRATAMIENTO DE RIESGO'!$A$10:$A$149,'VALORACIÓN CON CONTROLES'!A36,'TRATAMIENTO DE RIESGO'!$P$10:$P$149))/(COUNTIF('TRATAMIENTO DE RIESGO'!$A$10:$A$159,'VALORACIÓN CON CONTROLES'!A36))</f>
        <v>100</v>
      </c>
      <c r="E36" s="122" t="str">
        <f t="shared" si="6"/>
        <v>Fuerte</v>
      </c>
      <c r="F36" s="122" t="str">
        <f>IF(AND(B36="Directamente",E36="Fuerte",'RIESGO INHERENTE'!K24="Media"),"Muy Baja",IF(AND(B36="Directamente",E36="Fuerte",'RIESGO INHERENTE'!K24="Alta"),"Baja",IF(AND(B36="Directamente",E36="Fuerte",'RIESGO INHERENTE'!K24="Muy Alta"),"Media",IF(AND(B36="Directamente",E36="Fuerte",'RIESGO INHERENTE'!K24="Baja"),"Muy Baja",IF(AND(B36="Directamente",E36="Fuerte",'RIESGO INHERENTE'!K24="Media"),"Muy Baja",IF(AND(B36="Directamente",E36="Moderado",'RIESGO INHERENTE'!K24="Muy Alta"),"Alta",IF(AND(B36="Directamente",E36="Moderado",'RIESGO INHERENTE'!K24="Alta"),"Media",IF(AND(B36="Directamente",E36="Moderado",'RIESGO INHERENTE'!K24="Media"),"Baja",IF(AND(B36="Directamente",E36="Moderado",'RIESGO INHERENTE'!K24="Baja"),"Muy Baja",'RIESGO INHERENTE'!K24)))))))))</f>
        <v>Muy Baja</v>
      </c>
      <c r="G36" s="122" t="str">
        <f>IF(AND(C36="Directamente",E36="Fuerte",'RIESGO INHERENTE'!L24="Moderado"),"Leve",IF(AND(C36="Directamente",E36="Fuerte",'RIESGO INHERENTE'!L24="Mayor"),"Menor",IF(AND(C36="Directamente",E36="Fuerte",'RIESGO INHERENTE'!L24="Catastrófico"),"Moderado",IF(AND(C36="Directamente",E36="Fuerte",'RIESGO INHERENTE'!L24="Menor"),"Leve",IF(AND(C36="Directamente",E36="Fuerte",'RIESGO INHERENTE'!L24="Moderado"),"Leve",IF(AND(C36="Directamente",E36="Moderado",'RIESGO INHERENTE'!L24="Catastrófico"),"Mayor",IF(AND(C36="Directamente",E36="Moderado",'RIESGO INHERENTE'!L24="Mayor"),"Moderado",IF(AND(C36="Directamente",E36="Moderado",'RIESGO INHERENTE'!L24="Moderado"),"Menor",IF(AND(C36="Directamente",E36="Moderado",'RIESGO INHERENTE'!L24="Menor"),"Leve",IF(AND(C36="Indirectamente",E36="Fuerte",'RIESGO INHERENTE'!L24="Catastrófico"),"Mayor",IF(AND(C36="Indirectamente",E36="Fuerte",'RIESGO INHERENTE'!L24="Mayor"),"Moderado",IF(AND(C36="Indirectamente",E36="Fuerte",'RIESGO INHERENTE'!L24="Moderado"),"Menor",IF(AND(C36="Indirectamente",E36="Fuerte",'RIESGO INHERENTE'!L24="Menor"),"Leve",'RIESGO INHERENTE'!L24)))))))))))))</f>
        <v>Leve</v>
      </c>
      <c r="H36" s="122" t="str">
        <f t="shared" si="7"/>
        <v>BAJO</v>
      </c>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row>
    <row r="37" spans="1:34" x14ac:dyDescent="0.2">
      <c r="A37" s="122">
        <v>28</v>
      </c>
      <c r="B37" s="121" t="s">
        <v>551</v>
      </c>
      <c r="C37" s="121" t="s">
        <v>551</v>
      </c>
      <c r="D37" s="122">
        <f>(SUMIF('TRATAMIENTO DE RIESGO'!$A$10:$A$149,'VALORACIÓN CON CONTROLES'!A37,'TRATAMIENTO DE RIESGO'!$P$10:$P$149))/(COUNTIF('TRATAMIENTO DE RIESGO'!$A$10:$A$159,'VALORACIÓN CON CONTROLES'!A37))</f>
        <v>100</v>
      </c>
      <c r="E37" s="122" t="str">
        <f t="shared" ref="E37" si="8">IF(D37=100,"Fuerte",IF(AND(D37&lt;99,D37&gt;=50),"Moderado",IF(AND(D37&lt;49,D37&gt;0),"Debil")))</f>
        <v>Fuerte</v>
      </c>
      <c r="F37" s="122" t="str">
        <f>IF(AND(B37="Directamente",E37="Fuerte",'RIESGO INHERENTE'!K25="Media"),"Muy Baja",IF(AND(B37="Directamente",E37="Fuerte",'RIESGO INHERENTE'!K25="Alta"),"Baja",IF(AND(B37="Directamente",E37="Fuerte",'RIESGO INHERENTE'!K25="Muy Alta"),"Media",IF(AND(B37="Directamente",E37="Fuerte",'RIESGO INHERENTE'!K25="Baja"),"Muy Baja",IF(AND(B37="Directamente",E37="Fuerte",'RIESGO INHERENTE'!K25="Media"),"Muy Baja",IF(AND(B37="Directamente",E37="Moderado",'RIESGO INHERENTE'!K25="Muy Alta"),"Alta",IF(AND(B37="Directamente",E37="Moderado",'RIESGO INHERENTE'!K25="Alta"),"Media",IF(AND(B37="Directamente",E37="Moderado",'RIESGO INHERENTE'!K25="Media"),"Baja",IF(AND(B37="Directamente",E37="Moderado",'RIESGO INHERENTE'!K25="Baja"),"Muy Baja",'RIESGO INHERENTE'!K25)))))))))</f>
        <v>Muy Baja</v>
      </c>
      <c r="G37" s="122" t="str">
        <f>IF(AND(C37="Directamente",E37="Fuerte",'RIESGO INHERENTE'!L25="Moderado"),"Leve",IF(AND(C37="Directamente",E37="Fuerte",'RIESGO INHERENTE'!L25="Mayor"),"Menor",IF(AND(C37="Directamente",E37="Fuerte",'RIESGO INHERENTE'!L25="Catastrófico"),"Moderado",IF(AND(C37="Directamente",E37="Fuerte",'RIESGO INHERENTE'!L25="Menor"),"Leve",IF(AND(C37="Directamente",E37="Fuerte",'RIESGO INHERENTE'!L25="Moderado"),"Leve",IF(AND(C37="Directamente",E37="Moderado",'RIESGO INHERENTE'!L25="Catastrófico"),"Mayor",IF(AND(C37="Directamente",E37="Moderado",'RIESGO INHERENTE'!L25="Mayor"),"Moderado",IF(AND(C37="Directamente",E37="Moderado",'RIESGO INHERENTE'!L25="Moderado"),"Menor",IF(AND(C37="Directamente",E37="Moderado",'RIESGO INHERENTE'!L25="Menor"),"Leve",IF(AND(C37="Indirectamente",E37="Fuerte",'RIESGO INHERENTE'!L25="Catastrófico"),"Mayor",IF(AND(C37="Indirectamente",E37="Fuerte",'RIESGO INHERENTE'!L25="Mayor"),"Moderado",IF(AND(C37="Indirectamente",E37="Fuerte",'RIESGO INHERENTE'!L25="Moderado"),"Menor",IF(AND(C37="Indirectamente",E37="Fuerte",'RIESGO INHERENTE'!L25="Menor"),"Leve",'RIESGO INHERENTE'!L25)))))))))))))</f>
        <v>Leve</v>
      </c>
      <c r="H37" s="122" t="str">
        <f t="shared" ref="H37" si="9">IF(OR(AND(F37="Muy Baja",G37="Leve"),AND(F37="Baja",G37="Leve"),AND(F37="Muy Baja",G37="Menor")),"BAJO",IF(OR(AND(F37="Alta",G37="Leve"),AND(F37="Alta",G37="Menor"),AND(F37="Baja",G37="Menor"),AND(F37="Media",G37="Leve"),AND(F37="Media",G37="Menor"),AND(F37="Media",G37="Moderado"),AND(F37="Baja",G37="Moderado"),AND(F37="Muy Baja",G37="Moderado")),"MODERADO",IF(OR(AND(F37="Muy Alta",G37="Moderado"),AND(F37="Muy Alta",G37="Mayor"),AND(F37="Muy Alta",G37="Leve"),AND(F37="Muy Alta",G37="Menor"),AND(F37="Alta",G37="Moderado"),AND(F37="Alta",G37="Mayor"),AND(F37="Media",G37="Mayor"),AND(F37="Baja",G37="Mayor"),AND(F37="Muy Baja",G37="Mayor"),AND(F37="Muy Baja",G37="Catastrófico")),"ALTO",IF(OR(AND(F37="Muy Alta",G37="Catastrófico"),AND(F37="Alta",G37="Catastrófico"),AND(F37="Media",G37="Catastrófico"),AND(F37="Baja",G37="Catastrófico")),"EXTREMO",0))))</f>
        <v>BAJO</v>
      </c>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row>
    <row r="38" spans="1:34" x14ac:dyDescent="0.2">
      <c r="A38" s="122"/>
      <c r="B38" s="121"/>
      <c r="C38" s="121"/>
      <c r="D38" s="122"/>
      <c r="E38" s="122"/>
      <c r="F38" s="122"/>
      <c r="G38" s="122"/>
      <c r="H38" s="122"/>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row>
  </sheetData>
  <dataConsolidate/>
  <mergeCells count="14">
    <mergeCell ref="E1:F3"/>
    <mergeCell ref="B1:D3"/>
    <mergeCell ref="G8:G9"/>
    <mergeCell ref="H8:H9"/>
    <mergeCell ref="A8:A9"/>
    <mergeCell ref="B8:C8"/>
    <mergeCell ref="D8:D9"/>
    <mergeCell ref="E8:E9"/>
    <mergeCell ref="F8:F9"/>
    <mergeCell ref="B4:D5"/>
    <mergeCell ref="E4:F5"/>
    <mergeCell ref="G4:G5"/>
    <mergeCell ref="B6:H7"/>
    <mergeCell ref="H4:H5"/>
  </mergeCells>
  <conditionalFormatting sqref="H10:H38">
    <cfRule type="containsText" dxfId="15" priority="153" operator="containsText" text="EXTREMO">
      <formula>NOT(ISERROR(SEARCH("EXTREMO",H10)))</formula>
    </cfRule>
    <cfRule type="containsText" dxfId="14" priority="154" operator="containsText" text="ALTO">
      <formula>NOT(ISERROR(SEARCH("ALTO",H10)))</formula>
    </cfRule>
    <cfRule type="containsText" dxfId="13" priority="155" operator="containsText" text="MODERADO">
      <formula>NOT(ISERROR(SEARCH("MODERADO",H10)))</formula>
    </cfRule>
    <cfRule type="containsText" dxfId="12" priority="156" operator="containsText" text="BAJO">
      <formula>NOT(ISERROR(SEARCH("BAJO",H10)))</formula>
    </cfRule>
  </conditionalFormatting>
  <conditionalFormatting sqref="H1:H3">
    <cfRule type="containsText" dxfId="11" priority="45" operator="containsText" text="ZONA RIESGO BAJA">
      <formula>NOT(ISERROR(SEARCH("ZONA RIESGO BAJA",H1)))</formula>
    </cfRule>
    <cfRule type="containsText" dxfId="10" priority="46" operator="containsText" text="ZONA RIESGO MODERADO">
      <formula>NOT(ISERROR(SEARCH("ZONA RIESGO MODERADO",H1)))</formula>
    </cfRule>
    <cfRule type="containsText" dxfId="9" priority="47" operator="containsText" text="ZONA RIESGO ALTO">
      <formula>NOT(ISERROR(SEARCH("ZONA RIESGO ALTO",H1)))</formula>
    </cfRule>
    <cfRule type="containsText" dxfId="8" priority="48" operator="containsText" text="ZONA RIESGO EXTREMO">
      <formula>NOT(ISERROR(SEARCH("ZONA RIESGO EXTREMO",H1)))</formula>
    </cfRule>
  </conditionalFormatting>
  <pageMargins left="0.7" right="0.7" top="0.75" bottom="0.75" header="0.3" footer="0.3"/>
  <pageSetup orientation="portrait" r:id="rId1"/>
  <customProperties>
    <customPr name="MC_LastUpdate" r:id="rId2"/>
    <customPr name="MC_LastUser" r:id="rId3"/>
    <customPr name="MC_SheetModified" r:id="rId4"/>
  </customProperties>
  <drawing r:id="rId5"/>
  <legacyDrawing r:id="rId6"/>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'TABLAS DE INFORMACIÓN'!$AI$4:$AI$5</xm:f>
          </x14:formula1>
          <xm:sqref>B10:B38</xm:sqref>
        </x14:dataValidation>
        <x14:dataValidation type="list" allowBlank="1" showInputMessage="1" showErrorMessage="1" xr:uid="{00000000-0002-0000-0500-000001000000}">
          <x14:formula1>
            <xm:f>'TABLAS DE INFORMACIÓN'!$AK$4:$AK$6</xm:f>
          </x14:formula1>
          <xm:sqref>C10:C38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tabColor rgb="FF1EDE14"/>
  </sheetPr>
  <dimension ref="A1:Y38"/>
  <sheetViews>
    <sheetView view="pageBreakPreview" zoomScale="90" zoomScaleNormal="90" zoomScaleSheetLayoutView="90" workbookViewId="0">
      <pane xSplit="1" ySplit="9" topLeftCell="B10" activePane="bottomRight" state="frozen"/>
      <selection pane="topRight" activeCell="B1" sqref="B1"/>
      <selection pane="bottomLeft" activeCell="A9" sqref="A9"/>
      <selection pane="bottomRight" activeCell="D14" sqref="D14"/>
    </sheetView>
  </sheetViews>
  <sheetFormatPr baseColWidth="10" defaultColWidth="11.42578125" defaultRowHeight="12.75" x14ac:dyDescent="0.2"/>
  <cols>
    <col min="1" max="1" width="20.42578125" style="98" customWidth="1"/>
    <col min="2" max="3" width="36.140625" style="98" customWidth="1"/>
    <col min="4" max="4" width="22.140625" style="98" customWidth="1"/>
    <col min="5" max="5" width="27.85546875" style="98" customWidth="1"/>
    <col min="6" max="6" width="25.28515625" style="98" bestFit="1" customWidth="1"/>
    <col min="7" max="7" width="28" style="98" customWidth="1"/>
    <col min="8" max="16384" width="11.42578125" style="98"/>
  </cols>
  <sheetData>
    <row r="1" spans="1:25" s="87" customFormat="1" ht="19.5" customHeight="1" thickBot="1" x14ac:dyDescent="0.25">
      <c r="A1" s="84"/>
      <c r="B1" s="303" t="s">
        <v>0</v>
      </c>
      <c r="C1" s="342"/>
      <c r="D1" s="342"/>
      <c r="E1" s="353" t="s">
        <v>1</v>
      </c>
      <c r="F1" s="85" t="s">
        <v>2</v>
      </c>
      <c r="G1" s="212" t="s">
        <v>3</v>
      </c>
    </row>
    <row r="2" spans="1:25" s="87" customFormat="1" ht="19.5" customHeight="1" thickBot="1" x14ac:dyDescent="0.25">
      <c r="A2" s="84"/>
      <c r="B2" s="310"/>
      <c r="C2" s="311"/>
      <c r="D2" s="311"/>
      <c r="E2" s="355"/>
      <c r="F2" s="82" t="s">
        <v>4</v>
      </c>
      <c r="G2" s="213">
        <v>1</v>
      </c>
    </row>
    <row r="3" spans="1:25" s="87" customFormat="1" ht="19.5" customHeight="1" thickBot="1" x14ac:dyDescent="0.25">
      <c r="A3" s="84"/>
      <c r="B3" s="305"/>
      <c r="C3" s="312"/>
      <c r="D3" s="312"/>
      <c r="E3" s="357"/>
      <c r="F3" s="80" t="s">
        <v>5</v>
      </c>
      <c r="G3" s="214">
        <v>44447</v>
      </c>
    </row>
    <row r="4" spans="1:25" ht="15" customHeight="1" x14ac:dyDescent="0.2">
      <c r="A4" s="84"/>
      <c r="B4" s="310" t="s">
        <v>6</v>
      </c>
      <c r="C4" s="311"/>
      <c r="D4" s="343"/>
      <c r="E4" s="263" t="s">
        <v>7</v>
      </c>
      <c r="F4" s="303" t="s">
        <v>8</v>
      </c>
      <c r="G4" s="378" t="s">
        <v>552</v>
      </c>
      <c r="H4" s="97"/>
      <c r="I4" s="84"/>
      <c r="J4" s="84"/>
      <c r="K4" s="84"/>
      <c r="L4" s="84"/>
      <c r="M4" s="84"/>
      <c r="N4" s="84"/>
      <c r="O4" s="84"/>
      <c r="P4" s="84"/>
      <c r="Q4" s="84"/>
      <c r="R4" s="84"/>
      <c r="S4" s="84"/>
      <c r="T4" s="84"/>
      <c r="U4" s="84"/>
      <c r="V4" s="84"/>
      <c r="W4" s="84"/>
      <c r="X4" s="84"/>
      <c r="Y4" s="84"/>
    </row>
    <row r="5" spans="1:25" ht="15" customHeight="1" thickBot="1" x14ac:dyDescent="0.25">
      <c r="A5" s="84"/>
      <c r="B5" s="310"/>
      <c r="C5" s="311"/>
      <c r="D5" s="343"/>
      <c r="E5" s="264"/>
      <c r="F5" s="305"/>
      <c r="G5" s="379"/>
      <c r="H5" s="97"/>
      <c r="I5" s="84"/>
      <c r="J5" s="84"/>
      <c r="K5" s="84"/>
      <c r="L5" s="84"/>
      <c r="M5" s="84"/>
      <c r="N5" s="84"/>
      <c r="O5" s="84"/>
      <c r="P5" s="84"/>
      <c r="Q5" s="84"/>
      <c r="R5" s="84"/>
      <c r="S5" s="84"/>
      <c r="T5" s="84"/>
      <c r="U5" s="84"/>
      <c r="V5" s="84"/>
      <c r="W5" s="84"/>
      <c r="X5" s="84"/>
      <c r="Y5" s="84"/>
    </row>
    <row r="6" spans="1:25" ht="15.75" customHeight="1" x14ac:dyDescent="0.2">
      <c r="A6" s="81"/>
      <c r="B6" s="283" t="s">
        <v>553</v>
      </c>
      <c r="C6" s="284"/>
      <c r="D6" s="284"/>
      <c r="E6" s="284"/>
      <c r="F6" s="284"/>
      <c r="G6" s="285"/>
      <c r="H6" s="97"/>
      <c r="I6" s="84"/>
      <c r="J6" s="84"/>
      <c r="K6" s="84"/>
      <c r="L6" s="84"/>
      <c r="M6" s="84"/>
      <c r="N6" s="84"/>
      <c r="O6" s="84"/>
      <c r="P6" s="84"/>
      <c r="Q6" s="84"/>
      <c r="R6" s="84"/>
      <c r="S6" s="84"/>
      <c r="T6" s="84"/>
      <c r="U6" s="84"/>
      <c r="V6" s="84"/>
      <c r="W6" s="84"/>
      <c r="X6" s="84"/>
      <c r="Y6" s="84"/>
    </row>
    <row r="7" spans="1:25" ht="15.75" customHeight="1" thickBot="1" x14ac:dyDescent="0.25">
      <c r="A7" s="81"/>
      <c r="B7" s="372"/>
      <c r="C7" s="373"/>
      <c r="D7" s="373"/>
      <c r="E7" s="373"/>
      <c r="F7" s="373"/>
      <c r="G7" s="374"/>
      <c r="H7" s="84"/>
      <c r="I7" s="84"/>
      <c r="J7" s="84"/>
      <c r="K7" s="84"/>
      <c r="L7" s="84"/>
      <c r="M7" s="84"/>
      <c r="N7" s="84"/>
      <c r="O7" s="84"/>
      <c r="P7" s="84"/>
      <c r="Q7" s="84"/>
      <c r="R7" s="84"/>
      <c r="S7" s="84"/>
      <c r="T7" s="84"/>
      <c r="U7" s="84"/>
      <c r="V7" s="84"/>
      <c r="W7" s="84"/>
      <c r="X7" s="84"/>
      <c r="Y7" s="84"/>
    </row>
    <row r="8" spans="1:25" ht="13.5" thickBot="1" x14ac:dyDescent="0.25">
      <c r="A8" s="81"/>
      <c r="B8" s="375" t="s">
        <v>554</v>
      </c>
      <c r="C8" s="376"/>
      <c r="D8" s="376"/>
      <c r="E8" s="377"/>
      <c r="F8" s="375" t="s">
        <v>555</v>
      </c>
      <c r="G8" s="377"/>
      <c r="H8" s="84"/>
      <c r="I8" s="84"/>
      <c r="J8" s="84"/>
      <c r="K8" s="84"/>
      <c r="L8" s="84"/>
      <c r="M8" s="84"/>
      <c r="N8" s="84"/>
      <c r="O8" s="84"/>
      <c r="P8" s="84"/>
      <c r="Q8" s="84"/>
      <c r="R8" s="84"/>
      <c r="S8" s="84"/>
      <c r="T8" s="84"/>
      <c r="U8" s="84"/>
      <c r="V8" s="84"/>
      <c r="W8" s="84"/>
      <c r="X8" s="84"/>
      <c r="Y8" s="84"/>
    </row>
    <row r="9" spans="1:25" s="79" customFormat="1" ht="13.5" thickBot="1" x14ac:dyDescent="0.3">
      <c r="A9" s="99" t="s">
        <v>367</v>
      </c>
      <c r="B9" s="100" t="s">
        <v>469</v>
      </c>
      <c r="C9" s="100" t="s">
        <v>556</v>
      </c>
      <c r="D9" s="99" t="s">
        <v>480</v>
      </c>
      <c r="E9" s="99" t="s">
        <v>557</v>
      </c>
      <c r="F9" s="99" t="s">
        <v>558</v>
      </c>
      <c r="G9" s="99" t="s">
        <v>559</v>
      </c>
      <c r="H9" s="81"/>
      <c r="I9" s="81"/>
      <c r="J9" s="81"/>
      <c r="K9" s="81"/>
      <c r="L9" s="81"/>
      <c r="M9" s="81"/>
      <c r="N9" s="81"/>
      <c r="O9" s="81"/>
      <c r="P9" s="81"/>
      <c r="Q9" s="81"/>
      <c r="R9" s="81"/>
      <c r="S9" s="81"/>
      <c r="T9" s="81"/>
      <c r="U9" s="81"/>
      <c r="V9" s="81"/>
      <c r="W9" s="81"/>
      <c r="X9" s="81"/>
      <c r="Y9" s="81"/>
    </row>
    <row r="10" spans="1:25" s="79" customFormat="1" ht="25.5" x14ac:dyDescent="0.25">
      <c r="A10" s="112">
        <v>1</v>
      </c>
      <c r="B10" s="120" t="s">
        <v>487</v>
      </c>
      <c r="C10" s="230" t="s">
        <v>560</v>
      </c>
      <c r="D10" s="120" t="s">
        <v>35</v>
      </c>
      <c r="E10" s="230" t="s">
        <v>33</v>
      </c>
      <c r="F10" s="231">
        <v>44927</v>
      </c>
      <c r="G10" s="231">
        <v>45291</v>
      </c>
      <c r="H10" s="81"/>
      <c r="I10" s="81"/>
      <c r="J10" s="81"/>
      <c r="K10" s="81"/>
      <c r="L10" s="81"/>
      <c r="M10" s="81"/>
      <c r="N10" s="81"/>
      <c r="O10" s="81"/>
      <c r="P10" s="81"/>
      <c r="Q10" s="81"/>
      <c r="R10" s="81"/>
      <c r="S10" s="81"/>
      <c r="T10" s="81"/>
      <c r="U10" s="81"/>
      <c r="V10" s="81"/>
      <c r="W10" s="81"/>
      <c r="X10" s="81"/>
      <c r="Y10" s="81"/>
    </row>
    <row r="11" spans="1:25" s="79" customFormat="1" ht="25.5" x14ac:dyDescent="0.25">
      <c r="A11" s="112">
        <v>2</v>
      </c>
      <c r="B11" s="120" t="s">
        <v>487</v>
      </c>
      <c r="C11" s="230" t="s">
        <v>560</v>
      </c>
      <c r="D11" s="120" t="s">
        <v>35</v>
      </c>
      <c r="E11" s="230" t="s">
        <v>33</v>
      </c>
      <c r="F11" s="231">
        <v>44927</v>
      </c>
      <c r="G11" s="231">
        <v>45291</v>
      </c>
      <c r="H11" s="81"/>
      <c r="I11" s="81"/>
      <c r="J11" s="81"/>
      <c r="K11" s="81"/>
      <c r="L11" s="81"/>
      <c r="M11" s="81"/>
      <c r="N11" s="81"/>
      <c r="O11" s="81"/>
      <c r="P11" s="81"/>
      <c r="Q11" s="81"/>
      <c r="R11" s="81"/>
      <c r="S11" s="81"/>
      <c r="T11" s="81"/>
      <c r="U11" s="81"/>
      <c r="V11" s="81"/>
      <c r="W11" s="81"/>
      <c r="X11" s="81"/>
      <c r="Y11" s="81"/>
    </row>
    <row r="12" spans="1:25" s="79" customFormat="1" ht="25.5" x14ac:dyDescent="0.25">
      <c r="A12" s="112">
        <v>3</v>
      </c>
      <c r="B12" s="120" t="s">
        <v>487</v>
      </c>
      <c r="C12" s="230" t="s">
        <v>560</v>
      </c>
      <c r="D12" s="120" t="s">
        <v>35</v>
      </c>
      <c r="E12" s="230" t="s">
        <v>38</v>
      </c>
      <c r="F12" s="231">
        <v>44927</v>
      </c>
      <c r="G12" s="231">
        <v>45291</v>
      </c>
      <c r="H12" s="81"/>
      <c r="I12" s="81"/>
      <c r="J12" s="81"/>
      <c r="K12" s="81"/>
      <c r="L12" s="81"/>
      <c r="M12" s="81"/>
      <c r="N12" s="81"/>
      <c r="O12" s="81"/>
      <c r="P12" s="81"/>
      <c r="Q12" s="81"/>
      <c r="R12" s="81"/>
      <c r="S12" s="81"/>
      <c r="T12" s="81"/>
      <c r="U12" s="81"/>
      <c r="V12" s="81"/>
      <c r="W12" s="81"/>
      <c r="X12" s="81"/>
      <c r="Y12" s="81"/>
    </row>
    <row r="13" spans="1:25" s="79" customFormat="1" ht="25.5" x14ac:dyDescent="0.25">
      <c r="A13" s="112">
        <v>4</v>
      </c>
      <c r="B13" s="120" t="s">
        <v>487</v>
      </c>
      <c r="C13" s="230" t="s">
        <v>560</v>
      </c>
      <c r="D13" s="120" t="s">
        <v>35</v>
      </c>
      <c r="E13" s="117" t="s">
        <v>561</v>
      </c>
      <c r="F13" s="231">
        <v>44927</v>
      </c>
      <c r="G13" s="231">
        <v>45291</v>
      </c>
      <c r="H13" s="81"/>
      <c r="I13" s="81"/>
      <c r="J13" s="81"/>
      <c r="K13" s="81"/>
      <c r="L13" s="81"/>
      <c r="M13" s="81"/>
      <c r="N13" s="81"/>
      <c r="O13" s="81"/>
      <c r="P13" s="81"/>
      <c r="Q13" s="81"/>
      <c r="R13" s="81"/>
      <c r="S13" s="81"/>
      <c r="T13" s="81"/>
      <c r="U13" s="81"/>
      <c r="V13" s="81"/>
      <c r="W13" s="81"/>
      <c r="X13" s="81"/>
      <c r="Y13" s="81"/>
    </row>
    <row r="14" spans="1:25" s="79" customFormat="1" ht="25.5" x14ac:dyDescent="0.25">
      <c r="A14" s="112">
        <v>5</v>
      </c>
      <c r="B14" s="120" t="s">
        <v>487</v>
      </c>
      <c r="C14" s="230" t="s">
        <v>560</v>
      </c>
      <c r="D14" s="120" t="s">
        <v>35</v>
      </c>
      <c r="E14" s="117" t="s">
        <v>562</v>
      </c>
      <c r="F14" s="231">
        <v>44927</v>
      </c>
      <c r="G14" s="231">
        <v>45291</v>
      </c>
      <c r="H14" s="81"/>
      <c r="I14" s="81"/>
      <c r="J14" s="81"/>
      <c r="K14" s="81"/>
      <c r="L14" s="81"/>
      <c r="M14" s="81"/>
      <c r="N14" s="81"/>
      <c r="O14" s="81"/>
      <c r="P14" s="81"/>
      <c r="Q14" s="81"/>
      <c r="R14" s="81"/>
      <c r="S14" s="81"/>
      <c r="T14" s="81"/>
      <c r="U14" s="81"/>
      <c r="V14" s="81"/>
      <c r="W14" s="81"/>
      <c r="X14" s="81"/>
      <c r="Y14" s="81"/>
    </row>
    <row r="15" spans="1:25" s="79" customFormat="1" ht="25.5" x14ac:dyDescent="0.25">
      <c r="A15" s="112">
        <v>6</v>
      </c>
      <c r="B15" s="120" t="s">
        <v>487</v>
      </c>
      <c r="C15" s="230" t="s">
        <v>560</v>
      </c>
      <c r="D15" s="120" t="s">
        <v>35</v>
      </c>
      <c r="E15" s="230" t="s">
        <v>563</v>
      </c>
      <c r="F15" s="231">
        <v>44927</v>
      </c>
      <c r="G15" s="231">
        <v>45291</v>
      </c>
      <c r="H15" s="81"/>
      <c r="I15" s="81"/>
      <c r="J15" s="81"/>
      <c r="K15" s="81"/>
      <c r="L15" s="81"/>
      <c r="M15" s="81"/>
      <c r="N15" s="81"/>
      <c r="O15" s="81"/>
      <c r="P15" s="81"/>
      <c r="Q15" s="81"/>
      <c r="R15" s="81"/>
      <c r="S15" s="81"/>
      <c r="T15" s="81"/>
      <c r="U15" s="81"/>
      <c r="V15" s="81"/>
      <c r="W15" s="81"/>
      <c r="X15" s="81"/>
      <c r="Y15" s="81"/>
    </row>
    <row r="16" spans="1:25" s="79" customFormat="1" ht="25.5" x14ac:dyDescent="0.25">
      <c r="A16" s="112">
        <v>7</v>
      </c>
      <c r="B16" s="120" t="s">
        <v>487</v>
      </c>
      <c r="C16" s="230" t="s">
        <v>560</v>
      </c>
      <c r="D16" s="120" t="s">
        <v>35</v>
      </c>
      <c r="E16" s="242" t="s">
        <v>563</v>
      </c>
      <c r="F16" s="231">
        <v>44927</v>
      </c>
      <c r="G16" s="231">
        <v>45291</v>
      </c>
      <c r="H16" s="81"/>
      <c r="I16" s="81"/>
      <c r="J16" s="81"/>
      <c r="K16" s="81"/>
      <c r="L16" s="81"/>
      <c r="M16" s="81"/>
      <c r="N16" s="81"/>
      <c r="O16" s="81"/>
      <c r="P16" s="81"/>
      <c r="Q16" s="81"/>
      <c r="R16" s="81"/>
      <c r="S16" s="81"/>
      <c r="T16" s="81"/>
      <c r="U16" s="81"/>
      <c r="V16" s="81"/>
      <c r="W16" s="81"/>
      <c r="X16" s="81"/>
      <c r="Y16" s="81"/>
    </row>
    <row r="17" spans="1:25" s="79" customFormat="1" ht="51" x14ac:dyDescent="0.25">
      <c r="A17" s="112">
        <v>8</v>
      </c>
      <c r="B17" s="120" t="s">
        <v>487</v>
      </c>
      <c r="C17" s="230" t="s">
        <v>560</v>
      </c>
      <c r="D17" s="120" t="s">
        <v>35</v>
      </c>
      <c r="E17" s="230" t="s">
        <v>45</v>
      </c>
      <c r="F17" s="231">
        <v>44927</v>
      </c>
      <c r="G17" s="231">
        <v>45291</v>
      </c>
      <c r="H17" s="81"/>
      <c r="I17" s="81"/>
      <c r="J17" s="81"/>
      <c r="K17" s="81"/>
      <c r="L17" s="81"/>
      <c r="M17" s="81"/>
      <c r="N17" s="81"/>
      <c r="O17" s="81"/>
      <c r="P17" s="81"/>
      <c r="Q17" s="81"/>
      <c r="R17" s="81"/>
      <c r="S17" s="81"/>
      <c r="T17" s="81"/>
      <c r="U17" s="81"/>
      <c r="V17" s="81"/>
      <c r="W17" s="81"/>
      <c r="X17" s="81"/>
      <c r="Y17" s="81"/>
    </row>
    <row r="18" spans="1:25" s="79" customFormat="1" x14ac:dyDescent="0.25">
      <c r="A18" s="112">
        <v>9</v>
      </c>
      <c r="B18" s="120" t="s">
        <v>487</v>
      </c>
      <c r="C18" s="230" t="s">
        <v>560</v>
      </c>
      <c r="D18" s="120" t="s">
        <v>35</v>
      </c>
      <c r="E18" s="117" t="s">
        <v>47</v>
      </c>
      <c r="F18" s="231">
        <v>44927</v>
      </c>
      <c r="G18" s="231">
        <v>45291</v>
      </c>
      <c r="H18" s="81"/>
      <c r="I18" s="81"/>
      <c r="J18" s="81"/>
      <c r="K18" s="81"/>
      <c r="L18" s="81"/>
      <c r="M18" s="81"/>
      <c r="N18" s="81"/>
      <c r="O18" s="81"/>
      <c r="P18" s="81"/>
      <c r="Q18" s="81"/>
      <c r="R18" s="81"/>
      <c r="S18" s="81"/>
      <c r="T18" s="81"/>
      <c r="U18" s="81"/>
      <c r="V18" s="81"/>
      <c r="W18" s="81"/>
      <c r="X18" s="81"/>
      <c r="Y18" s="81"/>
    </row>
    <row r="19" spans="1:25" s="79" customFormat="1" x14ac:dyDescent="0.25">
      <c r="A19" s="112">
        <v>10</v>
      </c>
      <c r="B19" s="120" t="s">
        <v>487</v>
      </c>
      <c r="C19" s="230" t="s">
        <v>560</v>
      </c>
      <c r="D19" s="120" t="s">
        <v>35</v>
      </c>
      <c r="E19" s="117"/>
      <c r="F19" s="231">
        <v>44927</v>
      </c>
      <c r="G19" s="231">
        <v>45291</v>
      </c>
      <c r="H19" s="81"/>
      <c r="I19" s="81"/>
      <c r="J19" s="81"/>
      <c r="K19" s="81"/>
      <c r="L19" s="81"/>
      <c r="M19" s="81"/>
      <c r="N19" s="81"/>
      <c r="O19" s="81"/>
      <c r="P19" s="81"/>
      <c r="Q19" s="81"/>
      <c r="R19" s="81"/>
      <c r="S19" s="81"/>
      <c r="T19" s="81"/>
      <c r="U19" s="81"/>
      <c r="V19" s="81"/>
      <c r="W19" s="81"/>
      <c r="X19" s="81"/>
      <c r="Y19" s="81"/>
    </row>
    <row r="20" spans="1:25" s="79" customFormat="1" x14ac:dyDescent="0.25">
      <c r="A20" s="112">
        <v>11</v>
      </c>
      <c r="B20" s="120" t="s">
        <v>487</v>
      </c>
      <c r="C20" s="230" t="s">
        <v>560</v>
      </c>
      <c r="D20" s="120" t="s">
        <v>35</v>
      </c>
      <c r="E20" s="117" t="s">
        <v>47</v>
      </c>
      <c r="F20" s="231">
        <v>44927</v>
      </c>
      <c r="G20" s="231">
        <v>45291</v>
      </c>
      <c r="H20" s="81"/>
      <c r="I20" s="81"/>
      <c r="J20" s="81"/>
      <c r="K20" s="81"/>
      <c r="L20" s="81"/>
      <c r="M20" s="81"/>
      <c r="N20" s="81"/>
      <c r="O20" s="81"/>
      <c r="P20" s="81"/>
      <c r="Q20" s="81"/>
      <c r="R20" s="81"/>
      <c r="S20" s="81"/>
      <c r="T20" s="81"/>
      <c r="U20" s="81"/>
      <c r="V20" s="81"/>
      <c r="W20" s="81"/>
      <c r="X20" s="81"/>
      <c r="Y20" s="81"/>
    </row>
    <row r="21" spans="1:25" s="79" customFormat="1" ht="25.5" x14ac:dyDescent="0.25">
      <c r="A21" s="112">
        <v>12</v>
      </c>
      <c r="B21" s="120" t="s">
        <v>487</v>
      </c>
      <c r="C21" s="230" t="s">
        <v>560</v>
      </c>
      <c r="D21" s="120" t="s">
        <v>35</v>
      </c>
      <c r="E21" s="230" t="s">
        <v>564</v>
      </c>
      <c r="F21" s="231">
        <v>44927</v>
      </c>
      <c r="G21" s="231">
        <v>45291</v>
      </c>
      <c r="H21" s="81"/>
      <c r="I21" s="81"/>
      <c r="J21" s="81"/>
      <c r="K21" s="81"/>
      <c r="L21" s="81"/>
      <c r="M21" s="81"/>
      <c r="N21" s="81"/>
      <c r="O21" s="81"/>
      <c r="P21" s="81"/>
      <c r="Q21" s="81"/>
      <c r="R21" s="81"/>
      <c r="S21" s="81"/>
      <c r="T21" s="81"/>
      <c r="U21" s="81"/>
      <c r="V21" s="81"/>
      <c r="W21" s="81"/>
      <c r="X21" s="81"/>
      <c r="Y21" s="81"/>
    </row>
    <row r="22" spans="1:25" s="79" customFormat="1" ht="25.5" x14ac:dyDescent="0.25">
      <c r="A22" s="112">
        <v>13</v>
      </c>
      <c r="B22" s="120" t="s">
        <v>487</v>
      </c>
      <c r="C22" s="230" t="s">
        <v>560</v>
      </c>
      <c r="D22" s="120" t="s">
        <v>35</v>
      </c>
      <c r="E22" s="230" t="s">
        <v>564</v>
      </c>
      <c r="F22" s="231">
        <v>44927</v>
      </c>
      <c r="G22" s="231">
        <v>45291</v>
      </c>
      <c r="H22" s="81"/>
      <c r="I22" s="81"/>
      <c r="J22" s="81"/>
      <c r="K22" s="81"/>
      <c r="L22" s="81"/>
      <c r="M22" s="81"/>
      <c r="N22" s="81"/>
      <c r="O22" s="81"/>
      <c r="P22" s="81"/>
      <c r="Q22" s="81"/>
      <c r="R22" s="81"/>
      <c r="S22" s="81"/>
      <c r="T22" s="81"/>
      <c r="U22" s="81"/>
      <c r="V22" s="81"/>
      <c r="W22" s="81"/>
      <c r="X22" s="81"/>
      <c r="Y22" s="81"/>
    </row>
    <row r="23" spans="1:25" s="79" customFormat="1" ht="51" x14ac:dyDescent="0.25">
      <c r="A23" s="112">
        <v>14</v>
      </c>
      <c r="B23" s="120" t="s">
        <v>487</v>
      </c>
      <c r="C23" s="230" t="s">
        <v>560</v>
      </c>
      <c r="D23" s="120" t="s">
        <v>35</v>
      </c>
      <c r="E23" s="117" t="s">
        <v>565</v>
      </c>
      <c r="F23" s="231">
        <v>44927</v>
      </c>
      <c r="G23" s="231">
        <v>45291</v>
      </c>
      <c r="H23" s="81"/>
      <c r="I23" s="81"/>
      <c r="J23" s="81"/>
      <c r="K23" s="81"/>
      <c r="L23" s="81"/>
      <c r="M23" s="81"/>
      <c r="N23" s="81"/>
      <c r="O23" s="81"/>
      <c r="P23" s="81"/>
      <c r="Q23" s="81"/>
      <c r="R23" s="81"/>
      <c r="S23" s="81"/>
      <c r="T23" s="81"/>
      <c r="U23" s="81"/>
      <c r="V23" s="81"/>
      <c r="W23" s="81"/>
      <c r="X23" s="81"/>
      <c r="Y23" s="81"/>
    </row>
    <row r="24" spans="1:25" s="79" customFormat="1" ht="38.25" x14ac:dyDescent="0.25">
      <c r="A24" s="112">
        <v>15</v>
      </c>
      <c r="B24" s="120" t="s">
        <v>487</v>
      </c>
      <c r="C24" s="230" t="s">
        <v>560</v>
      </c>
      <c r="D24" s="120" t="s">
        <v>35</v>
      </c>
      <c r="E24" s="117" t="s">
        <v>58</v>
      </c>
      <c r="F24" s="231">
        <v>44927</v>
      </c>
      <c r="G24" s="231">
        <v>45291</v>
      </c>
      <c r="H24" s="81"/>
      <c r="I24" s="81"/>
      <c r="J24" s="81"/>
      <c r="K24" s="81"/>
      <c r="L24" s="81"/>
      <c r="M24" s="81"/>
      <c r="N24" s="81"/>
      <c r="O24" s="81"/>
      <c r="P24" s="81"/>
      <c r="Q24" s="81"/>
      <c r="R24" s="81"/>
      <c r="S24" s="81"/>
      <c r="T24" s="81"/>
      <c r="U24" s="81"/>
      <c r="V24" s="81"/>
      <c r="W24" s="81"/>
      <c r="X24" s="81"/>
      <c r="Y24" s="81"/>
    </row>
    <row r="25" spans="1:25" s="79" customFormat="1" ht="54.75" customHeight="1" x14ac:dyDescent="0.25">
      <c r="A25" s="112">
        <v>16</v>
      </c>
      <c r="B25" s="120" t="s">
        <v>487</v>
      </c>
      <c r="C25" s="230" t="s">
        <v>560</v>
      </c>
      <c r="D25" s="120" t="s">
        <v>35</v>
      </c>
      <c r="E25" s="117" t="s">
        <v>60</v>
      </c>
      <c r="F25" s="231">
        <v>44927</v>
      </c>
      <c r="G25" s="231">
        <v>45291</v>
      </c>
      <c r="H25" s="81"/>
      <c r="I25" s="81"/>
      <c r="J25" s="81"/>
      <c r="K25" s="81"/>
      <c r="L25" s="81"/>
      <c r="M25" s="81"/>
      <c r="N25" s="81"/>
      <c r="O25" s="81"/>
      <c r="P25" s="81"/>
      <c r="Q25" s="81"/>
      <c r="R25" s="81"/>
      <c r="S25" s="81"/>
      <c r="T25" s="81"/>
      <c r="U25" s="81"/>
      <c r="V25" s="81"/>
      <c r="W25" s="81"/>
      <c r="X25" s="81"/>
      <c r="Y25" s="81"/>
    </row>
    <row r="26" spans="1:25" s="79" customFormat="1" ht="27.75" customHeight="1" x14ac:dyDescent="0.25">
      <c r="A26" s="112">
        <v>17</v>
      </c>
      <c r="B26" s="120" t="s">
        <v>487</v>
      </c>
      <c r="C26" s="230" t="s">
        <v>560</v>
      </c>
      <c r="D26" s="120" t="s">
        <v>35</v>
      </c>
      <c r="E26" s="117" t="s">
        <v>566</v>
      </c>
      <c r="F26" s="231">
        <v>44927</v>
      </c>
      <c r="G26" s="231">
        <v>45291</v>
      </c>
      <c r="H26" s="81"/>
      <c r="I26" s="81"/>
      <c r="J26" s="81"/>
      <c r="K26" s="81"/>
      <c r="L26" s="81"/>
      <c r="M26" s="81"/>
      <c r="N26" s="81"/>
      <c r="O26" s="81"/>
      <c r="P26" s="81"/>
      <c r="Q26" s="81"/>
      <c r="R26" s="81"/>
      <c r="S26" s="81"/>
      <c r="T26" s="81"/>
      <c r="U26" s="81"/>
      <c r="V26" s="81"/>
      <c r="W26" s="81"/>
      <c r="X26" s="81"/>
      <c r="Y26" s="81"/>
    </row>
    <row r="27" spans="1:25" s="79" customFormat="1" ht="60.75" customHeight="1" x14ac:dyDescent="0.25">
      <c r="A27" s="112">
        <v>18</v>
      </c>
      <c r="B27" s="120" t="s">
        <v>487</v>
      </c>
      <c r="C27" s="230" t="s">
        <v>560</v>
      </c>
      <c r="D27" s="120" t="s">
        <v>35</v>
      </c>
      <c r="E27" s="117" t="s">
        <v>67</v>
      </c>
      <c r="F27" s="231">
        <v>44927</v>
      </c>
      <c r="G27" s="231">
        <v>45291</v>
      </c>
      <c r="H27" s="81"/>
      <c r="I27" s="81"/>
      <c r="J27" s="81"/>
      <c r="K27" s="81"/>
      <c r="L27" s="81"/>
      <c r="M27" s="81"/>
      <c r="N27" s="81"/>
      <c r="O27" s="81"/>
      <c r="P27" s="81"/>
      <c r="Q27" s="81"/>
      <c r="R27" s="81"/>
      <c r="S27" s="81"/>
      <c r="T27" s="81"/>
      <c r="U27" s="81"/>
      <c r="V27" s="81"/>
      <c r="W27" s="81"/>
      <c r="X27" s="81"/>
      <c r="Y27" s="81"/>
    </row>
    <row r="28" spans="1:25" s="79" customFormat="1" ht="36.75" customHeight="1" x14ac:dyDescent="0.25">
      <c r="A28" s="112">
        <v>19</v>
      </c>
      <c r="B28" s="120" t="s">
        <v>487</v>
      </c>
      <c r="C28" s="230" t="s">
        <v>560</v>
      </c>
      <c r="D28" s="120" t="s">
        <v>35</v>
      </c>
      <c r="E28" s="117" t="s">
        <v>567</v>
      </c>
      <c r="F28" s="231">
        <v>44927</v>
      </c>
      <c r="G28" s="231">
        <v>45291</v>
      </c>
      <c r="H28" s="81"/>
      <c r="I28" s="81"/>
      <c r="J28" s="81"/>
      <c r="K28" s="81"/>
      <c r="L28" s="81"/>
      <c r="M28" s="81"/>
      <c r="N28" s="81"/>
      <c r="O28" s="81"/>
      <c r="P28" s="81"/>
      <c r="Q28" s="81"/>
      <c r="R28" s="81"/>
      <c r="S28" s="81"/>
      <c r="T28" s="81"/>
      <c r="U28" s="81"/>
      <c r="V28" s="81"/>
      <c r="W28" s="81"/>
      <c r="X28" s="81"/>
      <c r="Y28" s="81"/>
    </row>
    <row r="29" spans="1:25" s="79" customFormat="1" ht="38.25" x14ac:dyDescent="0.25">
      <c r="A29" s="112">
        <v>20</v>
      </c>
      <c r="B29" s="120" t="s">
        <v>487</v>
      </c>
      <c r="C29" s="230" t="s">
        <v>560</v>
      </c>
      <c r="D29" s="120" t="s">
        <v>35</v>
      </c>
      <c r="E29" s="117" t="s">
        <v>568</v>
      </c>
      <c r="F29" s="231">
        <v>44927</v>
      </c>
      <c r="G29" s="231">
        <v>45291</v>
      </c>
      <c r="H29" s="81"/>
      <c r="I29" s="81"/>
      <c r="J29" s="81"/>
      <c r="K29" s="81"/>
      <c r="L29" s="81"/>
      <c r="M29" s="81"/>
      <c r="N29" s="81"/>
      <c r="O29" s="81"/>
      <c r="P29" s="81"/>
      <c r="Q29" s="81"/>
      <c r="R29" s="81"/>
      <c r="S29" s="81"/>
      <c r="T29" s="81"/>
      <c r="U29" s="81"/>
      <c r="V29" s="81"/>
      <c r="W29" s="81"/>
      <c r="X29" s="81"/>
      <c r="Y29" s="81"/>
    </row>
    <row r="30" spans="1:25" s="79" customFormat="1" ht="63" customHeight="1" x14ac:dyDescent="0.25">
      <c r="A30" s="112">
        <v>21</v>
      </c>
      <c r="B30" s="120" t="s">
        <v>487</v>
      </c>
      <c r="C30" s="230" t="s">
        <v>560</v>
      </c>
      <c r="D30" s="120" t="s">
        <v>35</v>
      </c>
      <c r="E30" s="117" t="s">
        <v>67</v>
      </c>
      <c r="F30" s="231">
        <v>44927</v>
      </c>
      <c r="G30" s="231">
        <v>45291</v>
      </c>
      <c r="H30" s="81"/>
      <c r="I30" s="81"/>
      <c r="J30" s="81"/>
      <c r="K30" s="81"/>
      <c r="L30" s="81"/>
      <c r="M30" s="81"/>
      <c r="N30" s="81"/>
      <c r="O30" s="81"/>
      <c r="P30" s="81"/>
      <c r="Q30" s="81"/>
      <c r="R30" s="81"/>
      <c r="S30" s="81"/>
      <c r="T30" s="81"/>
      <c r="U30" s="81"/>
      <c r="V30" s="81"/>
      <c r="W30" s="81"/>
      <c r="X30" s="81"/>
      <c r="Y30" s="81"/>
    </row>
    <row r="31" spans="1:25" s="79" customFormat="1" ht="57.75" customHeight="1" x14ac:dyDescent="0.25">
      <c r="A31" s="112">
        <v>22</v>
      </c>
      <c r="B31" s="120" t="s">
        <v>487</v>
      </c>
      <c r="C31" s="230" t="s">
        <v>560</v>
      </c>
      <c r="D31" s="120" t="s">
        <v>35</v>
      </c>
      <c r="E31" s="117" t="s">
        <v>67</v>
      </c>
      <c r="F31" s="231">
        <v>44927</v>
      </c>
      <c r="G31" s="231">
        <v>45291</v>
      </c>
      <c r="H31" s="81"/>
      <c r="I31" s="81"/>
      <c r="J31" s="81"/>
      <c r="K31" s="81"/>
      <c r="L31" s="81"/>
      <c r="M31" s="81"/>
      <c r="N31" s="81"/>
      <c r="O31" s="81"/>
      <c r="P31" s="81"/>
      <c r="Q31" s="81"/>
      <c r="R31" s="81"/>
      <c r="S31" s="81"/>
      <c r="T31" s="81"/>
      <c r="U31" s="81"/>
      <c r="V31" s="81"/>
      <c r="W31" s="81"/>
      <c r="X31" s="81"/>
      <c r="Y31" s="81"/>
    </row>
    <row r="32" spans="1:25" s="79" customFormat="1" ht="25.5" x14ac:dyDescent="0.25">
      <c r="A32" s="112">
        <v>23</v>
      </c>
      <c r="B32" s="120" t="s">
        <v>487</v>
      </c>
      <c r="C32" s="230" t="s">
        <v>560</v>
      </c>
      <c r="D32" s="120" t="s">
        <v>35</v>
      </c>
      <c r="E32" s="230" t="s">
        <v>569</v>
      </c>
      <c r="F32" s="231">
        <v>44927</v>
      </c>
      <c r="G32" s="231">
        <v>45291</v>
      </c>
      <c r="H32" s="81"/>
      <c r="I32" s="81"/>
      <c r="J32" s="81"/>
      <c r="K32" s="81"/>
      <c r="L32" s="81"/>
      <c r="M32" s="81"/>
      <c r="N32" s="81"/>
      <c r="O32" s="81"/>
      <c r="P32" s="81"/>
      <c r="Q32" s="81"/>
      <c r="R32" s="81"/>
      <c r="S32" s="81"/>
      <c r="T32" s="81"/>
      <c r="U32" s="81"/>
      <c r="V32" s="81"/>
      <c r="W32" s="81"/>
      <c r="X32" s="81"/>
      <c r="Y32" s="81"/>
    </row>
    <row r="33" spans="1:25" s="79" customFormat="1" ht="25.5" x14ac:dyDescent="0.25">
      <c r="A33" s="112">
        <v>24</v>
      </c>
      <c r="B33" s="120" t="s">
        <v>487</v>
      </c>
      <c r="C33" s="230" t="s">
        <v>560</v>
      </c>
      <c r="D33" s="120" t="s">
        <v>35</v>
      </c>
      <c r="E33" s="242" t="s">
        <v>570</v>
      </c>
      <c r="F33" s="231">
        <v>44927</v>
      </c>
      <c r="G33" s="231">
        <v>45291</v>
      </c>
      <c r="H33" s="81"/>
      <c r="I33" s="81"/>
      <c r="J33" s="81"/>
      <c r="K33" s="81"/>
      <c r="L33" s="81"/>
      <c r="M33" s="81"/>
      <c r="N33" s="81"/>
      <c r="O33" s="81"/>
      <c r="P33" s="81"/>
      <c r="Q33" s="81"/>
      <c r="R33" s="81"/>
      <c r="S33" s="81"/>
      <c r="T33" s="81"/>
      <c r="U33" s="81"/>
      <c r="V33" s="81"/>
      <c r="W33" s="81"/>
      <c r="X33" s="81"/>
      <c r="Y33" s="81"/>
    </row>
    <row r="34" spans="1:25" s="79" customFormat="1" ht="25.5" x14ac:dyDescent="0.25">
      <c r="A34" s="112">
        <v>25</v>
      </c>
      <c r="B34" s="120" t="s">
        <v>487</v>
      </c>
      <c r="C34" s="230" t="s">
        <v>560</v>
      </c>
      <c r="D34" s="120" t="s">
        <v>35</v>
      </c>
      <c r="E34" s="117" t="s">
        <v>571</v>
      </c>
      <c r="F34" s="231">
        <v>44927</v>
      </c>
      <c r="G34" s="231">
        <v>45291</v>
      </c>
      <c r="H34" s="81"/>
      <c r="I34" s="81"/>
      <c r="J34" s="81"/>
      <c r="K34" s="81"/>
      <c r="L34" s="81"/>
      <c r="M34" s="81"/>
      <c r="N34" s="81"/>
      <c r="O34" s="81"/>
      <c r="P34" s="81"/>
      <c r="Q34" s="81"/>
      <c r="R34" s="81"/>
      <c r="S34" s="81"/>
      <c r="T34" s="81"/>
      <c r="U34" s="81"/>
      <c r="V34" s="81"/>
      <c r="W34" s="81"/>
      <c r="X34" s="81"/>
      <c r="Y34" s="81"/>
    </row>
    <row r="35" spans="1:25" s="79" customFormat="1" ht="25.5" x14ac:dyDescent="0.25">
      <c r="A35" s="112">
        <v>26</v>
      </c>
      <c r="B35" s="120" t="s">
        <v>487</v>
      </c>
      <c r="C35" s="230" t="s">
        <v>560</v>
      </c>
      <c r="D35" s="120" t="s">
        <v>35</v>
      </c>
      <c r="E35" s="230" t="s">
        <v>563</v>
      </c>
      <c r="F35" s="231">
        <v>44927</v>
      </c>
      <c r="G35" s="231">
        <v>45291</v>
      </c>
      <c r="H35" s="81"/>
      <c r="I35" s="81"/>
      <c r="J35" s="81"/>
      <c r="K35" s="81"/>
      <c r="L35" s="81"/>
      <c r="M35" s="81"/>
      <c r="N35" s="81"/>
      <c r="O35" s="81"/>
      <c r="P35" s="81"/>
      <c r="Q35" s="81"/>
      <c r="R35" s="81"/>
      <c r="S35" s="81"/>
      <c r="T35" s="81"/>
      <c r="U35" s="81"/>
      <c r="V35" s="81"/>
      <c r="W35" s="81"/>
      <c r="X35" s="81"/>
      <c r="Y35" s="81"/>
    </row>
    <row r="36" spans="1:25" s="79" customFormat="1" ht="25.5" x14ac:dyDescent="0.25">
      <c r="A36" s="112">
        <v>27</v>
      </c>
      <c r="B36" s="120" t="s">
        <v>487</v>
      </c>
      <c r="C36" s="230" t="s">
        <v>560</v>
      </c>
      <c r="D36" s="120" t="s">
        <v>35</v>
      </c>
      <c r="E36" s="242" t="s">
        <v>563</v>
      </c>
      <c r="F36" s="231">
        <v>44927</v>
      </c>
      <c r="G36" s="231">
        <v>45291</v>
      </c>
      <c r="H36" s="81"/>
      <c r="I36" s="81"/>
      <c r="J36" s="81"/>
      <c r="K36" s="81"/>
      <c r="L36" s="81"/>
      <c r="M36" s="81"/>
      <c r="N36" s="81"/>
      <c r="O36" s="81"/>
      <c r="P36" s="81"/>
      <c r="Q36" s="81"/>
      <c r="R36" s="81"/>
      <c r="S36" s="81"/>
      <c r="T36" s="81"/>
      <c r="U36" s="81"/>
      <c r="V36" s="81"/>
      <c r="W36" s="81"/>
      <c r="X36" s="81"/>
      <c r="Y36" s="81"/>
    </row>
    <row r="37" spans="1:25" s="79" customFormat="1" ht="25.5" x14ac:dyDescent="0.25">
      <c r="A37" s="112">
        <v>28</v>
      </c>
      <c r="B37" s="120" t="s">
        <v>487</v>
      </c>
      <c r="C37" s="230" t="s">
        <v>560</v>
      </c>
      <c r="D37" s="120" t="s">
        <v>35</v>
      </c>
      <c r="E37" s="230" t="s">
        <v>572</v>
      </c>
      <c r="F37" s="231">
        <v>44927</v>
      </c>
      <c r="G37" s="231">
        <v>45291</v>
      </c>
      <c r="H37" s="81"/>
      <c r="I37" s="81"/>
      <c r="J37" s="81"/>
      <c r="K37" s="81"/>
      <c r="L37" s="81"/>
      <c r="M37" s="81"/>
      <c r="N37" s="81"/>
      <c r="O37" s="81"/>
      <c r="P37" s="81"/>
      <c r="Q37" s="81"/>
      <c r="R37" s="81"/>
      <c r="S37" s="81"/>
      <c r="T37" s="81"/>
      <c r="U37" s="81"/>
      <c r="V37" s="81"/>
      <c r="W37" s="81"/>
      <c r="X37" s="81"/>
      <c r="Y37" s="81"/>
    </row>
    <row r="38" spans="1:25" s="79" customFormat="1" x14ac:dyDescent="0.25">
      <c r="A38" s="112"/>
      <c r="B38" s="120"/>
      <c r="C38" s="230"/>
      <c r="D38" s="120"/>
      <c r="E38" s="230"/>
      <c r="F38" s="231"/>
      <c r="G38" s="231"/>
      <c r="H38" s="81"/>
      <c r="I38" s="81"/>
      <c r="J38" s="81"/>
      <c r="K38" s="81"/>
      <c r="L38" s="81"/>
      <c r="M38" s="81"/>
      <c r="N38" s="81"/>
      <c r="O38" s="81"/>
      <c r="P38" s="81"/>
      <c r="Q38" s="81"/>
      <c r="R38" s="81"/>
      <c r="S38" s="81"/>
      <c r="T38" s="81"/>
      <c r="U38" s="81"/>
      <c r="V38" s="81"/>
      <c r="W38" s="81"/>
      <c r="X38" s="81"/>
      <c r="Y38" s="81"/>
    </row>
  </sheetData>
  <mergeCells count="9">
    <mergeCell ref="B1:D3"/>
    <mergeCell ref="E1:E3"/>
    <mergeCell ref="B6:G7"/>
    <mergeCell ref="B8:E8"/>
    <mergeCell ref="F8:G8"/>
    <mergeCell ref="B4:D5"/>
    <mergeCell ref="E4:E5"/>
    <mergeCell ref="F4:F5"/>
    <mergeCell ref="G4:G5"/>
  </mergeCells>
  <conditionalFormatting sqref="G1:G3">
    <cfRule type="containsText" dxfId="7" priority="1" operator="containsText" text="ZONA RIESGO BAJA">
      <formula>NOT(ISERROR(SEARCH("ZONA RIESGO BAJA",G1)))</formula>
    </cfRule>
    <cfRule type="containsText" dxfId="6" priority="2" operator="containsText" text="ZONA RIESGO MODERADO">
      <formula>NOT(ISERROR(SEARCH("ZONA RIESGO MODERADO",G1)))</formula>
    </cfRule>
    <cfRule type="containsText" dxfId="5" priority="3" operator="containsText" text="ZONA RIESGO ALTO">
      <formula>NOT(ISERROR(SEARCH("ZONA RIESGO ALTO",G1)))</formula>
    </cfRule>
    <cfRule type="containsText" dxfId="4" priority="4" operator="containsText" text="ZONA RIESGO EXTREMO">
      <formula>NOT(ISERROR(SEARCH("ZONA RIESGO EXTREMO",G1)))</formula>
    </cfRule>
  </conditionalFormatting>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'TABLAS DE INFORMACIÓN'!$E$13:$E$16</xm:f>
          </x14:formula1>
          <xm:sqref>B10:B38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0">
    <tabColor rgb="FFFFFF00"/>
  </sheetPr>
  <dimension ref="A1:G7"/>
  <sheetViews>
    <sheetView view="pageBreakPreview" zoomScale="130" zoomScaleNormal="90" zoomScaleSheetLayoutView="130" workbookViewId="0">
      <selection activeCell="D4" sqref="D4:E5"/>
    </sheetView>
  </sheetViews>
  <sheetFormatPr baseColWidth="10" defaultColWidth="35.85546875" defaultRowHeight="12.75" x14ac:dyDescent="0.2"/>
  <cols>
    <col min="1" max="1" width="35.85546875" style="87"/>
    <col min="2" max="2" width="31.42578125" style="87" customWidth="1"/>
    <col min="3" max="3" width="34.28515625" style="87" customWidth="1"/>
    <col min="4" max="4" width="32.7109375" style="87" customWidth="1"/>
    <col min="5" max="5" width="32.28515625" style="87" customWidth="1"/>
    <col min="6" max="6" width="25.28515625" style="87" bestFit="1" customWidth="1"/>
    <col min="7" max="7" width="15.42578125" style="87" customWidth="1"/>
    <col min="8" max="16384" width="35.85546875" style="87"/>
  </cols>
  <sheetData>
    <row r="1" spans="1:7" ht="13.5" customHeight="1" thickBot="1" x14ac:dyDescent="0.25">
      <c r="A1" s="84"/>
      <c r="B1" s="303" t="s">
        <v>0</v>
      </c>
      <c r="C1" s="342"/>
      <c r="D1" s="353" t="s">
        <v>1</v>
      </c>
      <c r="E1" s="354"/>
      <c r="F1" s="85" t="s">
        <v>2</v>
      </c>
      <c r="G1" s="86" t="s">
        <v>3</v>
      </c>
    </row>
    <row r="2" spans="1:7" ht="15.75" customHeight="1" thickBot="1" x14ac:dyDescent="0.25">
      <c r="A2" s="84"/>
      <c r="B2" s="310"/>
      <c r="C2" s="311"/>
      <c r="D2" s="355"/>
      <c r="E2" s="356"/>
      <c r="F2" s="82" t="s">
        <v>4</v>
      </c>
      <c r="G2" s="88">
        <v>1</v>
      </c>
    </row>
    <row r="3" spans="1:7" ht="15" customHeight="1" thickBot="1" x14ac:dyDescent="0.25">
      <c r="A3" s="84"/>
      <c r="B3" s="305"/>
      <c r="C3" s="312"/>
      <c r="D3" s="357"/>
      <c r="E3" s="358"/>
      <c r="F3" s="80" t="s">
        <v>5</v>
      </c>
      <c r="G3" s="89">
        <v>44447</v>
      </c>
    </row>
    <row r="4" spans="1:7" ht="15" customHeight="1" x14ac:dyDescent="0.2">
      <c r="A4" s="84"/>
      <c r="B4" s="303" t="s">
        <v>6</v>
      </c>
      <c r="C4" s="342"/>
      <c r="D4" s="300" t="s">
        <v>7</v>
      </c>
      <c r="E4" s="301"/>
      <c r="F4" s="303" t="s">
        <v>8</v>
      </c>
      <c r="G4" s="263" t="s">
        <v>573</v>
      </c>
    </row>
    <row r="5" spans="1:7" ht="15.75" customHeight="1" thickBot="1" x14ac:dyDescent="0.25">
      <c r="A5" s="84"/>
      <c r="B5" s="305"/>
      <c r="C5" s="312"/>
      <c r="D5" s="302"/>
      <c r="E5" s="292"/>
      <c r="F5" s="305"/>
      <c r="G5" s="265"/>
    </row>
    <row r="6" spans="1:7" ht="13.5" thickBot="1" x14ac:dyDescent="0.25">
      <c r="A6" s="380" t="s">
        <v>574</v>
      </c>
      <c r="B6" s="381"/>
      <c r="C6" s="381"/>
      <c r="D6" s="381"/>
      <c r="E6" s="382"/>
      <c r="F6" s="94" t="s">
        <v>575</v>
      </c>
      <c r="G6" s="94" t="s">
        <v>576</v>
      </c>
    </row>
    <row r="7" spans="1:7" x14ac:dyDescent="0.2">
      <c r="A7" s="383" t="s">
        <v>577</v>
      </c>
      <c r="B7" s="383"/>
      <c r="C7" s="383"/>
      <c r="D7" s="383"/>
      <c r="E7" s="383"/>
      <c r="F7" s="95">
        <v>43748</v>
      </c>
      <c r="G7" s="96">
        <v>1</v>
      </c>
    </row>
  </sheetData>
  <mergeCells count="8">
    <mergeCell ref="B1:C3"/>
    <mergeCell ref="D1:E3"/>
    <mergeCell ref="G4:G5"/>
    <mergeCell ref="A6:E6"/>
    <mergeCell ref="A7:E7"/>
    <mergeCell ref="B4:C5"/>
    <mergeCell ref="D4:E5"/>
    <mergeCell ref="F4:F5"/>
  </mergeCells>
  <conditionalFormatting sqref="G1:G3">
    <cfRule type="containsText" dxfId="3" priority="1" operator="containsText" text="ZONA RIESGO BAJA">
      <formula>NOT(ISERROR(SEARCH("ZONA RIESGO BAJA",G1)))</formula>
    </cfRule>
    <cfRule type="containsText" dxfId="2" priority="2" operator="containsText" text="ZONA RIESGO MODERADO">
      <formula>NOT(ISERROR(SEARCH("ZONA RIESGO MODERADO",G1)))</formula>
    </cfRule>
    <cfRule type="containsText" dxfId="1" priority="3" operator="containsText" text="ZONA RIESGO ALTO">
      <formula>NOT(ISERROR(SEARCH("ZONA RIESGO ALTO",G1)))</formula>
    </cfRule>
    <cfRule type="containsText" dxfId="0" priority="4" operator="containsText" text="ZONA RIESGO EXTREMO">
      <formula>NOT(ISERROR(SEARCH("ZONA RIESGO EXTREMO",G1)))</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dimension ref="A1:BJ233"/>
  <sheetViews>
    <sheetView topLeftCell="A7" zoomScale="80" zoomScaleNormal="80" zoomScaleSheetLayoutView="30" workbookViewId="0">
      <selection activeCell="Q15" sqref="Q15"/>
    </sheetView>
  </sheetViews>
  <sheetFormatPr baseColWidth="10" defaultColWidth="11.42578125" defaultRowHeight="15" x14ac:dyDescent="0.25"/>
  <cols>
    <col min="1" max="1" width="17.7109375" style="2" bestFit="1" customWidth="1"/>
    <col min="2" max="2" width="45.28515625" style="2" customWidth="1"/>
    <col min="3" max="3" width="8.85546875" style="2" customWidth="1"/>
    <col min="4" max="4" width="50.5703125" style="2" customWidth="1"/>
    <col min="5" max="5" width="14" style="2" customWidth="1"/>
    <col min="6" max="6" width="50.28515625" style="2" customWidth="1"/>
    <col min="7" max="7" width="20" style="2" bestFit="1" customWidth="1"/>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x14ac:dyDescent="0.3">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x14ac:dyDescent="0.3">
      <c r="A2" s="1"/>
      <c r="B2" s="1"/>
      <c r="C2" s="1"/>
      <c r="D2" s="1"/>
      <c r="E2" s="1"/>
      <c r="F2" s="1"/>
      <c r="G2" s="1"/>
      <c r="H2" s="1"/>
      <c r="I2" s="1"/>
      <c r="J2" s="1"/>
      <c r="K2" s="387" t="s">
        <v>578</v>
      </c>
      <c r="L2" s="388"/>
      <c r="M2" s="1"/>
      <c r="N2" s="3"/>
      <c r="O2" s="4" t="s">
        <v>579</v>
      </c>
      <c r="P2" s="1"/>
      <c r="Q2" s="387" t="s">
        <v>580</v>
      </c>
      <c r="R2" s="388"/>
      <c r="S2" s="1"/>
      <c r="T2" s="385" t="s">
        <v>581</v>
      </c>
      <c r="U2" s="386"/>
      <c r="V2" s="1"/>
      <c r="W2" s="5" t="s">
        <v>582</v>
      </c>
      <c r="X2" s="1"/>
      <c r="Y2" s="5" t="s">
        <v>582</v>
      </c>
      <c r="Z2" s="1"/>
      <c r="AA2" s="5" t="s">
        <v>582</v>
      </c>
      <c r="AB2" s="1"/>
      <c r="AC2" s="5" t="s">
        <v>582</v>
      </c>
      <c r="AD2" s="1"/>
      <c r="AE2" s="5" t="s">
        <v>582</v>
      </c>
      <c r="AF2" s="1"/>
      <c r="AG2" s="5" t="s">
        <v>582</v>
      </c>
      <c r="AH2" s="1"/>
      <c r="AI2" s="5" t="s">
        <v>582</v>
      </c>
      <c r="AJ2" s="1"/>
      <c r="AK2" s="5" t="s">
        <v>582</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x14ac:dyDescent="0.3">
      <c r="A3" s="1"/>
      <c r="B3" s="389" t="s">
        <v>583</v>
      </c>
      <c r="C3" s="390"/>
      <c r="D3" s="1"/>
      <c r="E3" s="387" t="s">
        <v>584</v>
      </c>
      <c r="F3" s="388"/>
      <c r="G3" s="1"/>
      <c r="H3" s="385" t="s">
        <v>585</v>
      </c>
      <c r="I3" s="386"/>
      <c r="J3" s="1"/>
      <c r="K3" s="1"/>
      <c r="L3" s="1"/>
      <c r="M3" s="1"/>
      <c r="N3" s="6"/>
      <c r="O3" s="7" t="s">
        <v>586</v>
      </c>
      <c r="P3" s="8"/>
      <c r="Q3" s="9" t="s">
        <v>587</v>
      </c>
      <c r="R3" s="10" t="s">
        <v>588</v>
      </c>
      <c r="S3" s="1"/>
      <c r="T3" s="10" t="s">
        <v>589</v>
      </c>
      <c r="U3" s="10" t="s">
        <v>588</v>
      </c>
      <c r="V3" s="1"/>
      <c r="W3" s="9" t="s">
        <v>590</v>
      </c>
      <c r="X3" s="1"/>
      <c r="Y3" s="9" t="s">
        <v>591</v>
      </c>
      <c r="Z3" s="1"/>
      <c r="AA3" s="9" t="s">
        <v>592</v>
      </c>
      <c r="AB3" s="1"/>
      <c r="AC3" s="9" t="s">
        <v>593</v>
      </c>
      <c r="AD3" s="1"/>
      <c r="AE3" s="9" t="s">
        <v>594</v>
      </c>
      <c r="AF3" s="1"/>
      <c r="AG3" s="9" t="s">
        <v>595</v>
      </c>
      <c r="AH3" s="1"/>
      <c r="AI3" s="9" t="s">
        <v>596</v>
      </c>
      <c r="AJ3" s="1"/>
      <c r="AK3" s="9" t="s">
        <v>596</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x14ac:dyDescent="0.3">
      <c r="A4" s="1"/>
      <c r="B4" s="11" t="s">
        <v>597</v>
      </c>
      <c r="C4" s="11" t="s">
        <v>588</v>
      </c>
      <c r="D4" s="1"/>
      <c r="E4" s="9" t="s">
        <v>598</v>
      </c>
      <c r="F4" s="12" t="s">
        <v>588</v>
      </c>
      <c r="G4" s="1"/>
      <c r="H4" s="9" t="s">
        <v>599</v>
      </c>
      <c r="I4" s="12" t="s">
        <v>588</v>
      </c>
      <c r="J4" s="1"/>
      <c r="K4" s="1"/>
      <c r="L4" s="1"/>
      <c r="M4" s="1"/>
      <c r="N4" s="13"/>
      <c r="O4" s="7" t="s">
        <v>600</v>
      </c>
      <c r="P4" s="1"/>
      <c r="Q4" s="14" t="s">
        <v>601</v>
      </c>
      <c r="R4" s="15" t="s">
        <v>602</v>
      </c>
      <c r="S4" s="1"/>
      <c r="T4" s="16" t="s">
        <v>489</v>
      </c>
      <c r="U4" s="71" t="s">
        <v>603</v>
      </c>
      <c r="V4" s="1"/>
      <c r="W4" s="17" t="s">
        <v>490</v>
      </c>
      <c r="X4" s="1"/>
      <c r="Y4" s="17" t="s">
        <v>491</v>
      </c>
      <c r="Z4" s="1"/>
      <c r="AA4" s="62" t="s">
        <v>494</v>
      </c>
      <c r="AB4" s="1"/>
      <c r="AC4" s="62" t="s">
        <v>492</v>
      </c>
      <c r="AD4" s="1"/>
      <c r="AE4" s="17" t="s">
        <v>491</v>
      </c>
      <c r="AF4" s="1"/>
      <c r="AG4" s="17" t="s">
        <v>495</v>
      </c>
      <c r="AH4" s="1"/>
      <c r="AI4" s="17" t="s">
        <v>551</v>
      </c>
      <c r="AJ4" s="1"/>
      <c r="AK4" s="17" t="s">
        <v>551</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x14ac:dyDescent="0.3">
      <c r="A5" s="1"/>
      <c r="B5" s="18" t="s">
        <v>604</v>
      </c>
      <c r="C5" s="19" t="s">
        <v>605</v>
      </c>
      <c r="D5" s="1"/>
      <c r="E5" s="16">
        <v>5</v>
      </c>
      <c r="F5" s="20" t="s">
        <v>606</v>
      </c>
      <c r="G5" s="1"/>
      <c r="H5" s="16">
        <v>5</v>
      </c>
      <c r="I5" s="20" t="s">
        <v>607</v>
      </c>
      <c r="J5" s="1"/>
      <c r="K5" s="1"/>
      <c r="L5" s="1"/>
      <c r="M5" s="1"/>
      <c r="N5" s="21"/>
      <c r="O5" s="22" t="s">
        <v>608</v>
      </c>
      <c r="P5" s="1"/>
      <c r="Q5" s="65" t="s">
        <v>609</v>
      </c>
      <c r="R5" s="64" t="s">
        <v>610</v>
      </c>
      <c r="S5" s="1"/>
      <c r="T5" s="14" t="s">
        <v>611</v>
      </c>
      <c r="U5" s="23" t="s">
        <v>612</v>
      </c>
      <c r="V5" s="1"/>
      <c r="W5" s="65" t="s">
        <v>613</v>
      </c>
      <c r="X5" s="1"/>
      <c r="Y5" s="65" t="s">
        <v>614</v>
      </c>
      <c r="Z5" s="1"/>
      <c r="AA5" s="63" t="s">
        <v>615</v>
      </c>
      <c r="AB5" s="1"/>
      <c r="AC5" s="71" t="s">
        <v>616</v>
      </c>
      <c r="AD5" s="1"/>
      <c r="AE5" s="65" t="s">
        <v>614</v>
      </c>
      <c r="AF5" s="1"/>
      <c r="AG5" s="16" t="s">
        <v>385</v>
      </c>
      <c r="AH5" s="1"/>
      <c r="AI5" s="65" t="s">
        <v>617</v>
      </c>
      <c r="AJ5" s="1"/>
      <c r="AK5" s="16" t="s">
        <v>618</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x14ac:dyDescent="0.3">
      <c r="A6" s="1"/>
      <c r="B6" s="24" t="s">
        <v>619</v>
      </c>
      <c r="C6" s="25" t="s">
        <v>620</v>
      </c>
      <c r="D6" s="1"/>
      <c r="E6" s="16">
        <v>4</v>
      </c>
      <c r="F6" s="20" t="s">
        <v>621</v>
      </c>
      <c r="G6" s="1"/>
      <c r="H6" s="16">
        <v>4</v>
      </c>
      <c r="I6" s="20" t="s">
        <v>622</v>
      </c>
      <c r="J6" s="1"/>
      <c r="K6" s="26" t="s">
        <v>623</v>
      </c>
      <c r="L6" s="1"/>
      <c r="M6" s="1"/>
      <c r="N6" s="1"/>
      <c r="O6" s="1"/>
      <c r="P6" s="1"/>
      <c r="Q6" s="1"/>
      <c r="R6" s="1"/>
      <c r="S6" s="1"/>
      <c r="T6" s="1"/>
      <c r="U6" s="1"/>
      <c r="V6" s="1"/>
      <c r="W6" s="1"/>
      <c r="X6" s="1"/>
      <c r="Y6" s="1"/>
      <c r="Z6" s="1"/>
      <c r="AA6" s="1"/>
      <c r="AB6" s="1"/>
      <c r="AC6" s="65" t="s">
        <v>624</v>
      </c>
      <c r="AD6" s="1"/>
      <c r="AE6" s="1"/>
      <c r="AF6" s="1"/>
      <c r="AG6" s="65" t="s">
        <v>625</v>
      </c>
      <c r="AH6" s="1"/>
      <c r="AI6" s="1"/>
      <c r="AJ6" s="1"/>
      <c r="AK6" s="65" t="s">
        <v>617</v>
      </c>
      <c r="AL6" s="1"/>
      <c r="AM6" s="1"/>
      <c r="AN6" s="1"/>
      <c r="AO6" s="1"/>
      <c r="AP6" s="1"/>
      <c r="AQ6" s="1"/>
      <c r="AR6" s="1"/>
      <c r="AS6" s="1"/>
      <c r="AT6" s="1"/>
      <c r="AU6" s="1"/>
      <c r="AV6" s="1"/>
      <c r="AW6" s="1"/>
      <c r="AX6" s="1"/>
      <c r="AY6" s="1"/>
      <c r="AZ6" s="1"/>
      <c r="BA6" s="1"/>
      <c r="BB6" s="1"/>
      <c r="BC6" s="1"/>
      <c r="BD6" s="1"/>
      <c r="BE6" s="1"/>
      <c r="BF6" s="1"/>
      <c r="BG6" s="1"/>
      <c r="BH6" s="1"/>
      <c r="BI6" s="1"/>
      <c r="BJ6" s="1"/>
    </row>
    <row r="7" spans="1:62" ht="409.5" x14ac:dyDescent="0.25">
      <c r="A7" s="1"/>
      <c r="B7" s="27" t="s">
        <v>626</v>
      </c>
      <c r="C7" s="28" t="s">
        <v>627</v>
      </c>
      <c r="D7" s="1"/>
      <c r="E7" s="16">
        <v>3</v>
      </c>
      <c r="F7" s="20" t="s">
        <v>628</v>
      </c>
      <c r="G7" s="1"/>
      <c r="H7" s="16">
        <v>3</v>
      </c>
      <c r="I7" s="20" t="s">
        <v>629</v>
      </c>
      <c r="J7" s="1"/>
      <c r="K7" s="16" t="s">
        <v>493</v>
      </c>
      <c r="L7" s="1"/>
      <c r="M7" s="1"/>
      <c r="N7" s="17">
        <v>5</v>
      </c>
      <c r="O7" s="29">
        <f>$N$7*O12</f>
        <v>5</v>
      </c>
      <c r="P7" s="30">
        <f>$N$7*P12</f>
        <v>10</v>
      </c>
      <c r="Q7" s="31">
        <f>$N$7*Q12</f>
        <v>15</v>
      </c>
      <c r="R7" s="31">
        <f>$N$7*R12</f>
        <v>20</v>
      </c>
      <c r="S7" s="32">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371.25" thickBot="1" x14ac:dyDescent="0.3">
      <c r="A8" s="1"/>
      <c r="B8" s="24" t="s">
        <v>630</v>
      </c>
      <c r="C8" s="25" t="s">
        <v>631</v>
      </c>
      <c r="D8" s="1"/>
      <c r="E8" s="16">
        <v>2</v>
      </c>
      <c r="F8" s="20" t="s">
        <v>632</v>
      </c>
      <c r="G8" s="1"/>
      <c r="H8" s="16">
        <v>2</v>
      </c>
      <c r="I8" s="20" t="s">
        <v>633</v>
      </c>
      <c r="J8" s="1"/>
      <c r="K8" s="65" t="s">
        <v>634</v>
      </c>
      <c r="L8" s="1"/>
      <c r="M8" s="1"/>
      <c r="N8" s="16">
        <v>4</v>
      </c>
      <c r="O8" s="33">
        <f>$N$8*O12</f>
        <v>4</v>
      </c>
      <c r="P8" s="34">
        <f>$N$8*P12</f>
        <v>8</v>
      </c>
      <c r="Q8" s="34">
        <f>$N$8*Q12</f>
        <v>12</v>
      </c>
      <c r="R8" s="35">
        <f>$N$8*R12</f>
        <v>16</v>
      </c>
      <c r="S8" s="36">
        <f>$N$8*S12</f>
        <v>20</v>
      </c>
      <c r="T8" s="1"/>
      <c r="U8" s="1"/>
      <c r="X8" s="1"/>
      <c r="Y8" s="1"/>
      <c r="Z8" s="1"/>
      <c r="AA8" s="1"/>
      <c r="AB8" s="1"/>
      <c r="AC8" s="1"/>
      <c r="AD8" s="1"/>
      <c r="AE8" s="1"/>
      <c r="AF8" s="1"/>
      <c r="AG8" s="1" t="s">
        <v>635</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186" thickBot="1" x14ac:dyDescent="0.3">
      <c r="A9" s="1"/>
      <c r="B9" s="27" t="s">
        <v>636</v>
      </c>
      <c r="C9" s="28" t="s">
        <v>637</v>
      </c>
      <c r="D9" s="1"/>
      <c r="E9" s="65">
        <v>1</v>
      </c>
      <c r="F9" s="37" t="s">
        <v>638</v>
      </c>
      <c r="G9" s="1"/>
      <c r="H9" s="65">
        <v>1</v>
      </c>
      <c r="I9" s="37" t="s">
        <v>639</v>
      </c>
      <c r="J9" s="1"/>
      <c r="L9" s="1"/>
      <c r="M9" s="1"/>
      <c r="N9" s="16">
        <v>3</v>
      </c>
      <c r="O9" s="38">
        <f>$N$9*O12</f>
        <v>3</v>
      </c>
      <c r="P9" s="39">
        <f>$N$9*P12</f>
        <v>6</v>
      </c>
      <c r="Q9" s="34">
        <f>$N$9*Q12</f>
        <v>9</v>
      </c>
      <c r="R9" s="35">
        <f>$N$9*R12</f>
        <v>12</v>
      </c>
      <c r="S9" s="36">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271.5" thickBot="1" x14ac:dyDescent="0.3">
      <c r="A10" s="1"/>
      <c r="B10" s="24" t="s">
        <v>640</v>
      </c>
      <c r="C10" s="25" t="s">
        <v>641</v>
      </c>
      <c r="D10" s="1"/>
      <c r="E10" s="1"/>
      <c r="F10" s="1"/>
      <c r="G10" s="1"/>
      <c r="H10" s="1"/>
      <c r="I10" s="1"/>
      <c r="J10" s="1"/>
      <c r="K10" s="26" t="s">
        <v>642</v>
      </c>
      <c r="L10" s="1"/>
      <c r="M10" s="1"/>
      <c r="N10" s="16">
        <v>2</v>
      </c>
      <c r="O10" s="38">
        <f>$N$10*O12</f>
        <v>2</v>
      </c>
      <c r="P10" s="40">
        <f>$N$10*P12</f>
        <v>4</v>
      </c>
      <c r="Q10" s="39">
        <f>$N$10*Q12</f>
        <v>6</v>
      </c>
      <c r="R10" s="34">
        <f>$N$10*R12</f>
        <v>8</v>
      </c>
      <c r="S10" s="36">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342.75" thickBot="1" x14ac:dyDescent="0.3">
      <c r="A11" s="1"/>
      <c r="B11" s="27" t="s">
        <v>643</v>
      </c>
      <c r="C11" s="28" t="s">
        <v>644</v>
      </c>
      <c r="D11" s="1"/>
      <c r="G11" s="1"/>
      <c r="H11" s="1"/>
      <c r="I11" s="1"/>
      <c r="J11" s="1"/>
      <c r="K11" s="16">
        <v>1</v>
      </c>
      <c r="L11" s="1"/>
      <c r="M11" s="1"/>
      <c r="N11" s="65">
        <v>1</v>
      </c>
      <c r="O11" s="41">
        <f>$N$11*O12</f>
        <v>1</v>
      </c>
      <c r="P11" s="42">
        <f>$N$11*P12</f>
        <v>2</v>
      </c>
      <c r="Q11" s="43">
        <f>$N$11*Q12</f>
        <v>3</v>
      </c>
      <c r="R11" s="44">
        <f>$N$11*R12</f>
        <v>4</v>
      </c>
      <c r="S11" s="45">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357" thickBot="1" x14ac:dyDescent="0.3">
      <c r="A12" s="1"/>
      <c r="B12" s="24" t="s">
        <v>645</v>
      </c>
      <c r="C12" s="25" t="s">
        <v>646</v>
      </c>
      <c r="D12" s="1"/>
      <c r="E12" s="46" t="s">
        <v>647</v>
      </c>
      <c r="F12" s="12" t="s">
        <v>588</v>
      </c>
      <c r="G12" s="1"/>
      <c r="H12" s="10" t="s">
        <v>648</v>
      </c>
      <c r="I12" s="47" t="s">
        <v>649</v>
      </c>
      <c r="J12" s="1"/>
      <c r="K12" s="16">
        <v>2</v>
      </c>
      <c r="L12" s="1"/>
      <c r="M12" s="1"/>
      <c r="N12" s="1"/>
      <c r="O12" s="73">
        <v>1</v>
      </c>
      <c r="P12" s="48">
        <v>2</v>
      </c>
      <c r="Q12" s="48">
        <v>3</v>
      </c>
      <c r="R12" s="48">
        <v>4</v>
      </c>
      <c r="S12" s="74">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300" thickBot="1" x14ac:dyDescent="0.3">
      <c r="A13" s="1"/>
      <c r="B13" s="49" t="s">
        <v>650</v>
      </c>
      <c r="C13" s="50" t="s">
        <v>651</v>
      </c>
      <c r="D13" s="1"/>
      <c r="E13" s="17" t="s">
        <v>652</v>
      </c>
      <c r="F13" s="62" t="s">
        <v>653</v>
      </c>
      <c r="G13" s="1"/>
      <c r="H13" s="51" t="s">
        <v>654</v>
      </c>
      <c r="I13" s="72" t="s">
        <v>655</v>
      </c>
      <c r="J13" s="1"/>
      <c r="K13" s="16">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409.6" thickBot="1" x14ac:dyDescent="0.3">
      <c r="A14" s="1"/>
      <c r="B14" s="24" t="s">
        <v>656</v>
      </c>
      <c r="C14" s="25" t="s">
        <v>657</v>
      </c>
      <c r="D14" s="1"/>
      <c r="E14" s="16" t="s">
        <v>487</v>
      </c>
      <c r="F14" s="71" t="s">
        <v>658</v>
      </c>
      <c r="G14" s="1"/>
      <c r="H14" s="52" t="s">
        <v>171</v>
      </c>
      <c r="I14" s="69" t="s">
        <v>659</v>
      </c>
      <c r="J14" s="1"/>
      <c r="K14" s="16">
        <v>4</v>
      </c>
      <c r="L14" s="1"/>
      <c r="M14" s="26" t="s">
        <v>660</v>
      </c>
      <c r="N14" s="66" t="s">
        <v>661</v>
      </c>
      <c r="O14" s="66" t="s">
        <v>662</v>
      </c>
      <c r="P14" s="66" t="s">
        <v>663</v>
      </c>
      <c r="Q14" s="67" t="s">
        <v>664</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328.5" thickBot="1" x14ac:dyDescent="0.3">
      <c r="A15" s="1"/>
      <c r="B15" s="53" t="s">
        <v>665</v>
      </c>
      <c r="C15" s="54" t="s">
        <v>666</v>
      </c>
      <c r="D15" s="1"/>
      <c r="E15" s="16" t="s">
        <v>667</v>
      </c>
      <c r="F15" s="71" t="s">
        <v>668</v>
      </c>
      <c r="G15" s="1"/>
      <c r="H15" s="52" t="s">
        <v>191</v>
      </c>
      <c r="I15" s="69" t="s">
        <v>669</v>
      </c>
      <c r="J15" s="1"/>
      <c r="K15" s="16">
        <v>5</v>
      </c>
      <c r="L15" s="1"/>
      <c r="M15" s="59">
        <v>1</v>
      </c>
      <c r="N15" s="55">
        <f>IF(AND('VALORACIÓN CON CONTROLES'!F10=0,'VALORACIÓN CON CONTROLES'!G10=0),#REF!,0)</f>
        <v>0</v>
      </c>
      <c r="O15" s="56">
        <f>IF(AND('VALORACIÓN CON CONTROLES'!F10=0,'VALORACIÓN CON CONTROLES'!G10&gt;0),IF(OR(AND(#REF!=1,'VALORACIÓN CON CONTROLES'!G10=1),AND(#REF!=2,'VALORACIÓN CON CONTROLES'!G10=1),AND(#REF!=3,'VALORACIÓN CON CONTROLES'!G10=1),AND(#REF!=1,'VALORACIÓN CON CONTROLES'!G10=2),AND(#REF!=2,'VALORACIÓN CON CONTROLES'!G10=2)),"ZONA RIESGO BAJA",IF(OR(AND(#REF!=4,'VALORACIÓN CON CONTROLES'!G10=1),AND(#REF!=3,'VALORACIÓN CON CONTROLES'!G10=2),AND(#REF!=2,'VALORACIÓN CON CONTROLES'!G10=3),AND(#REF!=1,'VALORACIÓN CON CONTROLES'!G10=3)),"ZONA RIESGO MODERADO",IF(OR(AND(#REF!=5,'VALORACIÓN CON CONTROLES'!G10=1),AND(#REF!=5,'VALORACIÓN CON CONTROLES'!G10=2),AND(#REF!=4,'VALORACIÓN CON CONTROLES'!G10=2),AND(#REF!=4,'VALORACIÓN CON CONTROLES'!G10=3),AND(#REF!=3,'VALORACIÓN CON CONTROLES'!G10=3),AND(#REF!=2,'VALORACIÓN CON CONTROLES'!G10=4),AND(#REF!=1,'VALORACIÓN CON CONTROLES'!G10=4),AND(#REF!=1,'VALORACIÓN CON CONTROLES'!G10=5)),"ZONA RIESGO ALTO",IF(OR(AND(#REF!=5,'VALORACIÓN CON CONTROLES'!G10=3),AND(#REF!=5,'VALORACIÓN CON CONTROLES'!G10=4),AND(#REF!=5,'VALORACIÓN CON CONTROLES'!G10=5),AND(#REF!=4,'VALORACIÓN CON CONTROLES'!G10=4),AND(#REF!=4,'VALORACIÓN CON CONTROLES'!G10=5),AND(#REF!=3,'VALORACIÓN CON CONTROLES'!G10=4),AND(#REF!=3,'VALORACIÓN CON CONTROLES'!G10=5),AND(#REF!=2,'VALORACIÓN CON CONTROLES'!G10=5)),"ZONA RIESGO EXTREMO")))),0)</f>
        <v>0</v>
      </c>
      <c r="P15" s="56">
        <f>IF(AND('VALORACIÓN CON CONTROLES'!F10&gt;0,'VALORACIÓN CON CONTROLES'!G10=0),IF(OR(AND('VALORACIÓN CON CONTROLES'!F10=1,#REF!=1),AND('VALORACIÓN CON CONTROLES'!F10=2,#REF!=1),AND('VALORACIÓN CON CONTROLES'!F10=3,#REF!=1),AND('VALORACIÓN CON CONTROLES'!F10=1,#REF!=2),AND('VALORACIÓN CON CONTROLES'!F10=2,#REF!=2)),"ZONA RIESGO BAJA",IF(OR(AND('VALORACIÓN CON CONTROLES'!F10=4,#REF!=1),AND('VALORACIÓN CON CONTROLES'!F10=3,#REF!=2),AND('VALORACIÓN CON CONTROLES'!F10=2,#REF!=3),AND('VALORACIÓN CON CONTROLES'!F10=1,#REF!=3)),"ZONA RIESGO MODERADO",IF(OR(AND('VALORACIÓN CON CONTROLES'!F10=5,#REF!=1),AND('VALORACIÓN CON CONTROLES'!F10=5,#REF!=2),AND('VALORACIÓN CON CONTROLES'!F10=4,#REF!=2),AND('VALORACIÓN CON CONTROLES'!F10=4,#REF!=3),AND('VALORACIÓN CON CONTROLES'!F10=3,#REF!=3),AND('VALORACIÓN CON CONTROLES'!F10=2,#REF!=4),AND('VALORACIÓN CON CONTROLES'!F10=1,#REF!=4),AND('VALORACIÓN CON CONTROLES'!F10=1,#REF!=5)),"ZONA RIESGO ALTO",IF(OR(AND('VALORACIÓN CON CONTROLES'!F10=5,#REF!=3),AND('VALORACIÓN CON CONTROLES'!F10=5,#REF!=4),AND('VALORACIÓN CON CONTROLES'!F10=5,#REF!=5),AND('VALORACIÓN CON CONTROLES'!F10=4,#REF!=4),AND('VALORACIÓN CON CONTROLES'!F10=4,#REF!=5),AND('VALORACIÓN CON CONTROLES'!F10=3,#REF!=4),AND('VALORACIÓN CON CONTROLES'!F10=3,#REF!=5),AND('VALORACIÓN CON CONTROLES'!F10=2,#REF!=5)),"ZONA RIESGO EXTREMO")))),0)</f>
        <v>0</v>
      </c>
      <c r="Q15" s="57" t="b">
        <f>IF(AND('VALORACIÓN CON CONTROLES'!F10&gt;0,'VALORACIÓN CON CONTROLES'!G10&gt;0),IF(OR(AND('VALORACIÓN CON CONTROLES'!F10=1,'VALORACIÓN CON CONTROLES'!G10=1),AND('VALORACIÓN CON CONTROLES'!F10=2,'VALORACIÓN CON CONTROLES'!G10=1),AND('VALORACIÓN CON CONTROLES'!F10=3,'VALORACIÓN CON CONTROLES'!G10=1),AND('VALORACIÓN CON CONTROLES'!F10=1,'VALORACIÓN CON CONTROLES'!G10=2),AND('VALORACIÓN CON CONTROLES'!F10=2,'VALORACIÓN CON CONTROLES'!G10=2)),"ZONA RIESGO BAJA",IF(OR(AND('VALORACIÓN CON CONTROLES'!F10=4,'VALORACIÓN CON CONTROLES'!G10=1),AND('VALORACIÓN CON CONTROLES'!F10=3,'VALORACIÓN CON CONTROLES'!G10=2),AND('VALORACIÓN CON CONTROLES'!F10=2,'VALORACIÓN CON CONTROLES'!G10=3),AND('VALORACIÓN CON CONTROLES'!F10=1,'VALORACIÓN CON CONTROLES'!G10=3)),"ZONA RIESGO MODERADO",IF(OR(AND('VALORACIÓN CON CONTROLES'!F10=5,'VALORACIÓN CON CONTROLES'!G10=1),AND('VALORACIÓN CON CONTROLES'!F10=5,'VALORACIÓN CON CONTROLES'!G10=2),AND('VALORACIÓN CON CONTROLES'!F10=4,'VALORACIÓN CON CONTROLES'!G10=2),AND('VALORACIÓN CON CONTROLES'!F10=4,'VALORACIÓN CON CONTROLES'!G10=3),AND('VALORACIÓN CON CONTROLES'!F10=3,'VALORACIÓN CON CONTROLES'!G10=3),AND('VALORACIÓN CON CONTROLES'!F10=2,'VALORACIÓN CON CONTROLES'!G10=4),AND('VALORACIÓN CON CONTROLES'!F10=1,'VALORACIÓN CON CONTROLES'!G10=4),AND('VALORACIÓN CON CONTROLES'!F10=1,'VALORACIÓN CON CONTROLES'!G10=5)),"ZONA RIESGO ALTO",IF(OR(AND('VALORACIÓN CON CONTROLES'!F10=5,'VALORACIÓN CON CONTROLES'!G10=3),AND('VALORACIÓN CON CONTROLES'!F10=5,'VALORACIÓN CON CONTROLES'!G10=4),AND('VALORACIÓN CON CONTROLES'!F10=5,'VALORACIÓN CON CONTROLES'!G10=5),AND('VALORACIÓN CON CONTROLES'!F10=4,'VALORACIÓN CON CONTROLES'!G10=4),AND('VALORACIÓN CON CONTROLES'!F10=4,'VALORACIÓN CON CONTROLES'!G10=5),AND('VALORACIÓN CON CONTROLES'!F10=3,'VALORACIÓN CON CONTROLES'!G10=4),AND('VALORACIÓN CON CONTROLES'!F10=3,'VALORACIÓN CON CONTROLES'!G10=5),AND('VALORACIÓN CON CONTROLES'!F10=2,'VALORACIÓN CON CONTROLES'!G10=5)),"ZONA RIESGO EXTREMO")))),0)</f>
        <v>0</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45.75" thickBot="1" x14ac:dyDescent="0.3">
      <c r="A16" s="1"/>
      <c r="B16" s="1"/>
      <c r="C16" s="1"/>
      <c r="D16" s="1"/>
      <c r="E16" s="65" t="s">
        <v>670</v>
      </c>
      <c r="F16" s="63" t="s">
        <v>671</v>
      </c>
      <c r="G16" s="1"/>
      <c r="H16" s="52" t="s">
        <v>1</v>
      </c>
      <c r="I16" s="58" t="s">
        <v>672</v>
      </c>
      <c r="J16" s="1"/>
      <c r="K16" s="16">
        <v>6</v>
      </c>
      <c r="L16" s="1"/>
      <c r="M16" s="59">
        <v>2</v>
      </c>
      <c r="N16" s="59">
        <f>IF(AND('VALORACIÓN CON CONTROLES'!F11=0,'VALORACIÓN CON CONTROLES'!G11=0),#REF!,0)</f>
        <v>0</v>
      </c>
      <c r="O16" s="1">
        <f>IF(AND('VALORACIÓN CON CONTROLES'!F11=0,'VALORACIÓN CON CONTROLES'!G11&gt;0),IF(OR(AND(#REF!=1,'VALORACIÓN CON CONTROLES'!G11=1),AND(#REF!=2,'VALORACIÓN CON CONTROLES'!G11=1),AND(#REF!=3,'VALORACIÓN CON CONTROLES'!G11=1),AND(#REF!=1,'VALORACIÓN CON CONTROLES'!G11=2),AND(#REF!=2,'VALORACIÓN CON CONTROLES'!G11=2)),"ZONA RIESGO BAJA",IF(OR(AND(#REF!=4,'VALORACIÓN CON CONTROLES'!G11=1),AND(#REF!=3,'VALORACIÓN CON CONTROLES'!G11=2),AND(#REF!=2,'VALORACIÓN CON CONTROLES'!G11=3),AND(#REF!=1,'VALORACIÓN CON CONTROLES'!G11=3)),"ZONA RIESGO MODERADO",IF(OR(AND(#REF!=5,'VALORACIÓN CON CONTROLES'!G11=1),AND(#REF!=5,'VALORACIÓN CON CONTROLES'!G11=2),AND(#REF!=4,'VALORACIÓN CON CONTROLES'!G11=2),AND(#REF!=4,'VALORACIÓN CON CONTROLES'!G11=3),AND(#REF!=3,'VALORACIÓN CON CONTROLES'!G11=3),AND(#REF!=2,'VALORACIÓN CON CONTROLES'!G11=4),AND(#REF!=1,'VALORACIÓN CON CONTROLES'!G11=4),AND(#REF!=1,'VALORACIÓN CON CONTROLES'!G11=5)),"ZONA RIESGO ALTO",IF(OR(AND(#REF!=5,'VALORACIÓN CON CONTROLES'!G11=3),AND(#REF!=5,'VALORACIÓN CON CONTROLES'!G11=4),AND(#REF!=5,'VALORACIÓN CON CONTROLES'!G11=5),AND(#REF!=4,'VALORACIÓN CON CONTROLES'!G11=4),AND(#REF!=4,'VALORACIÓN CON CONTROLES'!G11=5),AND(#REF!=3,'VALORACIÓN CON CONTROLES'!G11=4),AND(#REF!=3,'VALORACIÓN CON CONTROLES'!G11=5),AND(#REF!=2,'VALORACIÓN CON CONTROLES'!G11=5)),"ZONA RIESGO EXTREMO")))),0)</f>
        <v>0</v>
      </c>
      <c r="P16" s="1">
        <f>IF(AND('VALORACIÓN CON CONTROLES'!F11&gt;0,'VALORACIÓN CON CONTROLES'!G11=0),IF(OR(AND('VALORACIÓN CON CONTROLES'!F11=1,#REF!=1),AND('VALORACIÓN CON CONTROLES'!F11=2,#REF!=1),AND('VALORACIÓN CON CONTROLES'!F11=3,#REF!=1),AND('VALORACIÓN CON CONTROLES'!F11=1,#REF!=2),AND('VALORACIÓN CON CONTROLES'!F11=2,#REF!=2)),"ZONA RIESGO BAJA",IF(OR(AND('VALORACIÓN CON CONTROLES'!F11=4,#REF!=1),AND('VALORACIÓN CON CONTROLES'!F11=3,#REF!=2),AND('VALORACIÓN CON CONTROLES'!F11=2,#REF!=3),AND('VALORACIÓN CON CONTROLES'!F11=1,#REF!=3)),"ZONA RIESGO MODERADO",IF(OR(AND('VALORACIÓN CON CONTROLES'!F11=5,#REF!=1),AND('VALORACIÓN CON CONTROLES'!F11=5,#REF!=2),AND('VALORACIÓN CON CONTROLES'!F11=4,#REF!=2),AND('VALORACIÓN CON CONTROLES'!F11=4,#REF!=3),AND('VALORACIÓN CON CONTROLES'!F11=3,#REF!=3),AND('VALORACIÓN CON CONTROLES'!F11=2,#REF!=4),AND('VALORACIÓN CON CONTROLES'!F11=1,#REF!=4),AND('VALORACIÓN CON CONTROLES'!F11=1,#REF!=5)),"ZONA RIESGO ALTO",IF(OR(AND('VALORACIÓN CON CONTROLES'!F11=5,#REF!=3),AND('VALORACIÓN CON CONTROLES'!F11=5,#REF!=4),AND('VALORACIÓN CON CONTROLES'!F11=5,#REF!=5),AND('VALORACIÓN CON CONTROLES'!F11=4,#REF!=4),AND('VALORACIÓN CON CONTROLES'!F11=4,#REF!=5),AND('VALORACIÓN CON CONTROLES'!F11=3,#REF!=4),AND('VALORACIÓN CON CONTROLES'!F11=3,#REF!=5),AND('VALORACIÓN CON CONTROLES'!F11=2,#REF!=5)),"ZONA RIESGO EXTREMO")))),0)</f>
        <v>0</v>
      </c>
      <c r="Q16" s="57" t="b">
        <f>IF(AND('VALORACIÓN CON CONTROLES'!F11&gt;0,'VALORACIÓN CON CONTROLES'!G11&gt;0),IF(OR(AND('VALORACIÓN CON CONTROLES'!F11=1,'VALORACIÓN CON CONTROLES'!G11=1),AND('VALORACIÓN CON CONTROLES'!F11=2,'VALORACIÓN CON CONTROLES'!G11=1),AND('VALORACIÓN CON CONTROLES'!F11=3,'VALORACIÓN CON CONTROLES'!G11=1),AND('VALORACIÓN CON CONTROLES'!F11=1,'VALORACIÓN CON CONTROLES'!G11=2),AND('VALORACIÓN CON CONTROLES'!F11=2,'VALORACIÓN CON CONTROLES'!G11=2)),"ZONA RIESGO BAJA",IF(OR(AND('VALORACIÓN CON CONTROLES'!F11=4,'VALORACIÓN CON CONTROLES'!G11=1),AND('VALORACIÓN CON CONTROLES'!F11=3,'VALORACIÓN CON CONTROLES'!G11=2),AND('VALORACIÓN CON CONTROLES'!F11=2,'VALORACIÓN CON CONTROLES'!G11=3),AND('VALORACIÓN CON CONTROLES'!F11=1,'VALORACIÓN CON CONTROLES'!G11=3)),"ZONA RIESGO MODERADO",IF(OR(AND('VALORACIÓN CON CONTROLES'!F11=5,'VALORACIÓN CON CONTROLES'!G11=1),AND('VALORACIÓN CON CONTROLES'!F11=5,'VALORACIÓN CON CONTROLES'!G11=2),AND('VALORACIÓN CON CONTROLES'!F11=4,'VALORACIÓN CON CONTROLES'!G11=2),AND('VALORACIÓN CON CONTROLES'!F11=4,'VALORACIÓN CON CONTROLES'!G11=3),AND('VALORACIÓN CON CONTROLES'!F11=3,'VALORACIÓN CON CONTROLES'!G11=3),AND('VALORACIÓN CON CONTROLES'!F11=2,'VALORACIÓN CON CONTROLES'!G11=4),AND('VALORACIÓN CON CONTROLES'!F11=1,'VALORACIÓN CON CONTROLES'!G11=4),AND('VALORACIÓN CON CONTROLES'!F11=1,'VALORACIÓN CON CONTROLES'!G11=5)),"ZONA RIESGO ALTO",IF(OR(AND('VALORACIÓN CON CONTROLES'!F11=5,'VALORACIÓN CON CONTROLES'!G11=3),AND('VALORACIÓN CON CONTROLES'!F11=5,'VALORACIÓN CON CONTROLES'!G11=4),AND('VALORACIÓN CON CONTROLES'!F11=5,'VALORACIÓN CON CONTROLES'!G11=5),AND('VALORACIÓN CON CONTROLES'!F11=4,'VALORACIÓN CON CONTROLES'!G11=4),AND('VALORACIÓN CON CONTROLES'!F11=4,'VALORACIÓN CON CONTROLES'!G11=5),AND('VALORACIÓN CON CONTROLES'!F11=3,'VALORACIÓN CON CONTROLES'!G11=4),AND('VALORACIÓN CON CONTROLES'!F11=3,'VALORACIÓN CON CONTROLES'!G11=5),AND('VALORACIÓN CON CONTROLES'!F11=2,'VALORACIÓN CON CONTROLES'!G11=5)),"ZONA RIESGO EXTREMO")))),0)</f>
        <v>0</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x14ac:dyDescent="0.3">
      <c r="A17" s="1"/>
      <c r="B17" s="1"/>
      <c r="C17" s="1"/>
      <c r="D17" s="1"/>
      <c r="E17" s="1"/>
      <c r="F17" s="1"/>
      <c r="G17" s="1"/>
      <c r="H17" s="52" t="s">
        <v>673</v>
      </c>
      <c r="I17" s="69" t="s">
        <v>674</v>
      </c>
      <c r="J17" s="1"/>
      <c r="K17" s="16">
        <v>7</v>
      </c>
      <c r="L17" s="1"/>
      <c r="M17" s="59">
        <v>3</v>
      </c>
      <c r="N17" s="59">
        <f>IF(AND('VALORACIÓN CON CONTROLES'!F16=0,'VALORACIÓN CON CONTROLES'!G16=0),#REF!,0)</f>
        <v>0</v>
      </c>
      <c r="O17" s="1">
        <f>IF(AND('VALORACIÓN CON CONTROLES'!F16=0,'VALORACIÓN CON CONTROLES'!G16&gt;0),IF(OR(AND(#REF!=1,'VALORACIÓN CON CONTROLES'!G16=1),AND(#REF!=2,'VALORACIÓN CON CONTROLES'!G16=1),AND(#REF!=3,'VALORACIÓN CON CONTROLES'!G16=1),AND(#REF!=1,'VALORACIÓN CON CONTROLES'!G16=2),AND(#REF!=2,'VALORACIÓN CON CONTROLES'!G16=2)),"ZONA RIESGO BAJA",IF(OR(AND(#REF!=4,'VALORACIÓN CON CONTROLES'!G16=1),AND(#REF!=3,'VALORACIÓN CON CONTROLES'!G16=2),AND(#REF!=2,'VALORACIÓN CON CONTROLES'!G16=3),AND(#REF!=1,'VALORACIÓN CON CONTROLES'!G16=3)),"ZONA RIESGO MODERADO",IF(OR(AND(#REF!=5,'VALORACIÓN CON CONTROLES'!G16=1),AND(#REF!=5,'VALORACIÓN CON CONTROLES'!G16=2),AND(#REF!=4,'VALORACIÓN CON CONTROLES'!G16=2),AND(#REF!=4,'VALORACIÓN CON CONTROLES'!G16=3),AND(#REF!=3,'VALORACIÓN CON CONTROLES'!G16=3),AND(#REF!=2,'VALORACIÓN CON CONTROLES'!G16=4),AND(#REF!=1,'VALORACIÓN CON CONTROLES'!G16=4),AND(#REF!=1,'VALORACIÓN CON CONTROLES'!G16=5)),"ZONA RIESGO ALTO",IF(OR(AND(#REF!=5,'VALORACIÓN CON CONTROLES'!G16=3),AND(#REF!=5,'VALORACIÓN CON CONTROLES'!G16=4),AND(#REF!=5,'VALORACIÓN CON CONTROLES'!G16=5),AND(#REF!=4,'VALORACIÓN CON CONTROLES'!G16=4),AND(#REF!=4,'VALORACIÓN CON CONTROLES'!G16=5),AND(#REF!=3,'VALORACIÓN CON CONTROLES'!G16=4),AND(#REF!=3,'VALORACIÓN CON CONTROLES'!G16=5),AND(#REF!=2,'VALORACIÓN CON CONTROLES'!G16=5)),"ZONA RIESGO EXTREMO")))),0)</f>
        <v>0</v>
      </c>
      <c r="P17" s="1">
        <f>IF(AND('VALORACIÓN CON CONTROLES'!F16&gt;0,'VALORACIÓN CON CONTROLES'!G16=0),IF(OR(AND('VALORACIÓN CON CONTROLES'!F16=1,#REF!=1),AND('VALORACIÓN CON CONTROLES'!F16=2,#REF!=1),AND('VALORACIÓN CON CONTROLES'!F16=3,#REF!=1),AND('VALORACIÓN CON CONTROLES'!F16=1,#REF!=2),AND('VALORACIÓN CON CONTROLES'!F16=2,#REF!=2)),"ZONA RIESGO BAJA",IF(OR(AND('VALORACIÓN CON CONTROLES'!F16=4,#REF!=1),AND('VALORACIÓN CON CONTROLES'!F16=3,#REF!=2),AND('VALORACIÓN CON CONTROLES'!F16=2,#REF!=3),AND('VALORACIÓN CON CONTROLES'!F16=1,#REF!=3)),"ZONA RIESGO MODERADO",IF(OR(AND('VALORACIÓN CON CONTROLES'!F16=5,#REF!=1),AND('VALORACIÓN CON CONTROLES'!F16=5,#REF!=2),AND('VALORACIÓN CON CONTROLES'!F16=4,#REF!=2),AND('VALORACIÓN CON CONTROLES'!F16=4,#REF!=3),AND('VALORACIÓN CON CONTROLES'!F16=3,#REF!=3),AND('VALORACIÓN CON CONTROLES'!F16=2,#REF!=4),AND('VALORACIÓN CON CONTROLES'!F16=1,#REF!=4),AND('VALORACIÓN CON CONTROLES'!F16=1,#REF!=5)),"ZONA RIESGO ALTO",IF(OR(AND('VALORACIÓN CON CONTROLES'!F16=5,#REF!=3),AND('VALORACIÓN CON CONTROLES'!F16=5,#REF!=4),AND('VALORACIÓN CON CONTROLES'!F16=5,#REF!=5),AND('VALORACIÓN CON CONTROLES'!F16=4,#REF!=4),AND('VALORACIÓN CON CONTROLES'!F16=4,#REF!=5),AND('VALORACIÓN CON CONTROLES'!F16=3,#REF!=4),AND('VALORACIÓN CON CONTROLES'!F16=3,#REF!=5),AND('VALORACIÓN CON CONTROLES'!F16=2,#REF!=5)),"ZONA RIESGO EXTREMO")))),0)</f>
        <v>0</v>
      </c>
      <c r="Q17" s="57" t="b">
        <f>IF(AND('VALORACIÓN CON CONTROLES'!F16&gt;0,'VALORACIÓN CON CONTROLES'!G16&gt;0),IF(OR(AND('VALORACIÓN CON CONTROLES'!F16=1,'VALORACIÓN CON CONTROLES'!G16=1),AND('VALORACIÓN CON CONTROLES'!F16=2,'VALORACIÓN CON CONTROLES'!G16=1),AND('VALORACIÓN CON CONTROLES'!F16=3,'VALORACIÓN CON CONTROLES'!G16=1),AND('VALORACIÓN CON CONTROLES'!F16=1,'VALORACIÓN CON CONTROLES'!G16=2),AND('VALORACIÓN CON CONTROLES'!F16=2,'VALORACIÓN CON CONTROLES'!G16=2)),"ZONA RIESGO BAJA",IF(OR(AND('VALORACIÓN CON CONTROLES'!F16=4,'VALORACIÓN CON CONTROLES'!G16=1),AND('VALORACIÓN CON CONTROLES'!F16=3,'VALORACIÓN CON CONTROLES'!G16=2),AND('VALORACIÓN CON CONTROLES'!F16=2,'VALORACIÓN CON CONTROLES'!G16=3),AND('VALORACIÓN CON CONTROLES'!F16=1,'VALORACIÓN CON CONTROLES'!G16=3)),"ZONA RIESGO MODERADO",IF(OR(AND('VALORACIÓN CON CONTROLES'!F16=5,'VALORACIÓN CON CONTROLES'!G16=1),AND('VALORACIÓN CON CONTROLES'!F16=5,'VALORACIÓN CON CONTROLES'!G16=2),AND('VALORACIÓN CON CONTROLES'!F16=4,'VALORACIÓN CON CONTROLES'!G16=2),AND('VALORACIÓN CON CONTROLES'!F16=4,'VALORACIÓN CON CONTROLES'!G16=3),AND('VALORACIÓN CON CONTROLES'!F16=3,'VALORACIÓN CON CONTROLES'!G16=3),AND('VALORACIÓN CON CONTROLES'!F16=2,'VALORACIÓN CON CONTROLES'!G16=4),AND('VALORACIÓN CON CONTROLES'!F16=1,'VALORACIÓN CON CONTROLES'!G16=4),AND('VALORACIÓN CON CONTROLES'!F16=1,'VALORACIÓN CON CONTROLES'!G16=5)),"ZONA RIESGO ALTO",IF(OR(AND('VALORACIÓN CON CONTROLES'!F16=5,'VALORACIÓN CON CONTROLES'!G16=3),AND('VALORACIÓN CON CONTROLES'!F16=5,'VALORACIÓN CON CONTROLES'!G16=4),AND('VALORACIÓN CON CONTROLES'!F16=5,'VALORACIÓN CON CONTROLES'!G16=5),AND('VALORACIÓN CON CONTROLES'!F16=4,'VALORACIÓN CON CONTROLES'!G16=4),AND('VALORACIÓN CON CONTROLES'!F16=4,'VALORACIÓN CON CONTROLES'!G16=5),AND('VALORACIÓN CON CONTROLES'!F16=3,'VALORACIÓN CON CONTROLES'!G16=4),AND('VALORACIÓN CON CONTROLES'!F16=3,'VALORACIÓN CON CONTROLES'!G16=5),AND('VALORACIÓN CON CONTROLES'!F16=2,'VALORACIÓN CON CONTROLES'!G16=5)),"ZONA RIESGO EXTREMO")))),0)</f>
        <v>0</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x14ac:dyDescent="0.3">
      <c r="A18" s="1"/>
      <c r="B18" s="1"/>
      <c r="C18" s="1"/>
      <c r="D18" s="1"/>
      <c r="E18" s="1"/>
      <c r="F18" s="1"/>
      <c r="G18" s="1"/>
      <c r="H18" s="52" t="s">
        <v>675</v>
      </c>
      <c r="I18" s="58" t="s">
        <v>676</v>
      </c>
      <c r="J18" s="1"/>
      <c r="K18" s="16">
        <v>8</v>
      </c>
      <c r="L18" s="1"/>
      <c r="M18" s="59">
        <v>4</v>
      </c>
      <c r="N18" s="59">
        <f>IF(AND('VALORACIÓN CON CONTROLES'!F17=0,'VALORACIÓN CON CONTROLES'!G17=0),#REF!,0)</f>
        <v>0</v>
      </c>
      <c r="O18" s="1">
        <f>IF(AND('VALORACIÓN CON CONTROLES'!F17=0,'VALORACIÓN CON CONTROLES'!G17&gt;0),IF(OR(AND(#REF!=1,'VALORACIÓN CON CONTROLES'!G17=1),AND(#REF!=2,'VALORACIÓN CON CONTROLES'!G17=1),AND(#REF!=3,'VALORACIÓN CON CONTROLES'!G17=1),AND(#REF!=1,'VALORACIÓN CON CONTROLES'!G17=2),AND(#REF!=2,'VALORACIÓN CON CONTROLES'!G17=2)),"ZONA RIESGO BAJA",IF(OR(AND(#REF!=4,'VALORACIÓN CON CONTROLES'!G17=1),AND(#REF!=3,'VALORACIÓN CON CONTROLES'!G17=2),AND(#REF!=2,'VALORACIÓN CON CONTROLES'!G17=3),AND(#REF!=1,'VALORACIÓN CON CONTROLES'!G17=3)),"ZONA RIESGO MODERADO",IF(OR(AND(#REF!=5,'VALORACIÓN CON CONTROLES'!G17=1),AND(#REF!=5,'VALORACIÓN CON CONTROLES'!G17=2),AND(#REF!=4,'VALORACIÓN CON CONTROLES'!G17=2),AND(#REF!=4,'VALORACIÓN CON CONTROLES'!G17=3),AND(#REF!=3,'VALORACIÓN CON CONTROLES'!G17=3),AND(#REF!=2,'VALORACIÓN CON CONTROLES'!G17=4),AND(#REF!=1,'VALORACIÓN CON CONTROLES'!G17=4),AND(#REF!=1,'VALORACIÓN CON CONTROLES'!G17=5)),"ZONA RIESGO ALTO",IF(OR(AND(#REF!=5,'VALORACIÓN CON CONTROLES'!G17=3),AND(#REF!=5,'VALORACIÓN CON CONTROLES'!G17=4),AND(#REF!=5,'VALORACIÓN CON CONTROLES'!G17=5),AND(#REF!=4,'VALORACIÓN CON CONTROLES'!G17=4),AND(#REF!=4,'VALORACIÓN CON CONTROLES'!G17=5),AND(#REF!=3,'VALORACIÓN CON CONTROLES'!G17=4),AND(#REF!=3,'VALORACIÓN CON CONTROLES'!G17=5),AND(#REF!=2,'VALORACIÓN CON CONTROLES'!G17=5)),"ZONA RIESGO EXTREMO")))),0)</f>
        <v>0</v>
      </c>
      <c r="P18" s="1">
        <f>IF(AND('VALORACIÓN CON CONTROLES'!F17&gt;0,'VALORACIÓN CON CONTROLES'!G17=0),IF(OR(AND('VALORACIÓN CON CONTROLES'!F17=1,#REF!=1),AND('VALORACIÓN CON CONTROLES'!F17=2,#REF!=1),AND('VALORACIÓN CON CONTROLES'!F17=3,#REF!=1),AND('VALORACIÓN CON CONTROLES'!F17=1,#REF!=2),AND('VALORACIÓN CON CONTROLES'!F17=2,#REF!=2)),"ZONA RIESGO BAJA",IF(OR(AND('VALORACIÓN CON CONTROLES'!F17=4,#REF!=1),AND('VALORACIÓN CON CONTROLES'!F17=3,#REF!=2),AND('VALORACIÓN CON CONTROLES'!F17=2,#REF!=3),AND('VALORACIÓN CON CONTROLES'!F17=1,#REF!=3)),"ZONA RIESGO MODERADO",IF(OR(AND('VALORACIÓN CON CONTROLES'!F17=5,#REF!=1),AND('VALORACIÓN CON CONTROLES'!F17=5,#REF!=2),AND('VALORACIÓN CON CONTROLES'!F17=4,#REF!=2),AND('VALORACIÓN CON CONTROLES'!F17=4,#REF!=3),AND('VALORACIÓN CON CONTROLES'!F17=3,#REF!=3),AND('VALORACIÓN CON CONTROLES'!F17=2,#REF!=4),AND('VALORACIÓN CON CONTROLES'!F17=1,#REF!=4),AND('VALORACIÓN CON CONTROLES'!F17=1,#REF!=5)),"ZONA RIESGO ALTO",IF(OR(AND('VALORACIÓN CON CONTROLES'!F17=5,#REF!=3),AND('VALORACIÓN CON CONTROLES'!F17=5,#REF!=4),AND('VALORACIÓN CON CONTROLES'!F17=5,#REF!=5),AND('VALORACIÓN CON CONTROLES'!F17=4,#REF!=4),AND('VALORACIÓN CON CONTROLES'!F17=4,#REF!=5),AND('VALORACIÓN CON CONTROLES'!F17=3,#REF!=4),AND('VALORACIÓN CON CONTROLES'!F17=3,#REF!=5),AND('VALORACIÓN CON CONTROLES'!F17=2,#REF!=5)),"ZONA RIESGO EXTREMO")))),0)</f>
        <v>0</v>
      </c>
      <c r="Q18" s="57" t="b">
        <f>IF(AND('VALORACIÓN CON CONTROLES'!F17&gt;0,'VALORACIÓN CON CONTROLES'!G17&gt;0),IF(OR(AND('VALORACIÓN CON CONTROLES'!F17=1,'VALORACIÓN CON CONTROLES'!G17=1),AND('VALORACIÓN CON CONTROLES'!F17=2,'VALORACIÓN CON CONTROLES'!G17=1),AND('VALORACIÓN CON CONTROLES'!F17=3,'VALORACIÓN CON CONTROLES'!G17=1),AND('VALORACIÓN CON CONTROLES'!F17=1,'VALORACIÓN CON CONTROLES'!G17=2),AND('VALORACIÓN CON CONTROLES'!F17=2,'VALORACIÓN CON CONTROLES'!G17=2)),"ZONA RIESGO BAJA",IF(OR(AND('VALORACIÓN CON CONTROLES'!F17=4,'VALORACIÓN CON CONTROLES'!G17=1),AND('VALORACIÓN CON CONTROLES'!F17=3,'VALORACIÓN CON CONTROLES'!G17=2),AND('VALORACIÓN CON CONTROLES'!F17=2,'VALORACIÓN CON CONTROLES'!G17=3),AND('VALORACIÓN CON CONTROLES'!F17=1,'VALORACIÓN CON CONTROLES'!G17=3)),"ZONA RIESGO MODERADO",IF(OR(AND('VALORACIÓN CON CONTROLES'!F17=5,'VALORACIÓN CON CONTROLES'!G17=1),AND('VALORACIÓN CON CONTROLES'!F17=5,'VALORACIÓN CON CONTROLES'!G17=2),AND('VALORACIÓN CON CONTROLES'!F17=4,'VALORACIÓN CON CONTROLES'!G17=2),AND('VALORACIÓN CON CONTROLES'!F17=4,'VALORACIÓN CON CONTROLES'!G17=3),AND('VALORACIÓN CON CONTROLES'!F17=3,'VALORACIÓN CON CONTROLES'!G17=3),AND('VALORACIÓN CON CONTROLES'!F17=2,'VALORACIÓN CON CONTROLES'!G17=4),AND('VALORACIÓN CON CONTROLES'!F17=1,'VALORACIÓN CON CONTROLES'!G17=4),AND('VALORACIÓN CON CONTROLES'!F17=1,'VALORACIÓN CON CONTROLES'!G17=5)),"ZONA RIESGO ALTO",IF(OR(AND('VALORACIÓN CON CONTROLES'!F17=5,'VALORACIÓN CON CONTROLES'!G17=3),AND('VALORACIÓN CON CONTROLES'!F17=5,'VALORACIÓN CON CONTROLES'!G17=4),AND('VALORACIÓN CON CONTROLES'!F17=5,'VALORACIÓN CON CONTROLES'!G17=5),AND('VALORACIÓN CON CONTROLES'!F17=4,'VALORACIÓN CON CONTROLES'!G17=4),AND('VALORACIÓN CON CONTROLES'!F17=4,'VALORACIÓN CON CONTROLES'!G17=5),AND('VALORACIÓN CON CONTROLES'!F17=3,'VALORACIÓN CON CONTROLES'!G17=4),AND('VALORACIÓN CON CONTROLES'!F17=3,'VALORACIÓN CON CONTROLES'!G17=5),AND('VALORACIÓN CON CONTROLES'!F17=2,'VALORACIÓN CON CONTROLES'!G17=5)),"ZONA RIESGO EXTREMO")))),0)</f>
        <v>0</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x14ac:dyDescent="0.3">
      <c r="A19" s="1"/>
      <c r="B19" s="1"/>
      <c r="C19" s="1"/>
      <c r="D19" s="1"/>
      <c r="E19" s="1"/>
      <c r="F19" s="1"/>
      <c r="G19" s="1"/>
      <c r="H19" s="52" t="s">
        <v>260</v>
      </c>
      <c r="I19" s="69" t="s">
        <v>677</v>
      </c>
      <c r="J19" s="1"/>
      <c r="K19" s="16">
        <v>9</v>
      </c>
      <c r="L19" s="1"/>
      <c r="M19" s="59">
        <v>5</v>
      </c>
      <c r="N19" s="59" t="e">
        <f>IF(AND('VALORACIÓN CON CONTROLES'!#REF!=0,'VALORACIÓN CON CONTROLES'!#REF!=0),#REF!,0)</f>
        <v>#REF!</v>
      </c>
      <c r="O19"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19"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19"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x14ac:dyDescent="0.3">
      <c r="A20" s="1"/>
      <c r="B20" s="1"/>
      <c r="C20" s="1"/>
      <c r="D20" s="1"/>
      <c r="E20" s="1"/>
      <c r="F20" s="1"/>
      <c r="G20" s="1"/>
      <c r="H20" s="52" t="s">
        <v>678</v>
      </c>
      <c r="I20" s="69" t="s">
        <v>679</v>
      </c>
      <c r="J20" s="1"/>
      <c r="K20" s="16">
        <v>10</v>
      </c>
      <c r="L20" s="1"/>
      <c r="M20" s="59">
        <v>6</v>
      </c>
      <c r="N20" s="59" t="e">
        <f>IF(AND('VALORACIÓN CON CONTROLES'!#REF!=0,'VALORACIÓN CON CONTROLES'!#REF!=0),#REF!,0)</f>
        <v>#REF!</v>
      </c>
      <c r="O20"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0"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0"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x14ac:dyDescent="0.3">
      <c r="A21" s="1"/>
      <c r="B21" s="1"/>
      <c r="C21" s="1"/>
      <c r="D21" s="1"/>
      <c r="E21" s="1"/>
      <c r="F21" s="1"/>
      <c r="G21" s="1"/>
      <c r="H21" s="52" t="s">
        <v>281</v>
      </c>
      <c r="I21" s="69" t="s">
        <v>680</v>
      </c>
      <c r="J21" s="1"/>
      <c r="K21" s="16">
        <v>11</v>
      </c>
      <c r="L21" s="1"/>
      <c r="M21" s="59">
        <v>7</v>
      </c>
      <c r="N21" s="59" t="e">
        <f>IF(AND('VALORACIÓN CON CONTROLES'!#REF!=0,'VALORACIÓN CON CONTROLES'!#REF!=0),#REF!,0)</f>
        <v>#REF!</v>
      </c>
      <c r="O21"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1"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1"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x14ac:dyDescent="0.3">
      <c r="A22" s="1"/>
      <c r="B22" s="1"/>
      <c r="C22" s="1"/>
      <c r="D22" s="1"/>
      <c r="E22" s="1"/>
      <c r="F22" s="1"/>
      <c r="G22" s="1"/>
      <c r="H22" s="52" t="s">
        <v>297</v>
      </c>
      <c r="I22" s="69" t="s">
        <v>681</v>
      </c>
      <c r="J22" s="1"/>
      <c r="K22" s="16">
        <v>12</v>
      </c>
      <c r="L22" s="1"/>
      <c r="M22" s="59">
        <v>8</v>
      </c>
      <c r="N22" s="59" t="e">
        <f>IF(AND('VALORACIÓN CON CONTROLES'!#REF!=0,'VALORACIÓN CON CONTROLES'!#REF!=0),#REF!,0)</f>
        <v>#REF!</v>
      </c>
      <c r="O22"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2"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2"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x14ac:dyDescent="0.3">
      <c r="A23" s="1"/>
      <c r="B23" s="1"/>
      <c r="C23" s="1"/>
      <c r="D23" s="1"/>
      <c r="E23" s="1"/>
      <c r="F23" s="1"/>
      <c r="G23" s="1"/>
      <c r="H23" s="52" t="s">
        <v>682</v>
      </c>
      <c r="I23" s="69" t="s">
        <v>683</v>
      </c>
      <c r="J23" s="1"/>
      <c r="K23" s="16">
        <v>13</v>
      </c>
      <c r="L23" s="1"/>
      <c r="M23" s="59">
        <v>9</v>
      </c>
      <c r="N23" s="59" t="e">
        <f>IF(AND('VALORACIÓN CON CONTROLES'!#REF!=0,'VALORACIÓN CON CONTROLES'!#REF!=0),#REF!,0)</f>
        <v>#REF!</v>
      </c>
      <c r="O23"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3"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3"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x14ac:dyDescent="0.3">
      <c r="A24" s="1"/>
      <c r="B24" s="1"/>
      <c r="C24" s="1"/>
      <c r="D24" s="1"/>
      <c r="E24" s="1"/>
      <c r="F24" s="1"/>
      <c r="G24" s="1"/>
      <c r="H24" s="52" t="s">
        <v>222</v>
      </c>
      <c r="I24" s="69" t="s">
        <v>684</v>
      </c>
      <c r="J24" s="1"/>
      <c r="K24" s="16">
        <v>14</v>
      </c>
      <c r="L24" s="1"/>
      <c r="M24" s="59">
        <v>10</v>
      </c>
      <c r="N24" s="59" t="e">
        <f>IF(AND('VALORACIÓN CON CONTROLES'!#REF!=0,'VALORACIÓN CON CONTROLES'!#REF!=0),#REF!,0)</f>
        <v>#REF!</v>
      </c>
      <c r="O24"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4"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4"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x14ac:dyDescent="0.3">
      <c r="A25" s="1"/>
      <c r="B25" s="1"/>
      <c r="C25" s="1"/>
      <c r="D25" s="1"/>
      <c r="E25" s="1"/>
      <c r="F25" s="1"/>
      <c r="G25" s="1"/>
      <c r="H25" s="52" t="s">
        <v>241</v>
      </c>
      <c r="I25" s="69" t="s">
        <v>685</v>
      </c>
      <c r="J25" s="1"/>
      <c r="K25" s="16">
        <v>15</v>
      </c>
      <c r="L25" s="1"/>
      <c r="M25" s="59">
        <v>11</v>
      </c>
      <c r="N25" s="59" t="e">
        <f>IF(AND('VALORACIÓN CON CONTROLES'!#REF!=0,'VALORACIÓN CON CONTROLES'!#REF!=0),#REF!,0)</f>
        <v>#REF!</v>
      </c>
      <c r="O25"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5"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5"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x14ac:dyDescent="0.3">
      <c r="A26" s="1"/>
      <c r="B26" s="1"/>
      <c r="C26" s="1"/>
      <c r="D26" s="1"/>
      <c r="E26" s="1"/>
      <c r="F26" s="1"/>
      <c r="G26" s="1"/>
      <c r="H26" s="52" t="s">
        <v>347</v>
      </c>
      <c r="I26" s="69" t="s">
        <v>686</v>
      </c>
      <c r="J26" s="1"/>
      <c r="K26" s="16">
        <v>16</v>
      </c>
      <c r="L26" s="1"/>
      <c r="M26" s="59">
        <v>12</v>
      </c>
      <c r="N26" s="59" t="e">
        <f>IF(AND('VALORACIÓN CON CONTROLES'!#REF!=0,'VALORACIÓN CON CONTROLES'!#REF!=0),#REF!,0)</f>
        <v>#REF!</v>
      </c>
      <c r="O26"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6"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6"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x14ac:dyDescent="0.3">
      <c r="A27" s="1"/>
      <c r="B27" s="1"/>
      <c r="C27" s="1"/>
      <c r="D27" s="1"/>
      <c r="E27" s="1"/>
      <c r="F27" s="1"/>
      <c r="G27" s="1"/>
      <c r="H27" s="60" t="s">
        <v>351</v>
      </c>
      <c r="I27" s="68" t="s">
        <v>687</v>
      </c>
      <c r="J27" s="1"/>
      <c r="K27" s="16">
        <v>17</v>
      </c>
      <c r="L27" s="1"/>
      <c r="M27" s="59">
        <v>13</v>
      </c>
      <c r="N27" s="59" t="e">
        <f>IF(AND('VALORACIÓN CON CONTROLES'!#REF!=0,'VALORACIÓN CON CONTROLES'!#REF!=0),#REF!,0)</f>
        <v>#REF!</v>
      </c>
      <c r="O27"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7"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7"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x14ac:dyDescent="0.3">
      <c r="A28" s="1"/>
      <c r="B28" s="1"/>
      <c r="C28" s="1"/>
      <c r="D28" s="1"/>
      <c r="E28" s="1"/>
      <c r="F28" s="1"/>
      <c r="G28" s="1"/>
      <c r="H28" s="69" t="s">
        <v>688</v>
      </c>
      <c r="I28" s="58" t="s">
        <v>689</v>
      </c>
      <c r="J28" s="1"/>
      <c r="K28" s="16">
        <v>18</v>
      </c>
      <c r="L28" s="1"/>
      <c r="M28" s="59">
        <v>14</v>
      </c>
      <c r="N28" s="59" t="e">
        <f>IF(AND('VALORACIÓN CON CONTROLES'!#REF!=0,'VALORACIÓN CON CONTROLES'!#REF!=0),#REF!,0)</f>
        <v>#REF!</v>
      </c>
      <c r="O28"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8"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8"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x14ac:dyDescent="0.3">
      <c r="A29" s="1"/>
      <c r="B29" s="1"/>
      <c r="C29" s="1"/>
      <c r="D29" s="1"/>
      <c r="E29" s="1"/>
      <c r="F29" s="1"/>
      <c r="G29" s="1"/>
      <c r="H29" s="69" t="s">
        <v>690</v>
      </c>
      <c r="I29" s="58" t="s">
        <v>689</v>
      </c>
      <c r="J29" s="1"/>
      <c r="K29" s="16">
        <v>19</v>
      </c>
      <c r="L29" s="1"/>
      <c r="M29" s="59">
        <v>15</v>
      </c>
      <c r="N29" s="59" t="e">
        <f>IF(AND('VALORACIÓN CON CONTROLES'!#REF!=0,'VALORACIÓN CON CONTROLES'!#REF!=0),#REF!,0)</f>
        <v>#REF!</v>
      </c>
      <c r="O29"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9"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9"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x14ac:dyDescent="0.3">
      <c r="A30" s="1"/>
      <c r="B30" s="1"/>
      <c r="C30" s="1"/>
      <c r="D30" s="1"/>
      <c r="E30" s="1"/>
      <c r="F30" s="1"/>
      <c r="G30" s="1"/>
      <c r="H30" s="70" t="s">
        <v>691</v>
      </c>
      <c r="I30" s="61" t="s">
        <v>689</v>
      </c>
      <c r="J30" s="1"/>
      <c r="K30" s="16">
        <v>20</v>
      </c>
      <c r="L30" s="1"/>
      <c r="M30" s="59">
        <v>16</v>
      </c>
      <c r="N30" s="59" t="e">
        <f>IF(AND('VALORACIÓN CON CONTROLES'!#REF!=0,'VALORACIÓN CON CONTROLES'!#REF!=0),#REF!,0)</f>
        <v>#REF!</v>
      </c>
      <c r="O30"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0"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0"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x14ac:dyDescent="0.3">
      <c r="A31" s="1"/>
      <c r="B31" s="1"/>
      <c r="C31" s="1"/>
      <c r="D31" s="1"/>
      <c r="E31" s="1"/>
      <c r="F31" s="1"/>
      <c r="G31" s="1"/>
      <c r="H31" s="1"/>
      <c r="I31" s="1"/>
      <c r="J31" s="1"/>
      <c r="K31" s="16">
        <v>21</v>
      </c>
      <c r="L31" s="1"/>
      <c r="M31" s="59">
        <v>17</v>
      </c>
      <c r="N31" s="59" t="e">
        <f>IF(AND('VALORACIÓN CON CONTROLES'!#REF!=0,'VALORACIÓN CON CONTROLES'!#REF!=0),#REF!,0)</f>
        <v>#REF!</v>
      </c>
      <c r="O31"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1"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1"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x14ac:dyDescent="0.3">
      <c r="A32" s="1"/>
      <c r="B32" s="1"/>
      <c r="C32" s="1"/>
      <c r="D32" s="1"/>
      <c r="E32" s="1"/>
      <c r="F32" s="1"/>
      <c r="G32" s="1"/>
      <c r="H32" s="1"/>
      <c r="I32" s="1"/>
      <c r="J32" s="1"/>
      <c r="K32" s="16">
        <v>22</v>
      </c>
      <c r="L32" s="1"/>
      <c r="M32" s="59">
        <v>18</v>
      </c>
      <c r="N32" s="59" t="e">
        <f>IF(AND('VALORACIÓN CON CONTROLES'!#REF!=0,'VALORACIÓN CON CONTROLES'!#REF!=0),#REF!,0)</f>
        <v>#REF!</v>
      </c>
      <c r="O32"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2"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2"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x14ac:dyDescent="0.3">
      <c r="A33" s="1"/>
      <c r="B33" s="1"/>
      <c r="C33" s="1"/>
      <c r="D33" s="1"/>
      <c r="E33" s="1"/>
      <c r="F33" s="1"/>
      <c r="G33" s="1"/>
      <c r="H33" s="1"/>
      <c r="I33" s="1"/>
      <c r="J33" s="1"/>
      <c r="K33" s="16">
        <v>23</v>
      </c>
      <c r="L33" s="1"/>
      <c r="M33" s="59">
        <v>19</v>
      </c>
      <c r="N33" s="59" t="e">
        <f>IF(AND('VALORACIÓN CON CONTROLES'!#REF!=0,'VALORACIÓN CON CONTROLES'!#REF!=0),#REF!,0)</f>
        <v>#REF!</v>
      </c>
      <c r="O33"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3"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3"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x14ac:dyDescent="0.3">
      <c r="A34" s="1"/>
      <c r="B34" s="1"/>
      <c r="C34" s="1"/>
      <c r="D34" s="1"/>
      <c r="E34" s="1"/>
      <c r="F34" s="1"/>
      <c r="G34" s="1"/>
      <c r="H34" s="1"/>
      <c r="I34" s="1"/>
      <c r="J34" s="1"/>
      <c r="K34" s="16">
        <v>24</v>
      </c>
      <c r="L34" s="1"/>
      <c r="M34" s="59">
        <v>20</v>
      </c>
      <c r="N34" s="59" t="e">
        <f>IF(AND('VALORACIÓN CON CONTROLES'!#REF!=0,'VALORACIÓN CON CONTROLES'!#REF!=0),#REF!,0)</f>
        <v>#REF!</v>
      </c>
      <c r="O34"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4"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4"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x14ac:dyDescent="0.3">
      <c r="A35" s="1"/>
      <c r="B35" s="1"/>
      <c r="C35" s="1"/>
      <c r="D35" s="1"/>
      <c r="E35" s="1"/>
      <c r="F35" s="1"/>
      <c r="G35" s="1"/>
      <c r="H35" s="1"/>
      <c r="I35" s="1"/>
      <c r="J35" s="1"/>
      <c r="K35" s="16">
        <v>25</v>
      </c>
      <c r="L35" s="1"/>
      <c r="M35" s="59">
        <v>21</v>
      </c>
      <c r="N35" s="59" t="e">
        <f>IF(AND('VALORACIÓN CON CONTROLES'!#REF!=0,'VALORACIÓN CON CONTROLES'!#REF!=0),#REF!,0)</f>
        <v>#REF!</v>
      </c>
      <c r="O35"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5"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5" s="57"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x14ac:dyDescent="0.3">
      <c r="A36" s="1"/>
      <c r="B36" s="1"/>
      <c r="C36" s="1"/>
      <c r="D36" s="1"/>
      <c r="E36" s="1"/>
      <c r="F36" s="1"/>
      <c r="G36" s="1"/>
      <c r="H36" s="1"/>
      <c r="I36" s="1"/>
      <c r="J36" s="1"/>
      <c r="K36" s="16">
        <v>26</v>
      </c>
      <c r="L36" s="1"/>
      <c r="M36" s="59">
        <v>22</v>
      </c>
      <c r="N36" s="59" t="e">
        <f>IF(AND('VALORACIÓN CON CONTROLES'!F39=0,'VALORACIÓN CON CONTROLES'!G39=0),#REF!,0)</f>
        <v>#REF!</v>
      </c>
      <c r="O36" s="1">
        <f>IF(AND('VALORACIÓN CON CONTROLES'!F39=0,'VALORACIÓN CON CONTROLES'!G39&gt;0),IF(OR(AND(#REF!=1,'VALORACIÓN CON CONTROLES'!G39=1),AND(#REF!=2,'VALORACIÓN CON CONTROLES'!G39=1),AND(#REF!=3,'VALORACIÓN CON CONTROLES'!G39=1),AND(#REF!=1,'VALORACIÓN CON CONTROLES'!G39=2),AND(#REF!=2,'VALORACIÓN CON CONTROLES'!G39=2)),"ZONA RIESGO BAJA",IF(OR(AND(#REF!=4,'VALORACIÓN CON CONTROLES'!G39=1),AND(#REF!=3,'VALORACIÓN CON CONTROLES'!G39=2),AND(#REF!=2,'VALORACIÓN CON CONTROLES'!G39=3),AND(#REF!=1,'VALORACIÓN CON CONTROLES'!G39=3)),"ZONA RIESGO MODERADO",IF(OR(AND(#REF!=5,'VALORACIÓN CON CONTROLES'!G39=1),AND(#REF!=5,'VALORACIÓN CON CONTROLES'!G39=2),AND(#REF!=4,'VALORACIÓN CON CONTROLES'!G39=2),AND(#REF!=4,'VALORACIÓN CON CONTROLES'!G39=3),AND(#REF!=3,'VALORACIÓN CON CONTROLES'!G39=3),AND(#REF!=2,'VALORACIÓN CON CONTROLES'!G39=4),AND(#REF!=1,'VALORACIÓN CON CONTROLES'!G39=4),AND(#REF!=1,'VALORACIÓN CON CONTROLES'!G39=5)),"ZONA RIESGO ALTO",IF(OR(AND(#REF!=5,'VALORACIÓN CON CONTROLES'!G39=3),AND(#REF!=5,'VALORACIÓN CON CONTROLES'!G39=4),AND(#REF!=5,'VALORACIÓN CON CONTROLES'!G39=5),AND(#REF!=4,'VALORACIÓN CON CONTROLES'!G39=4),AND(#REF!=4,'VALORACIÓN CON CONTROLES'!G39=5),AND(#REF!=3,'VALORACIÓN CON CONTROLES'!G39=4),AND(#REF!=3,'VALORACIÓN CON CONTROLES'!G39=5),AND(#REF!=2,'VALORACIÓN CON CONTROLES'!G39=5)),"ZONA RIESGO EXTREMO")))),0)</f>
        <v>0</v>
      </c>
      <c r="P36" s="1">
        <f>IF(AND('VALORACIÓN CON CONTROLES'!F39&gt;0,'VALORACIÓN CON CONTROLES'!G39=0),IF(OR(AND('VALORACIÓN CON CONTROLES'!F39=1,#REF!=1),AND('VALORACIÓN CON CONTROLES'!F39=2,#REF!=1),AND('VALORACIÓN CON CONTROLES'!F39=3,#REF!=1),AND('VALORACIÓN CON CONTROLES'!F39=1,#REF!=2),AND('VALORACIÓN CON CONTROLES'!F39=2,#REF!=2)),"ZONA RIESGO BAJA",IF(OR(AND('VALORACIÓN CON CONTROLES'!F39=4,#REF!=1),AND('VALORACIÓN CON CONTROLES'!F39=3,#REF!=2),AND('VALORACIÓN CON CONTROLES'!F39=2,#REF!=3),AND('VALORACIÓN CON CONTROLES'!F39=1,#REF!=3)),"ZONA RIESGO MODERADO",IF(OR(AND('VALORACIÓN CON CONTROLES'!F39=5,#REF!=1),AND('VALORACIÓN CON CONTROLES'!F39=5,#REF!=2),AND('VALORACIÓN CON CONTROLES'!F39=4,#REF!=2),AND('VALORACIÓN CON CONTROLES'!F39=4,#REF!=3),AND('VALORACIÓN CON CONTROLES'!F39=3,#REF!=3),AND('VALORACIÓN CON CONTROLES'!F39=2,#REF!=4),AND('VALORACIÓN CON CONTROLES'!F39=1,#REF!=4),AND('VALORACIÓN CON CONTROLES'!F39=1,#REF!=5)),"ZONA RIESGO ALTO",IF(OR(AND('VALORACIÓN CON CONTROLES'!F39=5,#REF!=3),AND('VALORACIÓN CON CONTROLES'!F39=5,#REF!=4),AND('VALORACIÓN CON CONTROLES'!F39=5,#REF!=5),AND('VALORACIÓN CON CONTROLES'!F39=4,#REF!=4),AND('VALORACIÓN CON CONTROLES'!F39=4,#REF!=5),AND('VALORACIÓN CON CONTROLES'!F39=3,#REF!=4),AND('VALORACIÓN CON CONTROLES'!F39=3,#REF!=5),AND('VALORACIÓN CON CONTROLES'!F39=2,#REF!=5)),"ZONA RIESGO EXTREMO")))),0)</f>
        <v>0</v>
      </c>
      <c r="Q36" s="57">
        <f>IF(AND('VALORACIÓN CON CONTROLES'!F39&gt;0,'VALORACIÓN CON CONTROLES'!G39&gt;0),IF(OR(AND('VALORACIÓN CON CONTROLES'!F39=1,'VALORACIÓN CON CONTROLES'!G39=1),AND('VALORACIÓN CON CONTROLES'!F39=2,'VALORACIÓN CON CONTROLES'!G39=1),AND('VALORACIÓN CON CONTROLES'!F39=3,'VALORACIÓN CON CONTROLES'!G39=1),AND('VALORACIÓN CON CONTROLES'!F39=1,'VALORACIÓN CON CONTROLES'!G39=2),AND('VALORACIÓN CON CONTROLES'!F39=2,'VALORACIÓN CON CONTROLES'!G39=2)),"ZONA RIESGO BAJA",IF(OR(AND('VALORACIÓN CON CONTROLES'!F39=4,'VALORACIÓN CON CONTROLES'!G39=1),AND('VALORACIÓN CON CONTROLES'!F39=3,'VALORACIÓN CON CONTROLES'!G39=2),AND('VALORACIÓN CON CONTROLES'!F39=2,'VALORACIÓN CON CONTROLES'!G39=3),AND('VALORACIÓN CON CONTROLES'!F39=1,'VALORACIÓN CON CONTROLES'!G39=3)),"ZONA RIESGO MODERADO",IF(OR(AND('VALORACIÓN CON CONTROLES'!F39=5,'VALORACIÓN CON CONTROLES'!G39=1),AND('VALORACIÓN CON CONTROLES'!F39=5,'VALORACIÓN CON CONTROLES'!G39=2),AND('VALORACIÓN CON CONTROLES'!F39=4,'VALORACIÓN CON CONTROLES'!G39=2),AND('VALORACIÓN CON CONTROLES'!F39=4,'VALORACIÓN CON CONTROLES'!G39=3),AND('VALORACIÓN CON CONTROLES'!F39=3,'VALORACIÓN CON CONTROLES'!G39=3),AND('VALORACIÓN CON CONTROLES'!F39=2,'VALORACIÓN CON CONTROLES'!G39=4),AND('VALORACIÓN CON CONTROLES'!F39=1,'VALORACIÓN CON CONTROLES'!G39=4),AND('VALORACIÓN CON CONTROLES'!F39=1,'VALORACIÓN CON CONTROLES'!G39=5)),"ZONA RIESGO ALTO",IF(OR(AND('VALORACIÓN CON CONTROLES'!F39=5,'VALORACIÓN CON CONTROLES'!G39=3),AND('VALORACIÓN CON CONTROLES'!F39=5,'VALORACIÓN CON CONTROLES'!G39=4),AND('VALORACIÓN CON CONTROLES'!F39=5,'VALORACIÓN CON CONTROLES'!G39=5),AND('VALORACIÓN CON CONTROLES'!F39=4,'VALORACIÓN CON CONTROLES'!G39=4),AND('VALORACIÓN CON CONTROLES'!F39=4,'VALORACIÓN CON CONTROLES'!G39=5),AND('VALORACIÓN CON CONTROLES'!F39=3,'VALORACIÓN CON CONTROLES'!G39=4),AND('VALORACIÓN CON CONTROLES'!F39=3,'VALORACIÓN CON CONTROLES'!G39=5),AND('VALORACIÓN CON CONTROLES'!F39=2,'VALORACIÓN CON CONTROLES'!G39=5)),"ZONA RIESGO EXTREMO")))),0)</f>
        <v>0</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x14ac:dyDescent="0.3">
      <c r="A37" s="1"/>
      <c r="B37" s="1"/>
      <c r="C37" s="1"/>
      <c r="D37" s="1"/>
      <c r="E37" s="1"/>
      <c r="F37" s="1"/>
      <c r="G37" s="1"/>
      <c r="H37" s="1"/>
      <c r="I37" s="1"/>
      <c r="J37" s="1"/>
      <c r="K37" s="16">
        <v>27</v>
      </c>
      <c r="L37" s="1"/>
      <c r="M37" s="59">
        <v>23</v>
      </c>
      <c r="N37" s="59" t="e">
        <f>IF(AND('VALORACIÓN CON CONTROLES'!F40=0,'VALORACIÓN CON CONTROLES'!G40=0),#REF!,0)</f>
        <v>#REF!</v>
      </c>
      <c r="O37" s="1">
        <f>IF(AND('VALORACIÓN CON CONTROLES'!F40=0,'VALORACIÓN CON CONTROLES'!G40&gt;0),IF(OR(AND(#REF!=1,'VALORACIÓN CON CONTROLES'!G40=1),AND(#REF!=2,'VALORACIÓN CON CONTROLES'!G40=1),AND(#REF!=3,'VALORACIÓN CON CONTROLES'!G40=1),AND(#REF!=1,'VALORACIÓN CON CONTROLES'!G40=2),AND(#REF!=2,'VALORACIÓN CON CONTROLES'!G40=2)),"ZONA RIESGO BAJA",IF(OR(AND(#REF!=4,'VALORACIÓN CON CONTROLES'!G40=1),AND(#REF!=3,'VALORACIÓN CON CONTROLES'!G40=2),AND(#REF!=2,'VALORACIÓN CON CONTROLES'!G40=3),AND(#REF!=1,'VALORACIÓN CON CONTROLES'!G40=3)),"ZONA RIESGO MODERADO",IF(OR(AND(#REF!=5,'VALORACIÓN CON CONTROLES'!G40=1),AND(#REF!=5,'VALORACIÓN CON CONTROLES'!G40=2),AND(#REF!=4,'VALORACIÓN CON CONTROLES'!G40=2),AND(#REF!=4,'VALORACIÓN CON CONTROLES'!G40=3),AND(#REF!=3,'VALORACIÓN CON CONTROLES'!G40=3),AND(#REF!=2,'VALORACIÓN CON CONTROLES'!G40=4),AND(#REF!=1,'VALORACIÓN CON CONTROLES'!G40=4),AND(#REF!=1,'VALORACIÓN CON CONTROLES'!G40=5)),"ZONA RIESGO ALTO",IF(OR(AND(#REF!=5,'VALORACIÓN CON CONTROLES'!G40=3),AND(#REF!=5,'VALORACIÓN CON CONTROLES'!G40=4),AND(#REF!=5,'VALORACIÓN CON CONTROLES'!G40=5),AND(#REF!=4,'VALORACIÓN CON CONTROLES'!G40=4),AND(#REF!=4,'VALORACIÓN CON CONTROLES'!G40=5),AND(#REF!=3,'VALORACIÓN CON CONTROLES'!G40=4),AND(#REF!=3,'VALORACIÓN CON CONTROLES'!G40=5),AND(#REF!=2,'VALORACIÓN CON CONTROLES'!G40=5)),"ZONA RIESGO EXTREMO")))),0)</f>
        <v>0</v>
      </c>
      <c r="P37" s="1">
        <f>IF(AND('VALORACIÓN CON CONTROLES'!F40&gt;0,'VALORACIÓN CON CONTROLES'!G40=0),IF(OR(AND('VALORACIÓN CON CONTROLES'!F40=1,#REF!=1),AND('VALORACIÓN CON CONTROLES'!F40=2,#REF!=1),AND('VALORACIÓN CON CONTROLES'!F40=3,#REF!=1),AND('VALORACIÓN CON CONTROLES'!F40=1,#REF!=2),AND('VALORACIÓN CON CONTROLES'!F40=2,#REF!=2)),"ZONA RIESGO BAJA",IF(OR(AND('VALORACIÓN CON CONTROLES'!F40=4,#REF!=1),AND('VALORACIÓN CON CONTROLES'!F40=3,#REF!=2),AND('VALORACIÓN CON CONTROLES'!F40=2,#REF!=3),AND('VALORACIÓN CON CONTROLES'!F40=1,#REF!=3)),"ZONA RIESGO MODERADO",IF(OR(AND('VALORACIÓN CON CONTROLES'!F40=5,#REF!=1),AND('VALORACIÓN CON CONTROLES'!F40=5,#REF!=2),AND('VALORACIÓN CON CONTROLES'!F40=4,#REF!=2),AND('VALORACIÓN CON CONTROLES'!F40=4,#REF!=3),AND('VALORACIÓN CON CONTROLES'!F40=3,#REF!=3),AND('VALORACIÓN CON CONTROLES'!F40=2,#REF!=4),AND('VALORACIÓN CON CONTROLES'!F40=1,#REF!=4),AND('VALORACIÓN CON CONTROLES'!F40=1,#REF!=5)),"ZONA RIESGO ALTO",IF(OR(AND('VALORACIÓN CON CONTROLES'!F40=5,#REF!=3),AND('VALORACIÓN CON CONTROLES'!F40=5,#REF!=4),AND('VALORACIÓN CON CONTROLES'!F40=5,#REF!=5),AND('VALORACIÓN CON CONTROLES'!F40=4,#REF!=4),AND('VALORACIÓN CON CONTROLES'!F40=4,#REF!=5),AND('VALORACIÓN CON CONTROLES'!F40=3,#REF!=4),AND('VALORACIÓN CON CONTROLES'!F40=3,#REF!=5),AND('VALORACIÓN CON CONTROLES'!F40=2,#REF!=5)),"ZONA RIESGO EXTREMO")))),0)</f>
        <v>0</v>
      </c>
      <c r="Q37" s="57">
        <f>IF(AND('VALORACIÓN CON CONTROLES'!F40&gt;0,'VALORACIÓN CON CONTROLES'!G40&gt;0),IF(OR(AND('VALORACIÓN CON CONTROLES'!F40=1,'VALORACIÓN CON CONTROLES'!G40=1),AND('VALORACIÓN CON CONTROLES'!F40=2,'VALORACIÓN CON CONTROLES'!G40=1),AND('VALORACIÓN CON CONTROLES'!F40=3,'VALORACIÓN CON CONTROLES'!G40=1),AND('VALORACIÓN CON CONTROLES'!F40=1,'VALORACIÓN CON CONTROLES'!G40=2),AND('VALORACIÓN CON CONTROLES'!F40=2,'VALORACIÓN CON CONTROLES'!G40=2)),"ZONA RIESGO BAJA",IF(OR(AND('VALORACIÓN CON CONTROLES'!F40=4,'VALORACIÓN CON CONTROLES'!G40=1),AND('VALORACIÓN CON CONTROLES'!F40=3,'VALORACIÓN CON CONTROLES'!G40=2),AND('VALORACIÓN CON CONTROLES'!F40=2,'VALORACIÓN CON CONTROLES'!G40=3),AND('VALORACIÓN CON CONTROLES'!F40=1,'VALORACIÓN CON CONTROLES'!G40=3)),"ZONA RIESGO MODERADO",IF(OR(AND('VALORACIÓN CON CONTROLES'!F40=5,'VALORACIÓN CON CONTROLES'!G40=1),AND('VALORACIÓN CON CONTROLES'!F40=5,'VALORACIÓN CON CONTROLES'!G40=2),AND('VALORACIÓN CON CONTROLES'!F40=4,'VALORACIÓN CON CONTROLES'!G40=2),AND('VALORACIÓN CON CONTROLES'!F40=4,'VALORACIÓN CON CONTROLES'!G40=3),AND('VALORACIÓN CON CONTROLES'!F40=3,'VALORACIÓN CON CONTROLES'!G40=3),AND('VALORACIÓN CON CONTROLES'!F40=2,'VALORACIÓN CON CONTROLES'!G40=4),AND('VALORACIÓN CON CONTROLES'!F40=1,'VALORACIÓN CON CONTROLES'!G40=4),AND('VALORACIÓN CON CONTROLES'!F40=1,'VALORACIÓN CON CONTROLES'!G40=5)),"ZONA RIESGO ALTO",IF(OR(AND('VALORACIÓN CON CONTROLES'!F40=5,'VALORACIÓN CON CONTROLES'!G40=3),AND('VALORACIÓN CON CONTROLES'!F40=5,'VALORACIÓN CON CONTROLES'!G40=4),AND('VALORACIÓN CON CONTROLES'!F40=5,'VALORACIÓN CON CONTROLES'!G40=5),AND('VALORACIÓN CON CONTROLES'!F40=4,'VALORACIÓN CON CONTROLES'!G40=4),AND('VALORACIÓN CON CONTROLES'!F40=4,'VALORACIÓN CON CONTROLES'!G40=5),AND('VALORACIÓN CON CONTROLES'!F40=3,'VALORACIÓN CON CONTROLES'!G40=4),AND('VALORACIÓN CON CONTROLES'!F40=3,'VALORACIÓN CON CONTROLES'!G40=5),AND('VALORACIÓN CON CONTROLES'!F40=2,'VALORACIÓN CON CONTROLES'!G40=5)),"ZONA RIESGO EXTREMO")))),0)</f>
        <v>0</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x14ac:dyDescent="0.3">
      <c r="A38" s="1"/>
      <c r="B38" s="1"/>
      <c r="C38" s="1"/>
      <c r="D38" s="1"/>
      <c r="E38" s="1"/>
      <c r="F38" s="1"/>
      <c r="G38" s="1"/>
      <c r="H38" s="1"/>
      <c r="I38" s="1"/>
      <c r="J38" s="1"/>
      <c r="K38" s="16">
        <v>28</v>
      </c>
      <c r="L38" s="1"/>
      <c r="M38" s="59">
        <v>24</v>
      </c>
      <c r="N38" s="59" t="e">
        <f>IF(AND('VALORACIÓN CON CONTROLES'!F41=0,'VALORACIÓN CON CONTROLES'!G41=0),#REF!,0)</f>
        <v>#REF!</v>
      </c>
      <c r="O38" s="1">
        <f>IF(AND('VALORACIÓN CON CONTROLES'!F41=0,'VALORACIÓN CON CONTROLES'!G41&gt;0),IF(OR(AND(#REF!=1,'VALORACIÓN CON CONTROLES'!G41=1),AND(#REF!=2,'VALORACIÓN CON CONTROLES'!G41=1),AND(#REF!=3,'VALORACIÓN CON CONTROLES'!G41=1),AND(#REF!=1,'VALORACIÓN CON CONTROLES'!G41=2),AND(#REF!=2,'VALORACIÓN CON CONTROLES'!G41=2)),"ZONA RIESGO BAJA",IF(OR(AND(#REF!=4,'VALORACIÓN CON CONTROLES'!G41=1),AND(#REF!=3,'VALORACIÓN CON CONTROLES'!G41=2),AND(#REF!=2,'VALORACIÓN CON CONTROLES'!G41=3),AND(#REF!=1,'VALORACIÓN CON CONTROLES'!G41=3)),"ZONA RIESGO MODERADO",IF(OR(AND(#REF!=5,'VALORACIÓN CON CONTROLES'!G41=1),AND(#REF!=5,'VALORACIÓN CON CONTROLES'!G41=2),AND(#REF!=4,'VALORACIÓN CON CONTROLES'!G41=2),AND(#REF!=4,'VALORACIÓN CON CONTROLES'!G41=3),AND(#REF!=3,'VALORACIÓN CON CONTROLES'!G41=3),AND(#REF!=2,'VALORACIÓN CON CONTROLES'!G41=4),AND(#REF!=1,'VALORACIÓN CON CONTROLES'!G41=4),AND(#REF!=1,'VALORACIÓN CON CONTROLES'!G41=5)),"ZONA RIESGO ALTO",IF(OR(AND(#REF!=5,'VALORACIÓN CON CONTROLES'!G41=3),AND(#REF!=5,'VALORACIÓN CON CONTROLES'!G41=4),AND(#REF!=5,'VALORACIÓN CON CONTROLES'!G41=5),AND(#REF!=4,'VALORACIÓN CON CONTROLES'!G41=4),AND(#REF!=4,'VALORACIÓN CON CONTROLES'!G41=5),AND(#REF!=3,'VALORACIÓN CON CONTROLES'!G41=4),AND(#REF!=3,'VALORACIÓN CON CONTROLES'!G41=5),AND(#REF!=2,'VALORACIÓN CON CONTROLES'!G41=5)),"ZONA RIESGO EXTREMO")))),0)</f>
        <v>0</v>
      </c>
      <c r="P38" s="1">
        <f>IF(AND('VALORACIÓN CON CONTROLES'!F41&gt;0,'VALORACIÓN CON CONTROLES'!G41=0),IF(OR(AND('VALORACIÓN CON CONTROLES'!F41=1,#REF!=1),AND('VALORACIÓN CON CONTROLES'!F41=2,#REF!=1),AND('VALORACIÓN CON CONTROLES'!F41=3,#REF!=1),AND('VALORACIÓN CON CONTROLES'!F41=1,#REF!=2),AND('VALORACIÓN CON CONTROLES'!F41=2,#REF!=2)),"ZONA RIESGO BAJA",IF(OR(AND('VALORACIÓN CON CONTROLES'!F41=4,#REF!=1),AND('VALORACIÓN CON CONTROLES'!F41=3,#REF!=2),AND('VALORACIÓN CON CONTROLES'!F41=2,#REF!=3),AND('VALORACIÓN CON CONTROLES'!F41=1,#REF!=3)),"ZONA RIESGO MODERADO",IF(OR(AND('VALORACIÓN CON CONTROLES'!F41=5,#REF!=1),AND('VALORACIÓN CON CONTROLES'!F41=5,#REF!=2),AND('VALORACIÓN CON CONTROLES'!F41=4,#REF!=2),AND('VALORACIÓN CON CONTROLES'!F41=4,#REF!=3),AND('VALORACIÓN CON CONTROLES'!F41=3,#REF!=3),AND('VALORACIÓN CON CONTROLES'!F41=2,#REF!=4),AND('VALORACIÓN CON CONTROLES'!F41=1,#REF!=4),AND('VALORACIÓN CON CONTROLES'!F41=1,#REF!=5)),"ZONA RIESGO ALTO",IF(OR(AND('VALORACIÓN CON CONTROLES'!F41=5,#REF!=3),AND('VALORACIÓN CON CONTROLES'!F41=5,#REF!=4),AND('VALORACIÓN CON CONTROLES'!F41=5,#REF!=5),AND('VALORACIÓN CON CONTROLES'!F41=4,#REF!=4),AND('VALORACIÓN CON CONTROLES'!F41=4,#REF!=5),AND('VALORACIÓN CON CONTROLES'!F41=3,#REF!=4),AND('VALORACIÓN CON CONTROLES'!F41=3,#REF!=5),AND('VALORACIÓN CON CONTROLES'!F41=2,#REF!=5)),"ZONA RIESGO EXTREMO")))),0)</f>
        <v>0</v>
      </c>
      <c r="Q38" s="57">
        <f>IF(AND('VALORACIÓN CON CONTROLES'!F41&gt;0,'VALORACIÓN CON CONTROLES'!G41&gt;0),IF(OR(AND('VALORACIÓN CON CONTROLES'!F41=1,'VALORACIÓN CON CONTROLES'!G41=1),AND('VALORACIÓN CON CONTROLES'!F41=2,'VALORACIÓN CON CONTROLES'!G41=1),AND('VALORACIÓN CON CONTROLES'!F41=3,'VALORACIÓN CON CONTROLES'!G41=1),AND('VALORACIÓN CON CONTROLES'!F41=1,'VALORACIÓN CON CONTROLES'!G41=2),AND('VALORACIÓN CON CONTROLES'!F41=2,'VALORACIÓN CON CONTROLES'!G41=2)),"ZONA RIESGO BAJA",IF(OR(AND('VALORACIÓN CON CONTROLES'!F41=4,'VALORACIÓN CON CONTROLES'!G41=1),AND('VALORACIÓN CON CONTROLES'!F41=3,'VALORACIÓN CON CONTROLES'!G41=2),AND('VALORACIÓN CON CONTROLES'!F41=2,'VALORACIÓN CON CONTROLES'!G41=3),AND('VALORACIÓN CON CONTROLES'!F41=1,'VALORACIÓN CON CONTROLES'!G41=3)),"ZONA RIESGO MODERADO",IF(OR(AND('VALORACIÓN CON CONTROLES'!F41=5,'VALORACIÓN CON CONTROLES'!G41=1),AND('VALORACIÓN CON CONTROLES'!F41=5,'VALORACIÓN CON CONTROLES'!G41=2),AND('VALORACIÓN CON CONTROLES'!F41=4,'VALORACIÓN CON CONTROLES'!G41=2),AND('VALORACIÓN CON CONTROLES'!F41=4,'VALORACIÓN CON CONTROLES'!G41=3),AND('VALORACIÓN CON CONTROLES'!F41=3,'VALORACIÓN CON CONTROLES'!G41=3),AND('VALORACIÓN CON CONTROLES'!F41=2,'VALORACIÓN CON CONTROLES'!G41=4),AND('VALORACIÓN CON CONTROLES'!F41=1,'VALORACIÓN CON CONTROLES'!G41=4),AND('VALORACIÓN CON CONTROLES'!F41=1,'VALORACIÓN CON CONTROLES'!G41=5)),"ZONA RIESGO ALTO",IF(OR(AND('VALORACIÓN CON CONTROLES'!F41=5,'VALORACIÓN CON CONTROLES'!G41=3),AND('VALORACIÓN CON CONTROLES'!F41=5,'VALORACIÓN CON CONTROLES'!G41=4),AND('VALORACIÓN CON CONTROLES'!F41=5,'VALORACIÓN CON CONTROLES'!G41=5),AND('VALORACIÓN CON CONTROLES'!F41=4,'VALORACIÓN CON CONTROLES'!G41=4),AND('VALORACIÓN CON CONTROLES'!F41=4,'VALORACIÓN CON CONTROLES'!G41=5),AND('VALORACIÓN CON CONTROLES'!F41=3,'VALORACIÓN CON CONTROLES'!G41=4),AND('VALORACIÓN CON CONTROLES'!F41=3,'VALORACIÓN CON CONTROLES'!G41=5),AND('VALORACIÓN CON CONTROLES'!F41=2,'VALORACIÓN CON CONTROLES'!G41=5)),"ZONA RIESGO EXTREMO")))),0)</f>
        <v>0</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26.25" thickBot="1" x14ac:dyDescent="0.3">
      <c r="A39" s="1"/>
      <c r="B39" s="107" t="s">
        <v>692</v>
      </c>
      <c r="C39" s="107" t="s">
        <v>693</v>
      </c>
      <c r="D39" s="107" t="s">
        <v>694</v>
      </c>
      <c r="E39" s="1"/>
      <c r="F39" s="1"/>
      <c r="G39" s="1"/>
      <c r="H39" s="107" t="s">
        <v>695</v>
      </c>
      <c r="I39" s="1"/>
      <c r="J39" s="1"/>
      <c r="K39" s="16">
        <v>29</v>
      </c>
      <c r="L39" s="1"/>
      <c r="M39" s="59">
        <v>25</v>
      </c>
      <c r="N39" s="59" t="e">
        <f>IF(AND('VALORACIÓN CON CONTROLES'!F42=0,'VALORACIÓN CON CONTROLES'!G42=0),#REF!,0)</f>
        <v>#REF!</v>
      </c>
      <c r="O39" s="1">
        <f>IF(AND('VALORACIÓN CON CONTROLES'!F42=0,'VALORACIÓN CON CONTROLES'!G42&gt;0),IF(OR(AND(#REF!=1,'VALORACIÓN CON CONTROLES'!G42=1),AND(#REF!=2,'VALORACIÓN CON CONTROLES'!G42=1),AND(#REF!=3,'VALORACIÓN CON CONTROLES'!G42=1),AND(#REF!=1,'VALORACIÓN CON CONTROLES'!G42=2),AND(#REF!=2,'VALORACIÓN CON CONTROLES'!G42=2)),"ZONA RIESGO BAJA",IF(OR(AND(#REF!=4,'VALORACIÓN CON CONTROLES'!G42=1),AND(#REF!=3,'VALORACIÓN CON CONTROLES'!G42=2),AND(#REF!=2,'VALORACIÓN CON CONTROLES'!G42=3),AND(#REF!=1,'VALORACIÓN CON CONTROLES'!G42=3)),"ZONA RIESGO MODERADO",IF(OR(AND(#REF!=5,'VALORACIÓN CON CONTROLES'!G42=1),AND(#REF!=5,'VALORACIÓN CON CONTROLES'!G42=2),AND(#REF!=4,'VALORACIÓN CON CONTROLES'!G42=2),AND(#REF!=4,'VALORACIÓN CON CONTROLES'!G42=3),AND(#REF!=3,'VALORACIÓN CON CONTROLES'!G42=3),AND(#REF!=2,'VALORACIÓN CON CONTROLES'!G42=4),AND(#REF!=1,'VALORACIÓN CON CONTROLES'!G42=4),AND(#REF!=1,'VALORACIÓN CON CONTROLES'!G42=5)),"ZONA RIESGO ALTO",IF(OR(AND(#REF!=5,'VALORACIÓN CON CONTROLES'!G42=3),AND(#REF!=5,'VALORACIÓN CON CONTROLES'!G42=4),AND(#REF!=5,'VALORACIÓN CON CONTROLES'!G42=5),AND(#REF!=4,'VALORACIÓN CON CONTROLES'!G42=4),AND(#REF!=4,'VALORACIÓN CON CONTROLES'!G42=5),AND(#REF!=3,'VALORACIÓN CON CONTROLES'!G42=4),AND(#REF!=3,'VALORACIÓN CON CONTROLES'!G42=5),AND(#REF!=2,'VALORACIÓN CON CONTROLES'!G42=5)),"ZONA RIESGO EXTREMO")))),0)</f>
        <v>0</v>
      </c>
      <c r="P39" s="1">
        <f>IF(AND('VALORACIÓN CON CONTROLES'!F42&gt;0,'VALORACIÓN CON CONTROLES'!G42=0),IF(OR(AND('VALORACIÓN CON CONTROLES'!F42=1,#REF!=1),AND('VALORACIÓN CON CONTROLES'!F42=2,#REF!=1),AND('VALORACIÓN CON CONTROLES'!F42=3,#REF!=1),AND('VALORACIÓN CON CONTROLES'!F42=1,#REF!=2),AND('VALORACIÓN CON CONTROLES'!F42=2,#REF!=2)),"ZONA RIESGO BAJA",IF(OR(AND('VALORACIÓN CON CONTROLES'!F42=4,#REF!=1),AND('VALORACIÓN CON CONTROLES'!F42=3,#REF!=2),AND('VALORACIÓN CON CONTROLES'!F42=2,#REF!=3),AND('VALORACIÓN CON CONTROLES'!F42=1,#REF!=3)),"ZONA RIESGO MODERADO",IF(OR(AND('VALORACIÓN CON CONTROLES'!F42=5,#REF!=1),AND('VALORACIÓN CON CONTROLES'!F42=5,#REF!=2),AND('VALORACIÓN CON CONTROLES'!F42=4,#REF!=2),AND('VALORACIÓN CON CONTROLES'!F42=4,#REF!=3),AND('VALORACIÓN CON CONTROLES'!F42=3,#REF!=3),AND('VALORACIÓN CON CONTROLES'!F42=2,#REF!=4),AND('VALORACIÓN CON CONTROLES'!F42=1,#REF!=4),AND('VALORACIÓN CON CONTROLES'!F42=1,#REF!=5)),"ZONA RIESGO ALTO",IF(OR(AND('VALORACIÓN CON CONTROLES'!F42=5,#REF!=3),AND('VALORACIÓN CON CONTROLES'!F42=5,#REF!=4),AND('VALORACIÓN CON CONTROLES'!F42=5,#REF!=5),AND('VALORACIÓN CON CONTROLES'!F42=4,#REF!=4),AND('VALORACIÓN CON CONTROLES'!F42=4,#REF!=5),AND('VALORACIÓN CON CONTROLES'!F42=3,#REF!=4),AND('VALORACIÓN CON CONTROLES'!F42=3,#REF!=5),AND('VALORACIÓN CON CONTROLES'!F42=2,#REF!=5)),"ZONA RIESGO EXTREMO")))),0)</f>
        <v>0</v>
      </c>
      <c r="Q39" s="57">
        <f>IF(AND('VALORACIÓN CON CONTROLES'!F42&gt;0,'VALORACIÓN CON CONTROLES'!G42&gt;0),IF(OR(AND('VALORACIÓN CON CONTROLES'!F42=1,'VALORACIÓN CON CONTROLES'!G42=1),AND('VALORACIÓN CON CONTROLES'!F42=2,'VALORACIÓN CON CONTROLES'!G42=1),AND('VALORACIÓN CON CONTROLES'!F42=3,'VALORACIÓN CON CONTROLES'!G42=1),AND('VALORACIÓN CON CONTROLES'!F42=1,'VALORACIÓN CON CONTROLES'!G42=2),AND('VALORACIÓN CON CONTROLES'!F42=2,'VALORACIÓN CON CONTROLES'!G42=2)),"ZONA RIESGO BAJA",IF(OR(AND('VALORACIÓN CON CONTROLES'!F42=4,'VALORACIÓN CON CONTROLES'!G42=1),AND('VALORACIÓN CON CONTROLES'!F42=3,'VALORACIÓN CON CONTROLES'!G42=2),AND('VALORACIÓN CON CONTROLES'!F42=2,'VALORACIÓN CON CONTROLES'!G42=3),AND('VALORACIÓN CON CONTROLES'!F42=1,'VALORACIÓN CON CONTROLES'!G42=3)),"ZONA RIESGO MODERADO",IF(OR(AND('VALORACIÓN CON CONTROLES'!F42=5,'VALORACIÓN CON CONTROLES'!G42=1),AND('VALORACIÓN CON CONTROLES'!F42=5,'VALORACIÓN CON CONTROLES'!G42=2),AND('VALORACIÓN CON CONTROLES'!F42=4,'VALORACIÓN CON CONTROLES'!G42=2),AND('VALORACIÓN CON CONTROLES'!F42=4,'VALORACIÓN CON CONTROLES'!G42=3),AND('VALORACIÓN CON CONTROLES'!F42=3,'VALORACIÓN CON CONTROLES'!G42=3),AND('VALORACIÓN CON CONTROLES'!F42=2,'VALORACIÓN CON CONTROLES'!G42=4),AND('VALORACIÓN CON CONTROLES'!F42=1,'VALORACIÓN CON CONTROLES'!G42=4),AND('VALORACIÓN CON CONTROLES'!F42=1,'VALORACIÓN CON CONTROLES'!G42=5)),"ZONA RIESGO ALTO",IF(OR(AND('VALORACIÓN CON CONTROLES'!F42=5,'VALORACIÓN CON CONTROLES'!G42=3),AND('VALORACIÓN CON CONTROLES'!F42=5,'VALORACIÓN CON CONTROLES'!G42=4),AND('VALORACIÓN CON CONTROLES'!F42=5,'VALORACIÓN CON CONTROLES'!G42=5),AND('VALORACIÓN CON CONTROLES'!F42=4,'VALORACIÓN CON CONTROLES'!G42=4),AND('VALORACIÓN CON CONTROLES'!F42=4,'VALORACIÓN CON CONTROLES'!G42=5),AND('VALORACIÓN CON CONTROLES'!F42=3,'VALORACIÓN CON CONTROLES'!G42=4),AND('VALORACIÓN CON CONTROLES'!F42=3,'VALORACIÓN CON CONTROLES'!G42=5),AND('VALORACIÓN CON CONTROLES'!F42=2,'VALORACIÓN CON CONTROLES'!G42=5)),"ZONA RIESGO EXTREMO")))),0)</f>
        <v>0</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x14ac:dyDescent="0.25">
      <c r="A40" s="1"/>
      <c r="B40" s="83" t="s">
        <v>110</v>
      </c>
      <c r="C40" s="83" t="s">
        <v>110</v>
      </c>
      <c r="D40" s="83" t="s">
        <v>110</v>
      </c>
      <c r="E40" s="1"/>
      <c r="F40" s="1"/>
      <c r="G40" s="1"/>
      <c r="H40" s="83" t="s">
        <v>427</v>
      </c>
      <c r="I40" s="1"/>
      <c r="J40" s="1"/>
      <c r="K40" s="65">
        <v>30</v>
      </c>
      <c r="L40" s="1"/>
      <c r="M40" s="59">
        <v>26</v>
      </c>
      <c r="N40" s="59" t="e">
        <f>IF(AND('VALORACIÓN CON CONTROLES'!F43=0,'VALORACIÓN CON CONTROLES'!G43=0),#REF!,0)</f>
        <v>#REF!</v>
      </c>
      <c r="O40" s="1">
        <f>IF(AND('VALORACIÓN CON CONTROLES'!F43=0,'VALORACIÓN CON CONTROLES'!G43&gt;0),IF(OR(AND(#REF!=1,'VALORACIÓN CON CONTROLES'!G43=1),AND(#REF!=2,'VALORACIÓN CON CONTROLES'!G43=1),AND(#REF!=3,'VALORACIÓN CON CONTROLES'!G43=1),AND(#REF!=1,'VALORACIÓN CON CONTROLES'!G43=2),AND(#REF!=2,'VALORACIÓN CON CONTROLES'!G43=2)),"ZONA RIESGO BAJA",IF(OR(AND(#REF!=4,'VALORACIÓN CON CONTROLES'!G43=1),AND(#REF!=3,'VALORACIÓN CON CONTROLES'!G43=2),AND(#REF!=2,'VALORACIÓN CON CONTROLES'!G43=3),AND(#REF!=1,'VALORACIÓN CON CONTROLES'!G43=3)),"ZONA RIESGO MODERADO",IF(OR(AND(#REF!=5,'VALORACIÓN CON CONTROLES'!G43=1),AND(#REF!=5,'VALORACIÓN CON CONTROLES'!G43=2),AND(#REF!=4,'VALORACIÓN CON CONTROLES'!G43=2),AND(#REF!=4,'VALORACIÓN CON CONTROLES'!G43=3),AND(#REF!=3,'VALORACIÓN CON CONTROLES'!G43=3),AND(#REF!=2,'VALORACIÓN CON CONTROLES'!G43=4),AND(#REF!=1,'VALORACIÓN CON CONTROLES'!G43=4),AND(#REF!=1,'VALORACIÓN CON CONTROLES'!G43=5)),"ZONA RIESGO ALTO",IF(OR(AND(#REF!=5,'VALORACIÓN CON CONTROLES'!G43=3),AND(#REF!=5,'VALORACIÓN CON CONTROLES'!G43=4),AND(#REF!=5,'VALORACIÓN CON CONTROLES'!G43=5),AND(#REF!=4,'VALORACIÓN CON CONTROLES'!G43=4),AND(#REF!=4,'VALORACIÓN CON CONTROLES'!G43=5),AND(#REF!=3,'VALORACIÓN CON CONTROLES'!G43=4),AND(#REF!=3,'VALORACIÓN CON CONTROLES'!G43=5),AND(#REF!=2,'VALORACIÓN CON CONTROLES'!G43=5)),"ZONA RIESGO EXTREMO")))),0)</f>
        <v>0</v>
      </c>
      <c r="P40" s="1">
        <f>IF(AND('VALORACIÓN CON CONTROLES'!F43&gt;0,'VALORACIÓN CON CONTROLES'!G43=0),IF(OR(AND('VALORACIÓN CON CONTROLES'!F43=1,#REF!=1),AND('VALORACIÓN CON CONTROLES'!F43=2,#REF!=1),AND('VALORACIÓN CON CONTROLES'!F43=3,#REF!=1),AND('VALORACIÓN CON CONTROLES'!F43=1,#REF!=2),AND('VALORACIÓN CON CONTROLES'!F43=2,#REF!=2)),"ZONA RIESGO BAJA",IF(OR(AND('VALORACIÓN CON CONTROLES'!F43=4,#REF!=1),AND('VALORACIÓN CON CONTROLES'!F43=3,#REF!=2),AND('VALORACIÓN CON CONTROLES'!F43=2,#REF!=3),AND('VALORACIÓN CON CONTROLES'!F43=1,#REF!=3)),"ZONA RIESGO MODERADO",IF(OR(AND('VALORACIÓN CON CONTROLES'!F43=5,#REF!=1),AND('VALORACIÓN CON CONTROLES'!F43=5,#REF!=2),AND('VALORACIÓN CON CONTROLES'!F43=4,#REF!=2),AND('VALORACIÓN CON CONTROLES'!F43=4,#REF!=3),AND('VALORACIÓN CON CONTROLES'!F43=3,#REF!=3),AND('VALORACIÓN CON CONTROLES'!F43=2,#REF!=4),AND('VALORACIÓN CON CONTROLES'!F43=1,#REF!=4),AND('VALORACIÓN CON CONTROLES'!F43=1,#REF!=5)),"ZONA RIESGO ALTO",IF(OR(AND('VALORACIÓN CON CONTROLES'!F43=5,#REF!=3),AND('VALORACIÓN CON CONTROLES'!F43=5,#REF!=4),AND('VALORACIÓN CON CONTROLES'!F43=5,#REF!=5),AND('VALORACIÓN CON CONTROLES'!F43=4,#REF!=4),AND('VALORACIÓN CON CONTROLES'!F43=4,#REF!=5),AND('VALORACIÓN CON CONTROLES'!F43=3,#REF!=4),AND('VALORACIÓN CON CONTROLES'!F43=3,#REF!=5),AND('VALORACIÓN CON CONTROLES'!F43=2,#REF!=5)),"ZONA RIESGO EXTREMO")))),0)</f>
        <v>0</v>
      </c>
      <c r="Q40" s="57">
        <f>IF(AND('VALORACIÓN CON CONTROLES'!F43&gt;0,'VALORACIÓN CON CONTROLES'!G43&gt;0),IF(OR(AND('VALORACIÓN CON CONTROLES'!F43=1,'VALORACIÓN CON CONTROLES'!G43=1),AND('VALORACIÓN CON CONTROLES'!F43=2,'VALORACIÓN CON CONTROLES'!G43=1),AND('VALORACIÓN CON CONTROLES'!F43=3,'VALORACIÓN CON CONTROLES'!G43=1),AND('VALORACIÓN CON CONTROLES'!F43=1,'VALORACIÓN CON CONTROLES'!G43=2),AND('VALORACIÓN CON CONTROLES'!F43=2,'VALORACIÓN CON CONTROLES'!G43=2)),"ZONA RIESGO BAJA",IF(OR(AND('VALORACIÓN CON CONTROLES'!F43=4,'VALORACIÓN CON CONTROLES'!G43=1),AND('VALORACIÓN CON CONTROLES'!F43=3,'VALORACIÓN CON CONTROLES'!G43=2),AND('VALORACIÓN CON CONTROLES'!F43=2,'VALORACIÓN CON CONTROLES'!G43=3),AND('VALORACIÓN CON CONTROLES'!F43=1,'VALORACIÓN CON CONTROLES'!G43=3)),"ZONA RIESGO MODERADO",IF(OR(AND('VALORACIÓN CON CONTROLES'!F43=5,'VALORACIÓN CON CONTROLES'!G43=1),AND('VALORACIÓN CON CONTROLES'!F43=5,'VALORACIÓN CON CONTROLES'!G43=2),AND('VALORACIÓN CON CONTROLES'!F43=4,'VALORACIÓN CON CONTROLES'!G43=2),AND('VALORACIÓN CON CONTROLES'!F43=4,'VALORACIÓN CON CONTROLES'!G43=3),AND('VALORACIÓN CON CONTROLES'!F43=3,'VALORACIÓN CON CONTROLES'!G43=3),AND('VALORACIÓN CON CONTROLES'!F43=2,'VALORACIÓN CON CONTROLES'!G43=4),AND('VALORACIÓN CON CONTROLES'!F43=1,'VALORACIÓN CON CONTROLES'!G43=4),AND('VALORACIÓN CON CONTROLES'!F43=1,'VALORACIÓN CON CONTROLES'!G43=5)),"ZONA RIESGO ALTO",IF(OR(AND('VALORACIÓN CON CONTROLES'!F43=5,'VALORACIÓN CON CONTROLES'!G43=3),AND('VALORACIÓN CON CONTROLES'!F43=5,'VALORACIÓN CON CONTROLES'!G43=4),AND('VALORACIÓN CON CONTROLES'!F43=5,'VALORACIÓN CON CONTROLES'!G43=5),AND('VALORACIÓN CON CONTROLES'!F43=4,'VALORACIÓN CON CONTROLES'!G43=4),AND('VALORACIÓN CON CONTROLES'!F43=4,'VALORACIÓN CON CONTROLES'!G43=5),AND('VALORACIÓN CON CONTROLES'!F43=3,'VALORACIÓN CON CONTROLES'!G43=4),AND('VALORACIÓN CON CONTROLES'!F43=3,'VALORACIÓN CON CONTROLES'!G43=5),AND('VALORACIÓN CON CONTROLES'!F43=2,'VALORACIÓN CON CONTROLES'!G43=5)),"ZONA RIESGO EXTREMO")))),0)</f>
        <v>0</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x14ac:dyDescent="0.25">
      <c r="A41" s="1"/>
      <c r="B41" s="83" t="s">
        <v>114</v>
      </c>
      <c r="C41" s="83" t="s">
        <v>114</v>
      </c>
      <c r="D41" s="83" t="s">
        <v>114</v>
      </c>
      <c r="E41" s="1"/>
      <c r="F41" s="1"/>
      <c r="G41" s="1"/>
      <c r="H41" s="83" t="s">
        <v>144</v>
      </c>
      <c r="I41" s="1"/>
      <c r="J41" s="1"/>
      <c r="K41" s="16">
        <v>31</v>
      </c>
      <c r="L41" s="1"/>
      <c r="M41" s="59">
        <v>27</v>
      </c>
      <c r="N41" s="59" t="e">
        <f>IF(AND('VALORACIÓN CON CONTROLES'!F44=0,'VALORACIÓN CON CONTROLES'!G44=0),#REF!,0)</f>
        <v>#REF!</v>
      </c>
      <c r="O41" s="1">
        <f>IF(AND('VALORACIÓN CON CONTROLES'!F44=0,'VALORACIÓN CON CONTROLES'!G44&gt;0),IF(OR(AND(#REF!=1,'VALORACIÓN CON CONTROLES'!G44=1),AND(#REF!=2,'VALORACIÓN CON CONTROLES'!G44=1),AND(#REF!=3,'VALORACIÓN CON CONTROLES'!G44=1),AND(#REF!=1,'VALORACIÓN CON CONTROLES'!G44=2),AND(#REF!=2,'VALORACIÓN CON CONTROLES'!G44=2)),"ZONA RIESGO BAJA",IF(OR(AND(#REF!=4,'VALORACIÓN CON CONTROLES'!G44=1),AND(#REF!=3,'VALORACIÓN CON CONTROLES'!G44=2),AND(#REF!=2,'VALORACIÓN CON CONTROLES'!G44=3),AND(#REF!=1,'VALORACIÓN CON CONTROLES'!G44=3)),"ZONA RIESGO MODERADO",IF(OR(AND(#REF!=5,'VALORACIÓN CON CONTROLES'!G44=1),AND(#REF!=5,'VALORACIÓN CON CONTROLES'!G44=2),AND(#REF!=4,'VALORACIÓN CON CONTROLES'!G44=2),AND(#REF!=4,'VALORACIÓN CON CONTROLES'!G44=3),AND(#REF!=3,'VALORACIÓN CON CONTROLES'!G44=3),AND(#REF!=2,'VALORACIÓN CON CONTROLES'!G44=4),AND(#REF!=1,'VALORACIÓN CON CONTROLES'!G44=4),AND(#REF!=1,'VALORACIÓN CON CONTROLES'!G44=5)),"ZONA RIESGO ALTO",IF(OR(AND(#REF!=5,'VALORACIÓN CON CONTROLES'!G44=3),AND(#REF!=5,'VALORACIÓN CON CONTROLES'!G44=4),AND(#REF!=5,'VALORACIÓN CON CONTROLES'!G44=5),AND(#REF!=4,'VALORACIÓN CON CONTROLES'!G44=4),AND(#REF!=4,'VALORACIÓN CON CONTROLES'!G44=5),AND(#REF!=3,'VALORACIÓN CON CONTROLES'!G44=4),AND(#REF!=3,'VALORACIÓN CON CONTROLES'!G44=5),AND(#REF!=2,'VALORACIÓN CON CONTROLES'!G44=5)),"ZONA RIESGO EXTREMO")))),0)</f>
        <v>0</v>
      </c>
      <c r="P41" s="1">
        <f>IF(AND('VALORACIÓN CON CONTROLES'!F44&gt;0,'VALORACIÓN CON CONTROLES'!G44=0),IF(OR(AND('VALORACIÓN CON CONTROLES'!F44=1,#REF!=1),AND('VALORACIÓN CON CONTROLES'!F44=2,#REF!=1),AND('VALORACIÓN CON CONTROLES'!F44=3,#REF!=1),AND('VALORACIÓN CON CONTROLES'!F44=1,#REF!=2),AND('VALORACIÓN CON CONTROLES'!F44=2,#REF!=2)),"ZONA RIESGO BAJA",IF(OR(AND('VALORACIÓN CON CONTROLES'!F44=4,#REF!=1),AND('VALORACIÓN CON CONTROLES'!F44=3,#REF!=2),AND('VALORACIÓN CON CONTROLES'!F44=2,#REF!=3),AND('VALORACIÓN CON CONTROLES'!F44=1,#REF!=3)),"ZONA RIESGO MODERADO",IF(OR(AND('VALORACIÓN CON CONTROLES'!F44=5,#REF!=1),AND('VALORACIÓN CON CONTROLES'!F44=5,#REF!=2),AND('VALORACIÓN CON CONTROLES'!F44=4,#REF!=2),AND('VALORACIÓN CON CONTROLES'!F44=4,#REF!=3),AND('VALORACIÓN CON CONTROLES'!F44=3,#REF!=3),AND('VALORACIÓN CON CONTROLES'!F44=2,#REF!=4),AND('VALORACIÓN CON CONTROLES'!F44=1,#REF!=4),AND('VALORACIÓN CON CONTROLES'!F44=1,#REF!=5)),"ZONA RIESGO ALTO",IF(OR(AND('VALORACIÓN CON CONTROLES'!F44=5,#REF!=3),AND('VALORACIÓN CON CONTROLES'!F44=5,#REF!=4),AND('VALORACIÓN CON CONTROLES'!F44=5,#REF!=5),AND('VALORACIÓN CON CONTROLES'!F44=4,#REF!=4),AND('VALORACIÓN CON CONTROLES'!F44=4,#REF!=5),AND('VALORACIÓN CON CONTROLES'!F44=3,#REF!=4),AND('VALORACIÓN CON CONTROLES'!F44=3,#REF!=5),AND('VALORACIÓN CON CONTROLES'!F44=2,#REF!=5)),"ZONA RIESGO EXTREMO")))),0)</f>
        <v>0</v>
      </c>
      <c r="Q41" s="57">
        <f>IF(AND('VALORACIÓN CON CONTROLES'!F44&gt;0,'VALORACIÓN CON CONTROLES'!G44&gt;0),IF(OR(AND('VALORACIÓN CON CONTROLES'!F44=1,'VALORACIÓN CON CONTROLES'!G44=1),AND('VALORACIÓN CON CONTROLES'!F44=2,'VALORACIÓN CON CONTROLES'!G44=1),AND('VALORACIÓN CON CONTROLES'!F44=3,'VALORACIÓN CON CONTROLES'!G44=1),AND('VALORACIÓN CON CONTROLES'!F44=1,'VALORACIÓN CON CONTROLES'!G44=2),AND('VALORACIÓN CON CONTROLES'!F44=2,'VALORACIÓN CON CONTROLES'!G44=2)),"ZONA RIESGO BAJA",IF(OR(AND('VALORACIÓN CON CONTROLES'!F44=4,'VALORACIÓN CON CONTROLES'!G44=1),AND('VALORACIÓN CON CONTROLES'!F44=3,'VALORACIÓN CON CONTROLES'!G44=2),AND('VALORACIÓN CON CONTROLES'!F44=2,'VALORACIÓN CON CONTROLES'!G44=3),AND('VALORACIÓN CON CONTROLES'!F44=1,'VALORACIÓN CON CONTROLES'!G44=3)),"ZONA RIESGO MODERADO",IF(OR(AND('VALORACIÓN CON CONTROLES'!F44=5,'VALORACIÓN CON CONTROLES'!G44=1),AND('VALORACIÓN CON CONTROLES'!F44=5,'VALORACIÓN CON CONTROLES'!G44=2),AND('VALORACIÓN CON CONTROLES'!F44=4,'VALORACIÓN CON CONTROLES'!G44=2),AND('VALORACIÓN CON CONTROLES'!F44=4,'VALORACIÓN CON CONTROLES'!G44=3),AND('VALORACIÓN CON CONTROLES'!F44=3,'VALORACIÓN CON CONTROLES'!G44=3),AND('VALORACIÓN CON CONTROLES'!F44=2,'VALORACIÓN CON CONTROLES'!G44=4),AND('VALORACIÓN CON CONTROLES'!F44=1,'VALORACIÓN CON CONTROLES'!G44=4),AND('VALORACIÓN CON CONTROLES'!F44=1,'VALORACIÓN CON CONTROLES'!G44=5)),"ZONA RIESGO ALTO",IF(OR(AND('VALORACIÓN CON CONTROLES'!F44=5,'VALORACIÓN CON CONTROLES'!G44=3),AND('VALORACIÓN CON CONTROLES'!F44=5,'VALORACIÓN CON CONTROLES'!G44=4),AND('VALORACIÓN CON CONTROLES'!F44=5,'VALORACIÓN CON CONTROLES'!G44=5),AND('VALORACIÓN CON CONTROLES'!F44=4,'VALORACIÓN CON CONTROLES'!G44=4),AND('VALORACIÓN CON CONTROLES'!F44=4,'VALORACIÓN CON CONTROLES'!G44=5),AND('VALORACIÓN CON CONTROLES'!F44=3,'VALORACIÓN CON CONTROLES'!G44=4),AND('VALORACIÓN CON CONTROLES'!F44=3,'VALORACIÓN CON CONTROLES'!G44=5),AND('VALORACIÓN CON CONTROLES'!F44=2,'VALORACIÓN CON CONTROLES'!G44=5)),"ZONA RIESGO EXTREMO")))),0)</f>
        <v>0</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x14ac:dyDescent="0.25">
      <c r="A42" s="1"/>
      <c r="B42" s="83" t="s">
        <v>174</v>
      </c>
      <c r="C42" s="83" t="s">
        <v>174</v>
      </c>
      <c r="D42" s="83" t="s">
        <v>174</v>
      </c>
      <c r="E42" s="1"/>
      <c r="F42" s="1"/>
      <c r="G42" s="1"/>
      <c r="H42" s="83" t="s">
        <v>299</v>
      </c>
      <c r="I42" s="1"/>
      <c r="J42" s="1"/>
      <c r="K42" s="16">
        <v>32</v>
      </c>
      <c r="L42" s="1"/>
      <c r="M42" s="59">
        <v>28</v>
      </c>
      <c r="N42" s="59" t="e">
        <f>IF(AND('VALORACIÓN CON CONTROLES'!F45=0,'VALORACIÓN CON CONTROLES'!G45=0),#REF!,0)</f>
        <v>#REF!</v>
      </c>
      <c r="O42" s="1">
        <f>IF(AND('VALORACIÓN CON CONTROLES'!F45=0,'VALORACIÓN CON CONTROLES'!G45&gt;0),IF(OR(AND(#REF!=1,'VALORACIÓN CON CONTROLES'!G45=1),AND(#REF!=2,'VALORACIÓN CON CONTROLES'!G45=1),AND(#REF!=3,'VALORACIÓN CON CONTROLES'!G45=1),AND(#REF!=1,'VALORACIÓN CON CONTROLES'!G45=2),AND(#REF!=2,'VALORACIÓN CON CONTROLES'!G45=2)),"ZONA RIESGO BAJA",IF(OR(AND(#REF!=4,'VALORACIÓN CON CONTROLES'!G45=1),AND(#REF!=3,'VALORACIÓN CON CONTROLES'!G45=2),AND(#REF!=2,'VALORACIÓN CON CONTROLES'!G45=3),AND(#REF!=1,'VALORACIÓN CON CONTROLES'!G45=3)),"ZONA RIESGO MODERADO",IF(OR(AND(#REF!=5,'VALORACIÓN CON CONTROLES'!G45=1),AND(#REF!=5,'VALORACIÓN CON CONTROLES'!G45=2),AND(#REF!=4,'VALORACIÓN CON CONTROLES'!G45=2),AND(#REF!=4,'VALORACIÓN CON CONTROLES'!G45=3),AND(#REF!=3,'VALORACIÓN CON CONTROLES'!G45=3),AND(#REF!=2,'VALORACIÓN CON CONTROLES'!G45=4),AND(#REF!=1,'VALORACIÓN CON CONTROLES'!G45=4),AND(#REF!=1,'VALORACIÓN CON CONTROLES'!G45=5)),"ZONA RIESGO ALTO",IF(OR(AND(#REF!=5,'VALORACIÓN CON CONTROLES'!G45=3),AND(#REF!=5,'VALORACIÓN CON CONTROLES'!G45=4),AND(#REF!=5,'VALORACIÓN CON CONTROLES'!G45=5),AND(#REF!=4,'VALORACIÓN CON CONTROLES'!G45=4),AND(#REF!=4,'VALORACIÓN CON CONTROLES'!G45=5),AND(#REF!=3,'VALORACIÓN CON CONTROLES'!G45=4),AND(#REF!=3,'VALORACIÓN CON CONTROLES'!G45=5),AND(#REF!=2,'VALORACIÓN CON CONTROLES'!G45=5)),"ZONA RIESGO EXTREMO")))),0)</f>
        <v>0</v>
      </c>
      <c r="P42" s="1">
        <f>IF(AND('VALORACIÓN CON CONTROLES'!F45&gt;0,'VALORACIÓN CON CONTROLES'!G45=0),IF(OR(AND('VALORACIÓN CON CONTROLES'!F45=1,#REF!=1),AND('VALORACIÓN CON CONTROLES'!F45=2,#REF!=1),AND('VALORACIÓN CON CONTROLES'!F45=3,#REF!=1),AND('VALORACIÓN CON CONTROLES'!F45=1,#REF!=2),AND('VALORACIÓN CON CONTROLES'!F45=2,#REF!=2)),"ZONA RIESGO BAJA",IF(OR(AND('VALORACIÓN CON CONTROLES'!F45=4,#REF!=1),AND('VALORACIÓN CON CONTROLES'!F45=3,#REF!=2),AND('VALORACIÓN CON CONTROLES'!F45=2,#REF!=3),AND('VALORACIÓN CON CONTROLES'!F45=1,#REF!=3)),"ZONA RIESGO MODERADO",IF(OR(AND('VALORACIÓN CON CONTROLES'!F45=5,#REF!=1),AND('VALORACIÓN CON CONTROLES'!F45=5,#REF!=2),AND('VALORACIÓN CON CONTROLES'!F45=4,#REF!=2),AND('VALORACIÓN CON CONTROLES'!F45=4,#REF!=3),AND('VALORACIÓN CON CONTROLES'!F45=3,#REF!=3),AND('VALORACIÓN CON CONTROLES'!F45=2,#REF!=4),AND('VALORACIÓN CON CONTROLES'!F45=1,#REF!=4),AND('VALORACIÓN CON CONTROLES'!F45=1,#REF!=5)),"ZONA RIESGO ALTO",IF(OR(AND('VALORACIÓN CON CONTROLES'!F45=5,#REF!=3),AND('VALORACIÓN CON CONTROLES'!F45=5,#REF!=4),AND('VALORACIÓN CON CONTROLES'!F45=5,#REF!=5),AND('VALORACIÓN CON CONTROLES'!F45=4,#REF!=4),AND('VALORACIÓN CON CONTROLES'!F45=4,#REF!=5),AND('VALORACIÓN CON CONTROLES'!F45=3,#REF!=4),AND('VALORACIÓN CON CONTROLES'!F45=3,#REF!=5),AND('VALORACIÓN CON CONTROLES'!F45=2,#REF!=5)),"ZONA RIESGO EXTREMO")))),0)</f>
        <v>0</v>
      </c>
      <c r="Q42" s="57">
        <f>IF(AND('VALORACIÓN CON CONTROLES'!F45&gt;0,'VALORACIÓN CON CONTROLES'!G45&gt;0),IF(OR(AND('VALORACIÓN CON CONTROLES'!F45=1,'VALORACIÓN CON CONTROLES'!G45=1),AND('VALORACIÓN CON CONTROLES'!F45=2,'VALORACIÓN CON CONTROLES'!G45=1),AND('VALORACIÓN CON CONTROLES'!F45=3,'VALORACIÓN CON CONTROLES'!G45=1),AND('VALORACIÓN CON CONTROLES'!F45=1,'VALORACIÓN CON CONTROLES'!G45=2),AND('VALORACIÓN CON CONTROLES'!F45=2,'VALORACIÓN CON CONTROLES'!G45=2)),"ZONA RIESGO BAJA",IF(OR(AND('VALORACIÓN CON CONTROLES'!F45=4,'VALORACIÓN CON CONTROLES'!G45=1),AND('VALORACIÓN CON CONTROLES'!F45=3,'VALORACIÓN CON CONTROLES'!G45=2),AND('VALORACIÓN CON CONTROLES'!F45=2,'VALORACIÓN CON CONTROLES'!G45=3),AND('VALORACIÓN CON CONTROLES'!F45=1,'VALORACIÓN CON CONTROLES'!G45=3)),"ZONA RIESGO MODERADO",IF(OR(AND('VALORACIÓN CON CONTROLES'!F45=5,'VALORACIÓN CON CONTROLES'!G45=1),AND('VALORACIÓN CON CONTROLES'!F45=5,'VALORACIÓN CON CONTROLES'!G45=2),AND('VALORACIÓN CON CONTROLES'!F45=4,'VALORACIÓN CON CONTROLES'!G45=2),AND('VALORACIÓN CON CONTROLES'!F45=4,'VALORACIÓN CON CONTROLES'!G45=3),AND('VALORACIÓN CON CONTROLES'!F45=3,'VALORACIÓN CON CONTROLES'!G45=3),AND('VALORACIÓN CON CONTROLES'!F45=2,'VALORACIÓN CON CONTROLES'!G45=4),AND('VALORACIÓN CON CONTROLES'!F45=1,'VALORACIÓN CON CONTROLES'!G45=4),AND('VALORACIÓN CON CONTROLES'!F45=1,'VALORACIÓN CON CONTROLES'!G45=5)),"ZONA RIESGO ALTO",IF(OR(AND('VALORACIÓN CON CONTROLES'!F45=5,'VALORACIÓN CON CONTROLES'!G45=3),AND('VALORACIÓN CON CONTROLES'!F45=5,'VALORACIÓN CON CONTROLES'!G45=4),AND('VALORACIÓN CON CONTROLES'!F45=5,'VALORACIÓN CON CONTROLES'!G45=5),AND('VALORACIÓN CON CONTROLES'!F45=4,'VALORACIÓN CON CONTROLES'!G45=4),AND('VALORACIÓN CON CONTROLES'!F45=4,'VALORACIÓN CON CONTROLES'!G45=5),AND('VALORACIÓN CON CONTROLES'!F45=3,'VALORACIÓN CON CONTROLES'!G45=4),AND('VALORACIÓN CON CONTROLES'!F45=3,'VALORACIÓN CON CONTROLES'!G45=5),AND('VALORACIÓN CON CONTROLES'!F45=2,'VALORACIÓN CON CONTROLES'!G45=5)),"ZONA RIESGO EXTREMO")))),0)</f>
        <v>0</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x14ac:dyDescent="0.25">
      <c r="A43" s="1"/>
      <c r="B43" s="1"/>
      <c r="C43" s="1"/>
      <c r="D43" s="1"/>
      <c r="E43" s="1"/>
      <c r="F43" s="1"/>
      <c r="G43" s="1"/>
      <c r="H43" s="83" t="s">
        <v>268</v>
      </c>
      <c r="I43" s="1"/>
      <c r="J43" s="1"/>
      <c r="K43" s="65">
        <v>33</v>
      </c>
      <c r="L43" s="1"/>
      <c r="M43" s="59">
        <v>29</v>
      </c>
      <c r="N43" s="59" t="e">
        <f>IF(AND('VALORACIÓN CON CONTROLES'!F46=0,'VALORACIÓN CON CONTROLES'!G46=0),#REF!,0)</f>
        <v>#REF!</v>
      </c>
      <c r="O43" s="1">
        <f>IF(AND('VALORACIÓN CON CONTROLES'!F46=0,'VALORACIÓN CON CONTROLES'!G46&gt;0),IF(OR(AND(#REF!=1,'VALORACIÓN CON CONTROLES'!G46=1),AND(#REF!=2,'VALORACIÓN CON CONTROLES'!G46=1),AND(#REF!=3,'VALORACIÓN CON CONTROLES'!G46=1),AND(#REF!=1,'VALORACIÓN CON CONTROLES'!G46=2),AND(#REF!=2,'VALORACIÓN CON CONTROLES'!G46=2)),"ZONA RIESGO BAJA",IF(OR(AND(#REF!=4,'VALORACIÓN CON CONTROLES'!G46=1),AND(#REF!=3,'VALORACIÓN CON CONTROLES'!G46=2),AND(#REF!=2,'VALORACIÓN CON CONTROLES'!G46=3),AND(#REF!=1,'VALORACIÓN CON CONTROLES'!G46=3)),"ZONA RIESGO MODERADO",IF(OR(AND(#REF!=5,'VALORACIÓN CON CONTROLES'!G46=1),AND(#REF!=5,'VALORACIÓN CON CONTROLES'!G46=2),AND(#REF!=4,'VALORACIÓN CON CONTROLES'!G46=2),AND(#REF!=4,'VALORACIÓN CON CONTROLES'!G46=3),AND(#REF!=3,'VALORACIÓN CON CONTROLES'!G46=3),AND(#REF!=2,'VALORACIÓN CON CONTROLES'!G46=4),AND(#REF!=1,'VALORACIÓN CON CONTROLES'!G46=4),AND(#REF!=1,'VALORACIÓN CON CONTROLES'!G46=5)),"ZONA RIESGO ALTO",IF(OR(AND(#REF!=5,'VALORACIÓN CON CONTROLES'!G46=3),AND(#REF!=5,'VALORACIÓN CON CONTROLES'!G46=4),AND(#REF!=5,'VALORACIÓN CON CONTROLES'!G46=5),AND(#REF!=4,'VALORACIÓN CON CONTROLES'!G46=4),AND(#REF!=4,'VALORACIÓN CON CONTROLES'!G46=5),AND(#REF!=3,'VALORACIÓN CON CONTROLES'!G46=4),AND(#REF!=3,'VALORACIÓN CON CONTROLES'!G46=5),AND(#REF!=2,'VALORACIÓN CON CONTROLES'!G46=5)),"ZONA RIESGO EXTREMO")))),0)</f>
        <v>0</v>
      </c>
      <c r="P43" s="1">
        <f>IF(AND('VALORACIÓN CON CONTROLES'!F46&gt;0,'VALORACIÓN CON CONTROLES'!G46=0),IF(OR(AND('VALORACIÓN CON CONTROLES'!F46=1,#REF!=1),AND('VALORACIÓN CON CONTROLES'!F46=2,#REF!=1),AND('VALORACIÓN CON CONTROLES'!F46=3,#REF!=1),AND('VALORACIÓN CON CONTROLES'!F46=1,#REF!=2),AND('VALORACIÓN CON CONTROLES'!F46=2,#REF!=2)),"ZONA RIESGO BAJA",IF(OR(AND('VALORACIÓN CON CONTROLES'!F46=4,#REF!=1),AND('VALORACIÓN CON CONTROLES'!F46=3,#REF!=2),AND('VALORACIÓN CON CONTROLES'!F46=2,#REF!=3),AND('VALORACIÓN CON CONTROLES'!F46=1,#REF!=3)),"ZONA RIESGO MODERADO",IF(OR(AND('VALORACIÓN CON CONTROLES'!F46=5,#REF!=1),AND('VALORACIÓN CON CONTROLES'!F46=5,#REF!=2),AND('VALORACIÓN CON CONTROLES'!F46=4,#REF!=2),AND('VALORACIÓN CON CONTROLES'!F46=4,#REF!=3),AND('VALORACIÓN CON CONTROLES'!F46=3,#REF!=3),AND('VALORACIÓN CON CONTROLES'!F46=2,#REF!=4),AND('VALORACIÓN CON CONTROLES'!F46=1,#REF!=4),AND('VALORACIÓN CON CONTROLES'!F46=1,#REF!=5)),"ZONA RIESGO ALTO",IF(OR(AND('VALORACIÓN CON CONTROLES'!F46=5,#REF!=3),AND('VALORACIÓN CON CONTROLES'!F46=5,#REF!=4),AND('VALORACIÓN CON CONTROLES'!F46=5,#REF!=5),AND('VALORACIÓN CON CONTROLES'!F46=4,#REF!=4),AND('VALORACIÓN CON CONTROLES'!F46=4,#REF!=5),AND('VALORACIÓN CON CONTROLES'!F46=3,#REF!=4),AND('VALORACIÓN CON CONTROLES'!F46=3,#REF!=5),AND('VALORACIÓN CON CONTROLES'!F46=2,#REF!=5)),"ZONA RIESGO EXTREMO")))),0)</f>
        <v>0</v>
      </c>
      <c r="Q43" s="57">
        <f>IF(AND('VALORACIÓN CON CONTROLES'!F46&gt;0,'VALORACIÓN CON CONTROLES'!G46&gt;0),IF(OR(AND('VALORACIÓN CON CONTROLES'!F46=1,'VALORACIÓN CON CONTROLES'!G46=1),AND('VALORACIÓN CON CONTROLES'!F46=2,'VALORACIÓN CON CONTROLES'!G46=1),AND('VALORACIÓN CON CONTROLES'!F46=3,'VALORACIÓN CON CONTROLES'!G46=1),AND('VALORACIÓN CON CONTROLES'!F46=1,'VALORACIÓN CON CONTROLES'!G46=2),AND('VALORACIÓN CON CONTROLES'!F46=2,'VALORACIÓN CON CONTROLES'!G46=2)),"ZONA RIESGO BAJA",IF(OR(AND('VALORACIÓN CON CONTROLES'!F46=4,'VALORACIÓN CON CONTROLES'!G46=1),AND('VALORACIÓN CON CONTROLES'!F46=3,'VALORACIÓN CON CONTROLES'!G46=2),AND('VALORACIÓN CON CONTROLES'!F46=2,'VALORACIÓN CON CONTROLES'!G46=3),AND('VALORACIÓN CON CONTROLES'!F46=1,'VALORACIÓN CON CONTROLES'!G46=3)),"ZONA RIESGO MODERADO",IF(OR(AND('VALORACIÓN CON CONTROLES'!F46=5,'VALORACIÓN CON CONTROLES'!G46=1),AND('VALORACIÓN CON CONTROLES'!F46=5,'VALORACIÓN CON CONTROLES'!G46=2),AND('VALORACIÓN CON CONTROLES'!F46=4,'VALORACIÓN CON CONTROLES'!G46=2),AND('VALORACIÓN CON CONTROLES'!F46=4,'VALORACIÓN CON CONTROLES'!G46=3),AND('VALORACIÓN CON CONTROLES'!F46=3,'VALORACIÓN CON CONTROLES'!G46=3),AND('VALORACIÓN CON CONTROLES'!F46=2,'VALORACIÓN CON CONTROLES'!G46=4),AND('VALORACIÓN CON CONTROLES'!F46=1,'VALORACIÓN CON CONTROLES'!G46=4),AND('VALORACIÓN CON CONTROLES'!F46=1,'VALORACIÓN CON CONTROLES'!G46=5)),"ZONA RIESGO ALTO",IF(OR(AND('VALORACIÓN CON CONTROLES'!F46=5,'VALORACIÓN CON CONTROLES'!G46=3),AND('VALORACIÓN CON CONTROLES'!F46=5,'VALORACIÓN CON CONTROLES'!G46=4),AND('VALORACIÓN CON CONTROLES'!F46=5,'VALORACIÓN CON CONTROLES'!G46=5),AND('VALORACIÓN CON CONTROLES'!F46=4,'VALORACIÓN CON CONTROLES'!G46=4),AND('VALORACIÓN CON CONTROLES'!F46=4,'VALORACIÓN CON CONTROLES'!G46=5),AND('VALORACIÓN CON CONTROLES'!F46=3,'VALORACIÓN CON CONTROLES'!G46=4),AND('VALORACIÓN CON CONTROLES'!F46=3,'VALORACIÓN CON CONTROLES'!G46=5),AND('VALORACIÓN CON CONTROLES'!F46=2,'VALORACIÓN CON CONTROLES'!G46=5)),"ZONA RIESGO EXTREMO")))),0)</f>
        <v>0</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x14ac:dyDescent="0.25">
      <c r="A44" s="1"/>
      <c r="B44" s="1"/>
      <c r="C44" s="1"/>
      <c r="D44" s="1"/>
      <c r="E44" s="1"/>
      <c r="F44" s="1"/>
      <c r="G44" s="1"/>
      <c r="H44" s="83" t="s">
        <v>696</v>
      </c>
      <c r="I44" s="1"/>
      <c r="J44" s="1"/>
      <c r="K44" s="16">
        <v>34</v>
      </c>
      <c r="L44" s="1"/>
      <c r="M44" s="59">
        <v>30</v>
      </c>
      <c r="N44" s="59" t="e">
        <f>IF(AND('VALORACIÓN CON CONTROLES'!F47=0,'VALORACIÓN CON CONTROLES'!G47=0),#REF!,0)</f>
        <v>#REF!</v>
      </c>
      <c r="O44" s="1">
        <f>IF(AND('VALORACIÓN CON CONTROLES'!F47=0,'VALORACIÓN CON CONTROLES'!G47&gt;0),IF(OR(AND(#REF!=1,'VALORACIÓN CON CONTROLES'!G47=1),AND(#REF!=2,'VALORACIÓN CON CONTROLES'!G47=1),AND(#REF!=3,'VALORACIÓN CON CONTROLES'!G47=1),AND(#REF!=1,'VALORACIÓN CON CONTROLES'!G47=2),AND(#REF!=2,'VALORACIÓN CON CONTROLES'!G47=2)),"ZONA RIESGO BAJA",IF(OR(AND(#REF!=4,'VALORACIÓN CON CONTROLES'!G47=1),AND(#REF!=3,'VALORACIÓN CON CONTROLES'!G47=2),AND(#REF!=2,'VALORACIÓN CON CONTROLES'!G47=3),AND(#REF!=1,'VALORACIÓN CON CONTROLES'!G47=3)),"ZONA RIESGO MODERADO",IF(OR(AND(#REF!=5,'VALORACIÓN CON CONTROLES'!G47=1),AND(#REF!=5,'VALORACIÓN CON CONTROLES'!G47=2),AND(#REF!=4,'VALORACIÓN CON CONTROLES'!G47=2),AND(#REF!=4,'VALORACIÓN CON CONTROLES'!G47=3),AND(#REF!=3,'VALORACIÓN CON CONTROLES'!G47=3),AND(#REF!=2,'VALORACIÓN CON CONTROLES'!G47=4),AND(#REF!=1,'VALORACIÓN CON CONTROLES'!G47=4),AND(#REF!=1,'VALORACIÓN CON CONTROLES'!G47=5)),"ZONA RIESGO ALTO",IF(OR(AND(#REF!=5,'VALORACIÓN CON CONTROLES'!G47=3),AND(#REF!=5,'VALORACIÓN CON CONTROLES'!G47=4),AND(#REF!=5,'VALORACIÓN CON CONTROLES'!G47=5),AND(#REF!=4,'VALORACIÓN CON CONTROLES'!G47=4),AND(#REF!=4,'VALORACIÓN CON CONTROLES'!G47=5),AND(#REF!=3,'VALORACIÓN CON CONTROLES'!G47=4),AND(#REF!=3,'VALORACIÓN CON CONTROLES'!G47=5),AND(#REF!=2,'VALORACIÓN CON CONTROLES'!G47=5)),"ZONA RIESGO EXTREMO")))),0)</f>
        <v>0</v>
      </c>
      <c r="P44" s="1">
        <f>IF(AND('VALORACIÓN CON CONTROLES'!F47&gt;0,'VALORACIÓN CON CONTROLES'!G47=0),IF(OR(AND('VALORACIÓN CON CONTROLES'!F47=1,#REF!=1),AND('VALORACIÓN CON CONTROLES'!F47=2,#REF!=1),AND('VALORACIÓN CON CONTROLES'!F47=3,#REF!=1),AND('VALORACIÓN CON CONTROLES'!F47=1,#REF!=2),AND('VALORACIÓN CON CONTROLES'!F47=2,#REF!=2)),"ZONA RIESGO BAJA",IF(OR(AND('VALORACIÓN CON CONTROLES'!F47=4,#REF!=1),AND('VALORACIÓN CON CONTROLES'!F47=3,#REF!=2),AND('VALORACIÓN CON CONTROLES'!F47=2,#REF!=3),AND('VALORACIÓN CON CONTROLES'!F47=1,#REF!=3)),"ZONA RIESGO MODERADO",IF(OR(AND('VALORACIÓN CON CONTROLES'!F47=5,#REF!=1),AND('VALORACIÓN CON CONTROLES'!F47=5,#REF!=2),AND('VALORACIÓN CON CONTROLES'!F47=4,#REF!=2),AND('VALORACIÓN CON CONTROLES'!F47=4,#REF!=3),AND('VALORACIÓN CON CONTROLES'!F47=3,#REF!=3),AND('VALORACIÓN CON CONTROLES'!F47=2,#REF!=4),AND('VALORACIÓN CON CONTROLES'!F47=1,#REF!=4),AND('VALORACIÓN CON CONTROLES'!F47=1,#REF!=5)),"ZONA RIESGO ALTO",IF(OR(AND('VALORACIÓN CON CONTROLES'!F47=5,#REF!=3),AND('VALORACIÓN CON CONTROLES'!F47=5,#REF!=4),AND('VALORACIÓN CON CONTROLES'!F47=5,#REF!=5),AND('VALORACIÓN CON CONTROLES'!F47=4,#REF!=4),AND('VALORACIÓN CON CONTROLES'!F47=4,#REF!=5),AND('VALORACIÓN CON CONTROLES'!F47=3,#REF!=4),AND('VALORACIÓN CON CONTROLES'!F47=3,#REF!=5),AND('VALORACIÓN CON CONTROLES'!F47=2,#REF!=5)),"ZONA RIESGO EXTREMO")))),0)</f>
        <v>0</v>
      </c>
      <c r="Q44" s="57">
        <f>IF(AND('VALORACIÓN CON CONTROLES'!F47&gt;0,'VALORACIÓN CON CONTROLES'!G47&gt;0),IF(OR(AND('VALORACIÓN CON CONTROLES'!F47=1,'VALORACIÓN CON CONTROLES'!G47=1),AND('VALORACIÓN CON CONTROLES'!F47=2,'VALORACIÓN CON CONTROLES'!G47=1),AND('VALORACIÓN CON CONTROLES'!F47=3,'VALORACIÓN CON CONTROLES'!G47=1),AND('VALORACIÓN CON CONTROLES'!F47=1,'VALORACIÓN CON CONTROLES'!G47=2),AND('VALORACIÓN CON CONTROLES'!F47=2,'VALORACIÓN CON CONTROLES'!G47=2)),"ZONA RIESGO BAJA",IF(OR(AND('VALORACIÓN CON CONTROLES'!F47=4,'VALORACIÓN CON CONTROLES'!G47=1),AND('VALORACIÓN CON CONTROLES'!F47=3,'VALORACIÓN CON CONTROLES'!G47=2),AND('VALORACIÓN CON CONTROLES'!F47=2,'VALORACIÓN CON CONTROLES'!G47=3),AND('VALORACIÓN CON CONTROLES'!F47=1,'VALORACIÓN CON CONTROLES'!G47=3)),"ZONA RIESGO MODERADO",IF(OR(AND('VALORACIÓN CON CONTROLES'!F47=5,'VALORACIÓN CON CONTROLES'!G47=1),AND('VALORACIÓN CON CONTROLES'!F47=5,'VALORACIÓN CON CONTROLES'!G47=2),AND('VALORACIÓN CON CONTROLES'!F47=4,'VALORACIÓN CON CONTROLES'!G47=2),AND('VALORACIÓN CON CONTROLES'!F47=4,'VALORACIÓN CON CONTROLES'!G47=3),AND('VALORACIÓN CON CONTROLES'!F47=3,'VALORACIÓN CON CONTROLES'!G47=3),AND('VALORACIÓN CON CONTROLES'!F47=2,'VALORACIÓN CON CONTROLES'!G47=4),AND('VALORACIÓN CON CONTROLES'!F47=1,'VALORACIÓN CON CONTROLES'!G47=4),AND('VALORACIÓN CON CONTROLES'!F47=1,'VALORACIÓN CON CONTROLES'!G47=5)),"ZONA RIESGO ALTO",IF(OR(AND('VALORACIÓN CON CONTROLES'!F47=5,'VALORACIÓN CON CONTROLES'!G47=3),AND('VALORACIÓN CON CONTROLES'!F47=5,'VALORACIÓN CON CONTROLES'!G47=4),AND('VALORACIÓN CON CONTROLES'!F47=5,'VALORACIÓN CON CONTROLES'!G47=5),AND('VALORACIÓN CON CONTROLES'!F47=4,'VALORACIÓN CON CONTROLES'!G47=4),AND('VALORACIÓN CON CONTROLES'!F47=4,'VALORACIÓN CON CONTROLES'!G47=5),AND('VALORACIÓN CON CONTROLES'!F47=3,'VALORACIÓN CON CONTROLES'!G47=4),AND('VALORACIÓN CON CONTROLES'!F47=3,'VALORACIÓN CON CONTROLES'!G47=5),AND('VALORACIÓN CON CONTROLES'!F47=2,'VALORACIÓN CON CONTROLES'!G47=5)),"ZONA RIESGO EXTREMO")))),0)</f>
        <v>0</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x14ac:dyDescent="0.25">
      <c r="A45" s="1"/>
      <c r="B45" s="1"/>
      <c r="C45" s="1"/>
      <c r="D45" s="1"/>
      <c r="E45" s="1"/>
      <c r="F45" s="1"/>
      <c r="G45" s="1"/>
      <c r="H45" s="83" t="s">
        <v>697</v>
      </c>
      <c r="I45" s="1"/>
      <c r="J45" s="1"/>
      <c r="K45" s="16">
        <v>35</v>
      </c>
      <c r="L45" s="1"/>
      <c r="M45" s="59">
        <v>31</v>
      </c>
      <c r="N45" s="59" t="e">
        <f>IF(AND('VALORACIÓN CON CONTROLES'!F48=0,'VALORACIÓN CON CONTROLES'!G48=0),#REF!,0)</f>
        <v>#REF!</v>
      </c>
      <c r="O45" s="1">
        <f>IF(AND('VALORACIÓN CON CONTROLES'!F48=0,'VALORACIÓN CON CONTROLES'!G48&gt;0),IF(OR(AND(#REF!=1,'VALORACIÓN CON CONTROLES'!G48=1),AND(#REF!=2,'VALORACIÓN CON CONTROLES'!G48=1),AND(#REF!=3,'VALORACIÓN CON CONTROLES'!G48=1),AND(#REF!=1,'VALORACIÓN CON CONTROLES'!G48=2),AND(#REF!=2,'VALORACIÓN CON CONTROLES'!G48=2)),"ZONA RIESGO BAJA",IF(OR(AND(#REF!=4,'VALORACIÓN CON CONTROLES'!G48=1),AND(#REF!=3,'VALORACIÓN CON CONTROLES'!G48=2),AND(#REF!=2,'VALORACIÓN CON CONTROLES'!G48=3),AND(#REF!=1,'VALORACIÓN CON CONTROLES'!G48=3)),"ZONA RIESGO MODERADO",IF(OR(AND(#REF!=5,'VALORACIÓN CON CONTROLES'!G48=1),AND(#REF!=5,'VALORACIÓN CON CONTROLES'!G48=2),AND(#REF!=4,'VALORACIÓN CON CONTROLES'!G48=2),AND(#REF!=4,'VALORACIÓN CON CONTROLES'!G48=3),AND(#REF!=3,'VALORACIÓN CON CONTROLES'!G48=3),AND(#REF!=2,'VALORACIÓN CON CONTROLES'!G48=4),AND(#REF!=1,'VALORACIÓN CON CONTROLES'!G48=4),AND(#REF!=1,'VALORACIÓN CON CONTROLES'!G48=5)),"ZONA RIESGO ALTO",IF(OR(AND(#REF!=5,'VALORACIÓN CON CONTROLES'!G48=3),AND(#REF!=5,'VALORACIÓN CON CONTROLES'!G48=4),AND(#REF!=5,'VALORACIÓN CON CONTROLES'!G48=5),AND(#REF!=4,'VALORACIÓN CON CONTROLES'!G48=4),AND(#REF!=4,'VALORACIÓN CON CONTROLES'!G48=5),AND(#REF!=3,'VALORACIÓN CON CONTROLES'!G48=4),AND(#REF!=3,'VALORACIÓN CON CONTROLES'!G48=5),AND(#REF!=2,'VALORACIÓN CON CONTROLES'!G48=5)),"ZONA RIESGO EXTREMO")))),0)</f>
        <v>0</v>
      </c>
      <c r="P45" s="1">
        <f>IF(AND('VALORACIÓN CON CONTROLES'!F48&gt;0,'VALORACIÓN CON CONTROLES'!G48=0),IF(OR(AND('VALORACIÓN CON CONTROLES'!F48=1,#REF!=1),AND('VALORACIÓN CON CONTROLES'!F48=2,#REF!=1),AND('VALORACIÓN CON CONTROLES'!F48=3,#REF!=1),AND('VALORACIÓN CON CONTROLES'!F48=1,#REF!=2),AND('VALORACIÓN CON CONTROLES'!F48=2,#REF!=2)),"ZONA RIESGO BAJA",IF(OR(AND('VALORACIÓN CON CONTROLES'!F48=4,#REF!=1),AND('VALORACIÓN CON CONTROLES'!F48=3,#REF!=2),AND('VALORACIÓN CON CONTROLES'!F48=2,#REF!=3),AND('VALORACIÓN CON CONTROLES'!F48=1,#REF!=3)),"ZONA RIESGO MODERADO",IF(OR(AND('VALORACIÓN CON CONTROLES'!F48=5,#REF!=1),AND('VALORACIÓN CON CONTROLES'!F48=5,#REF!=2),AND('VALORACIÓN CON CONTROLES'!F48=4,#REF!=2),AND('VALORACIÓN CON CONTROLES'!F48=4,#REF!=3),AND('VALORACIÓN CON CONTROLES'!F48=3,#REF!=3),AND('VALORACIÓN CON CONTROLES'!F48=2,#REF!=4),AND('VALORACIÓN CON CONTROLES'!F48=1,#REF!=4),AND('VALORACIÓN CON CONTROLES'!F48=1,#REF!=5)),"ZONA RIESGO ALTO",IF(OR(AND('VALORACIÓN CON CONTROLES'!F48=5,#REF!=3),AND('VALORACIÓN CON CONTROLES'!F48=5,#REF!=4),AND('VALORACIÓN CON CONTROLES'!F48=5,#REF!=5),AND('VALORACIÓN CON CONTROLES'!F48=4,#REF!=4),AND('VALORACIÓN CON CONTROLES'!F48=4,#REF!=5),AND('VALORACIÓN CON CONTROLES'!F48=3,#REF!=4),AND('VALORACIÓN CON CONTROLES'!F48=3,#REF!=5),AND('VALORACIÓN CON CONTROLES'!F48=2,#REF!=5)),"ZONA RIESGO EXTREMO")))),0)</f>
        <v>0</v>
      </c>
      <c r="Q45" s="57">
        <f>IF(AND('VALORACIÓN CON CONTROLES'!F48&gt;0,'VALORACIÓN CON CONTROLES'!G48&gt;0),IF(OR(AND('VALORACIÓN CON CONTROLES'!F48=1,'VALORACIÓN CON CONTROLES'!G48=1),AND('VALORACIÓN CON CONTROLES'!F48=2,'VALORACIÓN CON CONTROLES'!G48=1),AND('VALORACIÓN CON CONTROLES'!F48=3,'VALORACIÓN CON CONTROLES'!G48=1),AND('VALORACIÓN CON CONTROLES'!F48=1,'VALORACIÓN CON CONTROLES'!G48=2),AND('VALORACIÓN CON CONTROLES'!F48=2,'VALORACIÓN CON CONTROLES'!G48=2)),"ZONA RIESGO BAJA",IF(OR(AND('VALORACIÓN CON CONTROLES'!F48=4,'VALORACIÓN CON CONTROLES'!G48=1),AND('VALORACIÓN CON CONTROLES'!F48=3,'VALORACIÓN CON CONTROLES'!G48=2),AND('VALORACIÓN CON CONTROLES'!F48=2,'VALORACIÓN CON CONTROLES'!G48=3),AND('VALORACIÓN CON CONTROLES'!F48=1,'VALORACIÓN CON CONTROLES'!G48=3)),"ZONA RIESGO MODERADO",IF(OR(AND('VALORACIÓN CON CONTROLES'!F48=5,'VALORACIÓN CON CONTROLES'!G48=1),AND('VALORACIÓN CON CONTROLES'!F48=5,'VALORACIÓN CON CONTROLES'!G48=2),AND('VALORACIÓN CON CONTROLES'!F48=4,'VALORACIÓN CON CONTROLES'!G48=2),AND('VALORACIÓN CON CONTROLES'!F48=4,'VALORACIÓN CON CONTROLES'!G48=3),AND('VALORACIÓN CON CONTROLES'!F48=3,'VALORACIÓN CON CONTROLES'!G48=3),AND('VALORACIÓN CON CONTROLES'!F48=2,'VALORACIÓN CON CONTROLES'!G48=4),AND('VALORACIÓN CON CONTROLES'!F48=1,'VALORACIÓN CON CONTROLES'!G48=4),AND('VALORACIÓN CON CONTROLES'!F48=1,'VALORACIÓN CON CONTROLES'!G48=5)),"ZONA RIESGO ALTO",IF(OR(AND('VALORACIÓN CON CONTROLES'!F48=5,'VALORACIÓN CON CONTROLES'!G48=3),AND('VALORACIÓN CON CONTROLES'!F48=5,'VALORACIÓN CON CONTROLES'!G48=4),AND('VALORACIÓN CON CONTROLES'!F48=5,'VALORACIÓN CON CONTROLES'!G48=5),AND('VALORACIÓN CON CONTROLES'!F48=4,'VALORACIÓN CON CONTROLES'!G48=4),AND('VALORACIÓN CON CONTROLES'!F48=4,'VALORACIÓN CON CONTROLES'!G48=5),AND('VALORACIÓN CON CONTROLES'!F48=3,'VALORACIÓN CON CONTROLES'!G48=4),AND('VALORACIÓN CON CONTROLES'!F48=3,'VALORACIÓN CON CONTROLES'!G48=5),AND('VALORACIÓN CON CONTROLES'!F48=2,'VALORACIÓN CON CONTROLES'!G48=5)),"ZONA RIESGO EXTREMO")))),0)</f>
        <v>0</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x14ac:dyDescent="0.25">
      <c r="A46" s="1"/>
      <c r="B46" s="1"/>
      <c r="C46" s="1"/>
      <c r="D46" s="1"/>
      <c r="E46" s="1"/>
      <c r="F46" s="1"/>
      <c r="G46" s="1"/>
      <c r="H46" s="83" t="s">
        <v>698</v>
      </c>
      <c r="I46" s="1"/>
      <c r="J46" s="1"/>
      <c r="K46" s="65">
        <v>36</v>
      </c>
      <c r="L46" s="1"/>
      <c r="M46" s="59">
        <v>32</v>
      </c>
      <c r="N46" s="59" t="e">
        <f>IF(AND('VALORACIÓN CON CONTROLES'!F49=0,'VALORACIÓN CON CONTROLES'!G49=0),#REF!,0)</f>
        <v>#REF!</v>
      </c>
      <c r="O46" s="1">
        <f>IF(AND('VALORACIÓN CON CONTROLES'!F49=0,'VALORACIÓN CON CONTROLES'!G49&gt;0),IF(OR(AND(#REF!=1,'VALORACIÓN CON CONTROLES'!G49=1),AND(#REF!=2,'VALORACIÓN CON CONTROLES'!G49=1),AND(#REF!=3,'VALORACIÓN CON CONTROLES'!G49=1),AND(#REF!=1,'VALORACIÓN CON CONTROLES'!G49=2),AND(#REF!=2,'VALORACIÓN CON CONTROLES'!G49=2)),"ZONA RIESGO BAJA",IF(OR(AND(#REF!=4,'VALORACIÓN CON CONTROLES'!G49=1),AND(#REF!=3,'VALORACIÓN CON CONTROLES'!G49=2),AND(#REF!=2,'VALORACIÓN CON CONTROLES'!G49=3),AND(#REF!=1,'VALORACIÓN CON CONTROLES'!G49=3)),"ZONA RIESGO MODERADO",IF(OR(AND(#REF!=5,'VALORACIÓN CON CONTROLES'!G49=1),AND(#REF!=5,'VALORACIÓN CON CONTROLES'!G49=2),AND(#REF!=4,'VALORACIÓN CON CONTROLES'!G49=2),AND(#REF!=4,'VALORACIÓN CON CONTROLES'!G49=3),AND(#REF!=3,'VALORACIÓN CON CONTROLES'!G49=3),AND(#REF!=2,'VALORACIÓN CON CONTROLES'!G49=4),AND(#REF!=1,'VALORACIÓN CON CONTROLES'!G49=4),AND(#REF!=1,'VALORACIÓN CON CONTROLES'!G49=5)),"ZONA RIESGO ALTO",IF(OR(AND(#REF!=5,'VALORACIÓN CON CONTROLES'!G49=3),AND(#REF!=5,'VALORACIÓN CON CONTROLES'!G49=4),AND(#REF!=5,'VALORACIÓN CON CONTROLES'!G49=5),AND(#REF!=4,'VALORACIÓN CON CONTROLES'!G49=4),AND(#REF!=4,'VALORACIÓN CON CONTROLES'!G49=5),AND(#REF!=3,'VALORACIÓN CON CONTROLES'!G49=4),AND(#REF!=3,'VALORACIÓN CON CONTROLES'!G49=5),AND(#REF!=2,'VALORACIÓN CON CONTROLES'!G49=5)),"ZONA RIESGO EXTREMO")))),0)</f>
        <v>0</v>
      </c>
      <c r="P46" s="1">
        <f>IF(AND('VALORACIÓN CON CONTROLES'!F49&gt;0,'VALORACIÓN CON CONTROLES'!G49=0),IF(OR(AND('VALORACIÓN CON CONTROLES'!F49=1,#REF!=1),AND('VALORACIÓN CON CONTROLES'!F49=2,#REF!=1),AND('VALORACIÓN CON CONTROLES'!F49=3,#REF!=1),AND('VALORACIÓN CON CONTROLES'!F49=1,#REF!=2),AND('VALORACIÓN CON CONTROLES'!F49=2,#REF!=2)),"ZONA RIESGO BAJA",IF(OR(AND('VALORACIÓN CON CONTROLES'!F49=4,#REF!=1),AND('VALORACIÓN CON CONTROLES'!F49=3,#REF!=2),AND('VALORACIÓN CON CONTROLES'!F49=2,#REF!=3),AND('VALORACIÓN CON CONTROLES'!F49=1,#REF!=3)),"ZONA RIESGO MODERADO",IF(OR(AND('VALORACIÓN CON CONTROLES'!F49=5,#REF!=1),AND('VALORACIÓN CON CONTROLES'!F49=5,#REF!=2),AND('VALORACIÓN CON CONTROLES'!F49=4,#REF!=2),AND('VALORACIÓN CON CONTROLES'!F49=4,#REF!=3),AND('VALORACIÓN CON CONTROLES'!F49=3,#REF!=3),AND('VALORACIÓN CON CONTROLES'!F49=2,#REF!=4),AND('VALORACIÓN CON CONTROLES'!F49=1,#REF!=4),AND('VALORACIÓN CON CONTROLES'!F49=1,#REF!=5)),"ZONA RIESGO ALTO",IF(OR(AND('VALORACIÓN CON CONTROLES'!F49=5,#REF!=3),AND('VALORACIÓN CON CONTROLES'!F49=5,#REF!=4),AND('VALORACIÓN CON CONTROLES'!F49=5,#REF!=5),AND('VALORACIÓN CON CONTROLES'!F49=4,#REF!=4),AND('VALORACIÓN CON CONTROLES'!F49=4,#REF!=5),AND('VALORACIÓN CON CONTROLES'!F49=3,#REF!=4),AND('VALORACIÓN CON CONTROLES'!F49=3,#REF!=5),AND('VALORACIÓN CON CONTROLES'!F49=2,#REF!=5)),"ZONA RIESGO EXTREMO")))),0)</f>
        <v>0</v>
      </c>
      <c r="Q46" s="57">
        <f>IF(AND('VALORACIÓN CON CONTROLES'!F49&gt;0,'VALORACIÓN CON CONTROLES'!G49&gt;0),IF(OR(AND('VALORACIÓN CON CONTROLES'!F49=1,'VALORACIÓN CON CONTROLES'!G49=1),AND('VALORACIÓN CON CONTROLES'!F49=2,'VALORACIÓN CON CONTROLES'!G49=1),AND('VALORACIÓN CON CONTROLES'!F49=3,'VALORACIÓN CON CONTROLES'!G49=1),AND('VALORACIÓN CON CONTROLES'!F49=1,'VALORACIÓN CON CONTROLES'!G49=2),AND('VALORACIÓN CON CONTROLES'!F49=2,'VALORACIÓN CON CONTROLES'!G49=2)),"ZONA RIESGO BAJA",IF(OR(AND('VALORACIÓN CON CONTROLES'!F49=4,'VALORACIÓN CON CONTROLES'!G49=1),AND('VALORACIÓN CON CONTROLES'!F49=3,'VALORACIÓN CON CONTROLES'!G49=2),AND('VALORACIÓN CON CONTROLES'!F49=2,'VALORACIÓN CON CONTROLES'!G49=3),AND('VALORACIÓN CON CONTROLES'!F49=1,'VALORACIÓN CON CONTROLES'!G49=3)),"ZONA RIESGO MODERADO",IF(OR(AND('VALORACIÓN CON CONTROLES'!F49=5,'VALORACIÓN CON CONTROLES'!G49=1),AND('VALORACIÓN CON CONTROLES'!F49=5,'VALORACIÓN CON CONTROLES'!G49=2),AND('VALORACIÓN CON CONTROLES'!F49=4,'VALORACIÓN CON CONTROLES'!G49=2),AND('VALORACIÓN CON CONTROLES'!F49=4,'VALORACIÓN CON CONTROLES'!G49=3),AND('VALORACIÓN CON CONTROLES'!F49=3,'VALORACIÓN CON CONTROLES'!G49=3),AND('VALORACIÓN CON CONTROLES'!F49=2,'VALORACIÓN CON CONTROLES'!G49=4),AND('VALORACIÓN CON CONTROLES'!F49=1,'VALORACIÓN CON CONTROLES'!G49=4),AND('VALORACIÓN CON CONTROLES'!F49=1,'VALORACIÓN CON CONTROLES'!G49=5)),"ZONA RIESGO ALTO",IF(OR(AND('VALORACIÓN CON CONTROLES'!F49=5,'VALORACIÓN CON CONTROLES'!G49=3),AND('VALORACIÓN CON CONTROLES'!F49=5,'VALORACIÓN CON CONTROLES'!G49=4),AND('VALORACIÓN CON CONTROLES'!F49=5,'VALORACIÓN CON CONTROLES'!G49=5),AND('VALORACIÓN CON CONTROLES'!F49=4,'VALORACIÓN CON CONTROLES'!G49=4),AND('VALORACIÓN CON CONTROLES'!F49=4,'VALORACIÓN CON CONTROLES'!G49=5),AND('VALORACIÓN CON CONTROLES'!F49=3,'VALORACIÓN CON CONTROLES'!G49=4),AND('VALORACIÓN CON CONTROLES'!F49=3,'VALORACIÓN CON CONTROLES'!G49=5),AND('VALORACIÓN CON CONTROLES'!F49=2,'VALORACIÓN CON CONTROLES'!G49=5)),"ZONA RIESGO EXTREMO")))),0)</f>
        <v>0</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x14ac:dyDescent="0.25">
      <c r="A47" s="1"/>
      <c r="B47" s="1"/>
      <c r="C47" s="1"/>
      <c r="D47" s="1"/>
      <c r="E47" s="1"/>
      <c r="F47" s="1"/>
      <c r="G47" s="1"/>
      <c r="H47" s="83" t="s">
        <v>699</v>
      </c>
      <c r="I47" s="1"/>
      <c r="J47" s="1"/>
      <c r="K47" s="16">
        <v>37</v>
      </c>
      <c r="L47" s="1"/>
      <c r="M47" s="59">
        <v>33</v>
      </c>
      <c r="N47" s="59" t="e">
        <f>IF(AND('VALORACIÓN CON CONTROLES'!F50=0,'VALORACIÓN CON CONTROLES'!G50=0),#REF!,0)</f>
        <v>#REF!</v>
      </c>
      <c r="O47" s="1">
        <f>IF(AND('VALORACIÓN CON CONTROLES'!F50=0,'VALORACIÓN CON CONTROLES'!G50&gt;0),IF(OR(AND(#REF!=1,'VALORACIÓN CON CONTROLES'!G50=1),AND(#REF!=2,'VALORACIÓN CON CONTROLES'!G50=1),AND(#REF!=3,'VALORACIÓN CON CONTROLES'!G50=1),AND(#REF!=1,'VALORACIÓN CON CONTROLES'!G50=2),AND(#REF!=2,'VALORACIÓN CON CONTROLES'!G50=2)),"ZONA RIESGO BAJA",IF(OR(AND(#REF!=4,'VALORACIÓN CON CONTROLES'!G50=1),AND(#REF!=3,'VALORACIÓN CON CONTROLES'!G50=2),AND(#REF!=2,'VALORACIÓN CON CONTROLES'!G50=3),AND(#REF!=1,'VALORACIÓN CON CONTROLES'!G50=3)),"ZONA RIESGO MODERADO",IF(OR(AND(#REF!=5,'VALORACIÓN CON CONTROLES'!G50=1),AND(#REF!=5,'VALORACIÓN CON CONTROLES'!G50=2),AND(#REF!=4,'VALORACIÓN CON CONTROLES'!G50=2),AND(#REF!=4,'VALORACIÓN CON CONTROLES'!G50=3),AND(#REF!=3,'VALORACIÓN CON CONTROLES'!G50=3),AND(#REF!=2,'VALORACIÓN CON CONTROLES'!G50=4),AND(#REF!=1,'VALORACIÓN CON CONTROLES'!G50=4),AND(#REF!=1,'VALORACIÓN CON CONTROLES'!G50=5)),"ZONA RIESGO ALTO",IF(OR(AND(#REF!=5,'VALORACIÓN CON CONTROLES'!G50=3),AND(#REF!=5,'VALORACIÓN CON CONTROLES'!G50=4),AND(#REF!=5,'VALORACIÓN CON CONTROLES'!G50=5),AND(#REF!=4,'VALORACIÓN CON CONTROLES'!G50=4),AND(#REF!=4,'VALORACIÓN CON CONTROLES'!G50=5),AND(#REF!=3,'VALORACIÓN CON CONTROLES'!G50=4),AND(#REF!=3,'VALORACIÓN CON CONTROLES'!G50=5),AND(#REF!=2,'VALORACIÓN CON CONTROLES'!G50=5)),"ZONA RIESGO EXTREMO")))),0)</f>
        <v>0</v>
      </c>
      <c r="P47" s="1">
        <f>IF(AND('VALORACIÓN CON CONTROLES'!F50&gt;0,'VALORACIÓN CON CONTROLES'!G50=0),IF(OR(AND('VALORACIÓN CON CONTROLES'!F50=1,#REF!=1),AND('VALORACIÓN CON CONTROLES'!F50=2,#REF!=1),AND('VALORACIÓN CON CONTROLES'!F50=3,#REF!=1),AND('VALORACIÓN CON CONTROLES'!F50=1,#REF!=2),AND('VALORACIÓN CON CONTROLES'!F50=2,#REF!=2)),"ZONA RIESGO BAJA",IF(OR(AND('VALORACIÓN CON CONTROLES'!F50=4,#REF!=1),AND('VALORACIÓN CON CONTROLES'!F50=3,#REF!=2),AND('VALORACIÓN CON CONTROLES'!F50=2,#REF!=3),AND('VALORACIÓN CON CONTROLES'!F50=1,#REF!=3)),"ZONA RIESGO MODERADO",IF(OR(AND('VALORACIÓN CON CONTROLES'!F50=5,#REF!=1),AND('VALORACIÓN CON CONTROLES'!F50=5,#REF!=2),AND('VALORACIÓN CON CONTROLES'!F50=4,#REF!=2),AND('VALORACIÓN CON CONTROLES'!F50=4,#REF!=3),AND('VALORACIÓN CON CONTROLES'!F50=3,#REF!=3),AND('VALORACIÓN CON CONTROLES'!F50=2,#REF!=4),AND('VALORACIÓN CON CONTROLES'!F50=1,#REF!=4),AND('VALORACIÓN CON CONTROLES'!F50=1,#REF!=5)),"ZONA RIESGO ALTO",IF(OR(AND('VALORACIÓN CON CONTROLES'!F50=5,#REF!=3),AND('VALORACIÓN CON CONTROLES'!F50=5,#REF!=4),AND('VALORACIÓN CON CONTROLES'!F50=5,#REF!=5),AND('VALORACIÓN CON CONTROLES'!F50=4,#REF!=4),AND('VALORACIÓN CON CONTROLES'!F50=4,#REF!=5),AND('VALORACIÓN CON CONTROLES'!F50=3,#REF!=4),AND('VALORACIÓN CON CONTROLES'!F50=3,#REF!=5),AND('VALORACIÓN CON CONTROLES'!F50=2,#REF!=5)),"ZONA RIESGO EXTREMO")))),0)</f>
        <v>0</v>
      </c>
      <c r="Q47" s="57">
        <f>IF(AND('VALORACIÓN CON CONTROLES'!F50&gt;0,'VALORACIÓN CON CONTROLES'!G50&gt;0),IF(OR(AND('VALORACIÓN CON CONTROLES'!F50=1,'VALORACIÓN CON CONTROLES'!G50=1),AND('VALORACIÓN CON CONTROLES'!F50=2,'VALORACIÓN CON CONTROLES'!G50=1),AND('VALORACIÓN CON CONTROLES'!F50=3,'VALORACIÓN CON CONTROLES'!G50=1),AND('VALORACIÓN CON CONTROLES'!F50=1,'VALORACIÓN CON CONTROLES'!G50=2),AND('VALORACIÓN CON CONTROLES'!F50=2,'VALORACIÓN CON CONTROLES'!G50=2)),"ZONA RIESGO BAJA",IF(OR(AND('VALORACIÓN CON CONTROLES'!F50=4,'VALORACIÓN CON CONTROLES'!G50=1),AND('VALORACIÓN CON CONTROLES'!F50=3,'VALORACIÓN CON CONTROLES'!G50=2),AND('VALORACIÓN CON CONTROLES'!F50=2,'VALORACIÓN CON CONTROLES'!G50=3),AND('VALORACIÓN CON CONTROLES'!F50=1,'VALORACIÓN CON CONTROLES'!G50=3)),"ZONA RIESGO MODERADO",IF(OR(AND('VALORACIÓN CON CONTROLES'!F50=5,'VALORACIÓN CON CONTROLES'!G50=1),AND('VALORACIÓN CON CONTROLES'!F50=5,'VALORACIÓN CON CONTROLES'!G50=2),AND('VALORACIÓN CON CONTROLES'!F50=4,'VALORACIÓN CON CONTROLES'!G50=2),AND('VALORACIÓN CON CONTROLES'!F50=4,'VALORACIÓN CON CONTROLES'!G50=3),AND('VALORACIÓN CON CONTROLES'!F50=3,'VALORACIÓN CON CONTROLES'!G50=3),AND('VALORACIÓN CON CONTROLES'!F50=2,'VALORACIÓN CON CONTROLES'!G50=4),AND('VALORACIÓN CON CONTROLES'!F50=1,'VALORACIÓN CON CONTROLES'!G50=4),AND('VALORACIÓN CON CONTROLES'!F50=1,'VALORACIÓN CON CONTROLES'!G50=5)),"ZONA RIESGO ALTO",IF(OR(AND('VALORACIÓN CON CONTROLES'!F50=5,'VALORACIÓN CON CONTROLES'!G50=3),AND('VALORACIÓN CON CONTROLES'!F50=5,'VALORACIÓN CON CONTROLES'!G50=4),AND('VALORACIÓN CON CONTROLES'!F50=5,'VALORACIÓN CON CONTROLES'!G50=5),AND('VALORACIÓN CON CONTROLES'!F50=4,'VALORACIÓN CON CONTROLES'!G50=4),AND('VALORACIÓN CON CONTROLES'!F50=4,'VALORACIÓN CON CONTROLES'!G50=5),AND('VALORACIÓN CON CONTROLES'!F50=3,'VALORACIÓN CON CONTROLES'!G50=4),AND('VALORACIÓN CON CONTROLES'!F50=3,'VALORACIÓN CON CONTROLES'!G50=5),AND('VALORACIÓN CON CONTROLES'!F50=2,'VALORACIÓN CON CONTROLES'!G50=5)),"ZONA RIESGO EXTREMO")))),0)</f>
        <v>0</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x14ac:dyDescent="0.25">
      <c r="A48" s="1"/>
      <c r="B48" s="1"/>
      <c r="C48" s="1"/>
      <c r="D48" s="1"/>
      <c r="E48" s="1"/>
      <c r="F48" s="1"/>
      <c r="G48" s="1"/>
      <c r="H48" s="83" t="s">
        <v>700</v>
      </c>
      <c r="I48" s="1"/>
      <c r="J48" s="1"/>
      <c r="K48" s="16">
        <v>38</v>
      </c>
      <c r="L48" s="1"/>
      <c r="M48" s="59">
        <v>34</v>
      </c>
      <c r="N48" s="59" t="e">
        <f>IF(AND('VALORACIÓN CON CONTROLES'!F51=0,'VALORACIÓN CON CONTROLES'!G51=0),#REF!,0)</f>
        <v>#REF!</v>
      </c>
      <c r="O48" s="1">
        <f>IF(AND('VALORACIÓN CON CONTROLES'!F51=0,'VALORACIÓN CON CONTROLES'!G51&gt;0),IF(OR(AND(#REF!=1,'VALORACIÓN CON CONTROLES'!G51=1),AND(#REF!=2,'VALORACIÓN CON CONTROLES'!G51=1),AND(#REF!=3,'VALORACIÓN CON CONTROLES'!G51=1),AND(#REF!=1,'VALORACIÓN CON CONTROLES'!G51=2),AND(#REF!=2,'VALORACIÓN CON CONTROLES'!G51=2)),"ZONA RIESGO BAJA",IF(OR(AND(#REF!=4,'VALORACIÓN CON CONTROLES'!G51=1),AND(#REF!=3,'VALORACIÓN CON CONTROLES'!G51=2),AND(#REF!=2,'VALORACIÓN CON CONTROLES'!G51=3),AND(#REF!=1,'VALORACIÓN CON CONTROLES'!G51=3)),"ZONA RIESGO MODERADO",IF(OR(AND(#REF!=5,'VALORACIÓN CON CONTROLES'!G51=1),AND(#REF!=5,'VALORACIÓN CON CONTROLES'!G51=2),AND(#REF!=4,'VALORACIÓN CON CONTROLES'!G51=2),AND(#REF!=4,'VALORACIÓN CON CONTROLES'!G51=3),AND(#REF!=3,'VALORACIÓN CON CONTROLES'!G51=3),AND(#REF!=2,'VALORACIÓN CON CONTROLES'!G51=4),AND(#REF!=1,'VALORACIÓN CON CONTROLES'!G51=4),AND(#REF!=1,'VALORACIÓN CON CONTROLES'!G51=5)),"ZONA RIESGO ALTO",IF(OR(AND(#REF!=5,'VALORACIÓN CON CONTROLES'!G51=3),AND(#REF!=5,'VALORACIÓN CON CONTROLES'!G51=4),AND(#REF!=5,'VALORACIÓN CON CONTROLES'!G51=5),AND(#REF!=4,'VALORACIÓN CON CONTROLES'!G51=4),AND(#REF!=4,'VALORACIÓN CON CONTROLES'!G51=5),AND(#REF!=3,'VALORACIÓN CON CONTROLES'!G51=4),AND(#REF!=3,'VALORACIÓN CON CONTROLES'!G51=5),AND(#REF!=2,'VALORACIÓN CON CONTROLES'!G51=5)),"ZONA RIESGO EXTREMO")))),0)</f>
        <v>0</v>
      </c>
      <c r="P48" s="1">
        <f>IF(AND('VALORACIÓN CON CONTROLES'!F51&gt;0,'VALORACIÓN CON CONTROLES'!G51=0),IF(OR(AND('VALORACIÓN CON CONTROLES'!F51=1,#REF!=1),AND('VALORACIÓN CON CONTROLES'!F51=2,#REF!=1),AND('VALORACIÓN CON CONTROLES'!F51=3,#REF!=1),AND('VALORACIÓN CON CONTROLES'!F51=1,#REF!=2),AND('VALORACIÓN CON CONTROLES'!F51=2,#REF!=2)),"ZONA RIESGO BAJA",IF(OR(AND('VALORACIÓN CON CONTROLES'!F51=4,#REF!=1),AND('VALORACIÓN CON CONTROLES'!F51=3,#REF!=2),AND('VALORACIÓN CON CONTROLES'!F51=2,#REF!=3),AND('VALORACIÓN CON CONTROLES'!F51=1,#REF!=3)),"ZONA RIESGO MODERADO",IF(OR(AND('VALORACIÓN CON CONTROLES'!F51=5,#REF!=1),AND('VALORACIÓN CON CONTROLES'!F51=5,#REF!=2),AND('VALORACIÓN CON CONTROLES'!F51=4,#REF!=2),AND('VALORACIÓN CON CONTROLES'!F51=4,#REF!=3),AND('VALORACIÓN CON CONTROLES'!F51=3,#REF!=3),AND('VALORACIÓN CON CONTROLES'!F51=2,#REF!=4),AND('VALORACIÓN CON CONTROLES'!F51=1,#REF!=4),AND('VALORACIÓN CON CONTROLES'!F51=1,#REF!=5)),"ZONA RIESGO ALTO",IF(OR(AND('VALORACIÓN CON CONTROLES'!F51=5,#REF!=3),AND('VALORACIÓN CON CONTROLES'!F51=5,#REF!=4),AND('VALORACIÓN CON CONTROLES'!F51=5,#REF!=5),AND('VALORACIÓN CON CONTROLES'!F51=4,#REF!=4),AND('VALORACIÓN CON CONTROLES'!F51=4,#REF!=5),AND('VALORACIÓN CON CONTROLES'!F51=3,#REF!=4),AND('VALORACIÓN CON CONTROLES'!F51=3,#REF!=5),AND('VALORACIÓN CON CONTROLES'!F51=2,#REF!=5)),"ZONA RIESGO EXTREMO")))),0)</f>
        <v>0</v>
      </c>
      <c r="Q48" s="57">
        <f>IF(AND('VALORACIÓN CON CONTROLES'!F51&gt;0,'VALORACIÓN CON CONTROLES'!G51&gt;0),IF(OR(AND('VALORACIÓN CON CONTROLES'!F51=1,'VALORACIÓN CON CONTROLES'!G51=1),AND('VALORACIÓN CON CONTROLES'!F51=2,'VALORACIÓN CON CONTROLES'!G51=1),AND('VALORACIÓN CON CONTROLES'!F51=3,'VALORACIÓN CON CONTROLES'!G51=1),AND('VALORACIÓN CON CONTROLES'!F51=1,'VALORACIÓN CON CONTROLES'!G51=2),AND('VALORACIÓN CON CONTROLES'!F51=2,'VALORACIÓN CON CONTROLES'!G51=2)),"ZONA RIESGO BAJA",IF(OR(AND('VALORACIÓN CON CONTROLES'!F51=4,'VALORACIÓN CON CONTROLES'!G51=1),AND('VALORACIÓN CON CONTROLES'!F51=3,'VALORACIÓN CON CONTROLES'!G51=2),AND('VALORACIÓN CON CONTROLES'!F51=2,'VALORACIÓN CON CONTROLES'!G51=3),AND('VALORACIÓN CON CONTROLES'!F51=1,'VALORACIÓN CON CONTROLES'!G51=3)),"ZONA RIESGO MODERADO",IF(OR(AND('VALORACIÓN CON CONTROLES'!F51=5,'VALORACIÓN CON CONTROLES'!G51=1),AND('VALORACIÓN CON CONTROLES'!F51=5,'VALORACIÓN CON CONTROLES'!G51=2),AND('VALORACIÓN CON CONTROLES'!F51=4,'VALORACIÓN CON CONTROLES'!G51=2),AND('VALORACIÓN CON CONTROLES'!F51=4,'VALORACIÓN CON CONTROLES'!G51=3),AND('VALORACIÓN CON CONTROLES'!F51=3,'VALORACIÓN CON CONTROLES'!G51=3),AND('VALORACIÓN CON CONTROLES'!F51=2,'VALORACIÓN CON CONTROLES'!G51=4),AND('VALORACIÓN CON CONTROLES'!F51=1,'VALORACIÓN CON CONTROLES'!G51=4),AND('VALORACIÓN CON CONTROLES'!F51=1,'VALORACIÓN CON CONTROLES'!G51=5)),"ZONA RIESGO ALTO",IF(OR(AND('VALORACIÓN CON CONTROLES'!F51=5,'VALORACIÓN CON CONTROLES'!G51=3),AND('VALORACIÓN CON CONTROLES'!F51=5,'VALORACIÓN CON CONTROLES'!G51=4),AND('VALORACIÓN CON CONTROLES'!F51=5,'VALORACIÓN CON CONTROLES'!G51=5),AND('VALORACIÓN CON CONTROLES'!F51=4,'VALORACIÓN CON CONTROLES'!G51=4),AND('VALORACIÓN CON CONTROLES'!F51=4,'VALORACIÓN CON CONTROLES'!G51=5),AND('VALORACIÓN CON CONTROLES'!F51=3,'VALORACIÓN CON CONTROLES'!G51=4),AND('VALORACIÓN CON CONTROLES'!F51=3,'VALORACIÓN CON CONTROLES'!G51=5),AND('VALORACIÓN CON CONTROLES'!F51=2,'VALORACIÓN CON CONTROLES'!G51=5)),"ZONA RIESGO EXTREMO")))),0)</f>
        <v>0</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x14ac:dyDescent="0.25">
      <c r="A49" s="1"/>
      <c r="B49" s="1"/>
      <c r="C49" s="1"/>
      <c r="D49" s="1"/>
      <c r="E49" s="1"/>
      <c r="F49" s="1"/>
      <c r="G49" s="1"/>
      <c r="H49" s="83" t="s">
        <v>108</v>
      </c>
      <c r="I49" s="1"/>
      <c r="J49" s="1"/>
      <c r="K49" s="65">
        <v>39</v>
      </c>
      <c r="L49" s="1"/>
      <c r="M49" s="59">
        <v>35</v>
      </c>
      <c r="N49" s="59" t="e">
        <f>IF(AND('VALORACIÓN CON CONTROLES'!F52=0,'VALORACIÓN CON CONTROLES'!G52=0),#REF!,0)</f>
        <v>#REF!</v>
      </c>
      <c r="O49" s="1">
        <f>IF(AND('VALORACIÓN CON CONTROLES'!F52=0,'VALORACIÓN CON CONTROLES'!G52&gt;0),IF(OR(AND(#REF!=1,'VALORACIÓN CON CONTROLES'!G52=1),AND(#REF!=2,'VALORACIÓN CON CONTROLES'!G52=1),AND(#REF!=3,'VALORACIÓN CON CONTROLES'!G52=1),AND(#REF!=1,'VALORACIÓN CON CONTROLES'!G52=2),AND(#REF!=2,'VALORACIÓN CON CONTROLES'!G52=2)),"ZONA RIESGO BAJA",IF(OR(AND(#REF!=4,'VALORACIÓN CON CONTROLES'!G52=1),AND(#REF!=3,'VALORACIÓN CON CONTROLES'!G52=2),AND(#REF!=2,'VALORACIÓN CON CONTROLES'!G52=3),AND(#REF!=1,'VALORACIÓN CON CONTROLES'!G52=3)),"ZONA RIESGO MODERADO",IF(OR(AND(#REF!=5,'VALORACIÓN CON CONTROLES'!G52=1),AND(#REF!=5,'VALORACIÓN CON CONTROLES'!G52=2),AND(#REF!=4,'VALORACIÓN CON CONTROLES'!G52=2),AND(#REF!=4,'VALORACIÓN CON CONTROLES'!G52=3),AND(#REF!=3,'VALORACIÓN CON CONTROLES'!G52=3),AND(#REF!=2,'VALORACIÓN CON CONTROLES'!G52=4),AND(#REF!=1,'VALORACIÓN CON CONTROLES'!G52=4),AND(#REF!=1,'VALORACIÓN CON CONTROLES'!G52=5)),"ZONA RIESGO ALTO",IF(OR(AND(#REF!=5,'VALORACIÓN CON CONTROLES'!G52=3),AND(#REF!=5,'VALORACIÓN CON CONTROLES'!G52=4),AND(#REF!=5,'VALORACIÓN CON CONTROLES'!G52=5),AND(#REF!=4,'VALORACIÓN CON CONTROLES'!G52=4),AND(#REF!=4,'VALORACIÓN CON CONTROLES'!G52=5),AND(#REF!=3,'VALORACIÓN CON CONTROLES'!G52=4),AND(#REF!=3,'VALORACIÓN CON CONTROLES'!G52=5),AND(#REF!=2,'VALORACIÓN CON CONTROLES'!G52=5)),"ZONA RIESGO EXTREMO")))),0)</f>
        <v>0</v>
      </c>
      <c r="P49" s="1">
        <f>IF(AND('VALORACIÓN CON CONTROLES'!F52&gt;0,'VALORACIÓN CON CONTROLES'!G52=0),IF(OR(AND('VALORACIÓN CON CONTROLES'!F52=1,#REF!=1),AND('VALORACIÓN CON CONTROLES'!F52=2,#REF!=1),AND('VALORACIÓN CON CONTROLES'!F52=3,#REF!=1),AND('VALORACIÓN CON CONTROLES'!F52=1,#REF!=2),AND('VALORACIÓN CON CONTROLES'!F52=2,#REF!=2)),"ZONA RIESGO BAJA",IF(OR(AND('VALORACIÓN CON CONTROLES'!F52=4,#REF!=1),AND('VALORACIÓN CON CONTROLES'!F52=3,#REF!=2),AND('VALORACIÓN CON CONTROLES'!F52=2,#REF!=3),AND('VALORACIÓN CON CONTROLES'!F52=1,#REF!=3)),"ZONA RIESGO MODERADO",IF(OR(AND('VALORACIÓN CON CONTROLES'!F52=5,#REF!=1),AND('VALORACIÓN CON CONTROLES'!F52=5,#REF!=2),AND('VALORACIÓN CON CONTROLES'!F52=4,#REF!=2),AND('VALORACIÓN CON CONTROLES'!F52=4,#REF!=3),AND('VALORACIÓN CON CONTROLES'!F52=3,#REF!=3),AND('VALORACIÓN CON CONTROLES'!F52=2,#REF!=4),AND('VALORACIÓN CON CONTROLES'!F52=1,#REF!=4),AND('VALORACIÓN CON CONTROLES'!F52=1,#REF!=5)),"ZONA RIESGO ALTO",IF(OR(AND('VALORACIÓN CON CONTROLES'!F52=5,#REF!=3),AND('VALORACIÓN CON CONTROLES'!F52=5,#REF!=4),AND('VALORACIÓN CON CONTROLES'!F52=5,#REF!=5),AND('VALORACIÓN CON CONTROLES'!F52=4,#REF!=4),AND('VALORACIÓN CON CONTROLES'!F52=4,#REF!=5),AND('VALORACIÓN CON CONTROLES'!F52=3,#REF!=4),AND('VALORACIÓN CON CONTROLES'!F52=3,#REF!=5),AND('VALORACIÓN CON CONTROLES'!F52=2,#REF!=5)),"ZONA RIESGO EXTREMO")))),0)</f>
        <v>0</v>
      </c>
      <c r="Q49" s="57">
        <f>IF(AND('VALORACIÓN CON CONTROLES'!F52&gt;0,'VALORACIÓN CON CONTROLES'!G52&gt;0),IF(OR(AND('VALORACIÓN CON CONTROLES'!F52=1,'VALORACIÓN CON CONTROLES'!G52=1),AND('VALORACIÓN CON CONTROLES'!F52=2,'VALORACIÓN CON CONTROLES'!G52=1),AND('VALORACIÓN CON CONTROLES'!F52=3,'VALORACIÓN CON CONTROLES'!G52=1),AND('VALORACIÓN CON CONTROLES'!F52=1,'VALORACIÓN CON CONTROLES'!G52=2),AND('VALORACIÓN CON CONTROLES'!F52=2,'VALORACIÓN CON CONTROLES'!G52=2)),"ZONA RIESGO BAJA",IF(OR(AND('VALORACIÓN CON CONTROLES'!F52=4,'VALORACIÓN CON CONTROLES'!G52=1),AND('VALORACIÓN CON CONTROLES'!F52=3,'VALORACIÓN CON CONTROLES'!G52=2),AND('VALORACIÓN CON CONTROLES'!F52=2,'VALORACIÓN CON CONTROLES'!G52=3),AND('VALORACIÓN CON CONTROLES'!F52=1,'VALORACIÓN CON CONTROLES'!G52=3)),"ZONA RIESGO MODERADO",IF(OR(AND('VALORACIÓN CON CONTROLES'!F52=5,'VALORACIÓN CON CONTROLES'!G52=1),AND('VALORACIÓN CON CONTROLES'!F52=5,'VALORACIÓN CON CONTROLES'!G52=2),AND('VALORACIÓN CON CONTROLES'!F52=4,'VALORACIÓN CON CONTROLES'!G52=2),AND('VALORACIÓN CON CONTROLES'!F52=4,'VALORACIÓN CON CONTROLES'!G52=3),AND('VALORACIÓN CON CONTROLES'!F52=3,'VALORACIÓN CON CONTROLES'!G52=3),AND('VALORACIÓN CON CONTROLES'!F52=2,'VALORACIÓN CON CONTROLES'!G52=4),AND('VALORACIÓN CON CONTROLES'!F52=1,'VALORACIÓN CON CONTROLES'!G52=4),AND('VALORACIÓN CON CONTROLES'!F52=1,'VALORACIÓN CON CONTROLES'!G52=5)),"ZONA RIESGO ALTO",IF(OR(AND('VALORACIÓN CON CONTROLES'!F52=5,'VALORACIÓN CON CONTROLES'!G52=3),AND('VALORACIÓN CON CONTROLES'!F52=5,'VALORACIÓN CON CONTROLES'!G52=4),AND('VALORACIÓN CON CONTROLES'!F52=5,'VALORACIÓN CON CONTROLES'!G52=5),AND('VALORACIÓN CON CONTROLES'!F52=4,'VALORACIÓN CON CONTROLES'!G52=4),AND('VALORACIÓN CON CONTROLES'!F52=4,'VALORACIÓN CON CONTROLES'!G52=5),AND('VALORACIÓN CON CONTROLES'!F52=3,'VALORACIÓN CON CONTROLES'!G52=4),AND('VALORACIÓN CON CONTROLES'!F52=3,'VALORACIÓN CON CONTROLES'!G52=5),AND('VALORACIÓN CON CONTROLES'!F52=2,'VALORACIÓN CON CONTROLES'!G52=5)),"ZONA RIESGO EXTREMO")))),0)</f>
        <v>0</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x14ac:dyDescent="0.3">
      <c r="A50" s="1"/>
      <c r="B50" s="1"/>
      <c r="C50" s="1"/>
      <c r="D50" s="1"/>
      <c r="E50" s="1"/>
      <c r="F50" s="1"/>
      <c r="G50" s="1"/>
      <c r="H50" s="1"/>
      <c r="I50" s="1"/>
      <c r="J50" s="1"/>
      <c r="K50" s="16">
        <v>40</v>
      </c>
      <c r="L50" s="1"/>
      <c r="M50" s="59">
        <v>36</v>
      </c>
      <c r="N50" s="59" t="e">
        <f>IF(AND('VALORACIÓN CON CONTROLES'!F53=0,'VALORACIÓN CON CONTROLES'!G53=0),#REF!,0)</f>
        <v>#REF!</v>
      </c>
      <c r="O50" s="1">
        <f>IF(AND('VALORACIÓN CON CONTROLES'!F53=0,'VALORACIÓN CON CONTROLES'!G53&gt;0),IF(OR(AND(#REF!=1,'VALORACIÓN CON CONTROLES'!G53=1),AND(#REF!=2,'VALORACIÓN CON CONTROLES'!G53=1),AND(#REF!=3,'VALORACIÓN CON CONTROLES'!G53=1),AND(#REF!=1,'VALORACIÓN CON CONTROLES'!G53=2),AND(#REF!=2,'VALORACIÓN CON CONTROLES'!G53=2)),"ZONA RIESGO BAJA",IF(OR(AND(#REF!=4,'VALORACIÓN CON CONTROLES'!G53=1),AND(#REF!=3,'VALORACIÓN CON CONTROLES'!G53=2),AND(#REF!=2,'VALORACIÓN CON CONTROLES'!G53=3),AND(#REF!=1,'VALORACIÓN CON CONTROLES'!G53=3)),"ZONA RIESGO MODERADO",IF(OR(AND(#REF!=5,'VALORACIÓN CON CONTROLES'!G53=1),AND(#REF!=5,'VALORACIÓN CON CONTROLES'!G53=2),AND(#REF!=4,'VALORACIÓN CON CONTROLES'!G53=2),AND(#REF!=4,'VALORACIÓN CON CONTROLES'!G53=3),AND(#REF!=3,'VALORACIÓN CON CONTROLES'!G53=3),AND(#REF!=2,'VALORACIÓN CON CONTROLES'!G53=4),AND(#REF!=1,'VALORACIÓN CON CONTROLES'!G53=4),AND(#REF!=1,'VALORACIÓN CON CONTROLES'!G53=5)),"ZONA RIESGO ALTO",IF(OR(AND(#REF!=5,'VALORACIÓN CON CONTROLES'!G53=3),AND(#REF!=5,'VALORACIÓN CON CONTROLES'!G53=4),AND(#REF!=5,'VALORACIÓN CON CONTROLES'!G53=5),AND(#REF!=4,'VALORACIÓN CON CONTROLES'!G53=4),AND(#REF!=4,'VALORACIÓN CON CONTROLES'!G53=5),AND(#REF!=3,'VALORACIÓN CON CONTROLES'!G53=4),AND(#REF!=3,'VALORACIÓN CON CONTROLES'!G53=5),AND(#REF!=2,'VALORACIÓN CON CONTROLES'!G53=5)),"ZONA RIESGO EXTREMO")))),0)</f>
        <v>0</v>
      </c>
      <c r="P50" s="1">
        <f>IF(AND('VALORACIÓN CON CONTROLES'!F53&gt;0,'VALORACIÓN CON CONTROLES'!G53=0),IF(OR(AND('VALORACIÓN CON CONTROLES'!F53=1,#REF!=1),AND('VALORACIÓN CON CONTROLES'!F53=2,#REF!=1),AND('VALORACIÓN CON CONTROLES'!F53=3,#REF!=1),AND('VALORACIÓN CON CONTROLES'!F53=1,#REF!=2),AND('VALORACIÓN CON CONTROLES'!F53=2,#REF!=2)),"ZONA RIESGO BAJA",IF(OR(AND('VALORACIÓN CON CONTROLES'!F53=4,#REF!=1),AND('VALORACIÓN CON CONTROLES'!F53=3,#REF!=2),AND('VALORACIÓN CON CONTROLES'!F53=2,#REF!=3),AND('VALORACIÓN CON CONTROLES'!F53=1,#REF!=3)),"ZONA RIESGO MODERADO",IF(OR(AND('VALORACIÓN CON CONTROLES'!F53=5,#REF!=1),AND('VALORACIÓN CON CONTROLES'!F53=5,#REF!=2),AND('VALORACIÓN CON CONTROLES'!F53=4,#REF!=2),AND('VALORACIÓN CON CONTROLES'!F53=4,#REF!=3),AND('VALORACIÓN CON CONTROLES'!F53=3,#REF!=3),AND('VALORACIÓN CON CONTROLES'!F53=2,#REF!=4),AND('VALORACIÓN CON CONTROLES'!F53=1,#REF!=4),AND('VALORACIÓN CON CONTROLES'!F53=1,#REF!=5)),"ZONA RIESGO ALTO",IF(OR(AND('VALORACIÓN CON CONTROLES'!F53=5,#REF!=3),AND('VALORACIÓN CON CONTROLES'!F53=5,#REF!=4),AND('VALORACIÓN CON CONTROLES'!F53=5,#REF!=5),AND('VALORACIÓN CON CONTROLES'!F53=4,#REF!=4),AND('VALORACIÓN CON CONTROLES'!F53=4,#REF!=5),AND('VALORACIÓN CON CONTROLES'!F53=3,#REF!=4),AND('VALORACIÓN CON CONTROLES'!F53=3,#REF!=5),AND('VALORACIÓN CON CONTROLES'!F53=2,#REF!=5)),"ZONA RIESGO EXTREMO")))),0)</f>
        <v>0</v>
      </c>
      <c r="Q50" s="57">
        <f>IF(AND('VALORACIÓN CON CONTROLES'!F53&gt;0,'VALORACIÓN CON CONTROLES'!G53&gt;0),IF(OR(AND('VALORACIÓN CON CONTROLES'!F53=1,'VALORACIÓN CON CONTROLES'!G53=1),AND('VALORACIÓN CON CONTROLES'!F53=2,'VALORACIÓN CON CONTROLES'!G53=1),AND('VALORACIÓN CON CONTROLES'!F53=3,'VALORACIÓN CON CONTROLES'!G53=1),AND('VALORACIÓN CON CONTROLES'!F53=1,'VALORACIÓN CON CONTROLES'!G53=2),AND('VALORACIÓN CON CONTROLES'!F53=2,'VALORACIÓN CON CONTROLES'!G53=2)),"ZONA RIESGO BAJA",IF(OR(AND('VALORACIÓN CON CONTROLES'!F53=4,'VALORACIÓN CON CONTROLES'!G53=1),AND('VALORACIÓN CON CONTROLES'!F53=3,'VALORACIÓN CON CONTROLES'!G53=2),AND('VALORACIÓN CON CONTROLES'!F53=2,'VALORACIÓN CON CONTROLES'!G53=3),AND('VALORACIÓN CON CONTROLES'!F53=1,'VALORACIÓN CON CONTROLES'!G53=3)),"ZONA RIESGO MODERADO",IF(OR(AND('VALORACIÓN CON CONTROLES'!F53=5,'VALORACIÓN CON CONTROLES'!G53=1),AND('VALORACIÓN CON CONTROLES'!F53=5,'VALORACIÓN CON CONTROLES'!G53=2),AND('VALORACIÓN CON CONTROLES'!F53=4,'VALORACIÓN CON CONTROLES'!G53=2),AND('VALORACIÓN CON CONTROLES'!F53=4,'VALORACIÓN CON CONTROLES'!G53=3),AND('VALORACIÓN CON CONTROLES'!F53=3,'VALORACIÓN CON CONTROLES'!G53=3),AND('VALORACIÓN CON CONTROLES'!F53=2,'VALORACIÓN CON CONTROLES'!G53=4),AND('VALORACIÓN CON CONTROLES'!F53=1,'VALORACIÓN CON CONTROLES'!G53=4),AND('VALORACIÓN CON CONTROLES'!F53=1,'VALORACIÓN CON CONTROLES'!G53=5)),"ZONA RIESGO ALTO",IF(OR(AND('VALORACIÓN CON CONTROLES'!F53=5,'VALORACIÓN CON CONTROLES'!G53=3),AND('VALORACIÓN CON CONTROLES'!F53=5,'VALORACIÓN CON CONTROLES'!G53=4),AND('VALORACIÓN CON CONTROLES'!F53=5,'VALORACIÓN CON CONTROLES'!G53=5),AND('VALORACIÓN CON CONTROLES'!F53=4,'VALORACIÓN CON CONTROLES'!G53=4),AND('VALORACIÓN CON CONTROLES'!F53=4,'VALORACIÓN CON CONTROLES'!G53=5),AND('VALORACIÓN CON CONTROLES'!F53=3,'VALORACIÓN CON CONTROLES'!G53=4),AND('VALORACIÓN CON CONTROLES'!F53=3,'VALORACIÓN CON CONTROLES'!G53=5),AND('VALORACIÓN CON CONTROLES'!F53=2,'VALORACIÓN CON CONTROLES'!G53=5)),"ZONA RIESGO EXTREMO")))),0)</f>
        <v>0</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x14ac:dyDescent="0.3">
      <c r="A51" s="1"/>
      <c r="B51" s="1"/>
      <c r="C51" s="1"/>
      <c r="D51" s="1"/>
      <c r="E51" s="1"/>
      <c r="F51" s="1"/>
      <c r="G51" s="1"/>
      <c r="H51" s="1"/>
      <c r="I51" s="1"/>
      <c r="J51" s="1"/>
      <c r="K51" s="16">
        <v>41</v>
      </c>
      <c r="L51" s="1"/>
      <c r="M51" s="59">
        <v>37</v>
      </c>
      <c r="N51" s="59" t="e">
        <f>IF(AND('VALORACIÓN CON CONTROLES'!F54=0,'VALORACIÓN CON CONTROLES'!G54=0),#REF!,0)</f>
        <v>#REF!</v>
      </c>
      <c r="O51" s="1">
        <f>IF(AND('VALORACIÓN CON CONTROLES'!F54=0,'VALORACIÓN CON CONTROLES'!G54&gt;0),IF(OR(AND(#REF!=1,'VALORACIÓN CON CONTROLES'!G54=1),AND(#REF!=2,'VALORACIÓN CON CONTROLES'!G54=1),AND(#REF!=3,'VALORACIÓN CON CONTROLES'!G54=1),AND(#REF!=1,'VALORACIÓN CON CONTROLES'!G54=2),AND(#REF!=2,'VALORACIÓN CON CONTROLES'!G54=2)),"ZONA RIESGO BAJA",IF(OR(AND(#REF!=4,'VALORACIÓN CON CONTROLES'!G54=1),AND(#REF!=3,'VALORACIÓN CON CONTROLES'!G54=2),AND(#REF!=2,'VALORACIÓN CON CONTROLES'!G54=3),AND(#REF!=1,'VALORACIÓN CON CONTROLES'!G54=3)),"ZONA RIESGO MODERADO",IF(OR(AND(#REF!=5,'VALORACIÓN CON CONTROLES'!G54=1),AND(#REF!=5,'VALORACIÓN CON CONTROLES'!G54=2),AND(#REF!=4,'VALORACIÓN CON CONTROLES'!G54=2),AND(#REF!=4,'VALORACIÓN CON CONTROLES'!G54=3),AND(#REF!=3,'VALORACIÓN CON CONTROLES'!G54=3),AND(#REF!=2,'VALORACIÓN CON CONTROLES'!G54=4),AND(#REF!=1,'VALORACIÓN CON CONTROLES'!G54=4),AND(#REF!=1,'VALORACIÓN CON CONTROLES'!G54=5)),"ZONA RIESGO ALTO",IF(OR(AND(#REF!=5,'VALORACIÓN CON CONTROLES'!G54=3),AND(#REF!=5,'VALORACIÓN CON CONTROLES'!G54=4),AND(#REF!=5,'VALORACIÓN CON CONTROLES'!G54=5),AND(#REF!=4,'VALORACIÓN CON CONTROLES'!G54=4),AND(#REF!=4,'VALORACIÓN CON CONTROLES'!G54=5),AND(#REF!=3,'VALORACIÓN CON CONTROLES'!G54=4),AND(#REF!=3,'VALORACIÓN CON CONTROLES'!G54=5),AND(#REF!=2,'VALORACIÓN CON CONTROLES'!G54=5)),"ZONA RIESGO EXTREMO")))),0)</f>
        <v>0</v>
      </c>
      <c r="P51" s="1">
        <f>IF(AND('VALORACIÓN CON CONTROLES'!F54&gt;0,'VALORACIÓN CON CONTROLES'!G54=0),IF(OR(AND('VALORACIÓN CON CONTROLES'!F54=1,#REF!=1),AND('VALORACIÓN CON CONTROLES'!F54=2,#REF!=1),AND('VALORACIÓN CON CONTROLES'!F54=3,#REF!=1),AND('VALORACIÓN CON CONTROLES'!F54=1,#REF!=2),AND('VALORACIÓN CON CONTROLES'!F54=2,#REF!=2)),"ZONA RIESGO BAJA",IF(OR(AND('VALORACIÓN CON CONTROLES'!F54=4,#REF!=1),AND('VALORACIÓN CON CONTROLES'!F54=3,#REF!=2),AND('VALORACIÓN CON CONTROLES'!F54=2,#REF!=3),AND('VALORACIÓN CON CONTROLES'!F54=1,#REF!=3)),"ZONA RIESGO MODERADO",IF(OR(AND('VALORACIÓN CON CONTROLES'!F54=5,#REF!=1),AND('VALORACIÓN CON CONTROLES'!F54=5,#REF!=2),AND('VALORACIÓN CON CONTROLES'!F54=4,#REF!=2),AND('VALORACIÓN CON CONTROLES'!F54=4,#REF!=3),AND('VALORACIÓN CON CONTROLES'!F54=3,#REF!=3),AND('VALORACIÓN CON CONTROLES'!F54=2,#REF!=4),AND('VALORACIÓN CON CONTROLES'!F54=1,#REF!=4),AND('VALORACIÓN CON CONTROLES'!F54=1,#REF!=5)),"ZONA RIESGO ALTO",IF(OR(AND('VALORACIÓN CON CONTROLES'!F54=5,#REF!=3),AND('VALORACIÓN CON CONTROLES'!F54=5,#REF!=4),AND('VALORACIÓN CON CONTROLES'!F54=5,#REF!=5),AND('VALORACIÓN CON CONTROLES'!F54=4,#REF!=4),AND('VALORACIÓN CON CONTROLES'!F54=4,#REF!=5),AND('VALORACIÓN CON CONTROLES'!F54=3,#REF!=4),AND('VALORACIÓN CON CONTROLES'!F54=3,#REF!=5),AND('VALORACIÓN CON CONTROLES'!F54=2,#REF!=5)),"ZONA RIESGO EXTREMO")))),0)</f>
        <v>0</v>
      </c>
      <c r="Q51" s="57">
        <f>IF(AND('VALORACIÓN CON CONTROLES'!F54&gt;0,'VALORACIÓN CON CONTROLES'!G54&gt;0),IF(OR(AND('VALORACIÓN CON CONTROLES'!F54=1,'VALORACIÓN CON CONTROLES'!G54=1),AND('VALORACIÓN CON CONTROLES'!F54=2,'VALORACIÓN CON CONTROLES'!G54=1),AND('VALORACIÓN CON CONTROLES'!F54=3,'VALORACIÓN CON CONTROLES'!G54=1),AND('VALORACIÓN CON CONTROLES'!F54=1,'VALORACIÓN CON CONTROLES'!G54=2),AND('VALORACIÓN CON CONTROLES'!F54=2,'VALORACIÓN CON CONTROLES'!G54=2)),"ZONA RIESGO BAJA",IF(OR(AND('VALORACIÓN CON CONTROLES'!F54=4,'VALORACIÓN CON CONTROLES'!G54=1),AND('VALORACIÓN CON CONTROLES'!F54=3,'VALORACIÓN CON CONTROLES'!G54=2),AND('VALORACIÓN CON CONTROLES'!F54=2,'VALORACIÓN CON CONTROLES'!G54=3),AND('VALORACIÓN CON CONTROLES'!F54=1,'VALORACIÓN CON CONTROLES'!G54=3)),"ZONA RIESGO MODERADO",IF(OR(AND('VALORACIÓN CON CONTROLES'!F54=5,'VALORACIÓN CON CONTROLES'!G54=1),AND('VALORACIÓN CON CONTROLES'!F54=5,'VALORACIÓN CON CONTROLES'!G54=2),AND('VALORACIÓN CON CONTROLES'!F54=4,'VALORACIÓN CON CONTROLES'!G54=2),AND('VALORACIÓN CON CONTROLES'!F54=4,'VALORACIÓN CON CONTROLES'!G54=3),AND('VALORACIÓN CON CONTROLES'!F54=3,'VALORACIÓN CON CONTROLES'!G54=3),AND('VALORACIÓN CON CONTROLES'!F54=2,'VALORACIÓN CON CONTROLES'!G54=4),AND('VALORACIÓN CON CONTROLES'!F54=1,'VALORACIÓN CON CONTROLES'!G54=4),AND('VALORACIÓN CON CONTROLES'!F54=1,'VALORACIÓN CON CONTROLES'!G54=5)),"ZONA RIESGO ALTO",IF(OR(AND('VALORACIÓN CON CONTROLES'!F54=5,'VALORACIÓN CON CONTROLES'!G54=3),AND('VALORACIÓN CON CONTROLES'!F54=5,'VALORACIÓN CON CONTROLES'!G54=4),AND('VALORACIÓN CON CONTROLES'!F54=5,'VALORACIÓN CON CONTROLES'!G54=5),AND('VALORACIÓN CON CONTROLES'!F54=4,'VALORACIÓN CON CONTROLES'!G54=4),AND('VALORACIÓN CON CONTROLES'!F54=4,'VALORACIÓN CON CONTROLES'!G54=5),AND('VALORACIÓN CON CONTROLES'!F54=3,'VALORACIÓN CON CONTROLES'!G54=4),AND('VALORACIÓN CON CONTROLES'!F54=3,'VALORACIÓN CON CONTROLES'!G54=5),AND('VALORACIÓN CON CONTROLES'!F54=2,'VALORACIÓN CON CONTROLES'!G54=5)),"ZONA RIESGO EXTREMO")))),0)</f>
        <v>0</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x14ac:dyDescent="0.3">
      <c r="A52" s="1"/>
      <c r="B52" s="1"/>
      <c r="C52" s="1"/>
      <c r="D52" s="1"/>
      <c r="E52" s="1"/>
      <c r="F52" s="1"/>
      <c r="G52" s="1"/>
      <c r="H52" s="1"/>
      <c r="I52" s="1"/>
      <c r="J52" s="1"/>
      <c r="K52" s="65">
        <v>42</v>
      </c>
      <c r="L52" s="1"/>
      <c r="M52" s="59">
        <v>38</v>
      </c>
      <c r="N52" s="59" t="e">
        <f>IF(AND('VALORACIÓN CON CONTROLES'!F55=0,'VALORACIÓN CON CONTROLES'!G55=0),#REF!,0)</f>
        <v>#REF!</v>
      </c>
      <c r="O52" s="1">
        <f>IF(AND('VALORACIÓN CON CONTROLES'!F55=0,'VALORACIÓN CON CONTROLES'!G55&gt;0),IF(OR(AND(#REF!=1,'VALORACIÓN CON CONTROLES'!G55=1),AND(#REF!=2,'VALORACIÓN CON CONTROLES'!G55=1),AND(#REF!=3,'VALORACIÓN CON CONTROLES'!G55=1),AND(#REF!=1,'VALORACIÓN CON CONTROLES'!G55=2),AND(#REF!=2,'VALORACIÓN CON CONTROLES'!G55=2)),"ZONA RIESGO BAJA",IF(OR(AND(#REF!=4,'VALORACIÓN CON CONTROLES'!G55=1),AND(#REF!=3,'VALORACIÓN CON CONTROLES'!G55=2),AND(#REF!=2,'VALORACIÓN CON CONTROLES'!G55=3),AND(#REF!=1,'VALORACIÓN CON CONTROLES'!G55=3)),"ZONA RIESGO MODERADO",IF(OR(AND(#REF!=5,'VALORACIÓN CON CONTROLES'!G55=1),AND(#REF!=5,'VALORACIÓN CON CONTROLES'!G55=2),AND(#REF!=4,'VALORACIÓN CON CONTROLES'!G55=2),AND(#REF!=4,'VALORACIÓN CON CONTROLES'!G55=3),AND(#REF!=3,'VALORACIÓN CON CONTROLES'!G55=3),AND(#REF!=2,'VALORACIÓN CON CONTROLES'!G55=4),AND(#REF!=1,'VALORACIÓN CON CONTROLES'!G55=4),AND(#REF!=1,'VALORACIÓN CON CONTROLES'!G55=5)),"ZONA RIESGO ALTO",IF(OR(AND(#REF!=5,'VALORACIÓN CON CONTROLES'!G55=3),AND(#REF!=5,'VALORACIÓN CON CONTROLES'!G55=4),AND(#REF!=5,'VALORACIÓN CON CONTROLES'!G55=5),AND(#REF!=4,'VALORACIÓN CON CONTROLES'!G55=4),AND(#REF!=4,'VALORACIÓN CON CONTROLES'!G55=5),AND(#REF!=3,'VALORACIÓN CON CONTROLES'!G55=4),AND(#REF!=3,'VALORACIÓN CON CONTROLES'!G55=5),AND(#REF!=2,'VALORACIÓN CON CONTROLES'!G55=5)),"ZONA RIESGO EXTREMO")))),0)</f>
        <v>0</v>
      </c>
      <c r="P52" s="1">
        <f>IF(AND('VALORACIÓN CON CONTROLES'!F55&gt;0,'VALORACIÓN CON CONTROLES'!G55=0),IF(OR(AND('VALORACIÓN CON CONTROLES'!F55=1,#REF!=1),AND('VALORACIÓN CON CONTROLES'!F55=2,#REF!=1),AND('VALORACIÓN CON CONTROLES'!F55=3,#REF!=1),AND('VALORACIÓN CON CONTROLES'!F55=1,#REF!=2),AND('VALORACIÓN CON CONTROLES'!F55=2,#REF!=2)),"ZONA RIESGO BAJA",IF(OR(AND('VALORACIÓN CON CONTROLES'!F55=4,#REF!=1),AND('VALORACIÓN CON CONTROLES'!F55=3,#REF!=2),AND('VALORACIÓN CON CONTROLES'!F55=2,#REF!=3),AND('VALORACIÓN CON CONTROLES'!F55=1,#REF!=3)),"ZONA RIESGO MODERADO",IF(OR(AND('VALORACIÓN CON CONTROLES'!F55=5,#REF!=1),AND('VALORACIÓN CON CONTROLES'!F55=5,#REF!=2),AND('VALORACIÓN CON CONTROLES'!F55=4,#REF!=2),AND('VALORACIÓN CON CONTROLES'!F55=4,#REF!=3),AND('VALORACIÓN CON CONTROLES'!F55=3,#REF!=3),AND('VALORACIÓN CON CONTROLES'!F55=2,#REF!=4),AND('VALORACIÓN CON CONTROLES'!F55=1,#REF!=4),AND('VALORACIÓN CON CONTROLES'!F55=1,#REF!=5)),"ZONA RIESGO ALTO",IF(OR(AND('VALORACIÓN CON CONTROLES'!F55=5,#REF!=3),AND('VALORACIÓN CON CONTROLES'!F55=5,#REF!=4),AND('VALORACIÓN CON CONTROLES'!F55=5,#REF!=5),AND('VALORACIÓN CON CONTROLES'!F55=4,#REF!=4),AND('VALORACIÓN CON CONTROLES'!F55=4,#REF!=5),AND('VALORACIÓN CON CONTROLES'!F55=3,#REF!=4),AND('VALORACIÓN CON CONTROLES'!F55=3,#REF!=5),AND('VALORACIÓN CON CONTROLES'!F55=2,#REF!=5)),"ZONA RIESGO EXTREMO")))),0)</f>
        <v>0</v>
      </c>
      <c r="Q52" s="57">
        <f>IF(AND('VALORACIÓN CON CONTROLES'!F55&gt;0,'VALORACIÓN CON CONTROLES'!G55&gt;0),IF(OR(AND('VALORACIÓN CON CONTROLES'!F55=1,'VALORACIÓN CON CONTROLES'!G55=1),AND('VALORACIÓN CON CONTROLES'!F55=2,'VALORACIÓN CON CONTROLES'!G55=1),AND('VALORACIÓN CON CONTROLES'!F55=3,'VALORACIÓN CON CONTROLES'!G55=1),AND('VALORACIÓN CON CONTROLES'!F55=1,'VALORACIÓN CON CONTROLES'!G55=2),AND('VALORACIÓN CON CONTROLES'!F55=2,'VALORACIÓN CON CONTROLES'!G55=2)),"ZONA RIESGO BAJA",IF(OR(AND('VALORACIÓN CON CONTROLES'!F55=4,'VALORACIÓN CON CONTROLES'!G55=1),AND('VALORACIÓN CON CONTROLES'!F55=3,'VALORACIÓN CON CONTROLES'!G55=2),AND('VALORACIÓN CON CONTROLES'!F55=2,'VALORACIÓN CON CONTROLES'!G55=3),AND('VALORACIÓN CON CONTROLES'!F55=1,'VALORACIÓN CON CONTROLES'!G55=3)),"ZONA RIESGO MODERADO",IF(OR(AND('VALORACIÓN CON CONTROLES'!F55=5,'VALORACIÓN CON CONTROLES'!G55=1),AND('VALORACIÓN CON CONTROLES'!F55=5,'VALORACIÓN CON CONTROLES'!G55=2),AND('VALORACIÓN CON CONTROLES'!F55=4,'VALORACIÓN CON CONTROLES'!G55=2),AND('VALORACIÓN CON CONTROLES'!F55=4,'VALORACIÓN CON CONTROLES'!G55=3),AND('VALORACIÓN CON CONTROLES'!F55=3,'VALORACIÓN CON CONTROLES'!G55=3),AND('VALORACIÓN CON CONTROLES'!F55=2,'VALORACIÓN CON CONTROLES'!G55=4),AND('VALORACIÓN CON CONTROLES'!F55=1,'VALORACIÓN CON CONTROLES'!G55=4),AND('VALORACIÓN CON CONTROLES'!F55=1,'VALORACIÓN CON CONTROLES'!G55=5)),"ZONA RIESGO ALTO",IF(OR(AND('VALORACIÓN CON CONTROLES'!F55=5,'VALORACIÓN CON CONTROLES'!G55=3),AND('VALORACIÓN CON CONTROLES'!F55=5,'VALORACIÓN CON CONTROLES'!G55=4),AND('VALORACIÓN CON CONTROLES'!F55=5,'VALORACIÓN CON CONTROLES'!G55=5),AND('VALORACIÓN CON CONTROLES'!F55=4,'VALORACIÓN CON CONTROLES'!G55=4),AND('VALORACIÓN CON CONTROLES'!F55=4,'VALORACIÓN CON CONTROLES'!G55=5),AND('VALORACIÓN CON CONTROLES'!F55=3,'VALORACIÓN CON CONTROLES'!G55=4),AND('VALORACIÓN CON CONTROLES'!F55=3,'VALORACIÓN CON CONTROLES'!G55=5),AND('VALORACIÓN CON CONTROLES'!F55=2,'VALORACIÓN CON CONTROLES'!G55=5)),"ZONA RIESGO EXTREMO")))),0)</f>
        <v>0</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x14ac:dyDescent="0.3">
      <c r="A53" s="1"/>
      <c r="B53" s="1"/>
      <c r="C53" s="1"/>
      <c r="D53" s="1"/>
      <c r="E53" s="1"/>
      <c r="F53" s="1"/>
      <c r="G53" s="1"/>
      <c r="H53" s="1"/>
      <c r="I53" s="1"/>
      <c r="J53" s="1"/>
      <c r="K53" s="16">
        <v>43</v>
      </c>
      <c r="L53" s="1"/>
      <c r="M53" s="59">
        <v>39</v>
      </c>
      <c r="N53" s="59" t="e">
        <f>IF(AND('VALORACIÓN CON CONTROLES'!F56=0,'VALORACIÓN CON CONTROLES'!G56=0),#REF!,0)</f>
        <v>#REF!</v>
      </c>
      <c r="O53" s="1">
        <f>IF(AND('VALORACIÓN CON CONTROLES'!F56=0,'VALORACIÓN CON CONTROLES'!G56&gt;0),IF(OR(AND(#REF!=1,'VALORACIÓN CON CONTROLES'!G56=1),AND(#REF!=2,'VALORACIÓN CON CONTROLES'!G56=1),AND(#REF!=3,'VALORACIÓN CON CONTROLES'!G56=1),AND(#REF!=1,'VALORACIÓN CON CONTROLES'!G56=2),AND(#REF!=2,'VALORACIÓN CON CONTROLES'!G56=2)),"ZONA RIESGO BAJA",IF(OR(AND(#REF!=4,'VALORACIÓN CON CONTROLES'!G56=1),AND(#REF!=3,'VALORACIÓN CON CONTROLES'!G56=2),AND(#REF!=2,'VALORACIÓN CON CONTROLES'!G56=3),AND(#REF!=1,'VALORACIÓN CON CONTROLES'!G56=3)),"ZONA RIESGO MODERADO",IF(OR(AND(#REF!=5,'VALORACIÓN CON CONTROLES'!G56=1),AND(#REF!=5,'VALORACIÓN CON CONTROLES'!G56=2),AND(#REF!=4,'VALORACIÓN CON CONTROLES'!G56=2),AND(#REF!=4,'VALORACIÓN CON CONTROLES'!G56=3),AND(#REF!=3,'VALORACIÓN CON CONTROLES'!G56=3),AND(#REF!=2,'VALORACIÓN CON CONTROLES'!G56=4),AND(#REF!=1,'VALORACIÓN CON CONTROLES'!G56=4),AND(#REF!=1,'VALORACIÓN CON CONTROLES'!G56=5)),"ZONA RIESGO ALTO",IF(OR(AND(#REF!=5,'VALORACIÓN CON CONTROLES'!G56=3),AND(#REF!=5,'VALORACIÓN CON CONTROLES'!G56=4),AND(#REF!=5,'VALORACIÓN CON CONTROLES'!G56=5),AND(#REF!=4,'VALORACIÓN CON CONTROLES'!G56=4),AND(#REF!=4,'VALORACIÓN CON CONTROLES'!G56=5),AND(#REF!=3,'VALORACIÓN CON CONTROLES'!G56=4),AND(#REF!=3,'VALORACIÓN CON CONTROLES'!G56=5),AND(#REF!=2,'VALORACIÓN CON CONTROLES'!G56=5)),"ZONA RIESGO EXTREMO")))),0)</f>
        <v>0</v>
      </c>
      <c r="P53" s="1">
        <f>IF(AND('VALORACIÓN CON CONTROLES'!F56&gt;0,'VALORACIÓN CON CONTROLES'!G56=0),IF(OR(AND('VALORACIÓN CON CONTROLES'!F56=1,#REF!=1),AND('VALORACIÓN CON CONTROLES'!F56=2,#REF!=1),AND('VALORACIÓN CON CONTROLES'!F56=3,#REF!=1),AND('VALORACIÓN CON CONTROLES'!F56=1,#REF!=2),AND('VALORACIÓN CON CONTROLES'!F56=2,#REF!=2)),"ZONA RIESGO BAJA",IF(OR(AND('VALORACIÓN CON CONTROLES'!F56=4,#REF!=1),AND('VALORACIÓN CON CONTROLES'!F56=3,#REF!=2),AND('VALORACIÓN CON CONTROLES'!F56=2,#REF!=3),AND('VALORACIÓN CON CONTROLES'!F56=1,#REF!=3)),"ZONA RIESGO MODERADO",IF(OR(AND('VALORACIÓN CON CONTROLES'!F56=5,#REF!=1),AND('VALORACIÓN CON CONTROLES'!F56=5,#REF!=2),AND('VALORACIÓN CON CONTROLES'!F56=4,#REF!=2),AND('VALORACIÓN CON CONTROLES'!F56=4,#REF!=3),AND('VALORACIÓN CON CONTROLES'!F56=3,#REF!=3),AND('VALORACIÓN CON CONTROLES'!F56=2,#REF!=4),AND('VALORACIÓN CON CONTROLES'!F56=1,#REF!=4),AND('VALORACIÓN CON CONTROLES'!F56=1,#REF!=5)),"ZONA RIESGO ALTO",IF(OR(AND('VALORACIÓN CON CONTROLES'!F56=5,#REF!=3),AND('VALORACIÓN CON CONTROLES'!F56=5,#REF!=4),AND('VALORACIÓN CON CONTROLES'!F56=5,#REF!=5),AND('VALORACIÓN CON CONTROLES'!F56=4,#REF!=4),AND('VALORACIÓN CON CONTROLES'!F56=4,#REF!=5),AND('VALORACIÓN CON CONTROLES'!F56=3,#REF!=4),AND('VALORACIÓN CON CONTROLES'!F56=3,#REF!=5),AND('VALORACIÓN CON CONTROLES'!F56=2,#REF!=5)),"ZONA RIESGO EXTREMO")))),0)</f>
        <v>0</v>
      </c>
      <c r="Q53" s="57">
        <f>IF(AND('VALORACIÓN CON CONTROLES'!F56&gt;0,'VALORACIÓN CON CONTROLES'!G56&gt;0),IF(OR(AND('VALORACIÓN CON CONTROLES'!F56=1,'VALORACIÓN CON CONTROLES'!G56=1),AND('VALORACIÓN CON CONTROLES'!F56=2,'VALORACIÓN CON CONTROLES'!G56=1),AND('VALORACIÓN CON CONTROLES'!F56=3,'VALORACIÓN CON CONTROLES'!G56=1),AND('VALORACIÓN CON CONTROLES'!F56=1,'VALORACIÓN CON CONTROLES'!G56=2),AND('VALORACIÓN CON CONTROLES'!F56=2,'VALORACIÓN CON CONTROLES'!G56=2)),"ZONA RIESGO BAJA",IF(OR(AND('VALORACIÓN CON CONTROLES'!F56=4,'VALORACIÓN CON CONTROLES'!G56=1),AND('VALORACIÓN CON CONTROLES'!F56=3,'VALORACIÓN CON CONTROLES'!G56=2),AND('VALORACIÓN CON CONTROLES'!F56=2,'VALORACIÓN CON CONTROLES'!G56=3),AND('VALORACIÓN CON CONTROLES'!F56=1,'VALORACIÓN CON CONTROLES'!G56=3)),"ZONA RIESGO MODERADO",IF(OR(AND('VALORACIÓN CON CONTROLES'!F56=5,'VALORACIÓN CON CONTROLES'!G56=1),AND('VALORACIÓN CON CONTROLES'!F56=5,'VALORACIÓN CON CONTROLES'!G56=2),AND('VALORACIÓN CON CONTROLES'!F56=4,'VALORACIÓN CON CONTROLES'!G56=2),AND('VALORACIÓN CON CONTROLES'!F56=4,'VALORACIÓN CON CONTROLES'!G56=3),AND('VALORACIÓN CON CONTROLES'!F56=3,'VALORACIÓN CON CONTROLES'!G56=3),AND('VALORACIÓN CON CONTROLES'!F56=2,'VALORACIÓN CON CONTROLES'!G56=4),AND('VALORACIÓN CON CONTROLES'!F56=1,'VALORACIÓN CON CONTROLES'!G56=4),AND('VALORACIÓN CON CONTROLES'!F56=1,'VALORACIÓN CON CONTROLES'!G56=5)),"ZONA RIESGO ALTO",IF(OR(AND('VALORACIÓN CON CONTROLES'!F56=5,'VALORACIÓN CON CONTROLES'!G56=3),AND('VALORACIÓN CON CONTROLES'!F56=5,'VALORACIÓN CON CONTROLES'!G56=4),AND('VALORACIÓN CON CONTROLES'!F56=5,'VALORACIÓN CON CONTROLES'!G56=5),AND('VALORACIÓN CON CONTROLES'!F56=4,'VALORACIÓN CON CONTROLES'!G56=4),AND('VALORACIÓN CON CONTROLES'!F56=4,'VALORACIÓN CON CONTROLES'!G56=5),AND('VALORACIÓN CON CONTROLES'!F56=3,'VALORACIÓN CON CONTROLES'!G56=4),AND('VALORACIÓN CON CONTROLES'!F56=3,'VALORACIÓN CON CONTROLES'!G56=5),AND('VALORACIÓN CON CONTROLES'!F56=2,'VALORACIÓN CON CONTROLES'!G56=5)),"ZONA RIESGO EXTREMO")))),0)</f>
        <v>0</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x14ac:dyDescent="0.3">
      <c r="A54" s="1"/>
      <c r="B54" s="1"/>
      <c r="C54" s="1"/>
      <c r="D54" s="1"/>
      <c r="E54" s="1"/>
      <c r="F54" s="1"/>
      <c r="G54" s="1"/>
      <c r="H54" s="1"/>
      <c r="I54" s="1"/>
      <c r="J54" s="1"/>
      <c r="K54" s="16">
        <v>44</v>
      </c>
      <c r="L54" s="1"/>
      <c r="M54" s="59">
        <v>40</v>
      </c>
      <c r="N54" s="59" t="e">
        <f>IF(AND('VALORACIÓN CON CONTROLES'!F57=0,'VALORACIÓN CON CONTROLES'!G57=0),#REF!,0)</f>
        <v>#REF!</v>
      </c>
      <c r="O54" s="1">
        <f>IF(AND('VALORACIÓN CON CONTROLES'!F57=0,'VALORACIÓN CON CONTROLES'!G57&gt;0),IF(OR(AND(#REF!=1,'VALORACIÓN CON CONTROLES'!G57=1),AND(#REF!=2,'VALORACIÓN CON CONTROLES'!G57=1),AND(#REF!=3,'VALORACIÓN CON CONTROLES'!G57=1),AND(#REF!=1,'VALORACIÓN CON CONTROLES'!G57=2),AND(#REF!=2,'VALORACIÓN CON CONTROLES'!G57=2)),"ZONA RIESGO BAJA",IF(OR(AND(#REF!=4,'VALORACIÓN CON CONTROLES'!G57=1),AND(#REF!=3,'VALORACIÓN CON CONTROLES'!G57=2),AND(#REF!=2,'VALORACIÓN CON CONTROLES'!G57=3),AND(#REF!=1,'VALORACIÓN CON CONTROLES'!G57=3)),"ZONA RIESGO MODERADO",IF(OR(AND(#REF!=5,'VALORACIÓN CON CONTROLES'!G57=1),AND(#REF!=5,'VALORACIÓN CON CONTROLES'!G57=2),AND(#REF!=4,'VALORACIÓN CON CONTROLES'!G57=2),AND(#REF!=4,'VALORACIÓN CON CONTROLES'!G57=3),AND(#REF!=3,'VALORACIÓN CON CONTROLES'!G57=3),AND(#REF!=2,'VALORACIÓN CON CONTROLES'!G57=4),AND(#REF!=1,'VALORACIÓN CON CONTROLES'!G57=4),AND(#REF!=1,'VALORACIÓN CON CONTROLES'!G57=5)),"ZONA RIESGO ALTO",IF(OR(AND(#REF!=5,'VALORACIÓN CON CONTROLES'!G57=3),AND(#REF!=5,'VALORACIÓN CON CONTROLES'!G57=4),AND(#REF!=5,'VALORACIÓN CON CONTROLES'!G57=5),AND(#REF!=4,'VALORACIÓN CON CONTROLES'!G57=4),AND(#REF!=4,'VALORACIÓN CON CONTROLES'!G57=5),AND(#REF!=3,'VALORACIÓN CON CONTROLES'!G57=4),AND(#REF!=3,'VALORACIÓN CON CONTROLES'!G57=5),AND(#REF!=2,'VALORACIÓN CON CONTROLES'!G57=5)),"ZONA RIESGO EXTREMO")))),0)</f>
        <v>0</v>
      </c>
      <c r="P54" s="1">
        <f>IF(AND('VALORACIÓN CON CONTROLES'!F57&gt;0,'VALORACIÓN CON CONTROLES'!G57=0),IF(OR(AND('VALORACIÓN CON CONTROLES'!F57=1,#REF!=1),AND('VALORACIÓN CON CONTROLES'!F57=2,#REF!=1),AND('VALORACIÓN CON CONTROLES'!F57=3,#REF!=1),AND('VALORACIÓN CON CONTROLES'!F57=1,#REF!=2),AND('VALORACIÓN CON CONTROLES'!F57=2,#REF!=2)),"ZONA RIESGO BAJA",IF(OR(AND('VALORACIÓN CON CONTROLES'!F57=4,#REF!=1),AND('VALORACIÓN CON CONTROLES'!F57=3,#REF!=2),AND('VALORACIÓN CON CONTROLES'!F57=2,#REF!=3),AND('VALORACIÓN CON CONTROLES'!F57=1,#REF!=3)),"ZONA RIESGO MODERADO",IF(OR(AND('VALORACIÓN CON CONTROLES'!F57=5,#REF!=1),AND('VALORACIÓN CON CONTROLES'!F57=5,#REF!=2),AND('VALORACIÓN CON CONTROLES'!F57=4,#REF!=2),AND('VALORACIÓN CON CONTROLES'!F57=4,#REF!=3),AND('VALORACIÓN CON CONTROLES'!F57=3,#REF!=3),AND('VALORACIÓN CON CONTROLES'!F57=2,#REF!=4),AND('VALORACIÓN CON CONTROLES'!F57=1,#REF!=4),AND('VALORACIÓN CON CONTROLES'!F57=1,#REF!=5)),"ZONA RIESGO ALTO",IF(OR(AND('VALORACIÓN CON CONTROLES'!F57=5,#REF!=3),AND('VALORACIÓN CON CONTROLES'!F57=5,#REF!=4),AND('VALORACIÓN CON CONTROLES'!F57=5,#REF!=5),AND('VALORACIÓN CON CONTROLES'!F57=4,#REF!=4),AND('VALORACIÓN CON CONTROLES'!F57=4,#REF!=5),AND('VALORACIÓN CON CONTROLES'!F57=3,#REF!=4),AND('VALORACIÓN CON CONTROLES'!F57=3,#REF!=5),AND('VALORACIÓN CON CONTROLES'!F57=2,#REF!=5)),"ZONA RIESGO EXTREMO")))),0)</f>
        <v>0</v>
      </c>
      <c r="Q54" s="57">
        <f>IF(AND('VALORACIÓN CON CONTROLES'!F57&gt;0,'VALORACIÓN CON CONTROLES'!G57&gt;0),IF(OR(AND('VALORACIÓN CON CONTROLES'!F57=1,'VALORACIÓN CON CONTROLES'!G57=1),AND('VALORACIÓN CON CONTROLES'!F57=2,'VALORACIÓN CON CONTROLES'!G57=1),AND('VALORACIÓN CON CONTROLES'!F57=3,'VALORACIÓN CON CONTROLES'!G57=1),AND('VALORACIÓN CON CONTROLES'!F57=1,'VALORACIÓN CON CONTROLES'!G57=2),AND('VALORACIÓN CON CONTROLES'!F57=2,'VALORACIÓN CON CONTROLES'!G57=2)),"ZONA RIESGO BAJA",IF(OR(AND('VALORACIÓN CON CONTROLES'!F57=4,'VALORACIÓN CON CONTROLES'!G57=1),AND('VALORACIÓN CON CONTROLES'!F57=3,'VALORACIÓN CON CONTROLES'!G57=2),AND('VALORACIÓN CON CONTROLES'!F57=2,'VALORACIÓN CON CONTROLES'!G57=3),AND('VALORACIÓN CON CONTROLES'!F57=1,'VALORACIÓN CON CONTROLES'!G57=3)),"ZONA RIESGO MODERADO",IF(OR(AND('VALORACIÓN CON CONTROLES'!F57=5,'VALORACIÓN CON CONTROLES'!G57=1),AND('VALORACIÓN CON CONTROLES'!F57=5,'VALORACIÓN CON CONTROLES'!G57=2),AND('VALORACIÓN CON CONTROLES'!F57=4,'VALORACIÓN CON CONTROLES'!G57=2),AND('VALORACIÓN CON CONTROLES'!F57=4,'VALORACIÓN CON CONTROLES'!G57=3),AND('VALORACIÓN CON CONTROLES'!F57=3,'VALORACIÓN CON CONTROLES'!G57=3),AND('VALORACIÓN CON CONTROLES'!F57=2,'VALORACIÓN CON CONTROLES'!G57=4),AND('VALORACIÓN CON CONTROLES'!F57=1,'VALORACIÓN CON CONTROLES'!G57=4),AND('VALORACIÓN CON CONTROLES'!F57=1,'VALORACIÓN CON CONTROLES'!G57=5)),"ZONA RIESGO ALTO",IF(OR(AND('VALORACIÓN CON CONTROLES'!F57=5,'VALORACIÓN CON CONTROLES'!G57=3),AND('VALORACIÓN CON CONTROLES'!F57=5,'VALORACIÓN CON CONTROLES'!G57=4),AND('VALORACIÓN CON CONTROLES'!F57=5,'VALORACIÓN CON CONTROLES'!G57=5),AND('VALORACIÓN CON CONTROLES'!F57=4,'VALORACIÓN CON CONTROLES'!G57=4),AND('VALORACIÓN CON CONTROLES'!F57=4,'VALORACIÓN CON CONTROLES'!G57=5),AND('VALORACIÓN CON CONTROLES'!F57=3,'VALORACIÓN CON CONTROLES'!G57=4),AND('VALORACIÓN CON CONTROLES'!F57=3,'VALORACIÓN CON CONTROLES'!G57=5),AND('VALORACIÓN CON CONTROLES'!F57=2,'VALORACIÓN CON CONTROLES'!G57=5)),"ZONA RIESGO EXTREMO")))),0)</f>
        <v>0</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x14ac:dyDescent="0.3">
      <c r="A55" s="1"/>
      <c r="B55" s="1"/>
      <c r="C55" s="1"/>
      <c r="D55" s="1"/>
      <c r="E55" s="1"/>
      <c r="F55" s="1"/>
      <c r="G55" s="1"/>
      <c r="H55" s="1"/>
      <c r="I55" s="1"/>
      <c r="J55" s="1"/>
      <c r="K55" s="65">
        <v>45</v>
      </c>
      <c r="L55" s="1"/>
      <c r="M55" s="59">
        <v>41</v>
      </c>
      <c r="N55" s="59" t="e">
        <f>IF(AND('VALORACIÓN CON CONTROLES'!F58=0,'VALORACIÓN CON CONTROLES'!G58=0),#REF!,0)</f>
        <v>#REF!</v>
      </c>
      <c r="O55" s="1">
        <f>IF(AND('VALORACIÓN CON CONTROLES'!F58=0,'VALORACIÓN CON CONTROLES'!G58&gt;0),IF(OR(AND(#REF!=1,'VALORACIÓN CON CONTROLES'!G58=1),AND(#REF!=2,'VALORACIÓN CON CONTROLES'!G58=1),AND(#REF!=3,'VALORACIÓN CON CONTROLES'!G58=1),AND(#REF!=1,'VALORACIÓN CON CONTROLES'!G58=2),AND(#REF!=2,'VALORACIÓN CON CONTROLES'!G58=2)),"ZONA RIESGO BAJA",IF(OR(AND(#REF!=4,'VALORACIÓN CON CONTROLES'!G58=1),AND(#REF!=3,'VALORACIÓN CON CONTROLES'!G58=2),AND(#REF!=2,'VALORACIÓN CON CONTROLES'!G58=3),AND(#REF!=1,'VALORACIÓN CON CONTROLES'!G58=3)),"ZONA RIESGO MODERADO",IF(OR(AND(#REF!=5,'VALORACIÓN CON CONTROLES'!G58=1),AND(#REF!=5,'VALORACIÓN CON CONTROLES'!G58=2),AND(#REF!=4,'VALORACIÓN CON CONTROLES'!G58=2),AND(#REF!=4,'VALORACIÓN CON CONTROLES'!G58=3),AND(#REF!=3,'VALORACIÓN CON CONTROLES'!G58=3),AND(#REF!=2,'VALORACIÓN CON CONTROLES'!G58=4),AND(#REF!=1,'VALORACIÓN CON CONTROLES'!G58=4),AND(#REF!=1,'VALORACIÓN CON CONTROLES'!G58=5)),"ZONA RIESGO ALTO",IF(OR(AND(#REF!=5,'VALORACIÓN CON CONTROLES'!G58=3),AND(#REF!=5,'VALORACIÓN CON CONTROLES'!G58=4),AND(#REF!=5,'VALORACIÓN CON CONTROLES'!G58=5),AND(#REF!=4,'VALORACIÓN CON CONTROLES'!G58=4),AND(#REF!=4,'VALORACIÓN CON CONTROLES'!G58=5),AND(#REF!=3,'VALORACIÓN CON CONTROLES'!G58=4),AND(#REF!=3,'VALORACIÓN CON CONTROLES'!G58=5),AND(#REF!=2,'VALORACIÓN CON CONTROLES'!G58=5)),"ZONA RIESGO EXTREMO")))),0)</f>
        <v>0</v>
      </c>
      <c r="P55" s="1">
        <f>IF(AND('VALORACIÓN CON CONTROLES'!F58&gt;0,'VALORACIÓN CON CONTROLES'!G58=0),IF(OR(AND('VALORACIÓN CON CONTROLES'!F58=1,#REF!=1),AND('VALORACIÓN CON CONTROLES'!F58=2,#REF!=1),AND('VALORACIÓN CON CONTROLES'!F58=3,#REF!=1),AND('VALORACIÓN CON CONTROLES'!F58=1,#REF!=2),AND('VALORACIÓN CON CONTROLES'!F58=2,#REF!=2)),"ZONA RIESGO BAJA",IF(OR(AND('VALORACIÓN CON CONTROLES'!F58=4,#REF!=1),AND('VALORACIÓN CON CONTROLES'!F58=3,#REF!=2),AND('VALORACIÓN CON CONTROLES'!F58=2,#REF!=3),AND('VALORACIÓN CON CONTROLES'!F58=1,#REF!=3)),"ZONA RIESGO MODERADO",IF(OR(AND('VALORACIÓN CON CONTROLES'!F58=5,#REF!=1),AND('VALORACIÓN CON CONTROLES'!F58=5,#REF!=2),AND('VALORACIÓN CON CONTROLES'!F58=4,#REF!=2),AND('VALORACIÓN CON CONTROLES'!F58=4,#REF!=3),AND('VALORACIÓN CON CONTROLES'!F58=3,#REF!=3),AND('VALORACIÓN CON CONTROLES'!F58=2,#REF!=4),AND('VALORACIÓN CON CONTROLES'!F58=1,#REF!=4),AND('VALORACIÓN CON CONTROLES'!F58=1,#REF!=5)),"ZONA RIESGO ALTO",IF(OR(AND('VALORACIÓN CON CONTROLES'!F58=5,#REF!=3),AND('VALORACIÓN CON CONTROLES'!F58=5,#REF!=4),AND('VALORACIÓN CON CONTROLES'!F58=5,#REF!=5),AND('VALORACIÓN CON CONTROLES'!F58=4,#REF!=4),AND('VALORACIÓN CON CONTROLES'!F58=4,#REF!=5),AND('VALORACIÓN CON CONTROLES'!F58=3,#REF!=4),AND('VALORACIÓN CON CONTROLES'!F58=3,#REF!=5),AND('VALORACIÓN CON CONTROLES'!F58=2,#REF!=5)),"ZONA RIESGO EXTREMO")))),0)</f>
        <v>0</v>
      </c>
      <c r="Q55" s="57">
        <f>IF(AND('VALORACIÓN CON CONTROLES'!F58&gt;0,'VALORACIÓN CON CONTROLES'!G58&gt;0),IF(OR(AND('VALORACIÓN CON CONTROLES'!F58=1,'VALORACIÓN CON CONTROLES'!G58=1),AND('VALORACIÓN CON CONTROLES'!F58=2,'VALORACIÓN CON CONTROLES'!G58=1),AND('VALORACIÓN CON CONTROLES'!F58=3,'VALORACIÓN CON CONTROLES'!G58=1),AND('VALORACIÓN CON CONTROLES'!F58=1,'VALORACIÓN CON CONTROLES'!G58=2),AND('VALORACIÓN CON CONTROLES'!F58=2,'VALORACIÓN CON CONTROLES'!G58=2)),"ZONA RIESGO BAJA",IF(OR(AND('VALORACIÓN CON CONTROLES'!F58=4,'VALORACIÓN CON CONTROLES'!G58=1),AND('VALORACIÓN CON CONTROLES'!F58=3,'VALORACIÓN CON CONTROLES'!G58=2),AND('VALORACIÓN CON CONTROLES'!F58=2,'VALORACIÓN CON CONTROLES'!G58=3),AND('VALORACIÓN CON CONTROLES'!F58=1,'VALORACIÓN CON CONTROLES'!G58=3)),"ZONA RIESGO MODERADO",IF(OR(AND('VALORACIÓN CON CONTROLES'!F58=5,'VALORACIÓN CON CONTROLES'!G58=1),AND('VALORACIÓN CON CONTROLES'!F58=5,'VALORACIÓN CON CONTROLES'!G58=2),AND('VALORACIÓN CON CONTROLES'!F58=4,'VALORACIÓN CON CONTROLES'!G58=2),AND('VALORACIÓN CON CONTROLES'!F58=4,'VALORACIÓN CON CONTROLES'!G58=3),AND('VALORACIÓN CON CONTROLES'!F58=3,'VALORACIÓN CON CONTROLES'!G58=3),AND('VALORACIÓN CON CONTROLES'!F58=2,'VALORACIÓN CON CONTROLES'!G58=4),AND('VALORACIÓN CON CONTROLES'!F58=1,'VALORACIÓN CON CONTROLES'!G58=4),AND('VALORACIÓN CON CONTROLES'!F58=1,'VALORACIÓN CON CONTROLES'!G58=5)),"ZONA RIESGO ALTO",IF(OR(AND('VALORACIÓN CON CONTROLES'!F58=5,'VALORACIÓN CON CONTROLES'!G58=3),AND('VALORACIÓN CON CONTROLES'!F58=5,'VALORACIÓN CON CONTROLES'!G58=4),AND('VALORACIÓN CON CONTROLES'!F58=5,'VALORACIÓN CON CONTROLES'!G58=5),AND('VALORACIÓN CON CONTROLES'!F58=4,'VALORACIÓN CON CONTROLES'!G58=4),AND('VALORACIÓN CON CONTROLES'!F58=4,'VALORACIÓN CON CONTROLES'!G58=5),AND('VALORACIÓN CON CONTROLES'!F58=3,'VALORACIÓN CON CONTROLES'!G58=4),AND('VALORACIÓN CON CONTROLES'!F58=3,'VALORACIÓN CON CONTROLES'!G58=5),AND('VALORACIÓN CON CONTROLES'!F58=2,'VALORACIÓN CON CONTROLES'!G58=5)),"ZONA RIESGO EXTREMO")))),0)</f>
        <v>0</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x14ac:dyDescent="0.3">
      <c r="A56" s="1"/>
      <c r="B56" s="1"/>
      <c r="C56" s="1"/>
      <c r="D56" s="1"/>
      <c r="E56" s="1"/>
      <c r="F56" s="1"/>
      <c r="G56" s="1"/>
      <c r="H56" s="1"/>
      <c r="I56" s="1"/>
      <c r="J56" s="1"/>
      <c r="K56" s="16">
        <v>46</v>
      </c>
      <c r="L56" s="1"/>
      <c r="M56" s="59">
        <v>42</v>
      </c>
      <c r="N56" s="59" t="e">
        <f>IF(AND('VALORACIÓN CON CONTROLES'!F59=0,'VALORACIÓN CON CONTROLES'!G59=0),#REF!,0)</f>
        <v>#REF!</v>
      </c>
      <c r="O56" s="1">
        <f>IF(AND('VALORACIÓN CON CONTROLES'!F59=0,'VALORACIÓN CON CONTROLES'!G59&gt;0),IF(OR(AND(#REF!=1,'VALORACIÓN CON CONTROLES'!G59=1),AND(#REF!=2,'VALORACIÓN CON CONTROLES'!G59=1),AND(#REF!=3,'VALORACIÓN CON CONTROLES'!G59=1),AND(#REF!=1,'VALORACIÓN CON CONTROLES'!G59=2),AND(#REF!=2,'VALORACIÓN CON CONTROLES'!G59=2)),"ZONA RIESGO BAJA",IF(OR(AND(#REF!=4,'VALORACIÓN CON CONTROLES'!G59=1),AND(#REF!=3,'VALORACIÓN CON CONTROLES'!G59=2),AND(#REF!=2,'VALORACIÓN CON CONTROLES'!G59=3),AND(#REF!=1,'VALORACIÓN CON CONTROLES'!G59=3)),"ZONA RIESGO MODERADO",IF(OR(AND(#REF!=5,'VALORACIÓN CON CONTROLES'!G59=1),AND(#REF!=5,'VALORACIÓN CON CONTROLES'!G59=2),AND(#REF!=4,'VALORACIÓN CON CONTROLES'!G59=2),AND(#REF!=4,'VALORACIÓN CON CONTROLES'!G59=3),AND(#REF!=3,'VALORACIÓN CON CONTROLES'!G59=3),AND(#REF!=2,'VALORACIÓN CON CONTROLES'!G59=4),AND(#REF!=1,'VALORACIÓN CON CONTROLES'!G59=4),AND(#REF!=1,'VALORACIÓN CON CONTROLES'!G59=5)),"ZONA RIESGO ALTO",IF(OR(AND(#REF!=5,'VALORACIÓN CON CONTROLES'!G59=3),AND(#REF!=5,'VALORACIÓN CON CONTROLES'!G59=4),AND(#REF!=5,'VALORACIÓN CON CONTROLES'!G59=5),AND(#REF!=4,'VALORACIÓN CON CONTROLES'!G59=4),AND(#REF!=4,'VALORACIÓN CON CONTROLES'!G59=5),AND(#REF!=3,'VALORACIÓN CON CONTROLES'!G59=4),AND(#REF!=3,'VALORACIÓN CON CONTROLES'!G59=5),AND(#REF!=2,'VALORACIÓN CON CONTROLES'!G59=5)),"ZONA RIESGO EXTREMO")))),0)</f>
        <v>0</v>
      </c>
      <c r="P56" s="1">
        <f>IF(AND('VALORACIÓN CON CONTROLES'!F59&gt;0,'VALORACIÓN CON CONTROLES'!G59=0),IF(OR(AND('VALORACIÓN CON CONTROLES'!F59=1,#REF!=1),AND('VALORACIÓN CON CONTROLES'!F59=2,#REF!=1),AND('VALORACIÓN CON CONTROLES'!F59=3,#REF!=1),AND('VALORACIÓN CON CONTROLES'!F59=1,#REF!=2),AND('VALORACIÓN CON CONTROLES'!F59=2,#REF!=2)),"ZONA RIESGO BAJA",IF(OR(AND('VALORACIÓN CON CONTROLES'!F59=4,#REF!=1),AND('VALORACIÓN CON CONTROLES'!F59=3,#REF!=2),AND('VALORACIÓN CON CONTROLES'!F59=2,#REF!=3),AND('VALORACIÓN CON CONTROLES'!F59=1,#REF!=3)),"ZONA RIESGO MODERADO",IF(OR(AND('VALORACIÓN CON CONTROLES'!F59=5,#REF!=1),AND('VALORACIÓN CON CONTROLES'!F59=5,#REF!=2),AND('VALORACIÓN CON CONTROLES'!F59=4,#REF!=2),AND('VALORACIÓN CON CONTROLES'!F59=4,#REF!=3),AND('VALORACIÓN CON CONTROLES'!F59=3,#REF!=3),AND('VALORACIÓN CON CONTROLES'!F59=2,#REF!=4),AND('VALORACIÓN CON CONTROLES'!F59=1,#REF!=4),AND('VALORACIÓN CON CONTROLES'!F59=1,#REF!=5)),"ZONA RIESGO ALTO",IF(OR(AND('VALORACIÓN CON CONTROLES'!F59=5,#REF!=3),AND('VALORACIÓN CON CONTROLES'!F59=5,#REF!=4),AND('VALORACIÓN CON CONTROLES'!F59=5,#REF!=5),AND('VALORACIÓN CON CONTROLES'!F59=4,#REF!=4),AND('VALORACIÓN CON CONTROLES'!F59=4,#REF!=5),AND('VALORACIÓN CON CONTROLES'!F59=3,#REF!=4),AND('VALORACIÓN CON CONTROLES'!F59=3,#REF!=5),AND('VALORACIÓN CON CONTROLES'!F59=2,#REF!=5)),"ZONA RIESGO EXTREMO")))),0)</f>
        <v>0</v>
      </c>
      <c r="Q56" s="57">
        <f>IF(AND('VALORACIÓN CON CONTROLES'!F59&gt;0,'VALORACIÓN CON CONTROLES'!G59&gt;0),IF(OR(AND('VALORACIÓN CON CONTROLES'!F59=1,'VALORACIÓN CON CONTROLES'!G59=1),AND('VALORACIÓN CON CONTROLES'!F59=2,'VALORACIÓN CON CONTROLES'!G59=1),AND('VALORACIÓN CON CONTROLES'!F59=3,'VALORACIÓN CON CONTROLES'!G59=1),AND('VALORACIÓN CON CONTROLES'!F59=1,'VALORACIÓN CON CONTROLES'!G59=2),AND('VALORACIÓN CON CONTROLES'!F59=2,'VALORACIÓN CON CONTROLES'!G59=2)),"ZONA RIESGO BAJA",IF(OR(AND('VALORACIÓN CON CONTROLES'!F59=4,'VALORACIÓN CON CONTROLES'!G59=1),AND('VALORACIÓN CON CONTROLES'!F59=3,'VALORACIÓN CON CONTROLES'!G59=2),AND('VALORACIÓN CON CONTROLES'!F59=2,'VALORACIÓN CON CONTROLES'!G59=3),AND('VALORACIÓN CON CONTROLES'!F59=1,'VALORACIÓN CON CONTROLES'!G59=3)),"ZONA RIESGO MODERADO",IF(OR(AND('VALORACIÓN CON CONTROLES'!F59=5,'VALORACIÓN CON CONTROLES'!G59=1),AND('VALORACIÓN CON CONTROLES'!F59=5,'VALORACIÓN CON CONTROLES'!G59=2),AND('VALORACIÓN CON CONTROLES'!F59=4,'VALORACIÓN CON CONTROLES'!G59=2),AND('VALORACIÓN CON CONTROLES'!F59=4,'VALORACIÓN CON CONTROLES'!G59=3),AND('VALORACIÓN CON CONTROLES'!F59=3,'VALORACIÓN CON CONTROLES'!G59=3),AND('VALORACIÓN CON CONTROLES'!F59=2,'VALORACIÓN CON CONTROLES'!G59=4),AND('VALORACIÓN CON CONTROLES'!F59=1,'VALORACIÓN CON CONTROLES'!G59=4),AND('VALORACIÓN CON CONTROLES'!F59=1,'VALORACIÓN CON CONTROLES'!G59=5)),"ZONA RIESGO ALTO",IF(OR(AND('VALORACIÓN CON CONTROLES'!F59=5,'VALORACIÓN CON CONTROLES'!G59=3),AND('VALORACIÓN CON CONTROLES'!F59=5,'VALORACIÓN CON CONTROLES'!G59=4),AND('VALORACIÓN CON CONTROLES'!F59=5,'VALORACIÓN CON CONTROLES'!G59=5),AND('VALORACIÓN CON CONTROLES'!F59=4,'VALORACIÓN CON CONTROLES'!G59=4),AND('VALORACIÓN CON CONTROLES'!F59=4,'VALORACIÓN CON CONTROLES'!G59=5),AND('VALORACIÓN CON CONTROLES'!F59=3,'VALORACIÓN CON CONTROLES'!G59=4),AND('VALORACIÓN CON CONTROLES'!F59=3,'VALORACIÓN CON CONTROLES'!G59=5),AND('VALORACIÓN CON CONTROLES'!F59=2,'VALORACIÓN CON CONTROLES'!G59=5)),"ZONA RIESGO EXTREMO")))),0)</f>
        <v>0</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x14ac:dyDescent="0.3">
      <c r="A57" s="1"/>
      <c r="B57" s="1"/>
      <c r="C57" s="1"/>
      <c r="D57" s="1"/>
      <c r="E57" s="1"/>
      <c r="F57" s="1"/>
      <c r="G57" s="1"/>
      <c r="H57" s="1"/>
      <c r="I57" s="1"/>
      <c r="J57" s="1"/>
      <c r="K57" s="16">
        <v>47</v>
      </c>
      <c r="L57" s="1"/>
      <c r="M57" s="59">
        <v>43</v>
      </c>
      <c r="N57" s="59" t="e">
        <f>IF(AND('VALORACIÓN CON CONTROLES'!F60=0,'VALORACIÓN CON CONTROLES'!G60=0),#REF!,0)</f>
        <v>#REF!</v>
      </c>
      <c r="O57" s="1">
        <f>IF(AND('VALORACIÓN CON CONTROLES'!F60=0,'VALORACIÓN CON CONTROLES'!G60&gt;0),IF(OR(AND(#REF!=1,'VALORACIÓN CON CONTROLES'!G60=1),AND(#REF!=2,'VALORACIÓN CON CONTROLES'!G60=1),AND(#REF!=3,'VALORACIÓN CON CONTROLES'!G60=1),AND(#REF!=1,'VALORACIÓN CON CONTROLES'!G60=2),AND(#REF!=2,'VALORACIÓN CON CONTROLES'!G60=2)),"ZONA RIESGO BAJA",IF(OR(AND(#REF!=4,'VALORACIÓN CON CONTROLES'!G60=1),AND(#REF!=3,'VALORACIÓN CON CONTROLES'!G60=2),AND(#REF!=2,'VALORACIÓN CON CONTROLES'!G60=3),AND(#REF!=1,'VALORACIÓN CON CONTROLES'!G60=3)),"ZONA RIESGO MODERADO",IF(OR(AND(#REF!=5,'VALORACIÓN CON CONTROLES'!G60=1),AND(#REF!=5,'VALORACIÓN CON CONTROLES'!G60=2),AND(#REF!=4,'VALORACIÓN CON CONTROLES'!G60=2),AND(#REF!=4,'VALORACIÓN CON CONTROLES'!G60=3),AND(#REF!=3,'VALORACIÓN CON CONTROLES'!G60=3),AND(#REF!=2,'VALORACIÓN CON CONTROLES'!G60=4),AND(#REF!=1,'VALORACIÓN CON CONTROLES'!G60=4),AND(#REF!=1,'VALORACIÓN CON CONTROLES'!G60=5)),"ZONA RIESGO ALTO",IF(OR(AND(#REF!=5,'VALORACIÓN CON CONTROLES'!G60=3),AND(#REF!=5,'VALORACIÓN CON CONTROLES'!G60=4),AND(#REF!=5,'VALORACIÓN CON CONTROLES'!G60=5),AND(#REF!=4,'VALORACIÓN CON CONTROLES'!G60=4),AND(#REF!=4,'VALORACIÓN CON CONTROLES'!G60=5),AND(#REF!=3,'VALORACIÓN CON CONTROLES'!G60=4),AND(#REF!=3,'VALORACIÓN CON CONTROLES'!G60=5),AND(#REF!=2,'VALORACIÓN CON CONTROLES'!G60=5)),"ZONA RIESGO EXTREMO")))),0)</f>
        <v>0</v>
      </c>
      <c r="P57" s="1">
        <f>IF(AND('VALORACIÓN CON CONTROLES'!F60&gt;0,'VALORACIÓN CON CONTROLES'!G60=0),IF(OR(AND('VALORACIÓN CON CONTROLES'!F60=1,#REF!=1),AND('VALORACIÓN CON CONTROLES'!F60=2,#REF!=1),AND('VALORACIÓN CON CONTROLES'!F60=3,#REF!=1),AND('VALORACIÓN CON CONTROLES'!F60=1,#REF!=2),AND('VALORACIÓN CON CONTROLES'!F60=2,#REF!=2)),"ZONA RIESGO BAJA",IF(OR(AND('VALORACIÓN CON CONTROLES'!F60=4,#REF!=1),AND('VALORACIÓN CON CONTROLES'!F60=3,#REF!=2),AND('VALORACIÓN CON CONTROLES'!F60=2,#REF!=3),AND('VALORACIÓN CON CONTROLES'!F60=1,#REF!=3)),"ZONA RIESGO MODERADO",IF(OR(AND('VALORACIÓN CON CONTROLES'!F60=5,#REF!=1),AND('VALORACIÓN CON CONTROLES'!F60=5,#REF!=2),AND('VALORACIÓN CON CONTROLES'!F60=4,#REF!=2),AND('VALORACIÓN CON CONTROLES'!F60=4,#REF!=3),AND('VALORACIÓN CON CONTROLES'!F60=3,#REF!=3),AND('VALORACIÓN CON CONTROLES'!F60=2,#REF!=4),AND('VALORACIÓN CON CONTROLES'!F60=1,#REF!=4),AND('VALORACIÓN CON CONTROLES'!F60=1,#REF!=5)),"ZONA RIESGO ALTO",IF(OR(AND('VALORACIÓN CON CONTROLES'!F60=5,#REF!=3),AND('VALORACIÓN CON CONTROLES'!F60=5,#REF!=4),AND('VALORACIÓN CON CONTROLES'!F60=5,#REF!=5),AND('VALORACIÓN CON CONTROLES'!F60=4,#REF!=4),AND('VALORACIÓN CON CONTROLES'!F60=4,#REF!=5),AND('VALORACIÓN CON CONTROLES'!F60=3,#REF!=4),AND('VALORACIÓN CON CONTROLES'!F60=3,#REF!=5),AND('VALORACIÓN CON CONTROLES'!F60=2,#REF!=5)),"ZONA RIESGO EXTREMO")))),0)</f>
        <v>0</v>
      </c>
      <c r="Q57" s="57">
        <f>IF(AND('VALORACIÓN CON CONTROLES'!F60&gt;0,'VALORACIÓN CON CONTROLES'!G60&gt;0),IF(OR(AND('VALORACIÓN CON CONTROLES'!F60=1,'VALORACIÓN CON CONTROLES'!G60=1),AND('VALORACIÓN CON CONTROLES'!F60=2,'VALORACIÓN CON CONTROLES'!G60=1),AND('VALORACIÓN CON CONTROLES'!F60=3,'VALORACIÓN CON CONTROLES'!G60=1),AND('VALORACIÓN CON CONTROLES'!F60=1,'VALORACIÓN CON CONTROLES'!G60=2),AND('VALORACIÓN CON CONTROLES'!F60=2,'VALORACIÓN CON CONTROLES'!G60=2)),"ZONA RIESGO BAJA",IF(OR(AND('VALORACIÓN CON CONTROLES'!F60=4,'VALORACIÓN CON CONTROLES'!G60=1),AND('VALORACIÓN CON CONTROLES'!F60=3,'VALORACIÓN CON CONTROLES'!G60=2),AND('VALORACIÓN CON CONTROLES'!F60=2,'VALORACIÓN CON CONTROLES'!G60=3),AND('VALORACIÓN CON CONTROLES'!F60=1,'VALORACIÓN CON CONTROLES'!G60=3)),"ZONA RIESGO MODERADO",IF(OR(AND('VALORACIÓN CON CONTROLES'!F60=5,'VALORACIÓN CON CONTROLES'!G60=1),AND('VALORACIÓN CON CONTROLES'!F60=5,'VALORACIÓN CON CONTROLES'!G60=2),AND('VALORACIÓN CON CONTROLES'!F60=4,'VALORACIÓN CON CONTROLES'!G60=2),AND('VALORACIÓN CON CONTROLES'!F60=4,'VALORACIÓN CON CONTROLES'!G60=3),AND('VALORACIÓN CON CONTROLES'!F60=3,'VALORACIÓN CON CONTROLES'!G60=3),AND('VALORACIÓN CON CONTROLES'!F60=2,'VALORACIÓN CON CONTROLES'!G60=4),AND('VALORACIÓN CON CONTROLES'!F60=1,'VALORACIÓN CON CONTROLES'!G60=4),AND('VALORACIÓN CON CONTROLES'!F60=1,'VALORACIÓN CON CONTROLES'!G60=5)),"ZONA RIESGO ALTO",IF(OR(AND('VALORACIÓN CON CONTROLES'!F60=5,'VALORACIÓN CON CONTROLES'!G60=3),AND('VALORACIÓN CON CONTROLES'!F60=5,'VALORACIÓN CON CONTROLES'!G60=4),AND('VALORACIÓN CON CONTROLES'!F60=5,'VALORACIÓN CON CONTROLES'!G60=5),AND('VALORACIÓN CON CONTROLES'!F60=4,'VALORACIÓN CON CONTROLES'!G60=4),AND('VALORACIÓN CON CONTROLES'!F60=4,'VALORACIÓN CON CONTROLES'!G60=5),AND('VALORACIÓN CON CONTROLES'!F60=3,'VALORACIÓN CON CONTROLES'!G60=4),AND('VALORACIÓN CON CONTROLES'!F60=3,'VALORACIÓN CON CONTROLES'!G60=5),AND('VALORACIÓN CON CONTROLES'!F60=2,'VALORACIÓN CON CONTROLES'!G60=5)),"ZONA RIESGO EXTREMO")))),0)</f>
        <v>0</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x14ac:dyDescent="0.3">
      <c r="A58" s="1"/>
      <c r="B58" s="1"/>
      <c r="C58" s="1"/>
      <c r="D58" s="1"/>
      <c r="E58" s="1"/>
      <c r="F58" s="1"/>
      <c r="G58" s="1"/>
      <c r="H58" s="1"/>
      <c r="I58" s="1"/>
      <c r="J58" s="1"/>
      <c r="K58" s="65">
        <v>48</v>
      </c>
      <c r="L58" s="1"/>
      <c r="M58" s="59">
        <v>44</v>
      </c>
      <c r="N58" s="59" t="e">
        <f>IF(AND('VALORACIÓN CON CONTROLES'!F61=0,'VALORACIÓN CON CONTROLES'!G61=0),#REF!,0)</f>
        <v>#REF!</v>
      </c>
      <c r="O58" s="1">
        <f>IF(AND('VALORACIÓN CON CONTROLES'!F61=0,'VALORACIÓN CON CONTROLES'!G61&gt;0),IF(OR(AND(#REF!=1,'VALORACIÓN CON CONTROLES'!G61=1),AND(#REF!=2,'VALORACIÓN CON CONTROLES'!G61=1),AND(#REF!=3,'VALORACIÓN CON CONTROLES'!G61=1),AND(#REF!=1,'VALORACIÓN CON CONTROLES'!G61=2),AND(#REF!=2,'VALORACIÓN CON CONTROLES'!G61=2)),"ZONA RIESGO BAJA",IF(OR(AND(#REF!=4,'VALORACIÓN CON CONTROLES'!G61=1),AND(#REF!=3,'VALORACIÓN CON CONTROLES'!G61=2),AND(#REF!=2,'VALORACIÓN CON CONTROLES'!G61=3),AND(#REF!=1,'VALORACIÓN CON CONTROLES'!G61=3)),"ZONA RIESGO MODERADO",IF(OR(AND(#REF!=5,'VALORACIÓN CON CONTROLES'!G61=1),AND(#REF!=5,'VALORACIÓN CON CONTROLES'!G61=2),AND(#REF!=4,'VALORACIÓN CON CONTROLES'!G61=2),AND(#REF!=4,'VALORACIÓN CON CONTROLES'!G61=3),AND(#REF!=3,'VALORACIÓN CON CONTROLES'!G61=3),AND(#REF!=2,'VALORACIÓN CON CONTROLES'!G61=4),AND(#REF!=1,'VALORACIÓN CON CONTROLES'!G61=4),AND(#REF!=1,'VALORACIÓN CON CONTROLES'!G61=5)),"ZONA RIESGO ALTO",IF(OR(AND(#REF!=5,'VALORACIÓN CON CONTROLES'!G61=3),AND(#REF!=5,'VALORACIÓN CON CONTROLES'!G61=4),AND(#REF!=5,'VALORACIÓN CON CONTROLES'!G61=5),AND(#REF!=4,'VALORACIÓN CON CONTROLES'!G61=4),AND(#REF!=4,'VALORACIÓN CON CONTROLES'!G61=5),AND(#REF!=3,'VALORACIÓN CON CONTROLES'!G61=4),AND(#REF!=3,'VALORACIÓN CON CONTROLES'!G61=5),AND(#REF!=2,'VALORACIÓN CON CONTROLES'!G61=5)),"ZONA RIESGO EXTREMO")))),0)</f>
        <v>0</v>
      </c>
      <c r="P58" s="1">
        <f>IF(AND('VALORACIÓN CON CONTROLES'!F61&gt;0,'VALORACIÓN CON CONTROLES'!G61=0),IF(OR(AND('VALORACIÓN CON CONTROLES'!F61=1,#REF!=1),AND('VALORACIÓN CON CONTROLES'!F61=2,#REF!=1),AND('VALORACIÓN CON CONTROLES'!F61=3,#REF!=1),AND('VALORACIÓN CON CONTROLES'!F61=1,#REF!=2),AND('VALORACIÓN CON CONTROLES'!F61=2,#REF!=2)),"ZONA RIESGO BAJA",IF(OR(AND('VALORACIÓN CON CONTROLES'!F61=4,#REF!=1),AND('VALORACIÓN CON CONTROLES'!F61=3,#REF!=2),AND('VALORACIÓN CON CONTROLES'!F61=2,#REF!=3),AND('VALORACIÓN CON CONTROLES'!F61=1,#REF!=3)),"ZONA RIESGO MODERADO",IF(OR(AND('VALORACIÓN CON CONTROLES'!F61=5,#REF!=1),AND('VALORACIÓN CON CONTROLES'!F61=5,#REF!=2),AND('VALORACIÓN CON CONTROLES'!F61=4,#REF!=2),AND('VALORACIÓN CON CONTROLES'!F61=4,#REF!=3),AND('VALORACIÓN CON CONTROLES'!F61=3,#REF!=3),AND('VALORACIÓN CON CONTROLES'!F61=2,#REF!=4),AND('VALORACIÓN CON CONTROLES'!F61=1,#REF!=4),AND('VALORACIÓN CON CONTROLES'!F61=1,#REF!=5)),"ZONA RIESGO ALTO",IF(OR(AND('VALORACIÓN CON CONTROLES'!F61=5,#REF!=3),AND('VALORACIÓN CON CONTROLES'!F61=5,#REF!=4),AND('VALORACIÓN CON CONTROLES'!F61=5,#REF!=5),AND('VALORACIÓN CON CONTROLES'!F61=4,#REF!=4),AND('VALORACIÓN CON CONTROLES'!F61=4,#REF!=5),AND('VALORACIÓN CON CONTROLES'!F61=3,#REF!=4),AND('VALORACIÓN CON CONTROLES'!F61=3,#REF!=5),AND('VALORACIÓN CON CONTROLES'!F61=2,#REF!=5)),"ZONA RIESGO EXTREMO")))),0)</f>
        <v>0</v>
      </c>
      <c r="Q58" s="57">
        <f>IF(AND('VALORACIÓN CON CONTROLES'!F61&gt;0,'VALORACIÓN CON CONTROLES'!G61&gt;0),IF(OR(AND('VALORACIÓN CON CONTROLES'!F61=1,'VALORACIÓN CON CONTROLES'!G61=1),AND('VALORACIÓN CON CONTROLES'!F61=2,'VALORACIÓN CON CONTROLES'!G61=1),AND('VALORACIÓN CON CONTROLES'!F61=3,'VALORACIÓN CON CONTROLES'!G61=1),AND('VALORACIÓN CON CONTROLES'!F61=1,'VALORACIÓN CON CONTROLES'!G61=2),AND('VALORACIÓN CON CONTROLES'!F61=2,'VALORACIÓN CON CONTROLES'!G61=2)),"ZONA RIESGO BAJA",IF(OR(AND('VALORACIÓN CON CONTROLES'!F61=4,'VALORACIÓN CON CONTROLES'!G61=1),AND('VALORACIÓN CON CONTROLES'!F61=3,'VALORACIÓN CON CONTROLES'!G61=2),AND('VALORACIÓN CON CONTROLES'!F61=2,'VALORACIÓN CON CONTROLES'!G61=3),AND('VALORACIÓN CON CONTROLES'!F61=1,'VALORACIÓN CON CONTROLES'!G61=3)),"ZONA RIESGO MODERADO",IF(OR(AND('VALORACIÓN CON CONTROLES'!F61=5,'VALORACIÓN CON CONTROLES'!G61=1),AND('VALORACIÓN CON CONTROLES'!F61=5,'VALORACIÓN CON CONTROLES'!G61=2),AND('VALORACIÓN CON CONTROLES'!F61=4,'VALORACIÓN CON CONTROLES'!G61=2),AND('VALORACIÓN CON CONTROLES'!F61=4,'VALORACIÓN CON CONTROLES'!G61=3),AND('VALORACIÓN CON CONTROLES'!F61=3,'VALORACIÓN CON CONTROLES'!G61=3),AND('VALORACIÓN CON CONTROLES'!F61=2,'VALORACIÓN CON CONTROLES'!G61=4),AND('VALORACIÓN CON CONTROLES'!F61=1,'VALORACIÓN CON CONTROLES'!G61=4),AND('VALORACIÓN CON CONTROLES'!F61=1,'VALORACIÓN CON CONTROLES'!G61=5)),"ZONA RIESGO ALTO",IF(OR(AND('VALORACIÓN CON CONTROLES'!F61=5,'VALORACIÓN CON CONTROLES'!G61=3),AND('VALORACIÓN CON CONTROLES'!F61=5,'VALORACIÓN CON CONTROLES'!G61=4),AND('VALORACIÓN CON CONTROLES'!F61=5,'VALORACIÓN CON CONTROLES'!G61=5),AND('VALORACIÓN CON CONTROLES'!F61=4,'VALORACIÓN CON CONTROLES'!G61=4),AND('VALORACIÓN CON CONTROLES'!F61=4,'VALORACIÓN CON CONTROLES'!G61=5),AND('VALORACIÓN CON CONTROLES'!F61=3,'VALORACIÓN CON CONTROLES'!G61=4),AND('VALORACIÓN CON CONTROLES'!F61=3,'VALORACIÓN CON CONTROLES'!G61=5),AND('VALORACIÓN CON CONTROLES'!F61=2,'VALORACIÓN CON CONTROLES'!G61=5)),"ZONA RIESGO EXTREMO")))),0)</f>
        <v>0</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x14ac:dyDescent="0.3">
      <c r="A59" s="1"/>
      <c r="B59" s="1"/>
      <c r="C59" s="1"/>
      <c r="D59" s="1"/>
      <c r="E59" s="1"/>
      <c r="F59" s="1"/>
      <c r="G59" s="1"/>
      <c r="H59" s="1"/>
      <c r="I59" s="1"/>
      <c r="J59" s="1"/>
      <c r="K59" s="16">
        <v>49</v>
      </c>
      <c r="L59" s="1"/>
      <c r="M59" s="59">
        <v>45</v>
      </c>
      <c r="N59" s="59" t="e">
        <f>IF(AND('VALORACIÓN CON CONTROLES'!F62=0,'VALORACIÓN CON CONTROLES'!G62=0),#REF!,0)</f>
        <v>#REF!</v>
      </c>
      <c r="O59" s="1">
        <f>IF(AND('VALORACIÓN CON CONTROLES'!F62=0,'VALORACIÓN CON CONTROLES'!G62&gt;0),IF(OR(AND(#REF!=1,'VALORACIÓN CON CONTROLES'!G62=1),AND(#REF!=2,'VALORACIÓN CON CONTROLES'!G62=1),AND(#REF!=3,'VALORACIÓN CON CONTROLES'!G62=1),AND(#REF!=1,'VALORACIÓN CON CONTROLES'!G62=2),AND(#REF!=2,'VALORACIÓN CON CONTROLES'!G62=2)),"ZONA RIESGO BAJA",IF(OR(AND(#REF!=4,'VALORACIÓN CON CONTROLES'!G62=1),AND(#REF!=3,'VALORACIÓN CON CONTROLES'!G62=2),AND(#REF!=2,'VALORACIÓN CON CONTROLES'!G62=3),AND(#REF!=1,'VALORACIÓN CON CONTROLES'!G62=3)),"ZONA RIESGO MODERADO",IF(OR(AND(#REF!=5,'VALORACIÓN CON CONTROLES'!G62=1),AND(#REF!=5,'VALORACIÓN CON CONTROLES'!G62=2),AND(#REF!=4,'VALORACIÓN CON CONTROLES'!G62=2),AND(#REF!=4,'VALORACIÓN CON CONTROLES'!G62=3),AND(#REF!=3,'VALORACIÓN CON CONTROLES'!G62=3),AND(#REF!=2,'VALORACIÓN CON CONTROLES'!G62=4),AND(#REF!=1,'VALORACIÓN CON CONTROLES'!G62=4),AND(#REF!=1,'VALORACIÓN CON CONTROLES'!G62=5)),"ZONA RIESGO ALTO",IF(OR(AND(#REF!=5,'VALORACIÓN CON CONTROLES'!G62=3),AND(#REF!=5,'VALORACIÓN CON CONTROLES'!G62=4),AND(#REF!=5,'VALORACIÓN CON CONTROLES'!G62=5),AND(#REF!=4,'VALORACIÓN CON CONTROLES'!G62=4),AND(#REF!=4,'VALORACIÓN CON CONTROLES'!G62=5),AND(#REF!=3,'VALORACIÓN CON CONTROLES'!G62=4),AND(#REF!=3,'VALORACIÓN CON CONTROLES'!G62=5),AND(#REF!=2,'VALORACIÓN CON CONTROLES'!G62=5)),"ZONA RIESGO EXTREMO")))),0)</f>
        <v>0</v>
      </c>
      <c r="P59" s="1">
        <f>IF(AND('VALORACIÓN CON CONTROLES'!F62&gt;0,'VALORACIÓN CON CONTROLES'!G62=0),IF(OR(AND('VALORACIÓN CON CONTROLES'!F62=1,#REF!=1),AND('VALORACIÓN CON CONTROLES'!F62=2,#REF!=1),AND('VALORACIÓN CON CONTROLES'!F62=3,#REF!=1),AND('VALORACIÓN CON CONTROLES'!F62=1,#REF!=2),AND('VALORACIÓN CON CONTROLES'!F62=2,#REF!=2)),"ZONA RIESGO BAJA",IF(OR(AND('VALORACIÓN CON CONTROLES'!F62=4,#REF!=1),AND('VALORACIÓN CON CONTROLES'!F62=3,#REF!=2),AND('VALORACIÓN CON CONTROLES'!F62=2,#REF!=3),AND('VALORACIÓN CON CONTROLES'!F62=1,#REF!=3)),"ZONA RIESGO MODERADO",IF(OR(AND('VALORACIÓN CON CONTROLES'!F62=5,#REF!=1),AND('VALORACIÓN CON CONTROLES'!F62=5,#REF!=2),AND('VALORACIÓN CON CONTROLES'!F62=4,#REF!=2),AND('VALORACIÓN CON CONTROLES'!F62=4,#REF!=3),AND('VALORACIÓN CON CONTROLES'!F62=3,#REF!=3),AND('VALORACIÓN CON CONTROLES'!F62=2,#REF!=4),AND('VALORACIÓN CON CONTROLES'!F62=1,#REF!=4),AND('VALORACIÓN CON CONTROLES'!F62=1,#REF!=5)),"ZONA RIESGO ALTO",IF(OR(AND('VALORACIÓN CON CONTROLES'!F62=5,#REF!=3),AND('VALORACIÓN CON CONTROLES'!F62=5,#REF!=4),AND('VALORACIÓN CON CONTROLES'!F62=5,#REF!=5),AND('VALORACIÓN CON CONTROLES'!F62=4,#REF!=4),AND('VALORACIÓN CON CONTROLES'!F62=4,#REF!=5),AND('VALORACIÓN CON CONTROLES'!F62=3,#REF!=4),AND('VALORACIÓN CON CONTROLES'!F62=3,#REF!=5),AND('VALORACIÓN CON CONTROLES'!F62=2,#REF!=5)),"ZONA RIESGO EXTREMO")))),0)</f>
        <v>0</v>
      </c>
      <c r="Q59" s="57">
        <f>IF(AND('VALORACIÓN CON CONTROLES'!F62&gt;0,'VALORACIÓN CON CONTROLES'!G62&gt;0),IF(OR(AND('VALORACIÓN CON CONTROLES'!F62=1,'VALORACIÓN CON CONTROLES'!G62=1),AND('VALORACIÓN CON CONTROLES'!F62=2,'VALORACIÓN CON CONTROLES'!G62=1),AND('VALORACIÓN CON CONTROLES'!F62=3,'VALORACIÓN CON CONTROLES'!G62=1),AND('VALORACIÓN CON CONTROLES'!F62=1,'VALORACIÓN CON CONTROLES'!G62=2),AND('VALORACIÓN CON CONTROLES'!F62=2,'VALORACIÓN CON CONTROLES'!G62=2)),"ZONA RIESGO BAJA",IF(OR(AND('VALORACIÓN CON CONTROLES'!F62=4,'VALORACIÓN CON CONTROLES'!G62=1),AND('VALORACIÓN CON CONTROLES'!F62=3,'VALORACIÓN CON CONTROLES'!G62=2),AND('VALORACIÓN CON CONTROLES'!F62=2,'VALORACIÓN CON CONTROLES'!G62=3),AND('VALORACIÓN CON CONTROLES'!F62=1,'VALORACIÓN CON CONTROLES'!G62=3)),"ZONA RIESGO MODERADO",IF(OR(AND('VALORACIÓN CON CONTROLES'!F62=5,'VALORACIÓN CON CONTROLES'!G62=1),AND('VALORACIÓN CON CONTROLES'!F62=5,'VALORACIÓN CON CONTROLES'!G62=2),AND('VALORACIÓN CON CONTROLES'!F62=4,'VALORACIÓN CON CONTROLES'!G62=2),AND('VALORACIÓN CON CONTROLES'!F62=4,'VALORACIÓN CON CONTROLES'!G62=3),AND('VALORACIÓN CON CONTROLES'!F62=3,'VALORACIÓN CON CONTROLES'!G62=3),AND('VALORACIÓN CON CONTROLES'!F62=2,'VALORACIÓN CON CONTROLES'!G62=4),AND('VALORACIÓN CON CONTROLES'!F62=1,'VALORACIÓN CON CONTROLES'!G62=4),AND('VALORACIÓN CON CONTROLES'!F62=1,'VALORACIÓN CON CONTROLES'!G62=5)),"ZONA RIESGO ALTO",IF(OR(AND('VALORACIÓN CON CONTROLES'!F62=5,'VALORACIÓN CON CONTROLES'!G62=3),AND('VALORACIÓN CON CONTROLES'!F62=5,'VALORACIÓN CON CONTROLES'!G62=4),AND('VALORACIÓN CON CONTROLES'!F62=5,'VALORACIÓN CON CONTROLES'!G62=5),AND('VALORACIÓN CON CONTROLES'!F62=4,'VALORACIÓN CON CONTROLES'!G62=4),AND('VALORACIÓN CON CONTROLES'!F62=4,'VALORACIÓN CON CONTROLES'!G62=5),AND('VALORACIÓN CON CONTROLES'!F62=3,'VALORACIÓN CON CONTROLES'!G62=4),AND('VALORACIÓN CON CONTROLES'!F62=3,'VALORACIÓN CON CONTROLES'!G62=5),AND('VALORACIÓN CON CONTROLES'!F62=2,'VALORACIÓN CON CONTROLES'!G62=5)),"ZONA RIESGO EXTREMO")))),0)</f>
        <v>0</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x14ac:dyDescent="0.3">
      <c r="A60" s="1"/>
      <c r="B60" s="1"/>
      <c r="C60" s="1"/>
      <c r="D60" s="1"/>
      <c r="E60" s="1"/>
      <c r="F60" s="1"/>
      <c r="G60" s="1"/>
      <c r="H60" s="1"/>
      <c r="I60" s="1"/>
      <c r="J60" s="1"/>
      <c r="K60" s="16">
        <v>50</v>
      </c>
      <c r="L60" s="1"/>
      <c r="M60" s="59">
        <v>46</v>
      </c>
      <c r="N60" s="59" t="e">
        <f>IF(AND('VALORACIÓN CON CONTROLES'!F63=0,'VALORACIÓN CON CONTROLES'!G63=0),#REF!,0)</f>
        <v>#REF!</v>
      </c>
      <c r="O60" s="1">
        <f>IF(AND('VALORACIÓN CON CONTROLES'!F63=0,'VALORACIÓN CON CONTROLES'!G63&gt;0),IF(OR(AND(#REF!=1,'VALORACIÓN CON CONTROLES'!G63=1),AND(#REF!=2,'VALORACIÓN CON CONTROLES'!G63=1),AND(#REF!=3,'VALORACIÓN CON CONTROLES'!G63=1),AND(#REF!=1,'VALORACIÓN CON CONTROLES'!G63=2),AND(#REF!=2,'VALORACIÓN CON CONTROLES'!G63=2)),"ZONA RIESGO BAJA",IF(OR(AND(#REF!=4,'VALORACIÓN CON CONTROLES'!G63=1),AND(#REF!=3,'VALORACIÓN CON CONTROLES'!G63=2),AND(#REF!=2,'VALORACIÓN CON CONTROLES'!G63=3),AND(#REF!=1,'VALORACIÓN CON CONTROLES'!G63=3)),"ZONA RIESGO MODERADO",IF(OR(AND(#REF!=5,'VALORACIÓN CON CONTROLES'!G63=1),AND(#REF!=5,'VALORACIÓN CON CONTROLES'!G63=2),AND(#REF!=4,'VALORACIÓN CON CONTROLES'!G63=2),AND(#REF!=4,'VALORACIÓN CON CONTROLES'!G63=3),AND(#REF!=3,'VALORACIÓN CON CONTROLES'!G63=3),AND(#REF!=2,'VALORACIÓN CON CONTROLES'!G63=4),AND(#REF!=1,'VALORACIÓN CON CONTROLES'!G63=4),AND(#REF!=1,'VALORACIÓN CON CONTROLES'!G63=5)),"ZONA RIESGO ALTO",IF(OR(AND(#REF!=5,'VALORACIÓN CON CONTROLES'!G63=3),AND(#REF!=5,'VALORACIÓN CON CONTROLES'!G63=4),AND(#REF!=5,'VALORACIÓN CON CONTROLES'!G63=5),AND(#REF!=4,'VALORACIÓN CON CONTROLES'!G63=4),AND(#REF!=4,'VALORACIÓN CON CONTROLES'!G63=5),AND(#REF!=3,'VALORACIÓN CON CONTROLES'!G63=4),AND(#REF!=3,'VALORACIÓN CON CONTROLES'!G63=5),AND(#REF!=2,'VALORACIÓN CON CONTROLES'!G63=5)),"ZONA RIESGO EXTREMO")))),0)</f>
        <v>0</v>
      </c>
      <c r="P60" s="1">
        <f>IF(AND('VALORACIÓN CON CONTROLES'!F63&gt;0,'VALORACIÓN CON CONTROLES'!G63=0),IF(OR(AND('VALORACIÓN CON CONTROLES'!F63=1,#REF!=1),AND('VALORACIÓN CON CONTROLES'!F63=2,#REF!=1),AND('VALORACIÓN CON CONTROLES'!F63=3,#REF!=1),AND('VALORACIÓN CON CONTROLES'!F63=1,#REF!=2),AND('VALORACIÓN CON CONTROLES'!F63=2,#REF!=2)),"ZONA RIESGO BAJA",IF(OR(AND('VALORACIÓN CON CONTROLES'!F63=4,#REF!=1),AND('VALORACIÓN CON CONTROLES'!F63=3,#REF!=2),AND('VALORACIÓN CON CONTROLES'!F63=2,#REF!=3),AND('VALORACIÓN CON CONTROLES'!F63=1,#REF!=3)),"ZONA RIESGO MODERADO",IF(OR(AND('VALORACIÓN CON CONTROLES'!F63=5,#REF!=1),AND('VALORACIÓN CON CONTROLES'!F63=5,#REF!=2),AND('VALORACIÓN CON CONTROLES'!F63=4,#REF!=2),AND('VALORACIÓN CON CONTROLES'!F63=4,#REF!=3),AND('VALORACIÓN CON CONTROLES'!F63=3,#REF!=3),AND('VALORACIÓN CON CONTROLES'!F63=2,#REF!=4),AND('VALORACIÓN CON CONTROLES'!F63=1,#REF!=4),AND('VALORACIÓN CON CONTROLES'!F63=1,#REF!=5)),"ZONA RIESGO ALTO",IF(OR(AND('VALORACIÓN CON CONTROLES'!F63=5,#REF!=3),AND('VALORACIÓN CON CONTROLES'!F63=5,#REF!=4),AND('VALORACIÓN CON CONTROLES'!F63=5,#REF!=5),AND('VALORACIÓN CON CONTROLES'!F63=4,#REF!=4),AND('VALORACIÓN CON CONTROLES'!F63=4,#REF!=5),AND('VALORACIÓN CON CONTROLES'!F63=3,#REF!=4),AND('VALORACIÓN CON CONTROLES'!F63=3,#REF!=5),AND('VALORACIÓN CON CONTROLES'!F63=2,#REF!=5)),"ZONA RIESGO EXTREMO")))),0)</f>
        <v>0</v>
      </c>
      <c r="Q60" s="57">
        <f>IF(AND('VALORACIÓN CON CONTROLES'!F63&gt;0,'VALORACIÓN CON CONTROLES'!G63&gt;0),IF(OR(AND('VALORACIÓN CON CONTROLES'!F63=1,'VALORACIÓN CON CONTROLES'!G63=1),AND('VALORACIÓN CON CONTROLES'!F63=2,'VALORACIÓN CON CONTROLES'!G63=1),AND('VALORACIÓN CON CONTROLES'!F63=3,'VALORACIÓN CON CONTROLES'!G63=1),AND('VALORACIÓN CON CONTROLES'!F63=1,'VALORACIÓN CON CONTROLES'!G63=2),AND('VALORACIÓN CON CONTROLES'!F63=2,'VALORACIÓN CON CONTROLES'!G63=2)),"ZONA RIESGO BAJA",IF(OR(AND('VALORACIÓN CON CONTROLES'!F63=4,'VALORACIÓN CON CONTROLES'!G63=1),AND('VALORACIÓN CON CONTROLES'!F63=3,'VALORACIÓN CON CONTROLES'!G63=2),AND('VALORACIÓN CON CONTROLES'!F63=2,'VALORACIÓN CON CONTROLES'!G63=3),AND('VALORACIÓN CON CONTROLES'!F63=1,'VALORACIÓN CON CONTROLES'!G63=3)),"ZONA RIESGO MODERADO",IF(OR(AND('VALORACIÓN CON CONTROLES'!F63=5,'VALORACIÓN CON CONTROLES'!G63=1),AND('VALORACIÓN CON CONTROLES'!F63=5,'VALORACIÓN CON CONTROLES'!G63=2),AND('VALORACIÓN CON CONTROLES'!F63=4,'VALORACIÓN CON CONTROLES'!G63=2),AND('VALORACIÓN CON CONTROLES'!F63=4,'VALORACIÓN CON CONTROLES'!G63=3),AND('VALORACIÓN CON CONTROLES'!F63=3,'VALORACIÓN CON CONTROLES'!G63=3),AND('VALORACIÓN CON CONTROLES'!F63=2,'VALORACIÓN CON CONTROLES'!G63=4),AND('VALORACIÓN CON CONTROLES'!F63=1,'VALORACIÓN CON CONTROLES'!G63=4),AND('VALORACIÓN CON CONTROLES'!F63=1,'VALORACIÓN CON CONTROLES'!G63=5)),"ZONA RIESGO ALTO",IF(OR(AND('VALORACIÓN CON CONTROLES'!F63=5,'VALORACIÓN CON CONTROLES'!G63=3),AND('VALORACIÓN CON CONTROLES'!F63=5,'VALORACIÓN CON CONTROLES'!G63=4),AND('VALORACIÓN CON CONTROLES'!F63=5,'VALORACIÓN CON CONTROLES'!G63=5),AND('VALORACIÓN CON CONTROLES'!F63=4,'VALORACIÓN CON CONTROLES'!G63=4),AND('VALORACIÓN CON CONTROLES'!F63=4,'VALORACIÓN CON CONTROLES'!G63=5),AND('VALORACIÓN CON CONTROLES'!F63=3,'VALORACIÓN CON CONTROLES'!G63=4),AND('VALORACIÓN CON CONTROLES'!F63=3,'VALORACIÓN CON CONTROLES'!G63=5),AND('VALORACIÓN CON CONTROLES'!F63=2,'VALORACIÓN CON CONTROLES'!G63=5)),"ZONA RIESGO EXTREMO")))),0)</f>
        <v>0</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x14ac:dyDescent="0.3">
      <c r="A61" s="1"/>
      <c r="B61" s="1"/>
      <c r="C61" s="1"/>
      <c r="D61" s="1"/>
      <c r="E61" s="1"/>
      <c r="F61" s="1"/>
      <c r="G61" s="1"/>
      <c r="H61" s="1"/>
      <c r="I61" s="1"/>
      <c r="J61" s="1"/>
      <c r="K61" s="65">
        <v>51</v>
      </c>
      <c r="L61" s="1"/>
      <c r="M61" s="59">
        <v>47</v>
      </c>
      <c r="N61" s="59" t="e">
        <f>IF(AND('VALORACIÓN CON CONTROLES'!F64=0,'VALORACIÓN CON CONTROLES'!G64=0),#REF!,0)</f>
        <v>#REF!</v>
      </c>
      <c r="O61" s="1">
        <f>IF(AND('VALORACIÓN CON CONTROLES'!F64=0,'VALORACIÓN CON CONTROLES'!G64&gt;0),IF(OR(AND(#REF!=1,'VALORACIÓN CON CONTROLES'!G64=1),AND(#REF!=2,'VALORACIÓN CON CONTROLES'!G64=1),AND(#REF!=3,'VALORACIÓN CON CONTROLES'!G64=1),AND(#REF!=1,'VALORACIÓN CON CONTROLES'!G64=2),AND(#REF!=2,'VALORACIÓN CON CONTROLES'!G64=2)),"ZONA RIESGO BAJA",IF(OR(AND(#REF!=4,'VALORACIÓN CON CONTROLES'!G64=1),AND(#REF!=3,'VALORACIÓN CON CONTROLES'!G64=2),AND(#REF!=2,'VALORACIÓN CON CONTROLES'!G64=3),AND(#REF!=1,'VALORACIÓN CON CONTROLES'!G64=3)),"ZONA RIESGO MODERADO",IF(OR(AND(#REF!=5,'VALORACIÓN CON CONTROLES'!G64=1),AND(#REF!=5,'VALORACIÓN CON CONTROLES'!G64=2),AND(#REF!=4,'VALORACIÓN CON CONTROLES'!G64=2),AND(#REF!=4,'VALORACIÓN CON CONTROLES'!G64=3),AND(#REF!=3,'VALORACIÓN CON CONTROLES'!G64=3),AND(#REF!=2,'VALORACIÓN CON CONTROLES'!G64=4),AND(#REF!=1,'VALORACIÓN CON CONTROLES'!G64=4),AND(#REF!=1,'VALORACIÓN CON CONTROLES'!G64=5)),"ZONA RIESGO ALTO",IF(OR(AND(#REF!=5,'VALORACIÓN CON CONTROLES'!G64=3),AND(#REF!=5,'VALORACIÓN CON CONTROLES'!G64=4),AND(#REF!=5,'VALORACIÓN CON CONTROLES'!G64=5),AND(#REF!=4,'VALORACIÓN CON CONTROLES'!G64=4),AND(#REF!=4,'VALORACIÓN CON CONTROLES'!G64=5),AND(#REF!=3,'VALORACIÓN CON CONTROLES'!G64=4),AND(#REF!=3,'VALORACIÓN CON CONTROLES'!G64=5),AND(#REF!=2,'VALORACIÓN CON CONTROLES'!G64=5)),"ZONA RIESGO EXTREMO")))),0)</f>
        <v>0</v>
      </c>
      <c r="P61" s="1">
        <f>IF(AND('VALORACIÓN CON CONTROLES'!F64&gt;0,'VALORACIÓN CON CONTROLES'!G64=0),IF(OR(AND('VALORACIÓN CON CONTROLES'!F64=1,#REF!=1),AND('VALORACIÓN CON CONTROLES'!F64=2,#REF!=1),AND('VALORACIÓN CON CONTROLES'!F64=3,#REF!=1),AND('VALORACIÓN CON CONTROLES'!F64=1,#REF!=2),AND('VALORACIÓN CON CONTROLES'!F64=2,#REF!=2)),"ZONA RIESGO BAJA",IF(OR(AND('VALORACIÓN CON CONTROLES'!F64=4,#REF!=1),AND('VALORACIÓN CON CONTROLES'!F64=3,#REF!=2),AND('VALORACIÓN CON CONTROLES'!F64=2,#REF!=3),AND('VALORACIÓN CON CONTROLES'!F64=1,#REF!=3)),"ZONA RIESGO MODERADO",IF(OR(AND('VALORACIÓN CON CONTROLES'!F64=5,#REF!=1),AND('VALORACIÓN CON CONTROLES'!F64=5,#REF!=2),AND('VALORACIÓN CON CONTROLES'!F64=4,#REF!=2),AND('VALORACIÓN CON CONTROLES'!F64=4,#REF!=3),AND('VALORACIÓN CON CONTROLES'!F64=3,#REF!=3),AND('VALORACIÓN CON CONTROLES'!F64=2,#REF!=4),AND('VALORACIÓN CON CONTROLES'!F64=1,#REF!=4),AND('VALORACIÓN CON CONTROLES'!F64=1,#REF!=5)),"ZONA RIESGO ALTO",IF(OR(AND('VALORACIÓN CON CONTROLES'!F64=5,#REF!=3),AND('VALORACIÓN CON CONTROLES'!F64=5,#REF!=4),AND('VALORACIÓN CON CONTROLES'!F64=5,#REF!=5),AND('VALORACIÓN CON CONTROLES'!F64=4,#REF!=4),AND('VALORACIÓN CON CONTROLES'!F64=4,#REF!=5),AND('VALORACIÓN CON CONTROLES'!F64=3,#REF!=4),AND('VALORACIÓN CON CONTROLES'!F64=3,#REF!=5),AND('VALORACIÓN CON CONTROLES'!F64=2,#REF!=5)),"ZONA RIESGO EXTREMO")))),0)</f>
        <v>0</v>
      </c>
      <c r="Q61" s="57">
        <f>IF(AND('VALORACIÓN CON CONTROLES'!F64&gt;0,'VALORACIÓN CON CONTROLES'!G64&gt;0),IF(OR(AND('VALORACIÓN CON CONTROLES'!F64=1,'VALORACIÓN CON CONTROLES'!G64=1),AND('VALORACIÓN CON CONTROLES'!F64=2,'VALORACIÓN CON CONTROLES'!G64=1),AND('VALORACIÓN CON CONTROLES'!F64=3,'VALORACIÓN CON CONTROLES'!G64=1),AND('VALORACIÓN CON CONTROLES'!F64=1,'VALORACIÓN CON CONTROLES'!G64=2),AND('VALORACIÓN CON CONTROLES'!F64=2,'VALORACIÓN CON CONTROLES'!G64=2)),"ZONA RIESGO BAJA",IF(OR(AND('VALORACIÓN CON CONTROLES'!F64=4,'VALORACIÓN CON CONTROLES'!G64=1),AND('VALORACIÓN CON CONTROLES'!F64=3,'VALORACIÓN CON CONTROLES'!G64=2),AND('VALORACIÓN CON CONTROLES'!F64=2,'VALORACIÓN CON CONTROLES'!G64=3),AND('VALORACIÓN CON CONTROLES'!F64=1,'VALORACIÓN CON CONTROLES'!G64=3)),"ZONA RIESGO MODERADO",IF(OR(AND('VALORACIÓN CON CONTROLES'!F64=5,'VALORACIÓN CON CONTROLES'!G64=1),AND('VALORACIÓN CON CONTROLES'!F64=5,'VALORACIÓN CON CONTROLES'!G64=2),AND('VALORACIÓN CON CONTROLES'!F64=4,'VALORACIÓN CON CONTROLES'!G64=2),AND('VALORACIÓN CON CONTROLES'!F64=4,'VALORACIÓN CON CONTROLES'!G64=3),AND('VALORACIÓN CON CONTROLES'!F64=3,'VALORACIÓN CON CONTROLES'!G64=3),AND('VALORACIÓN CON CONTROLES'!F64=2,'VALORACIÓN CON CONTROLES'!G64=4),AND('VALORACIÓN CON CONTROLES'!F64=1,'VALORACIÓN CON CONTROLES'!G64=4),AND('VALORACIÓN CON CONTROLES'!F64=1,'VALORACIÓN CON CONTROLES'!G64=5)),"ZONA RIESGO ALTO",IF(OR(AND('VALORACIÓN CON CONTROLES'!F64=5,'VALORACIÓN CON CONTROLES'!G64=3),AND('VALORACIÓN CON CONTROLES'!F64=5,'VALORACIÓN CON CONTROLES'!G64=4),AND('VALORACIÓN CON CONTROLES'!F64=5,'VALORACIÓN CON CONTROLES'!G64=5),AND('VALORACIÓN CON CONTROLES'!F64=4,'VALORACIÓN CON CONTROLES'!G64=4),AND('VALORACIÓN CON CONTROLES'!F64=4,'VALORACIÓN CON CONTROLES'!G64=5),AND('VALORACIÓN CON CONTROLES'!F64=3,'VALORACIÓN CON CONTROLES'!G64=4),AND('VALORACIÓN CON CONTROLES'!F64=3,'VALORACIÓN CON CONTROLES'!G64=5),AND('VALORACIÓN CON CONTROLES'!F64=2,'VALORACIÓN CON CONTROLES'!G64=5)),"ZONA RIESGO EXTREMO")))),0)</f>
        <v>0</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x14ac:dyDescent="0.3">
      <c r="A62" s="1"/>
      <c r="B62" s="1"/>
      <c r="C62" s="1"/>
      <c r="D62" s="1"/>
      <c r="E62" s="1"/>
      <c r="F62" s="1"/>
      <c r="G62" s="1"/>
      <c r="H62" s="1"/>
      <c r="I62" s="1"/>
      <c r="J62" s="1"/>
      <c r="K62" s="16">
        <v>52</v>
      </c>
      <c r="L62" s="1"/>
      <c r="M62" s="59">
        <v>48</v>
      </c>
      <c r="N62" s="59" t="e">
        <f>IF(AND('VALORACIÓN CON CONTROLES'!F65=0,'VALORACIÓN CON CONTROLES'!G65=0),#REF!,0)</f>
        <v>#REF!</v>
      </c>
      <c r="O62" s="1">
        <f>IF(AND('VALORACIÓN CON CONTROLES'!F65=0,'VALORACIÓN CON CONTROLES'!G65&gt;0),IF(OR(AND(#REF!=1,'VALORACIÓN CON CONTROLES'!G65=1),AND(#REF!=2,'VALORACIÓN CON CONTROLES'!G65=1),AND(#REF!=3,'VALORACIÓN CON CONTROLES'!G65=1),AND(#REF!=1,'VALORACIÓN CON CONTROLES'!G65=2),AND(#REF!=2,'VALORACIÓN CON CONTROLES'!G65=2)),"ZONA RIESGO BAJA",IF(OR(AND(#REF!=4,'VALORACIÓN CON CONTROLES'!G65=1),AND(#REF!=3,'VALORACIÓN CON CONTROLES'!G65=2),AND(#REF!=2,'VALORACIÓN CON CONTROLES'!G65=3),AND(#REF!=1,'VALORACIÓN CON CONTROLES'!G65=3)),"ZONA RIESGO MODERADO",IF(OR(AND(#REF!=5,'VALORACIÓN CON CONTROLES'!G65=1),AND(#REF!=5,'VALORACIÓN CON CONTROLES'!G65=2),AND(#REF!=4,'VALORACIÓN CON CONTROLES'!G65=2),AND(#REF!=4,'VALORACIÓN CON CONTROLES'!G65=3),AND(#REF!=3,'VALORACIÓN CON CONTROLES'!G65=3),AND(#REF!=2,'VALORACIÓN CON CONTROLES'!G65=4),AND(#REF!=1,'VALORACIÓN CON CONTROLES'!G65=4),AND(#REF!=1,'VALORACIÓN CON CONTROLES'!G65=5)),"ZONA RIESGO ALTO",IF(OR(AND(#REF!=5,'VALORACIÓN CON CONTROLES'!G65=3),AND(#REF!=5,'VALORACIÓN CON CONTROLES'!G65=4),AND(#REF!=5,'VALORACIÓN CON CONTROLES'!G65=5),AND(#REF!=4,'VALORACIÓN CON CONTROLES'!G65=4),AND(#REF!=4,'VALORACIÓN CON CONTROLES'!G65=5),AND(#REF!=3,'VALORACIÓN CON CONTROLES'!G65=4),AND(#REF!=3,'VALORACIÓN CON CONTROLES'!G65=5),AND(#REF!=2,'VALORACIÓN CON CONTROLES'!G65=5)),"ZONA RIESGO EXTREMO")))),0)</f>
        <v>0</v>
      </c>
      <c r="P62" s="1">
        <f>IF(AND('VALORACIÓN CON CONTROLES'!F65&gt;0,'VALORACIÓN CON CONTROLES'!G65=0),IF(OR(AND('VALORACIÓN CON CONTROLES'!F65=1,#REF!=1),AND('VALORACIÓN CON CONTROLES'!F65=2,#REF!=1),AND('VALORACIÓN CON CONTROLES'!F65=3,#REF!=1),AND('VALORACIÓN CON CONTROLES'!F65=1,#REF!=2),AND('VALORACIÓN CON CONTROLES'!F65=2,#REF!=2)),"ZONA RIESGO BAJA",IF(OR(AND('VALORACIÓN CON CONTROLES'!F65=4,#REF!=1),AND('VALORACIÓN CON CONTROLES'!F65=3,#REF!=2),AND('VALORACIÓN CON CONTROLES'!F65=2,#REF!=3),AND('VALORACIÓN CON CONTROLES'!F65=1,#REF!=3)),"ZONA RIESGO MODERADO",IF(OR(AND('VALORACIÓN CON CONTROLES'!F65=5,#REF!=1),AND('VALORACIÓN CON CONTROLES'!F65=5,#REF!=2),AND('VALORACIÓN CON CONTROLES'!F65=4,#REF!=2),AND('VALORACIÓN CON CONTROLES'!F65=4,#REF!=3),AND('VALORACIÓN CON CONTROLES'!F65=3,#REF!=3),AND('VALORACIÓN CON CONTROLES'!F65=2,#REF!=4),AND('VALORACIÓN CON CONTROLES'!F65=1,#REF!=4),AND('VALORACIÓN CON CONTROLES'!F65=1,#REF!=5)),"ZONA RIESGO ALTO",IF(OR(AND('VALORACIÓN CON CONTROLES'!F65=5,#REF!=3),AND('VALORACIÓN CON CONTROLES'!F65=5,#REF!=4),AND('VALORACIÓN CON CONTROLES'!F65=5,#REF!=5),AND('VALORACIÓN CON CONTROLES'!F65=4,#REF!=4),AND('VALORACIÓN CON CONTROLES'!F65=4,#REF!=5),AND('VALORACIÓN CON CONTROLES'!F65=3,#REF!=4),AND('VALORACIÓN CON CONTROLES'!F65=3,#REF!=5),AND('VALORACIÓN CON CONTROLES'!F65=2,#REF!=5)),"ZONA RIESGO EXTREMO")))),0)</f>
        <v>0</v>
      </c>
      <c r="Q62" s="57">
        <f>IF(AND('VALORACIÓN CON CONTROLES'!F65&gt;0,'VALORACIÓN CON CONTROLES'!G65&gt;0),IF(OR(AND('VALORACIÓN CON CONTROLES'!F65=1,'VALORACIÓN CON CONTROLES'!G65=1),AND('VALORACIÓN CON CONTROLES'!F65=2,'VALORACIÓN CON CONTROLES'!G65=1),AND('VALORACIÓN CON CONTROLES'!F65=3,'VALORACIÓN CON CONTROLES'!G65=1),AND('VALORACIÓN CON CONTROLES'!F65=1,'VALORACIÓN CON CONTROLES'!G65=2),AND('VALORACIÓN CON CONTROLES'!F65=2,'VALORACIÓN CON CONTROLES'!G65=2)),"ZONA RIESGO BAJA",IF(OR(AND('VALORACIÓN CON CONTROLES'!F65=4,'VALORACIÓN CON CONTROLES'!G65=1),AND('VALORACIÓN CON CONTROLES'!F65=3,'VALORACIÓN CON CONTROLES'!G65=2),AND('VALORACIÓN CON CONTROLES'!F65=2,'VALORACIÓN CON CONTROLES'!G65=3),AND('VALORACIÓN CON CONTROLES'!F65=1,'VALORACIÓN CON CONTROLES'!G65=3)),"ZONA RIESGO MODERADO",IF(OR(AND('VALORACIÓN CON CONTROLES'!F65=5,'VALORACIÓN CON CONTROLES'!G65=1),AND('VALORACIÓN CON CONTROLES'!F65=5,'VALORACIÓN CON CONTROLES'!G65=2),AND('VALORACIÓN CON CONTROLES'!F65=4,'VALORACIÓN CON CONTROLES'!G65=2),AND('VALORACIÓN CON CONTROLES'!F65=4,'VALORACIÓN CON CONTROLES'!G65=3),AND('VALORACIÓN CON CONTROLES'!F65=3,'VALORACIÓN CON CONTROLES'!G65=3),AND('VALORACIÓN CON CONTROLES'!F65=2,'VALORACIÓN CON CONTROLES'!G65=4),AND('VALORACIÓN CON CONTROLES'!F65=1,'VALORACIÓN CON CONTROLES'!G65=4),AND('VALORACIÓN CON CONTROLES'!F65=1,'VALORACIÓN CON CONTROLES'!G65=5)),"ZONA RIESGO ALTO",IF(OR(AND('VALORACIÓN CON CONTROLES'!F65=5,'VALORACIÓN CON CONTROLES'!G65=3),AND('VALORACIÓN CON CONTROLES'!F65=5,'VALORACIÓN CON CONTROLES'!G65=4),AND('VALORACIÓN CON CONTROLES'!F65=5,'VALORACIÓN CON CONTROLES'!G65=5),AND('VALORACIÓN CON CONTROLES'!F65=4,'VALORACIÓN CON CONTROLES'!G65=4),AND('VALORACIÓN CON CONTROLES'!F65=4,'VALORACIÓN CON CONTROLES'!G65=5),AND('VALORACIÓN CON CONTROLES'!F65=3,'VALORACIÓN CON CONTROLES'!G65=4),AND('VALORACIÓN CON CONTROLES'!F65=3,'VALORACIÓN CON CONTROLES'!G65=5),AND('VALORACIÓN CON CONTROLES'!F65=2,'VALORACIÓN CON CONTROLES'!G65=5)),"ZONA RIESGO EXTREMO")))),0)</f>
        <v>0</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26.25" thickBot="1" x14ac:dyDescent="0.3">
      <c r="A63" s="342" t="s">
        <v>701</v>
      </c>
      <c r="B63" s="342" t="s">
        <v>702</v>
      </c>
      <c r="C63" s="107" t="s">
        <v>703</v>
      </c>
      <c r="D63" s="107" t="s">
        <v>704</v>
      </c>
      <c r="E63" s="107" t="s">
        <v>705</v>
      </c>
      <c r="F63" s="107" t="s">
        <v>706</v>
      </c>
      <c r="G63" s="107" t="s">
        <v>707</v>
      </c>
      <c r="H63" s="107" t="s">
        <v>708</v>
      </c>
      <c r="I63" s="1"/>
      <c r="J63" s="1"/>
      <c r="K63" s="16">
        <v>53</v>
      </c>
      <c r="L63" s="1"/>
      <c r="M63" s="59">
        <v>49</v>
      </c>
      <c r="N63" s="59" t="e">
        <f>IF(AND('VALORACIÓN CON CONTROLES'!F66=0,'VALORACIÓN CON CONTROLES'!G66=0),#REF!,0)</f>
        <v>#REF!</v>
      </c>
      <c r="O63" s="1">
        <f>IF(AND('VALORACIÓN CON CONTROLES'!F66=0,'VALORACIÓN CON CONTROLES'!G66&gt;0),IF(OR(AND(#REF!=1,'VALORACIÓN CON CONTROLES'!G66=1),AND(#REF!=2,'VALORACIÓN CON CONTROLES'!G66=1),AND(#REF!=3,'VALORACIÓN CON CONTROLES'!G66=1),AND(#REF!=1,'VALORACIÓN CON CONTROLES'!G66=2),AND(#REF!=2,'VALORACIÓN CON CONTROLES'!G66=2)),"ZONA RIESGO BAJA",IF(OR(AND(#REF!=4,'VALORACIÓN CON CONTROLES'!G66=1),AND(#REF!=3,'VALORACIÓN CON CONTROLES'!G66=2),AND(#REF!=2,'VALORACIÓN CON CONTROLES'!G66=3),AND(#REF!=1,'VALORACIÓN CON CONTROLES'!G66=3)),"ZONA RIESGO MODERADO",IF(OR(AND(#REF!=5,'VALORACIÓN CON CONTROLES'!G66=1),AND(#REF!=5,'VALORACIÓN CON CONTROLES'!G66=2),AND(#REF!=4,'VALORACIÓN CON CONTROLES'!G66=2),AND(#REF!=4,'VALORACIÓN CON CONTROLES'!G66=3),AND(#REF!=3,'VALORACIÓN CON CONTROLES'!G66=3),AND(#REF!=2,'VALORACIÓN CON CONTROLES'!G66=4),AND(#REF!=1,'VALORACIÓN CON CONTROLES'!G66=4),AND(#REF!=1,'VALORACIÓN CON CONTROLES'!G66=5)),"ZONA RIESGO ALTO",IF(OR(AND(#REF!=5,'VALORACIÓN CON CONTROLES'!G66=3),AND(#REF!=5,'VALORACIÓN CON CONTROLES'!G66=4),AND(#REF!=5,'VALORACIÓN CON CONTROLES'!G66=5),AND(#REF!=4,'VALORACIÓN CON CONTROLES'!G66=4),AND(#REF!=4,'VALORACIÓN CON CONTROLES'!G66=5),AND(#REF!=3,'VALORACIÓN CON CONTROLES'!G66=4),AND(#REF!=3,'VALORACIÓN CON CONTROLES'!G66=5),AND(#REF!=2,'VALORACIÓN CON CONTROLES'!G66=5)),"ZONA RIESGO EXTREMO")))),0)</f>
        <v>0</v>
      </c>
      <c r="P63" s="1">
        <f>IF(AND('VALORACIÓN CON CONTROLES'!F66&gt;0,'VALORACIÓN CON CONTROLES'!G66=0),IF(OR(AND('VALORACIÓN CON CONTROLES'!F66=1,#REF!=1),AND('VALORACIÓN CON CONTROLES'!F66=2,#REF!=1),AND('VALORACIÓN CON CONTROLES'!F66=3,#REF!=1),AND('VALORACIÓN CON CONTROLES'!F66=1,#REF!=2),AND('VALORACIÓN CON CONTROLES'!F66=2,#REF!=2)),"ZONA RIESGO BAJA",IF(OR(AND('VALORACIÓN CON CONTROLES'!F66=4,#REF!=1),AND('VALORACIÓN CON CONTROLES'!F66=3,#REF!=2),AND('VALORACIÓN CON CONTROLES'!F66=2,#REF!=3),AND('VALORACIÓN CON CONTROLES'!F66=1,#REF!=3)),"ZONA RIESGO MODERADO",IF(OR(AND('VALORACIÓN CON CONTROLES'!F66=5,#REF!=1),AND('VALORACIÓN CON CONTROLES'!F66=5,#REF!=2),AND('VALORACIÓN CON CONTROLES'!F66=4,#REF!=2),AND('VALORACIÓN CON CONTROLES'!F66=4,#REF!=3),AND('VALORACIÓN CON CONTROLES'!F66=3,#REF!=3),AND('VALORACIÓN CON CONTROLES'!F66=2,#REF!=4),AND('VALORACIÓN CON CONTROLES'!F66=1,#REF!=4),AND('VALORACIÓN CON CONTROLES'!F66=1,#REF!=5)),"ZONA RIESGO ALTO",IF(OR(AND('VALORACIÓN CON CONTROLES'!F66=5,#REF!=3),AND('VALORACIÓN CON CONTROLES'!F66=5,#REF!=4),AND('VALORACIÓN CON CONTROLES'!F66=5,#REF!=5),AND('VALORACIÓN CON CONTROLES'!F66=4,#REF!=4),AND('VALORACIÓN CON CONTROLES'!F66=4,#REF!=5),AND('VALORACIÓN CON CONTROLES'!F66=3,#REF!=4),AND('VALORACIÓN CON CONTROLES'!F66=3,#REF!=5),AND('VALORACIÓN CON CONTROLES'!F66=2,#REF!=5)),"ZONA RIESGO EXTREMO")))),0)</f>
        <v>0</v>
      </c>
      <c r="Q63" s="57">
        <f>IF(AND('VALORACIÓN CON CONTROLES'!F66&gt;0,'VALORACIÓN CON CONTROLES'!G66&gt;0),IF(OR(AND('VALORACIÓN CON CONTROLES'!F66=1,'VALORACIÓN CON CONTROLES'!G66=1),AND('VALORACIÓN CON CONTROLES'!F66=2,'VALORACIÓN CON CONTROLES'!G66=1),AND('VALORACIÓN CON CONTROLES'!F66=3,'VALORACIÓN CON CONTROLES'!G66=1),AND('VALORACIÓN CON CONTROLES'!F66=1,'VALORACIÓN CON CONTROLES'!G66=2),AND('VALORACIÓN CON CONTROLES'!F66=2,'VALORACIÓN CON CONTROLES'!G66=2)),"ZONA RIESGO BAJA",IF(OR(AND('VALORACIÓN CON CONTROLES'!F66=4,'VALORACIÓN CON CONTROLES'!G66=1),AND('VALORACIÓN CON CONTROLES'!F66=3,'VALORACIÓN CON CONTROLES'!G66=2),AND('VALORACIÓN CON CONTROLES'!F66=2,'VALORACIÓN CON CONTROLES'!G66=3),AND('VALORACIÓN CON CONTROLES'!F66=1,'VALORACIÓN CON CONTROLES'!G66=3)),"ZONA RIESGO MODERADO",IF(OR(AND('VALORACIÓN CON CONTROLES'!F66=5,'VALORACIÓN CON CONTROLES'!G66=1),AND('VALORACIÓN CON CONTROLES'!F66=5,'VALORACIÓN CON CONTROLES'!G66=2),AND('VALORACIÓN CON CONTROLES'!F66=4,'VALORACIÓN CON CONTROLES'!G66=2),AND('VALORACIÓN CON CONTROLES'!F66=4,'VALORACIÓN CON CONTROLES'!G66=3),AND('VALORACIÓN CON CONTROLES'!F66=3,'VALORACIÓN CON CONTROLES'!G66=3),AND('VALORACIÓN CON CONTROLES'!F66=2,'VALORACIÓN CON CONTROLES'!G66=4),AND('VALORACIÓN CON CONTROLES'!F66=1,'VALORACIÓN CON CONTROLES'!G66=4),AND('VALORACIÓN CON CONTROLES'!F66=1,'VALORACIÓN CON CONTROLES'!G66=5)),"ZONA RIESGO ALTO",IF(OR(AND('VALORACIÓN CON CONTROLES'!F66=5,'VALORACIÓN CON CONTROLES'!G66=3),AND('VALORACIÓN CON CONTROLES'!F66=5,'VALORACIÓN CON CONTROLES'!G66=4),AND('VALORACIÓN CON CONTROLES'!F66=5,'VALORACIÓN CON CONTROLES'!G66=5),AND('VALORACIÓN CON CONTROLES'!F66=4,'VALORACIÓN CON CONTROLES'!G66=4),AND('VALORACIÓN CON CONTROLES'!F66=4,'VALORACIÓN CON CONTROLES'!G66=5),AND('VALORACIÓN CON CONTROLES'!F66=3,'VALORACIÓN CON CONTROLES'!G66=4),AND('VALORACIÓN CON CONTROLES'!F66=3,'VALORACIÓN CON CONTROLES'!G66=5),AND('VALORACIÓN CON CONTROLES'!F66=2,'VALORACIÓN CON CONTROLES'!G66=5)),"ZONA RIESGO EXTREMO")))),0)</f>
        <v>0</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x14ac:dyDescent="0.3">
      <c r="A64" s="311"/>
      <c r="B64" s="311"/>
      <c r="C64" s="125" t="s">
        <v>709</v>
      </c>
      <c r="D64" s="125" t="s">
        <v>710</v>
      </c>
      <c r="E64" s="125" t="s">
        <v>711</v>
      </c>
      <c r="F64" s="125" t="s">
        <v>712</v>
      </c>
      <c r="G64" s="125" t="s">
        <v>713</v>
      </c>
      <c r="H64" s="125" t="s">
        <v>714</v>
      </c>
      <c r="I64" s="1"/>
      <c r="J64" s="1"/>
      <c r="K64" s="16"/>
      <c r="L64" s="1"/>
      <c r="M64" s="59"/>
      <c r="N64" s="59"/>
      <c r="O64" s="1"/>
      <c r="P64" s="1"/>
      <c r="Q64" s="57"/>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75.75" thickBot="1" x14ac:dyDescent="0.3">
      <c r="A65" s="124" t="s">
        <v>639</v>
      </c>
      <c r="B65" s="124">
        <v>1</v>
      </c>
      <c r="C65" s="124" t="s">
        <v>715</v>
      </c>
      <c r="D65" s="124" t="s">
        <v>716</v>
      </c>
      <c r="E65" s="124" t="s">
        <v>717</v>
      </c>
      <c r="F65" s="124" t="s">
        <v>718</v>
      </c>
      <c r="G65" s="124" t="s">
        <v>719</v>
      </c>
      <c r="H65" s="124" t="s">
        <v>720</v>
      </c>
      <c r="I65" s="1"/>
      <c r="J65" s="1"/>
      <c r="K65" s="65">
        <v>54</v>
      </c>
      <c r="L65" s="1"/>
      <c r="M65" s="59">
        <v>50</v>
      </c>
      <c r="N65" s="59" t="e">
        <f>IF(AND('VALORACIÓN CON CONTROLES'!F67=0,'VALORACIÓN CON CONTROLES'!G67=0),#REF!,0)</f>
        <v>#REF!</v>
      </c>
      <c r="O65" s="1">
        <f>IF(AND('VALORACIÓN CON CONTROLES'!F67=0,'VALORACIÓN CON CONTROLES'!G67&gt;0),IF(OR(AND(#REF!=1,'VALORACIÓN CON CONTROLES'!G67=1),AND(#REF!=2,'VALORACIÓN CON CONTROLES'!G67=1),AND(#REF!=3,'VALORACIÓN CON CONTROLES'!G67=1),AND(#REF!=1,'VALORACIÓN CON CONTROLES'!G67=2),AND(#REF!=2,'VALORACIÓN CON CONTROLES'!G67=2)),"ZONA RIESGO BAJA",IF(OR(AND(#REF!=4,'VALORACIÓN CON CONTROLES'!G67=1),AND(#REF!=3,'VALORACIÓN CON CONTROLES'!G67=2),AND(#REF!=2,'VALORACIÓN CON CONTROLES'!G67=3),AND(#REF!=1,'VALORACIÓN CON CONTROLES'!G67=3)),"ZONA RIESGO MODERADO",IF(OR(AND(#REF!=5,'VALORACIÓN CON CONTROLES'!G67=1),AND(#REF!=5,'VALORACIÓN CON CONTROLES'!G67=2),AND(#REF!=4,'VALORACIÓN CON CONTROLES'!G67=2),AND(#REF!=4,'VALORACIÓN CON CONTROLES'!G67=3),AND(#REF!=3,'VALORACIÓN CON CONTROLES'!G67=3),AND(#REF!=2,'VALORACIÓN CON CONTROLES'!G67=4),AND(#REF!=1,'VALORACIÓN CON CONTROLES'!G67=4),AND(#REF!=1,'VALORACIÓN CON CONTROLES'!G67=5)),"ZONA RIESGO ALTO",IF(OR(AND(#REF!=5,'VALORACIÓN CON CONTROLES'!G67=3),AND(#REF!=5,'VALORACIÓN CON CONTROLES'!G67=4),AND(#REF!=5,'VALORACIÓN CON CONTROLES'!G67=5),AND(#REF!=4,'VALORACIÓN CON CONTROLES'!G67=4),AND(#REF!=4,'VALORACIÓN CON CONTROLES'!G67=5),AND(#REF!=3,'VALORACIÓN CON CONTROLES'!G67=4),AND(#REF!=3,'VALORACIÓN CON CONTROLES'!G67=5),AND(#REF!=2,'VALORACIÓN CON CONTROLES'!G67=5)),"ZONA RIESGO EXTREMO")))),0)</f>
        <v>0</v>
      </c>
      <c r="P65" s="1">
        <f>IF(AND('VALORACIÓN CON CONTROLES'!F67&gt;0,'VALORACIÓN CON CONTROLES'!G67=0),IF(OR(AND('VALORACIÓN CON CONTROLES'!F67=1,#REF!=1),AND('VALORACIÓN CON CONTROLES'!F67=2,#REF!=1),AND('VALORACIÓN CON CONTROLES'!F67=3,#REF!=1),AND('VALORACIÓN CON CONTROLES'!F67=1,#REF!=2),AND('VALORACIÓN CON CONTROLES'!F67=2,#REF!=2)),"ZONA RIESGO BAJA",IF(OR(AND('VALORACIÓN CON CONTROLES'!F67=4,#REF!=1),AND('VALORACIÓN CON CONTROLES'!F67=3,#REF!=2),AND('VALORACIÓN CON CONTROLES'!F67=2,#REF!=3),AND('VALORACIÓN CON CONTROLES'!F67=1,#REF!=3)),"ZONA RIESGO MODERADO",IF(OR(AND('VALORACIÓN CON CONTROLES'!F67=5,#REF!=1),AND('VALORACIÓN CON CONTROLES'!F67=5,#REF!=2),AND('VALORACIÓN CON CONTROLES'!F67=4,#REF!=2),AND('VALORACIÓN CON CONTROLES'!F67=4,#REF!=3),AND('VALORACIÓN CON CONTROLES'!F67=3,#REF!=3),AND('VALORACIÓN CON CONTROLES'!F67=2,#REF!=4),AND('VALORACIÓN CON CONTROLES'!F67=1,#REF!=4),AND('VALORACIÓN CON CONTROLES'!F67=1,#REF!=5)),"ZONA RIESGO ALTO",IF(OR(AND('VALORACIÓN CON CONTROLES'!F67=5,#REF!=3),AND('VALORACIÓN CON CONTROLES'!F67=5,#REF!=4),AND('VALORACIÓN CON CONTROLES'!F67=5,#REF!=5),AND('VALORACIÓN CON CONTROLES'!F67=4,#REF!=4),AND('VALORACIÓN CON CONTROLES'!F67=4,#REF!=5),AND('VALORACIÓN CON CONTROLES'!F67=3,#REF!=4),AND('VALORACIÓN CON CONTROLES'!F67=3,#REF!=5),AND('VALORACIÓN CON CONTROLES'!F67=2,#REF!=5)),"ZONA RIESGO EXTREMO")))),0)</f>
        <v>0</v>
      </c>
      <c r="Q65" s="57">
        <f>IF(AND('VALORACIÓN CON CONTROLES'!F67&gt;0,'VALORACIÓN CON CONTROLES'!G67&gt;0),IF(OR(AND('VALORACIÓN CON CONTROLES'!F67=1,'VALORACIÓN CON CONTROLES'!G67=1),AND('VALORACIÓN CON CONTROLES'!F67=2,'VALORACIÓN CON CONTROLES'!G67=1),AND('VALORACIÓN CON CONTROLES'!F67=3,'VALORACIÓN CON CONTROLES'!G67=1),AND('VALORACIÓN CON CONTROLES'!F67=1,'VALORACIÓN CON CONTROLES'!G67=2),AND('VALORACIÓN CON CONTROLES'!F67=2,'VALORACIÓN CON CONTROLES'!G67=2)),"ZONA RIESGO BAJA",IF(OR(AND('VALORACIÓN CON CONTROLES'!F67=4,'VALORACIÓN CON CONTROLES'!G67=1),AND('VALORACIÓN CON CONTROLES'!F67=3,'VALORACIÓN CON CONTROLES'!G67=2),AND('VALORACIÓN CON CONTROLES'!F67=2,'VALORACIÓN CON CONTROLES'!G67=3),AND('VALORACIÓN CON CONTROLES'!F67=1,'VALORACIÓN CON CONTROLES'!G67=3)),"ZONA RIESGO MODERADO",IF(OR(AND('VALORACIÓN CON CONTROLES'!F67=5,'VALORACIÓN CON CONTROLES'!G67=1),AND('VALORACIÓN CON CONTROLES'!F67=5,'VALORACIÓN CON CONTROLES'!G67=2),AND('VALORACIÓN CON CONTROLES'!F67=4,'VALORACIÓN CON CONTROLES'!G67=2),AND('VALORACIÓN CON CONTROLES'!F67=4,'VALORACIÓN CON CONTROLES'!G67=3),AND('VALORACIÓN CON CONTROLES'!F67=3,'VALORACIÓN CON CONTROLES'!G67=3),AND('VALORACIÓN CON CONTROLES'!F67=2,'VALORACIÓN CON CONTROLES'!G67=4),AND('VALORACIÓN CON CONTROLES'!F67=1,'VALORACIÓN CON CONTROLES'!G67=4),AND('VALORACIÓN CON CONTROLES'!F67=1,'VALORACIÓN CON CONTROLES'!G67=5)),"ZONA RIESGO ALTO",IF(OR(AND('VALORACIÓN CON CONTROLES'!F67=5,'VALORACIÓN CON CONTROLES'!G67=3),AND('VALORACIÓN CON CONTROLES'!F67=5,'VALORACIÓN CON CONTROLES'!G67=4),AND('VALORACIÓN CON CONTROLES'!F67=5,'VALORACIÓN CON CONTROLES'!G67=5),AND('VALORACIÓN CON CONTROLES'!F67=4,'VALORACIÓN CON CONTROLES'!G67=4),AND('VALORACIÓN CON CONTROLES'!F67=4,'VALORACIÓN CON CONTROLES'!G67=5),AND('VALORACIÓN CON CONTROLES'!F67=3,'VALORACIÓN CON CONTROLES'!G67=4),AND('VALORACIÓN CON CONTROLES'!F67=3,'VALORACIÓN CON CONTROLES'!G67=5),AND('VALORACIÓN CON CONTROLES'!F67=2,'VALORACIÓN CON CONTROLES'!G67=5)),"ZONA RIESGO EXTREMO")))),0)</f>
        <v>0</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90.75" thickBot="1" x14ac:dyDescent="0.3">
      <c r="A66" s="124" t="s">
        <v>633</v>
      </c>
      <c r="B66" s="124">
        <v>2</v>
      </c>
      <c r="C66" s="124" t="s">
        <v>721</v>
      </c>
      <c r="D66" s="124" t="s">
        <v>722</v>
      </c>
      <c r="E66" s="124" t="s">
        <v>723</v>
      </c>
      <c r="F66" s="124" t="s">
        <v>724</v>
      </c>
      <c r="G66" s="124" t="s">
        <v>725</v>
      </c>
      <c r="H66" s="124" t="s">
        <v>726</v>
      </c>
      <c r="I66" s="1"/>
      <c r="J66" s="1"/>
      <c r="K66" s="16">
        <v>55</v>
      </c>
      <c r="L66" s="1"/>
      <c r="M66" s="59">
        <v>51</v>
      </c>
      <c r="N66" s="59" t="e">
        <f>IF(AND('VALORACIÓN CON CONTROLES'!F68=0,'VALORACIÓN CON CONTROLES'!G68=0),#REF!,0)</f>
        <v>#REF!</v>
      </c>
      <c r="O66" s="1">
        <f>IF(AND('VALORACIÓN CON CONTROLES'!F68=0,'VALORACIÓN CON CONTROLES'!G68&gt;0),IF(OR(AND(#REF!=1,'VALORACIÓN CON CONTROLES'!G68=1),AND(#REF!=2,'VALORACIÓN CON CONTROLES'!G68=1),AND(#REF!=3,'VALORACIÓN CON CONTROLES'!G68=1),AND(#REF!=1,'VALORACIÓN CON CONTROLES'!G68=2),AND(#REF!=2,'VALORACIÓN CON CONTROLES'!G68=2)),"ZONA RIESGO BAJA",IF(OR(AND(#REF!=4,'VALORACIÓN CON CONTROLES'!G68=1),AND(#REF!=3,'VALORACIÓN CON CONTROLES'!G68=2),AND(#REF!=2,'VALORACIÓN CON CONTROLES'!G68=3),AND(#REF!=1,'VALORACIÓN CON CONTROLES'!G68=3)),"ZONA RIESGO MODERADO",IF(OR(AND(#REF!=5,'VALORACIÓN CON CONTROLES'!G68=1),AND(#REF!=5,'VALORACIÓN CON CONTROLES'!G68=2),AND(#REF!=4,'VALORACIÓN CON CONTROLES'!G68=2),AND(#REF!=4,'VALORACIÓN CON CONTROLES'!G68=3),AND(#REF!=3,'VALORACIÓN CON CONTROLES'!G68=3),AND(#REF!=2,'VALORACIÓN CON CONTROLES'!G68=4),AND(#REF!=1,'VALORACIÓN CON CONTROLES'!G68=4),AND(#REF!=1,'VALORACIÓN CON CONTROLES'!G68=5)),"ZONA RIESGO ALTO",IF(OR(AND(#REF!=5,'VALORACIÓN CON CONTROLES'!G68=3),AND(#REF!=5,'VALORACIÓN CON CONTROLES'!G68=4),AND(#REF!=5,'VALORACIÓN CON CONTROLES'!G68=5),AND(#REF!=4,'VALORACIÓN CON CONTROLES'!G68=4),AND(#REF!=4,'VALORACIÓN CON CONTROLES'!G68=5),AND(#REF!=3,'VALORACIÓN CON CONTROLES'!G68=4),AND(#REF!=3,'VALORACIÓN CON CONTROLES'!G68=5),AND(#REF!=2,'VALORACIÓN CON CONTROLES'!G68=5)),"ZONA RIESGO EXTREMO")))),0)</f>
        <v>0</v>
      </c>
      <c r="P66" s="1">
        <f>IF(AND('VALORACIÓN CON CONTROLES'!F68&gt;0,'VALORACIÓN CON CONTROLES'!G68=0),IF(OR(AND('VALORACIÓN CON CONTROLES'!F68=1,#REF!=1),AND('VALORACIÓN CON CONTROLES'!F68=2,#REF!=1),AND('VALORACIÓN CON CONTROLES'!F68=3,#REF!=1),AND('VALORACIÓN CON CONTROLES'!F68=1,#REF!=2),AND('VALORACIÓN CON CONTROLES'!F68=2,#REF!=2)),"ZONA RIESGO BAJA",IF(OR(AND('VALORACIÓN CON CONTROLES'!F68=4,#REF!=1),AND('VALORACIÓN CON CONTROLES'!F68=3,#REF!=2),AND('VALORACIÓN CON CONTROLES'!F68=2,#REF!=3),AND('VALORACIÓN CON CONTROLES'!F68=1,#REF!=3)),"ZONA RIESGO MODERADO",IF(OR(AND('VALORACIÓN CON CONTROLES'!F68=5,#REF!=1),AND('VALORACIÓN CON CONTROLES'!F68=5,#REF!=2),AND('VALORACIÓN CON CONTROLES'!F68=4,#REF!=2),AND('VALORACIÓN CON CONTROLES'!F68=4,#REF!=3),AND('VALORACIÓN CON CONTROLES'!F68=3,#REF!=3),AND('VALORACIÓN CON CONTROLES'!F68=2,#REF!=4),AND('VALORACIÓN CON CONTROLES'!F68=1,#REF!=4),AND('VALORACIÓN CON CONTROLES'!F68=1,#REF!=5)),"ZONA RIESGO ALTO",IF(OR(AND('VALORACIÓN CON CONTROLES'!F68=5,#REF!=3),AND('VALORACIÓN CON CONTROLES'!F68=5,#REF!=4),AND('VALORACIÓN CON CONTROLES'!F68=5,#REF!=5),AND('VALORACIÓN CON CONTROLES'!F68=4,#REF!=4),AND('VALORACIÓN CON CONTROLES'!F68=4,#REF!=5),AND('VALORACIÓN CON CONTROLES'!F68=3,#REF!=4),AND('VALORACIÓN CON CONTROLES'!F68=3,#REF!=5),AND('VALORACIÓN CON CONTROLES'!F68=2,#REF!=5)),"ZONA RIESGO EXTREMO")))),0)</f>
        <v>0</v>
      </c>
      <c r="Q66" s="57">
        <f>IF(AND('VALORACIÓN CON CONTROLES'!F68&gt;0,'VALORACIÓN CON CONTROLES'!G68&gt;0),IF(OR(AND('VALORACIÓN CON CONTROLES'!F68=1,'VALORACIÓN CON CONTROLES'!G68=1),AND('VALORACIÓN CON CONTROLES'!F68=2,'VALORACIÓN CON CONTROLES'!G68=1),AND('VALORACIÓN CON CONTROLES'!F68=3,'VALORACIÓN CON CONTROLES'!G68=1),AND('VALORACIÓN CON CONTROLES'!F68=1,'VALORACIÓN CON CONTROLES'!G68=2),AND('VALORACIÓN CON CONTROLES'!F68=2,'VALORACIÓN CON CONTROLES'!G68=2)),"ZONA RIESGO BAJA",IF(OR(AND('VALORACIÓN CON CONTROLES'!F68=4,'VALORACIÓN CON CONTROLES'!G68=1),AND('VALORACIÓN CON CONTROLES'!F68=3,'VALORACIÓN CON CONTROLES'!G68=2),AND('VALORACIÓN CON CONTROLES'!F68=2,'VALORACIÓN CON CONTROLES'!G68=3),AND('VALORACIÓN CON CONTROLES'!F68=1,'VALORACIÓN CON CONTROLES'!G68=3)),"ZONA RIESGO MODERADO",IF(OR(AND('VALORACIÓN CON CONTROLES'!F68=5,'VALORACIÓN CON CONTROLES'!G68=1),AND('VALORACIÓN CON CONTROLES'!F68=5,'VALORACIÓN CON CONTROLES'!G68=2),AND('VALORACIÓN CON CONTROLES'!F68=4,'VALORACIÓN CON CONTROLES'!G68=2),AND('VALORACIÓN CON CONTROLES'!F68=4,'VALORACIÓN CON CONTROLES'!G68=3),AND('VALORACIÓN CON CONTROLES'!F68=3,'VALORACIÓN CON CONTROLES'!G68=3),AND('VALORACIÓN CON CONTROLES'!F68=2,'VALORACIÓN CON CONTROLES'!G68=4),AND('VALORACIÓN CON CONTROLES'!F68=1,'VALORACIÓN CON CONTROLES'!G68=4),AND('VALORACIÓN CON CONTROLES'!F68=1,'VALORACIÓN CON CONTROLES'!G68=5)),"ZONA RIESGO ALTO",IF(OR(AND('VALORACIÓN CON CONTROLES'!F68=5,'VALORACIÓN CON CONTROLES'!G68=3),AND('VALORACIÓN CON CONTROLES'!F68=5,'VALORACIÓN CON CONTROLES'!G68=4),AND('VALORACIÓN CON CONTROLES'!F68=5,'VALORACIÓN CON CONTROLES'!G68=5),AND('VALORACIÓN CON CONTROLES'!F68=4,'VALORACIÓN CON CONTROLES'!G68=4),AND('VALORACIÓN CON CONTROLES'!F68=4,'VALORACIÓN CON CONTROLES'!G68=5),AND('VALORACIÓN CON CONTROLES'!F68=3,'VALORACIÓN CON CONTROLES'!G68=4),AND('VALORACIÓN CON CONTROLES'!F68=3,'VALORACIÓN CON CONTROLES'!G68=5),AND('VALORACIÓN CON CONTROLES'!F68=2,'VALORACIÓN CON CONTROLES'!G68=5)),"ZONA RIESGO EXTREMO")))),0)</f>
        <v>0</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225.75" thickBot="1" x14ac:dyDescent="0.3">
      <c r="A67" s="124" t="s">
        <v>629</v>
      </c>
      <c r="B67" s="124">
        <v>3</v>
      </c>
      <c r="C67" s="124" t="s">
        <v>727</v>
      </c>
      <c r="D67" s="124" t="s">
        <v>728</v>
      </c>
      <c r="E67" s="124" t="s">
        <v>729</v>
      </c>
      <c r="F67" s="124" t="s">
        <v>730</v>
      </c>
      <c r="G67" s="124" t="s">
        <v>731</v>
      </c>
      <c r="H67" s="124" t="s">
        <v>732</v>
      </c>
      <c r="I67" s="1"/>
      <c r="J67" s="1"/>
      <c r="K67" s="16">
        <v>56</v>
      </c>
      <c r="L67" s="1"/>
      <c r="M67" s="59">
        <v>52</v>
      </c>
      <c r="N67" s="59" t="e">
        <f>IF(AND('VALORACIÓN CON CONTROLES'!F69=0,'VALORACIÓN CON CONTROLES'!G69=0),#REF!,0)</f>
        <v>#REF!</v>
      </c>
      <c r="O67" s="1">
        <f>IF(AND('VALORACIÓN CON CONTROLES'!F69=0,'VALORACIÓN CON CONTROLES'!G69&gt;0),IF(OR(AND(#REF!=1,'VALORACIÓN CON CONTROLES'!G69=1),AND(#REF!=2,'VALORACIÓN CON CONTROLES'!G69=1),AND(#REF!=3,'VALORACIÓN CON CONTROLES'!G69=1),AND(#REF!=1,'VALORACIÓN CON CONTROLES'!G69=2),AND(#REF!=2,'VALORACIÓN CON CONTROLES'!G69=2)),"ZONA RIESGO BAJA",IF(OR(AND(#REF!=4,'VALORACIÓN CON CONTROLES'!G69=1),AND(#REF!=3,'VALORACIÓN CON CONTROLES'!G69=2),AND(#REF!=2,'VALORACIÓN CON CONTROLES'!G69=3),AND(#REF!=1,'VALORACIÓN CON CONTROLES'!G69=3)),"ZONA RIESGO MODERADO",IF(OR(AND(#REF!=5,'VALORACIÓN CON CONTROLES'!G69=1),AND(#REF!=5,'VALORACIÓN CON CONTROLES'!G69=2),AND(#REF!=4,'VALORACIÓN CON CONTROLES'!G69=2),AND(#REF!=4,'VALORACIÓN CON CONTROLES'!G69=3),AND(#REF!=3,'VALORACIÓN CON CONTROLES'!G69=3),AND(#REF!=2,'VALORACIÓN CON CONTROLES'!G69=4),AND(#REF!=1,'VALORACIÓN CON CONTROLES'!G69=4),AND(#REF!=1,'VALORACIÓN CON CONTROLES'!G69=5)),"ZONA RIESGO ALTO",IF(OR(AND(#REF!=5,'VALORACIÓN CON CONTROLES'!G69=3),AND(#REF!=5,'VALORACIÓN CON CONTROLES'!G69=4),AND(#REF!=5,'VALORACIÓN CON CONTROLES'!G69=5),AND(#REF!=4,'VALORACIÓN CON CONTROLES'!G69=4),AND(#REF!=4,'VALORACIÓN CON CONTROLES'!G69=5),AND(#REF!=3,'VALORACIÓN CON CONTROLES'!G69=4),AND(#REF!=3,'VALORACIÓN CON CONTROLES'!G69=5),AND(#REF!=2,'VALORACIÓN CON CONTROLES'!G69=5)),"ZONA RIESGO EXTREMO")))),0)</f>
        <v>0</v>
      </c>
      <c r="P67" s="1">
        <f>IF(AND('VALORACIÓN CON CONTROLES'!F69&gt;0,'VALORACIÓN CON CONTROLES'!G69=0),IF(OR(AND('VALORACIÓN CON CONTROLES'!F69=1,#REF!=1),AND('VALORACIÓN CON CONTROLES'!F69=2,#REF!=1),AND('VALORACIÓN CON CONTROLES'!F69=3,#REF!=1),AND('VALORACIÓN CON CONTROLES'!F69=1,#REF!=2),AND('VALORACIÓN CON CONTROLES'!F69=2,#REF!=2)),"ZONA RIESGO BAJA",IF(OR(AND('VALORACIÓN CON CONTROLES'!F69=4,#REF!=1),AND('VALORACIÓN CON CONTROLES'!F69=3,#REF!=2),AND('VALORACIÓN CON CONTROLES'!F69=2,#REF!=3),AND('VALORACIÓN CON CONTROLES'!F69=1,#REF!=3)),"ZONA RIESGO MODERADO",IF(OR(AND('VALORACIÓN CON CONTROLES'!F69=5,#REF!=1),AND('VALORACIÓN CON CONTROLES'!F69=5,#REF!=2),AND('VALORACIÓN CON CONTROLES'!F69=4,#REF!=2),AND('VALORACIÓN CON CONTROLES'!F69=4,#REF!=3),AND('VALORACIÓN CON CONTROLES'!F69=3,#REF!=3),AND('VALORACIÓN CON CONTROLES'!F69=2,#REF!=4),AND('VALORACIÓN CON CONTROLES'!F69=1,#REF!=4),AND('VALORACIÓN CON CONTROLES'!F69=1,#REF!=5)),"ZONA RIESGO ALTO",IF(OR(AND('VALORACIÓN CON CONTROLES'!F69=5,#REF!=3),AND('VALORACIÓN CON CONTROLES'!F69=5,#REF!=4),AND('VALORACIÓN CON CONTROLES'!F69=5,#REF!=5),AND('VALORACIÓN CON CONTROLES'!F69=4,#REF!=4),AND('VALORACIÓN CON CONTROLES'!F69=4,#REF!=5),AND('VALORACIÓN CON CONTROLES'!F69=3,#REF!=4),AND('VALORACIÓN CON CONTROLES'!F69=3,#REF!=5),AND('VALORACIÓN CON CONTROLES'!F69=2,#REF!=5)),"ZONA RIESGO EXTREMO")))),0)</f>
        <v>0</v>
      </c>
      <c r="Q67" s="57">
        <f>IF(AND('VALORACIÓN CON CONTROLES'!F69&gt;0,'VALORACIÓN CON CONTROLES'!G69&gt;0),IF(OR(AND('VALORACIÓN CON CONTROLES'!F69=1,'VALORACIÓN CON CONTROLES'!G69=1),AND('VALORACIÓN CON CONTROLES'!F69=2,'VALORACIÓN CON CONTROLES'!G69=1),AND('VALORACIÓN CON CONTROLES'!F69=3,'VALORACIÓN CON CONTROLES'!G69=1),AND('VALORACIÓN CON CONTROLES'!F69=1,'VALORACIÓN CON CONTROLES'!G69=2),AND('VALORACIÓN CON CONTROLES'!F69=2,'VALORACIÓN CON CONTROLES'!G69=2)),"ZONA RIESGO BAJA",IF(OR(AND('VALORACIÓN CON CONTROLES'!F69=4,'VALORACIÓN CON CONTROLES'!G69=1),AND('VALORACIÓN CON CONTROLES'!F69=3,'VALORACIÓN CON CONTROLES'!G69=2),AND('VALORACIÓN CON CONTROLES'!F69=2,'VALORACIÓN CON CONTROLES'!G69=3),AND('VALORACIÓN CON CONTROLES'!F69=1,'VALORACIÓN CON CONTROLES'!G69=3)),"ZONA RIESGO MODERADO",IF(OR(AND('VALORACIÓN CON CONTROLES'!F69=5,'VALORACIÓN CON CONTROLES'!G69=1),AND('VALORACIÓN CON CONTROLES'!F69=5,'VALORACIÓN CON CONTROLES'!G69=2),AND('VALORACIÓN CON CONTROLES'!F69=4,'VALORACIÓN CON CONTROLES'!G69=2),AND('VALORACIÓN CON CONTROLES'!F69=4,'VALORACIÓN CON CONTROLES'!G69=3),AND('VALORACIÓN CON CONTROLES'!F69=3,'VALORACIÓN CON CONTROLES'!G69=3),AND('VALORACIÓN CON CONTROLES'!F69=2,'VALORACIÓN CON CONTROLES'!G69=4),AND('VALORACIÓN CON CONTROLES'!F69=1,'VALORACIÓN CON CONTROLES'!G69=4),AND('VALORACIÓN CON CONTROLES'!F69=1,'VALORACIÓN CON CONTROLES'!G69=5)),"ZONA RIESGO ALTO",IF(OR(AND('VALORACIÓN CON CONTROLES'!F69=5,'VALORACIÓN CON CONTROLES'!G69=3),AND('VALORACIÓN CON CONTROLES'!F69=5,'VALORACIÓN CON CONTROLES'!G69=4),AND('VALORACIÓN CON CONTROLES'!F69=5,'VALORACIÓN CON CONTROLES'!G69=5),AND('VALORACIÓN CON CONTROLES'!F69=4,'VALORACIÓN CON CONTROLES'!G69=4),AND('VALORACIÓN CON CONTROLES'!F69=4,'VALORACIÓN CON CONTROLES'!G69=5),AND('VALORACIÓN CON CONTROLES'!F69=3,'VALORACIÓN CON CONTROLES'!G69=4),AND('VALORACIÓN CON CONTROLES'!F69=3,'VALORACIÓN CON CONTROLES'!G69=5),AND('VALORACIÓN CON CONTROLES'!F69=2,'VALORACIÓN CON CONTROLES'!G69=5)),"ZONA RIESGO EXTREMO")))),0)</f>
        <v>0</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225.75" thickBot="1" x14ac:dyDescent="0.3">
      <c r="A68" s="124" t="s">
        <v>622</v>
      </c>
      <c r="B68" s="124">
        <v>4</v>
      </c>
      <c r="C68" s="124" t="s">
        <v>733</v>
      </c>
      <c r="D68" s="124" t="s">
        <v>734</v>
      </c>
      <c r="E68" s="124" t="s">
        <v>735</v>
      </c>
      <c r="F68" s="124" t="s">
        <v>736</v>
      </c>
      <c r="G68" s="124" t="s">
        <v>737</v>
      </c>
      <c r="H68" s="124" t="s">
        <v>738</v>
      </c>
      <c r="I68" s="1"/>
      <c r="J68" s="1"/>
      <c r="K68" s="65">
        <v>57</v>
      </c>
      <c r="L68" s="1"/>
      <c r="M68" s="59">
        <v>53</v>
      </c>
      <c r="N68" s="59" t="e">
        <f>IF(AND('VALORACIÓN CON CONTROLES'!F70=0,'VALORACIÓN CON CONTROLES'!G70=0),#REF!,0)</f>
        <v>#REF!</v>
      </c>
      <c r="O68" s="1">
        <f>IF(AND('VALORACIÓN CON CONTROLES'!F70=0,'VALORACIÓN CON CONTROLES'!G70&gt;0),IF(OR(AND(#REF!=1,'VALORACIÓN CON CONTROLES'!G70=1),AND(#REF!=2,'VALORACIÓN CON CONTROLES'!G70=1),AND(#REF!=3,'VALORACIÓN CON CONTROLES'!G70=1),AND(#REF!=1,'VALORACIÓN CON CONTROLES'!G70=2),AND(#REF!=2,'VALORACIÓN CON CONTROLES'!G70=2)),"ZONA RIESGO BAJA",IF(OR(AND(#REF!=4,'VALORACIÓN CON CONTROLES'!G70=1),AND(#REF!=3,'VALORACIÓN CON CONTROLES'!G70=2),AND(#REF!=2,'VALORACIÓN CON CONTROLES'!G70=3),AND(#REF!=1,'VALORACIÓN CON CONTROLES'!G70=3)),"ZONA RIESGO MODERADO",IF(OR(AND(#REF!=5,'VALORACIÓN CON CONTROLES'!G70=1),AND(#REF!=5,'VALORACIÓN CON CONTROLES'!G70=2),AND(#REF!=4,'VALORACIÓN CON CONTROLES'!G70=2),AND(#REF!=4,'VALORACIÓN CON CONTROLES'!G70=3),AND(#REF!=3,'VALORACIÓN CON CONTROLES'!G70=3),AND(#REF!=2,'VALORACIÓN CON CONTROLES'!G70=4),AND(#REF!=1,'VALORACIÓN CON CONTROLES'!G70=4),AND(#REF!=1,'VALORACIÓN CON CONTROLES'!G70=5)),"ZONA RIESGO ALTO",IF(OR(AND(#REF!=5,'VALORACIÓN CON CONTROLES'!G70=3),AND(#REF!=5,'VALORACIÓN CON CONTROLES'!G70=4),AND(#REF!=5,'VALORACIÓN CON CONTROLES'!G70=5),AND(#REF!=4,'VALORACIÓN CON CONTROLES'!G70=4),AND(#REF!=4,'VALORACIÓN CON CONTROLES'!G70=5),AND(#REF!=3,'VALORACIÓN CON CONTROLES'!G70=4),AND(#REF!=3,'VALORACIÓN CON CONTROLES'!G70=5),AND(#REF!=2,'VALORACIÓN CON CONTROLES'!G70=5)),"ZONA RIESGO EXTREMO")))),0)</f>
        <v>0</v>
      </c>
      <c r="P68" s="1">
        <f>IF(AND('VALORACIÓN CON CONTROLES'!F70&gt;0,'VALORACIÓN CON CONTROLES'!G70=0),IF(OR(AND('VALORACIÓN CON CONTROLES'!F70=1,#REF!=1),AND('VALORACIÓN CON CONTROLES'!F70=2,#REF!=1),AND('VALORACIÓN CON CONTROLES'!F70=3,#REF!=1),AND('VALORACIÓN CON CONTROLES'!F70=1,#REF!=2),AND('VALORACIÓN CON CONTROLES'!F70=2,#REF!=2)),"ZONA RIESGO BAJA",IF(OR(AND('VALORACIÓN CON CONTROLES'!F70=4,#REF!=1),AND('VALORACIÓN CON CONTROLES'!F70=3,#REF!=2),AND('VALORACIÓN CON CONTROLES'!F70=2,#REF!=3),AND('VALORACIÓN CON CONTROLES'!F70=1,#REF!=3)),"ZONA RIESGO MODERADO",IF(OR(AND('VALORACIÓN CON CONTROLES'!F70=5,#REF!=1),AND('VALORACIÓN CON CONTROLES'!F70=5,#REF!=2),AND('VALORACIÓN CON CONTROLES'!F70=4,#REF!=2),AND('VALORACIÓN CON CONTROLES'!F70=4,#REF!=3),AND('VALORACIÓN CON CONTROLES'!F70=3,#REF!=3),AND('VALORACIÓN CON CONTROLES'!F70=2,#REF!=4),AND('VALORACIÓN CON CONTROLES'!F70=1,#REF!=4),AND('VALORACIÓN CON CONTROLES'!F70=1,#REF!=5)),"ZONA RIESGO ALTO",IF(OR(AND('VALORACIÓN CON CONTROLES'!F70=5,#REF!=3),AND('VALORACIÓN CON CONTROLES'!F70=5,#REF!=4),AND('VALORACIÓN CON CONTROLES'!F70=5,#REF!=5),AND('VALORACIÓN CON CONTROLES'!F70=4,#REF!=4),AND('VALORACIÓN CON CONTROLES'!F70=4,#REF!=5),AND('VALORACIÓN CON CONTROLES'!F70=3,#REF!=4),AND('VALORACIÓN CON CONTROLES'!F70=3,#REF!=5),AND('VALORACIÓN CON CONTROLES'!F70=2,#REF!=5)),"ZONA RIESGO EXTREMO")))),0)</f>
        <v>0</v>
      </c>
      <c r="Q68" s="57">
        <f>IF(AND('VALORACIÓN CON CONTROLES'!F70&gt;0,'VALORACIÓN CON CONTROLES'!G70&gt;0),IF(OR(AND('VALORACIÓN CON CONTROLES'!F70=1,'VALORACIÓN CON CONTROLES'!G70=1),AND('VALORACIÓN CON CONTROLES'!F70=2,'VALORACIÓN CON CONTROLES'!G70=1),AND('VALORACIÓN CON CONTROLES'!F70=3,'VALORACIÓN CON CONTROLES'!G70=1),AND('VALORACIÓN CON CONTROLES'!F70=1,'VALORACIÓN CON CONTROLES'!G70=2),AND('VALORACIÓN CON CONTROLES'!F70=2,'VALORACIÓN CON CONTROLES'!G70=2)),"ZONA RIESGO BAJA",IF(OR(AND('VALORACIÓN CON CONTROLES'!F70=4,'VALORACIÓN CON CONTROLES'!G70=1),AND('VALORACIÓN CON CONTROLES'!F70=3,'VALORACIÓN CON CONTROLES'!G70=2),AND('VALORACIÓN CON CONTROLES'!F70=2,'VALORACIÓN CON CONTROLES'!G70=3),AND('VALORACIÓN CON CONTROLES'!F70=1,'VALORACIÓN CON CONTROLES'!G70=3)),"ZONA RIESGO MODERADO",IF(OR(AND('VALORACIÓN CON CONTROLES'!F70=5,'VALORACIÓN CON CONTROLES'!G70=1),AND('VALORACIÓN CON CONTROLES'!F70=5,'VALORACIÓN CON CONTROLES'!G70=2),AND('VALORACIÓN CON CONTROLES'!F70=4,'VALORACIÓN CON CONTROLES'!G70=2),AND('VALORACIÓN CON CONTROLES'!F70=4,'VALORACIÓN CON CONTROLES'!G70=3),AND('VALORACIÓN CON CONTROLES'!F70=3,'VALORACIÓN CON CONTROLES'!G70=3),AND('VALORACIÓN CON CONTROLES'!F70=2,'VALORACIÓN CON CONTROLES'!G70=4),AND('VALORACIÓN CON CONTROLES'!F70=1,'VALORACIÓN CON CONTROLES'!G70=4),AND('VALORACIÓN CON CONTROLES'!F70=1,'VALORACIÓN CON CONTROLES'!G70=5)),"ZONA RIESGO ALTO",IF(OR(AND('VALORACIÓN CON CONTROLES'!F70=5,'VALORACIÓN CON CONTROLES'!G70=3),AND('VALORACIÓN CON CONTROLES'!F70=5,'VALORACIÓN CON CONTROLES'!G70=4),AND('VALORACIÓN CON CONTROLES'!F70=5,'VALORACIÓN CON CONTROLES'!G70=5),AND('VALORACIÓN CON CONTROLES'!F70=4,'VALORACIÓN CON CONTROLES'!G70=4),AND('VALORACIÓN CON CONTROLES'!F70=4,'VALORACIÓN CON CONTROLES'!G70=5),AND('VALORACIÓN CON CONTROLES'!F70=3,'VALORACIÓN CON CONTROLES'!G70=4),AND('VALORACIÓN CON CONTROLES'!F70=3,'VALORACIÓN CON CONTROLES'!G70=5),AND('VALORACIÓN CON CONTROLES'!F70=2,'VALORACIÓN CON CONTROLES'!G70=5)),"ZONA RIESGO EXTREMO")))),0)</f>
        <v>0</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240" x14ac:dyDescent="0.25">
      <c r="A69" s="124" t="s">
        <v>607</v>
      </c>
      <c r="B69" s="124">
        <v>5</v>
      </c>
      <c r="C69" s="124" t="s">
        <v>739</v>
      </c>
      <c r="D69" s="124" t="s">
        <v>740</v>
      </c>
      <c r="E69" s="124" t="s">
        <v>741</v>
      </c>
      <c r="F69" s="124" t="s">
        <v>742</v>
      </c>
      <c r="G69" s="124" t="s">
        <v>743</v>
      </c>
      <c r="H69" s="124" t="s">
        <v>744</v>
      </c>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x14ac:dyDescent="0.25">
      <c r="A76" s="1"/>
      <c r="B76" s="1" t="s">
        <v>376</v>
      </c>
      <c r="C76" s="1"/>
      <c r="D76" s="1" t="s">
        <v>377</v>
      </c>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x14ac:dyDescent="0.25">
      <c r="A77" s="1"/>
      <c r="B77" s="1" t="s">
        <v>401</v>
      </c>
      <c r="C77" s="1"/>
      <c r="D77" s="1" t="s">
        <v>399</v>
      </c>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x14ac:dyDescent="0.25">
      <c r="A78" s="1"/>
      <c r="B78" s="1" t="s">
        <v>174</v>
      </c>
      <c r="C78" s="1"/>
      <c r="D78" s="1" t="s">
        <v>745</v>
      </c>
      <c r="E78" s="1"/>
      <c r="F78" s="1"/>
      <c r="G78" s="1"/>
      <c r="H78" s="1"/>
      <c r="I78" s="1"/>
      <c r="J78" s="1"/>
      <c r="K78" s="1"/>
      <c r="L78" s="1"/>
      <c r="M78" s="1" t="s">
        <v>746</v>
      </c>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x14ac:dyDescent="0.25">
      <c r="A79" s="1"/>
      <c r="B79" s="1" t="s">
        <v>114</v>
      </c>
      <c r="C79" s="1"/>
      <c r="D79" s="1" t="s">
        <v>385</v>
      </c>
      <c r="E79" s="1"/>
      <c r="F79" s="1"/>
      <c r="G79" s="1"/>
      <c r="H79" s="1"/>
      <c r="I79" s="1"/>
      <c r="J79" s="1"/>
      <c r="K79" s="1"/>
      <c r="L79" s="1"/>
      <c r="M79" s="1" t="s">
        <v>379</v>
      </c>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x14ac:dyDescent="0.25">
      <c r="A80" s="1"/>
      <c r="B80" s="1" t="s">
        <v>110</v>
      </c>
      <c r="C80" s="1"/>
      <c r="D80" s="1" t="s">
        <v>410</v>
      </c>
      <c r="E80" s="1"/>
      <c r="F80" s="1"/>
      <c r="G80" s="1"/>
      <c r="H80" s="1"/>
      <c r="I80" s="1"/>
      <c r="J80" s="1"/>
      <c r="K80" s="1"/>
      <c r="L80" s="1"/>
      <c r="M80" s="1" t="s">
        <v>747</v>
      </c>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x14ac:dyDescent="0.25">
      <c r="A81" s="1"/>
      <c r="B81" s="1" t="s">
        <v>748</v>
      </c>
      <c r="C81" s="1"/>
      <c r="D81" s="1" t="s">
        <v>749</v>
      </c>
      <c r="E81" s="1"/>
      <c r="F81" s="1"/>
      <c r="G81" s="1"/>
      <c r="H81" s="1"/>
      <c r="I81" s="1"/>
      <c r="J81" s="1"/>
      <c r="K81" s="1"/>
      <c r="L81" s="1"/>
      <c r="M81" s="1" t="s">
        <v>171</v>
      </c>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x14ac:dyDescent="0.25">
      <c r="A82" s="1"/>
      <c r="B82" s="1"/>
      <c r="C82" s="1"/>
      <c r="D82" s="1"/>
      <c r="E82" s="1"/>
      <c r="F82" s="1"/>
      <c r="G82" s="1"/>
      <c r="H82" s="1"/>
      <c r="I82" s="1"/>
      <c r="J82" s="1"/>
      <c r="K82" s="1"/>
      <c r="L82" s="1"/>
      <c r="M82" s="1" t="s">
        <v>191</v>
      </c>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x14ac:dyDescent="0.25">
      <c r="A83" s="1"/>
      <c r="B83" s="1"/>
      <c r="C83" s="1"/>
      <c r="D83" s="1"/>
      <c r="E83" s="1"/>
      <c r="F83" s="1"/>
      <c r="G83" s="1"/>
      <c r="H83" s="1"/>
      <c r="I83" s="1"/>
      <c r="J83" s="1"/>
      <c r="K83" s="1"/>
      <c r="L83" s="1"/>
      <c r="M83" s="1" t="s">
        <v>1</v>
      </c>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x14ac:dyDescent="0.25">
      <c r="A84" s="1"/>
      <c r="B84" s="1"/>
      <c r="C84" s="1"/>
      <c r="D84" s="1"/>
      <c r="E84" s="1"/>
      <c r="F84" s="1"/>
      <c r="G84" s="1"/>
      <c r="H84" s="1"/>
      <c r="I84" s="1"/>
      <c r="J84" s="1"/>
      <c r="K84" s="1"/>
      <c r="L84" s="1"/>
      <c r="M84" s="1" t="s">
        <v>750</v>
      </c>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x14ac:dyDescent="0.25">
      <c r="A85" s="1"/>
      <c r="B85" s="1"/>
      <c r="C85" s="1"/>
      <c r="D85" s="1"/>
      <c r="E85" s="1"/>
      <c r="F85" s="1"/>
      <c r="G85" s="1"/>
      <c r="H85" s="1"/>
      <c r="I85" s="1"/>
      <c r="J85" s="1"/>
      <c r="K85" s="1"/>
      <c r="L85" s="1"/>
      <c r="M85" s="1" t="s">
        <v>675</v>
      </c>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x14ac:dyDescent="0.25">
      <c r="A86" s="1"/>
      <c r="B86" s="1"/>
      <c r="C86" s="1"/>
      <c r="D86" s="1"/>
      <c r="E86" s="1"/>
      <c r="F86" s="1"/>
      <c r="G86" s="1"/>
      <c r="H86" s="1"/>
      <c r="I86" s="1"/>
      <c r="J86" s="1"/>
      <c r="K86" s="1"/>
      <c r="L86" s="1"/>
      <c r="M86" s="1" t="s">
        <v>260</v>
      </c>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x14ac:dyDescent="0.25">
      <c r="A87" s="1"/>
      <c r="B87" s="1"/>
      <c r="C87" s="1"/>
      <c r="D87" s="1"/>
      <c r="E87" s="1"/>
      <c r="F87" s="1"/>
      <c r="G87" s="1"/>
      <c r="H87" s="1"/>
      <c r="I87" s="1"/>
      <c r="J87" s="1"/>
      <c r="K87" s="1"/>
      <c r="L87" s="1"/>
      <c r="M87" s="1" t="s">
        <v>678</v>
      </c>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x14ac:dyDescent="0.25">
      <c r="A88" s="1"/>
      <c r="B88" s="160"/>
      <c r="C88" s="384" t="s">
        <v>377</v>
      </c>
      <c r="D88" s="384"/>
      <c r="E88" s="384"/>
      <c r="F88" s="384"/>
      <c r="G88" s="384"/>
      <c r="H88" s="1"/>
      <c r="I88" s="1"/>
      <c r="J88" s="1"/>
      <c r="K88" s="1"/>
      <c r="L88" s="1"/>
      <c r="M88" s="1" t="s">
        <v>281</v>
      </c>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5.75" thickBot="1" x14ac:dyDescent="0.3">
      <c r="A89" s="1"/>
      <c r="B89" s="161" t="s">
        <v>376</v>
      </c>
      <c r="C89" s="163" t="s">
        <v>751</v>
      </c>
      <c r="D89" s="163" t="s">
        <v>633</v>
      </c>
      <c r="E89" s="163" t="s">
        <v>629</v>
      </c>
      <c r="F89" s="163" t="s">
        <v>622</v>
      </c>
      <c r="G89" s="163" t="s">
        <v>752</v>
      </c>
      <c r="H89" s="1"/>
      <c r="I89" s="1"/>
      <c r="J89" s="1"/>
      <c r="K89" s="1"/>
      <c r="L89" s="1"/>
      <c r="M89" s="1" t="s">
        <v>297</v>
      </c>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x14ac:dyDescent="0.25">
      <c r="A90" s="1"/>
      <c r="B90" s="162" t="s">
        <v>753</v>
      </c>
      <c r="C90" s="164" t="s">
        <v>754</v>
      </c>
      <c r="D90" s="166" t="s">
        <v>754</v>
      </c>
      <c r="E90" s="169" t="s">
        <v>629</v>
      </c>
      <c r="F90" s="170" t="s">
        <v>755</v>
      </c>
      <c r="G90" s="174" t="s">
        <v>756</v>
      </c>
      <c r="H90" s="1"/>
      <c r="I90" s="1"/>
      <c r="J90" s="1"/>
      <c r="K90" s="1"/>
      <c r="L90" s="1"/>
      <c r="M90" s="1" t="s">
        <v>682</v>
      </c>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x14ac:dyDescent="0.25">
      <c r="A91" s="1"/>
      <c r="B91" s="162" t="s">
        <v>757</v>
      </c>
      <c r="C91" s="165" t="s">
        <v>754</v>
      </c>
      <c r="D91" s="168" t="s">
        <v>629</v>
      </c>
      <c r="E91" s="168" t="s">
        <v>629</v>
      </c>
      <c r="F91" s="171" t="s">
        <v>755</v>
      </c>
      <c r="G91" s="175" t="s">
        <v>756</v>
      </c>
      <c r="H91" s="1"/>
      <c r="I91" s="1"/>
      <c r="J91" s="1"/>
      <c r="K91" s="1"/>
      <c r="L91" s="1"/>
      <c r="M91" s="1" t="s">
        <v>222</v>
      </c>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x14ac:dyDescent="0.25">
      <c r="A92" s="1"/>
      <c r="B92" s="162" t="s">
        <v>758</v>
      </c>
      <c r="C92" s="167" t="s">
        <v>629</v>
      </c>
      <c r="D92" s="168" t="s">
        <v>629</v>
      </c>
      <c r="E92" s="168" t="s">
        <v>629</v>
      </c>
      <c r="F92" s="171" t="s">
        <v>755</v>
      </c>
      <c r="G92" s="175" t="s">
        <v>756</v>
      </c>
      <c r="H92" s="1"/>
      <c r="I92" s="1"/>
      <c r="J92" s="1"/>
      <c r="K92" s="1"/>
      <c r="L92" s="1"/>
      <c r="M92" s="1" t="s">
        <v>759</v>
      </c>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x14ac:dyDescent="0.25">
      <c r="A93" s="1"/>
      <c r="B93" s="162" t="s">
        <v>760</v>
      </c>
      <c r="C93" s="167" t="s">
        <v>629</v>
      </c>
      <c r="D93" s="168" t="s">
        <v>629</v>
      </c>
      <c r="E93" s="171" t="s">
        <v>755</v>
      </c>
      <c r="F93" s="171" t="s">
        <v>755</v>
      </c>
      <c r="G93" s="175" t="s">
        <v>756</v>
      </c>
      <c r="H93" s="1"/>
      <c r="I93" s="1"/>
      <c r="J93" s="1"/>
      <c r="K93" s="1"/>
      <c r="L93" s="1"/>
      <c r="M93" s="1" t="s">
        <v>241</v>
      </c>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5.75" thickBot="1" x14ac:dyDescent="0.3">
      <c r="A94" s="1"/>
      <c r="B94" s="162" t="s">
        <v>761</v>
      </c>
      <c r="C94" s="173" t="s">
        <v>755</v>
      </c>
      <c r="D94" s="172" t="s">
        <v>755</v>
      </c>
      <c r="E94" s="172" t="s">
        <v>755</v>
      </c>
      <c r="F94" s="172" t="s">
        <v>755</v>
      </c>
      <c r="G94" s="176" t="s">
        <v>756</v>
      </c>
      <c r="H94" s="1"/>
      <c r="I94" s="1"/>
      <c r="J94" s="1"/>
      <c r="K94" s="1"/>
      <c r="L94" s="1"/>
      <c r="M94" s="1" t="s">
        <v>762</v>
      </c>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x14ac:dyDescent="0.25">
      <c r="A95" s="1"/>
      <c r="B95" s="1"/>
      <c r="C95" s="1"/>
      <c r="D95" s="1"/>
      <c r="E95" s="1"/>
      <c r="F95" s="1"/>
      <c r="G95" s="1"/>
      <c r="H95" s="1"/>
      <c r="I95" s="1"/>
      <c r="J95" s="1"/>
      <c r="K95" s="1"/>
      <c r="L95" s="1"/>
      <c r="M95" s="1" t="s">
        <v>347</v>
      </c>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x14ac:dyDescent="0.25">
      <c r="A96" s="1"/>
      <c r="B96" s="1"/>
      <c r="C96" s="1"/>
      <c r="D96" s="1"/>
      <c r="E96" s="1"/>
      <c r="F96" s="1"/>
      <c r="G96" s="1"/>
      <c r="H96" s="1"/>
      <c r="I96" s="1"/>
      <c r="J96" s="1"/>
      <c r="K96" s="1"/>
      <c r="L96" s="1"/>
      <c r="M96" s="1" t="s">
        <v>351</v>
      </c>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x14ac:dyDescent="0.25">
      <c r="A97" s="1"/>
      <c r="B97" s="1"/>
      <c r="C97" s="1"/>
      <c r="D97" s="1"/>
      <c r="E97" s="1"/>
      <c r="F97" s="1"/>
      <c r="G97" s="1"/>
      <c r="H97" s="1"/>
      <c r="I97" s="1"/>
      <c r="J97" s="1"/>
      <c r="K97" s="1"/>
      <c r="L97" s="1"/>
      <c r="M97" s="1" t="s">
        <v>763</v>
      </c>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75" thickBo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ht="15.75" thickBot="1" x14ac:dyDescent="0.3">
      <c r="A114" s="1"/>
      <c r="B114" s="177" t="s">
        <v>764</v>
      </c>
      <c r="C114" s="1"/>
      <c r="D114" s="184" t="s">
        <v>765</v>
      </c>
      <c r="E114" s="1"/>
      <c r="F114" s="184" t="s">
        <v>766</v>
      </c>
      <c r="G114" s="1"/>
      <c r="H114" s="177" t="s">
        <v>21</v>
      </c>
      <c r="I114" s="1"/>
      <c r="J114" s="177" t="s">
        <v>767</v>
      </c>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ht="15.75" thickBot="1" x14ac:dyDescent="0.3">
      <c r="A115" s="1"/>
      <c r="B115" s="207" t="s">
        <v>404</v>
      </c>
      <c r="C115" s="185"/>
      <c r="D115" s="206" t="s">
        <v>388</v>
      </c>
      <c r="E115" s="1"/>
      <c r="F115" s="210" t="s">
        <v>768</v>
      </c>
      <c r="G115" s="1"/>
      <c r="H115" s="1" t="s">
        <v>381</v>
      </c>
      <c r="I115" s="1"/>
      <c r="J115" s="178" t="s">
        <v>144</v>
      </c>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ht="15.75" thickBot="1" x14ac:dyDescent="0.3">
      <c r="A116" s="1"/>
      <c r="B116" s="207" t="s">
        <v>769</v>
      </c>
      <c r="C116" s="185"/>
      <c r="D116" s="206" t="s">
        <v>770</v>
      </c>
      <c r="E116" s="1"/>
      <c r="F116" s="210" t="s">
        <v>771</v>
      </c>
      <c r="G116" s="1"/>
      <c r="H116" s="1" t="s">
        <v>402</v>
      </c>
      <c r="I116" s="1"/>
      <c r="J116" s="178" t="s">
        <v>268</v>
      </c>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ht="15.75" thickBot="1" x14ac:dyDescent="0.3">
      <c r="A117" s="1"/>
      <c r="B117" s="207" t="s">
        <v>389</v>
      </c>
      <c r="C117" s="185"/>
      <c r="D117" s="206" t="s">
        <v>772</v>
      </c>
      <c r="E117" s="1"/>
      <c r="F117" s="210" t="s">
        <v>398</v>
      </c>
      <c r="G117" s="1"/>
      <c r="H117" s="1" t="s">
        <v>407</v>
      </c>
      <c r="I117" s="1"/>
      <c r="J117" s="178" t="s">
        <v>427</v>
      </c>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ht="23.25" thickBot="1" x14ac:dyDescent="0.3">
      <c r="A118" s="1"/>
      <c r="B118" s="207" t="s">
        <v>773</v>
      </c>
      <c r="C118" s="185"/>
      <c r="D118" s="206" t="s">
        <v>774</v>
      </c>
      <c r="E118" s="1"/>
      <c r="F118" s="210" t="s">
        <v>405</v>
      </c>
      <c r="G118" s="1"/>
      <c r="H118" s="1"/>
      <c r="I118" s="1"/>
      <c r="J118" s="178" t="s">
        <v>299</v>
      </c>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ht="24.75" thickBot="1" x14ac:dyDescent="0.3">
      <c r="A119" s="1"/>
      <c r="B119" s="207" t="s">
        <v>517</v>
      </c>
      <c r="C119" s="185"/>
      <c r="D119" s="206" t="s">
        <v>775</v>
      </c>
      <c r="E119" s="1"/>
      <c r="F119" s="210" t="s">
        <v>426</v>
      </c>
      <c r="G119" s="1"/>
      <c r="H119" s="1"/>
      <c r="I119" s="1"/>
      <c r="J119" s="178" t="s">
        <v>776</v>
      </c>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ht="23.25" thickBot="1" x14ac:dyDescent="0.3">
      <c r="A120" s="1"/>
      <c r="B120" s="207" t="s">
        <v>777</v>
      </c>
      <c r="C120" s="185"/>
      <c r="D120" s="206" t="s">
        <v>778</v>
      </c>
      <c r="E120" s="1"/>
      <c r="F120" s="210" t="s">
        <v>461</v>
      </c>
      <c r="G120" s="1"/>
      <c r="H120" s="1"/>
      <c r="I120" s="1"/>
      <c r="J120" s="178" t="s">
        <v>108</v>
      </c>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ht="15.75" thickBot="1" x14ac:dyDescent="0.3">
      <c r="A121" s="1"/>
      <c r="B121" s="207" t="s">
        <v>779</v>
      </c>
      <c r="C121" s="185"/>
      <c r="D121" s="206" t="s">
        <v>780</v>
      </c>
      <c r="E121" s="1"/>
      <c r="F121" s="210" t="s">
        <v>409</v>
      </c>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ht="15.75" thickBot="1" x14ac:dyDescent="0.3">
      <c r="A122" s="1"/>
      <c r="B122" s="207" t="s">
        <v>781</v>
      </c>
      <c r="C122" s="185"/>
      <c r="D122" s="206" t="s">
        <v>403</v>
      </c>
      <c r="E122" s="1"/>
      <c r="F122" s="210" t="s">
        <v>782</v>
      </c>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ht="23.25" thickBot="1" x14ac:dyDescent="0.3">
      <c r="A123" s="1"/>
      <c r="B123" s="207" t="s">
        <v>783</v>
      </c>
      <c r="C123" s="185"/>
      <c r="D123" s="206" t="s">
        <v>784</v>
      </c>
      <c r="E123" s="1"/>
      <c r="F123" s="210" t="s">
        <v>463</v>
      </c>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ht="15.75" thickBot="1" x14ac:dyDescent="0.3">
      <c r="A124" s="1"/>
      <c r="B124" s="207" t="s">
        <v>785</v>
      </c>
      <c r="C124" s="185"/>
      <c r="D124" s="206" t="s">
        <v>397</v>
      </c>
      <c r="E124" s="1"/>
      <c r="F124" s="210" t="s">
        <v>786</v>
      </c>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ht="15.75" thickBot="1" x14ac:dyDescent="0.3">
      <c r="A125" s="1"/>
      <c r="B125" s="207" t="s">
        <v>383</v>
      </c>
      <c r="C125" s="185"/>
      <c r="D125" s="206" t="s">
        <v>787</v>
      </c>
      <c r="E125" s="1"/>
      <c r="F125" s="210" t="s">
        <v>788</v>
      </c>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ht="15.75" thickBot="1" x14ac:dyDescent="0.3">
      <c r="A126" s="1"/>
      <c r="B126" s="207" t="s">
        <v>789</v>
      </c>
      <c r="C126" s="185"/>
      <c r="D126" s="206" t="s">
        <v>790</v>
      </c>
      <c r="E126" s="1"/>
      <c r="F126" s="210" t="s">
        <v>384</v>
      </c>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ht="23.25" thickBot="1" x14ac:dyDescent="0.3">
      <c r="A127" s="1"/>
      <c r="B127" s="207" t="s">
        <v>791</v>
      </c>
      <c r="C127" s="185"/>
      <c r="D127" s="206" t="s">
        <v>391</v>
      </c>
      <c r="E127" s="1"/>
      <c r="F127" s="210" t="s">
        <v>792</v>
      </c>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ht="23.25" thickBot="1" x14ac:dyDescent="0.3">
      <c r="A128" s="1"/>
      <c r="B128" s="207" t="s">
        <v>412</v>
      </c>
      <c r="C128" s="185"/>
      <c r="D128" s="206" t="s">
        <v>382</v>
      </c>
      <c r="E128" s="1"/>
      <c r="F128" s="210" t="s">
        <v>793</v>
      </c>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ht="23.25" thickBot="1" x14ac:dyDescent="0.3">
      <c r="A129" s="1"/>
      <c r="B129" s="207" t="s">
        <v>508</v>
      </c>
      <c r="C129" s="185"/>
      <c r="D129" s="206" t="s">
        <v>794</v>
      </c>
      <c r="E129" s="1"/>
      <c r="F129" s="210" t="s">
        <v>400</v>
      </c>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ht="15.75" thickBot="1" x14ac:dyDescent="0.3">
      <c r="A130" s="1"/>
      <c r="B130" s="207" t="s">
        <v>392</v>
      </c>
      <c r="C130" s="185"/>
      <c r="D130" s="206" t="s">
        <v>795</v>
      </c>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ht="15.75" thickBot="1" x14ac:dyDescent="0.3">
      <c r="A131" s="1"/>
      <c r="B131" s="207" t="s">
        <v>796</v>
      </c>
      <c r="C131" s="185"/>
      <c r="D131" s="206" t="s">
        <v>797</v>
      </c>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ht="15.75" thickBot="1" x14ac:dyDescent="0.3">
      <c r="A132" s="1"/>
      <c r="B132" s="207" t="s">
        <v>798</v>
      </c>
      <c r="C132" s="185"/>
      <c r="D132" s="206" t="s">
        <v>430</v>
      </c>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ht="23.25" thickBot="1" x14ac:dyDescent="0.3">
      <c r="A133" s="1"/>
      <c r="B133" s="207" t="s">
        <v>799</v>
      </c>
      <c r="C133" s="185"/>
      <c r="D133" s="206" t="s">
        <v>800</v>
      </c>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ht="23.25" thickBot="1" x14ac:dyDescent="0.3">
      <c r="A134" s="1"/>
      <c r="B134" s="207" t="s">
        <v>801</v>
      </c>
      <c r="C134" s="185"/>
      <c r="D134" s="206" t="s">
        <v>802</v>
      </c>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ht="15.75" thickBot="1" x14ac:dyDescent="0.3">
      <c r="A135" s="1"/>
      <c r="B135" s="207" t="s">
        <v>803</v>
      </c>
      <c r="C135" s="185"/>
      <c r="D135" s="206" t="s">
        <v>804</v>
      </c>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ht="15.75" thickBot="1" x14ac:dyDescent="0.3">
      <c r="A136" s="1"/>
      <c r="B136" s="207" t="s">
        <v>805</v>
      </c>
      <c r="C136" s="185"/>
      <c r="D136" s="206" t="s">
        <v>806</v>
      </c>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ht="23.25" thickBot="1" x14ac:dyDescent="0.3">
      <c r="A137" s="1"/>
      <c r="B137" s="207" t="s">
        <v>807</v>
      </c>
      <c r="C137" s="185"/>
      <c r="D137" s="206" t="s">
        <v>808</v>
      </c>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ht="23.25" thickBot="1" x14ac:dyDescent="0.3">
      <c r="A138" s="1"/>
      <c r="B138" s="207" t="s">
        <v>809</v>
      </c>
      <c r="C138" s="185"/>
      <c r="D138" s="206" t="s">
        <v>810</v>
      </c>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ht="23.25" thickBot="1" x14ac:dyDescent="0.3">
      <c r="A139" s="1"/>
      <c r="B139" s="207" t="s">
        <v>811</v>
      </c>
      <c r="C139" s="185"/>
      <c r="D139" s="206" t="s">
        <v>812</v>
      </c>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ht="22.5" customHeight="1" thickBot="1" x14ac:dyDescent="0.3">
      <c r="A140" s="1"/>
      <c r="B140" s="207" t="s">
        <v>813</v>
      </c>
      <c r="C140" s="185"/>
      <c r="D140" s="206" t="s">
        <v>814</v>
      </c>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ht="23.25" thickBot="1" x14ac:dyDescent="0.3">
      <c r="A141" s="1"/>
      <c r="B141" s="207" t="s">
        <v>815</v>
      </c>
      <c r="C141" s="185"/>
      <c r="D141" s="206" t="s">
        <v>816</v>
      </c>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ht="26.25" customHeight="1" thickBot="1" x14ac:dyDescent="0.3">
      <c r="A142" s="1"/>
      <c r="B142" s="207" t="s">
        <v>817</v>
      </c>
      <c r="C142" s="185"/>
      <c r="D142" s="206" t="s">
        <v>818</v>
      </c>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ht="29.25" customHeight="1" thickBot="1" x14ac:dyDescent="0.3">
      <c r="A143" s="1"/>
      <c r="B143" s="207" t="s">
        <v>819</v>
      </c>
      <c r="C143" s="185"/>
      <c r="D143" s="206" t="s">
        <v>820</v>
      </c>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ht="23.25" thickBot="1" x14ac:dyDescent="0.3">
      <c r="A144" s="1"/>
      <c r="B144" s="207" t="s">
        <v>821</v>
      </c>
      <c r="C144" s="185"/>
      <c r="D144" s="206" t="s">
        <v>822</v>
      </c>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ht="23.25" thickBot="1" x14ac:dyDescent="0.3">
      <c r="A145" s="1"/>
      <c r="B145" s="207" t="s">
        <v>823</v>
      </c>
      <c r="C145" s="185"/>
      <c r="D145" s="206" t="s">
        <v>824</v>
      </c>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ht="26.25" customHeight="1" thickBot="1" x14ac:dyDescent="0.3">
      <c r="A146" s="1"/>
      <c r="B146" s="207" t="s">
        <v>825</v>
      </c>
      <c r="C146" s="185"/>
      <c r="D146" s="206" t="s">
        <v>826</v>
      </c>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ht="30" customHeight="1" thickBot="1" x14ac:dyDescent="0.3">
      <c r="A147" s="1"/>
      <c r="B147" s="207" t="s">
        <v>827</v>
      </c>
      <c r="C147" s="185"/>
      <c r="D147" s="206" t="s">
        <v>828</v>
      </c>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ht="21.75" customHeight="1" thickBot="1" x14ac:dyDescent="0.3">
      <c r="A148" s="1"/>
      <c r="B148" s="207" t="s">
        <v>829</v>
      </c>
      <c r="C148" s="185"/>
      <c r="D148" s="206" t="s">
        <v>830</v>
      </c>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ht="26.25" customHeight="1" thickBot="1" x14ac:dyDescent="0.3">
      <c r="A149" s="1"/>
      <c r="B149" s="207" t="s">
        <v>831</v>
      </c>
      <c r="C149" s="185"/>
      <c r="D149" s="206" t="s">
        <v>832</v>
      </c>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ht="25.5" customHeight="1" thickBot="1" x14ac:dyDescent="0.3">
      <c r="A150" s="1"/>
      <c r="B150" s="207" t="s">
        <v>833</v>
      </c>
      <c r="C150" s="185"/>
      <c r="D150" s="206" t="s">
        <v>834</v>
      </c>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ht="15.75" thickBot="1" x14ac:dyDescent="0.3">
      <c r="A151" s="1"/>
      <c r="B151" s="207" t="s">
        <v>835</v>
      </c>
      <c r="C151" s="185"/>
      <c r="D151" s="206" t="s">
        <v>836</v>
      </c>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ht="23.25" thickBot="1" x14ac:dyDescent="0.3">
      <c r="A152" s="1"/>
      <c r="B152" s="207" t="s">
        <v>837</v>
      </c>
      <c r="C152" s="185"/>
      <c r="D152" s="206" t="s">
        <v>838</v>
      </c>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ht="25.5" customHeight="1" thickBot="1" x14ac:dyDescent="0.3">
      <c r="A153" s="1"/>
      <c r="B153" s="207" t="s">
        <v>839</v>
      </c>
      <c r="C153" s="185"/>
      <c r="D153" s="206" t="s">
        <v>840</v>
      </c>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ht="25.5" customHeight="1" thickBot="1" x14ac:dyDescent="0.3">
      <c r="A154" s="1"/>
      <c r="B154" s="207" t="s">
        <v>841</v>
      </c>
      <c r="C154" s="185"/>
      <c r="D154" s="206" t="s">
        <v>842</v>
      </c>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ht="15.75" thickBot="1" x14ac:dyDescent="0.3">
      <c r="A155" s="1"/>
      <c r="B155" s="207" t="s">
        <v>843</v>
      </c>
      <c r="C155" s="185"/>
      <c r="D155" s="206" t="s">
        <v>844</v>
      </c>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ht="25.5" customHeight="1" thickBot="1" x14ac:dyDescent="0.3">
      <c r="A156" s="1"/>
      <c r="B156" s="207" t="s">
        <v>845</v>
      </c>
      <c r="C156" s="185"/>
      <c r="D156" s="206" t="s">
        <v>846</v>
      </c>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ht="15.75" thickBot="1" x14ac:dyDescent="0.3">
      <c r="A157" s="1"/>
      <c r="B157" s="207" t="s">
        <v>847</v>
      </c>
      <c r="C157" s="185"/>
      <c r="D157" s="206" t="s">
        <v>848</v>
      </c>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ht="34.5" thickBot="1" x14ac:dyDescent="0.3">
      <c r="A158" s="1"/>
      <c r="B158" s="207" t="s">
        <v>849</v>
      </c>
      <c r="C158" s="185"/>
      <c r="D158" s="206" t="s">
        <v>850</v>
      </c>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ht="23.25" thickBot="1" x14ac:dyDescent="0.3">
      <c r="A159" s="1"/>
      <c r="B159" s="207" t="s">
        <v>851</v>
      </c>
      <c r="C159" s="185"/>
      <c r="D159" s="206" t="s">
        <v>852</v>
      </c>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ht="15.75" thickBot="1" x14ac:dyDescent="0.3">
      <c r="A160" s="1"/>
      <c r="B160" s="207" t="s">
        <v>853</v>
      </c>
      <c r="C160" s="185"/>
      <c r="D160" s="206" t="s">
        <v>854</v>
      </c>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ht="34.5" thickBot="1" x14ac:dyDescent="0.3">
      <c r="A161" s="1"/>
      <c r="B161" s="207" t="s">
        <v>855</v>
      </c>
      <c r="C161" s="185"/>
      <c r="D161" s="206" t="s">
        <v>856</v>
      </c>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ht="23.25" thickBot="1" x14ac:dyDescent="0.3">
      <c r="A162" s="1"/>
      <c r="B162" s="207" t="s">
        <v>857</v>
      </c>
      <c r="C162" s="185"/>
      <c r="D162" s="206" t="s">
        <v>858</v>
      </c>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ht="15.75" thickBot="1" x14ac:dyDescent="0.3">
      <c r="A163" s="1"/>
      <c r="B163" s="207" t="s">
        <v>859</v>
      </c>
      <c r="C163" s="185"/>
      <c r="D163" s="206" t="s">
        <v>860</v>
      </c>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ht="15.75" thickBot="1" x14ac:dyDescent="0.3">
      <c r="A164" s="1"/>
      <c r="B164" s="207" t="s">
        <v>861</v>
      </c>
      <c r="C164" s="185"/>
      <c r="D164" s="206" t="s">
        <v>862</v>
      </c>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ht="15.75" thickBot="1" x14ac:dyDescent="0.3">
      <c r="A165" s="1"/>
      <c r="B165" s="207" t="s">
        <v>536</v>
      </c>
      <c r="C165" s="185"/>
      <c r="D165" s="206" t="s">
        <v>863</v>
      </c>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ht="15.75" thickBot="1" x14ac:dyDescent="0.3">
      <c r="A166" s="1"/>
      <c r="B166" s="207" t="s">
        <v>864</v>
      </c>
      <c r="C166" s="185"/>
      <c r="D166" s="206" t="s">
        <v>865</v>
      </c>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ht="15.75" thickBot="1" x14ac:dyDescent="0.3">
      <c r="A167" s="1"/>
      <c r="B167" s="207" t="s">
        <v>866</v>
      </c>
      <c r="C167" s="185"/>
      <c r="D167" s="206" t="s">
        <v>411</v>
      </c>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ht="15.75" thickBot="1" x14ac:dyDescent="0.3">
      <c r="A168" s="1"/>
      <c r="B168" s="207" t="s">
        <v>867</v>
      </c>
      <c r="C168" s="185"/>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ht="23.25" thickBot="1" x14ac:dyDescent="0.3">
      <c r="A169" s="1"/>
      <c r="B169" s="207" t="s">
        <v>868</v>
      </c>
      <c r="C169" s="185"/>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ht="23.25" thickBot="1" x14ac:dyDescent="0.3">
      <c r="A170" s="1"/>
      <c r="B170" s="207" t="s">
        <v>869</v>
      </c>
      <c r="C170" s="185"/>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ht="15.75" thickBot="1" x14ac:dyDescent="0.3">
      <c r="A171" s="1"/>
      <c r="B171" s="207" t="s">
        <v>870</v>
      </c>
      <c r="C171" s="185"/>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ht="23.25" thickBot="1" x14ac:dyDescent="0.3">
      <c r="A172" s="1"/>
      <c r="B172" s="207" t="s">
        <v>871</v>
      </c>
      <c r="C172" s="185"/>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ht="15.75" thickBot="1" x14ac:dyDescent="0.3">
      <c r="A173" s="1"/>
      <c r="B173" s="207" t="s">
        <v>872</v>
      </c>
      <c r="C173" s="185"/>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ht="15.75" thickBot="1" x14ac:dyDescent="0.3">
      <c r="A174" s="1"/>
      <c r="B174" s="207" t="s">
        <v>873</v>
      </c>
      <c r="C174" s="185"/>
      <c r="D174" s="205"/>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ht="15.75" thickBot="1" x14ac:dyDescent="0.3">
      <c r="A175" s="1"/>
      <c r="B175" s="207" t="s">
        <v>874</v>
      </c>
      <c r="C175" s="185"/>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ht="15.75" thickBot="1" x14ac:dyDescent="0.3">
      <c r="A176" s="1"/>
      <c r="B176" s="207" t="s">
        <v>875</v>
      </c>
      <c r="C176" s="185"/>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ht="15.75" thickBot="1" x14ac:dyDescent="0.3">
      <c r="A177" s="1"/>
      <c r="B177" s="207" t="s">
        <v>876</v>
      </c>
      <c r="C177" s="185"/>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ht="23.25" thickBot="1" x14ac:dyDescent="0.3">
      <c r="A178" s="1"/>
      <c r="B178" s="207" t="s">
        <v>877</v>
      </c>
      <c r="C178" s="185"/>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ht="15.75" thickBot="1" x14ac:dyDescent="0.3">
      <c r="A179" s="1"/>
      <c r="B179" s="207" t="s">
        <v>878</v>
      </c>
      <c r="C179" s="185"/>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ht="15.75" thickBot="1" x14ac:dyDescent="0.3">
      <c r="A180" s="1"/>
      <c r="B180" s="207" t="s">
        <v>879</v>
      </c>
      <c r="C180" s="185"/>
      <c r="D180" s="205"/>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ht="15.75" thickBot="1" x14ac:dyDescent="0.3">
      <c r="A181" s="1"/>
      <c r="B181" s="207" t="s">
        <v>880</v>
      </c>
      <c r="C181" s="185"/>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ht="23.25" thickBot="1" x14ac:dyDescent="0.3">
      <c r="A182" s="1"/>
      <c r="B182" s="207" t="s">
        <v>881</v>
      </c>
      <c r="C182" s="185"/>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ht="15.75" thickBot="1" x14ac:dyDescent="0.3">
      <c r="A183" s="1"/>
      <c r="B183" s="207" t="s">
        <v>882</v>
      </c>
      <c r="C183" s="185"/>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ht="15.75" thickBot="1" x14ac:dyDescent="0.3">
      <c r="A184" s="1"/>
      <c r="B184" s="207" t="s">
        <v>883</v>
      </c>
      <c r="C184" s="185"/>
      <c r="D184" s="186"/>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ht="15.75" thickBot="1" x14ac:dyDescent="0.3">
      <c r="A185" s="1"/>
      <c r="B185" s="207" t="s">
        <v>429</v>
      </c>
      <c r="C185" s="185"/>
      <c r="D185" s="186"/>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25">
      <c r="A186" s="1"/>
      <c r="B186" s="207" t="s">
        <v>884</v>
      </c>
      <c r="C186" s="185"/>
      <c r="D186" s="186"/>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ht="15.75" thickBot="1" x14ac:dyDescent="0.3">
      <c r="A187" s="1"/>
      <c r="B187" s="207" t="s">
        <v>885</v>
      </c>
      <c r="C187" s="185"/>
      <c r="D187" s="186"/>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ht="15.75" thickBot="1" x14ac:dyDescent="0.3">
      <c r="A188" s="1"/>
      <c r="B188" s="207" t="s">
        <v>886</v>
      </c>
      <c r="C188" s="185"/>
      <c r="D188" s="186"/>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ht="15.75" thickBot="1" x14ac:dyDescent="0.3">
      <c r="A189" s="1"/>
      <c r="B189" s="207" t="s">
        <v>887</v>
      </c>
      <c r="C189" s="185"/>
      <c r="D189" s="186"/>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ht="15.75" thickBot="1" x14ac:dyDescent="0.3">
      <c r="A190" s="1"/>
      <c r="B190" s="207" t="s">
        <v>888</v>
      </c>
      <c r="C190" s="185"/>
      <c r="D190" s="186"/>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ht="15.75" thickBot="1" x14ac:dyDescent="0.3">
      <c r="A191" s="1"/>
      <c r="B191" s="207" t="s">
        <v>889</v>
      </c>
      <c r="C191" s="185"/>
      <c r="D191" s="186"/>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ht="15.75" thickBot="1" x14ac:dyDescent="0.3">
      <c r="A192" s="1"/>
      <c r="B192" s="207" t="s">
        <v>515</v>
      </c>
      <c r="C192" s="185"/>
      <c r="D192" s="186"/>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ht="15.75" thickBot="1" x14ac:dyDescent="0.3">
      <c r="A193" s="1"/>
      <c r="B193" s="207" t="s">
        <v>890</v>
      </c>
      <c r="C193" s="185"/>
      <c r="D193" s="186"/>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ht="15.75" thickBot="1" x14ac:dyDescent="0.3">
      <c r="A194" s="1"/>
      <c r="B194" s="207" t="s">
        <v>891</v>
      </c>
      <c r="C194" s="185"/>
      <c r="D194" s="186"/>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ht="15.75" thickBot="1" x14ac:dyDescent="0.3">
      <c r="A195" s="1"/>
      <c r="B195" s="207" t="s">
        <v>432</v>
      </c>
      <c r="C195" s="185"/>
      <c r="D195" s="185"/>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ht="15.75" thickBot="1" x14ac:dyDescent="0.3">
      <c r="A196" s="1"/>
      <c r="B196" s="207" t="s">
        <v>892</v>
      </c>
      <c r="C196" s="185"/>
      <c r="D196" s="185"/>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ht="15.75" thickBot="1" x14ac:dyDescent="0.3">
      <c r="A197" s="1"/>
      <c r="B197" s="207" t="s">
        <v>893</v>
      </c>
      <c r="C197" s="185"/>
      <c r="D197" s="185"/>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row r="233" spans="1:62"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row>
  </sheetData>
  <sortState xmlns:xlrd2="http://schemas.microsoft.com/office/spreadsheetml/2017/richdata2" ref="D116:D167">
    <sortCondition ref="D116:D167"/>
  </sortState>
  <mergeCells count="9">
    <mergeCell ref="C88:G88"/>
    <mergeCell ref="A63:A64"/>
    <mergeCell ref="B63:B64"/>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dentificador xmlns="317b0811-5d78-4298-b8b8-45389b1e9f9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716846D80C26648A4C43B22FCA2F29D" ma:contentTypeVersion="14" ma:contentTypeDescription="Crear nuevo documento." ma:contentTypeScope="" ma:versionID="02f7454a26329758317e1bb129d74604">
  <xsd:schema xmlns:xsd="http://www.w3.org/2001/XMLSchema" xmlns:xs="http://www.w3.org/2001/XMLSchema" xmlns:p="http://schemas.microsoft.com/office/2006/metadata/properties" xmlns:ns2="317b0811-5d78-4298-b8b8-45389b1e9f97" xmlns:ns3="c85ddaac-35ce-4e70-8c42-2d6c13935514" targetNamespace="http://schemas.microsoft.com/office/2006/metadata/properties" ma:root="true" ma:fieldsID="4ada6fd22ca1ae179ae6d2360637db80" ns2:_="" ns3:_="">
    <xsd:import namespace="317b0811-5d78-4298-b8b8-45389b1e9f97"/>
    <xsd:import namespace="c85ddaac-35ce-4e70-8c42-2d6c139355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Identificador" minOccurs="0"/>
                <xsd:element ref="ns2:MediaServiceAutoTag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b0811-5d78-4298-b8b8-45389b1e9f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dentificador" ma:index="12" nillable="true" ma:displayName="Identificador" ma:internalName="Identificador">
      <xsd:simpleType>
        <xsd:restriction base="dms:Text">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5ddaac-35ce-4e70-8c42-2d6c1393551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2731A9-D834-4B45-970C-D4E9AA258FDB}">
  <ds:schemaRefs>
    <ds:schemaRef ds:uri="http://schemas.microsoft.com/office/2006/metadata/properties"/>
    <ds:schemaRef ds:uri="http://schemas.microsoft.com/office/infopath/2007/PartnerControls"/>
    <ds:schemaRef ds:uri="317b0811-5d78-4298-b8b8-45389b1e9f97"/>
  </ds:schemaRefs>
</ds:datastoreItem>
</file>

<file path=customXml/itemProps2.xml><?xml version="1.0" encoding="utf-8"?>
<ds:datastoreItem xmlns:ds="http://schemas.openxmlformats.org/officeDocument/2006/customXml" ds:itemID="{A1BD8508-9E63-4039-964E-AA16CB227D77}">
  <ds:schemaRefs>
    <ds:schemaRef ds:uri="http://schemas.microsoft.com/sharepoint/v3/contenttype/forms"/>
  </ds:schemaRefs>
</ds:datastoreItem>
</file>

<file path=customXml/itemProps3.xml><?xml version="1.0" encoding="utf-8"?>
<ds:datastoreItem xmlns:ds="http://schemas.openxmlformats.org/officeDocument/2006/customXml" ds:itemID="{529E60BD-2B7F-4845-AE03-88E69CF5D4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b0811-5d78-4298-b8b8-45389b1e9f97"/>
    <ds:schemaRef ds:uri="c85ddaac-35ce-4e70-8c42-2d6c139355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SDSCJ</vt:lpstr>
      <vt:lpstr>HOJA RESUMEN</vt:lpstr>
      <vt:lpstr>LISTADO DE ACTIVOS - ICC</vt:lpstr>
      <vt:lpstr>RIESGO INHERENTE</vt:lpstr>
      <vt:lpstr>TRATAMIENTO DE RIESGO</vt:lpstr>
      <vt:lpstr>VALORACIÓN CON CONTROLES</vt:lpstr>
      <vt:lpstr>TRATAMIENTO DE RIESGO RESIDUAL </vt:lpstr>
      <vt:lpstr>CONTROL DE CAMBIOS</vt:lpstr>
      <vt:lpstr>TABLAS DE INFORMACIÓN</vt:lpstr>
      <vt:lpstr>'CONTROL DE CAMBIOS'!Área_de_impresión</vt:lpstr>
      <vt:lpstr>'HOJA RESUMEN'!Área_de_impresión</vt:lpstr>
      <vt:lpstr>'LISTADO DE ACTIVOS - ICC'!Área_de_impresión</vt:lpstr>
      <vt:lpstr>'RIESGO INHERENTE'!Área_de_impresión</vt:lpstr>
      <vt:lpstr>SDSCJ!Área_de_impresión</vt:lpstr>
      <vt:lpstr>'TRATAMIENTO DE RIESGO'!Área_de_impresión</vt:lpstr>
      <vt:lpstr>'TRATAMIENTO DE RIESGO RESIDUAL '!Área_de_impresión</vt:lpstr>
      <vt:lpstr>'VALORACIÓN CON CONTROLES'!Área_de_impresión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DIGITAL</cp:lastModifiedBy>
  <cp:revision/>
  <dcterms:created xsi:type="dcterms:W3CDTF">2016-11-30T14:47:26Z</dcterms:created>
  <dcterms:modified xsi:type="dcterms:W3CDTF">2022-12-30T15:25:37Z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0x010100F716846D80C26648A4C43B22FCA2F29D</vt:lpwstr>
  </property>
</Properties>
</file>