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https://scjgovcol-my.sharepoint.com/personal/andrea_alejo_scj_gov_co/Documents/Andrea Alejo 2022 SDSCJ/CTO-558-2023/Entregables/09. Publicaciones/Abril/"/>
    </mc:Choice>
  </mc:AlternateContent>
  <xr:revisionPtr revIDLastSave="2" documentId="11_F85B709013569AB0719E35A6BFEB31C591FDD72E" xr6:coauthVersionLast="47" xr6:coauthVersionMax="47" xr10:uidLastSave="{A8F68EA8-55DF-4C3F-9A28-3B6B9DD34A53}"/>
  <bookViews>
    <workbookView xWindow="-120" yWindow="-120" windowWidth="20730" windowHeight="11040" xr2:uid="{00000000-000D-0000-FFFF-FFFF00000000}"/>
  </bookViews>
  <sheets>
    <sheet name="AnexoPMIIVTrim-2022" sheetId="48" r:id="rId1"/>
    <sheet name="Listas" sheetId="4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27" i="48" l="1"/>
  <c r="AK27" i="48"/>
  <c r="V27" i="48"/>
  <c r="AO27" i="48" s="1"/>
  <c r="AN26" i="48"/>
  <c r="AK26" i="48"/>
  <c r="V26" i="48"/>
  <c r="AO26" i="48" s="1"/>
  <c r="AN25" i="48"/>
  <c r="AK25" i="48"/>
  <c r="V25" i="48"/>
  <c r="AO25" i="48" s="1"/>
  <c r="AN24" i="48"/>
  <c r="AK24" i="48"/>
  <c r="V24" i="48"/>
  <c r="AO24" i="48" s="1"/>
  <c r="AN23" i="48"/>
  <c r="AK23" i="48"/>
  <c r="V23" i="48"/>
  <c r="AO23" i="48" s="1"/>
  <c r="AN22" i="48"/>
  <c r="AK22" i="48"/>
  <c r="V22" i="48"/>
  <c r="AO22" i="48" s="1"/>
  <c r="AN21" i="48"/>
  <c r="AK21" i="48"/>
  <c r="V21" i="48"/>
  <c r="AO21" i="48" s="1"/>
  <c r="AN20" i="48"/>
  <c r="AK20" i="48"/>
  <c r="V20" i="48"/>
  <c r="AO20" i="48" s="1"/>
  <c r="AN19" i="48"/>
  <c r="AK19" i="48"/>
  <c r="V19" i="48"/>
  <c r="AO19" i="48" s="1"/>
  <c r="AN18" i="48"/>
  <c r="AK18" i="48"/>
  <c r="V18" i="48"/>
  <c r="AO18" i="48" s="1"/>
  <c r="AN17" i="48"/>
  <c r="AK17" i="48"/>
  <c r="V17" i="48"/>
  <c r="AO17" i="48" s="1"/>
  <c r="AN16" i="48"/>
  <c r="AK16" i="48"/>
  <c r="V16" i="48"/>
  <c r="AO16" i="48" s="1"/>
  <c r="AN15" i="48"/>
  <c r="AN28" i="48" s="1"/>
  <c r="AK15" i="48"/>
  <c r="V15" i="48"/>
  <c r="V28" i="48" s="1"/>
  <c r="D6" i="48"/>
  <c r="AP26" i="48" l="1"/>
  <c r="AO15" i="48"/>
  <c r="AO28" i="48" s="1"/>
  <c r="AQ22" i="48"/>
  <c r="AQ24" i="48"/>
  <c r="AQ26" i="48"/>
  <c r="AP15" i="48"/>
  <c r="AP17" i="48"/>
  <c r="AP19" i="48"/>
  <c r="AP21" i="48"/>
  <c r="AP23" i="48"/>
  <c r="AP25" i="48"/>
  <c r="AP27" i="48"/>
  <c r="AQ20" i="48"/>
  <c r="AQ15" i="48"/>
  <c r="AQ17" i="48"/>
  <c r="AQ19" i="48"/>
  <c r="AQ21" i="48"/>
  <c r="AQ23" i="48"/>
  <c r="AQ25" i="48"/>
  <c r="AQ27" i="48"/>
  <c r="AQ16" i="48"/>
  <c r="AQ18" i="48"/>
  <c r="AP16" i="48"/>
  <c r="AP18" i="48"/>
  <c r="AP20" i="48"/>
  <c r="AP22" i="48"/>
  <c r="AP24" i="48"/>
  <c r="AQ28" i="48" l="1"/>
  <c r="AP28" i="4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Marcela Montaña Baron</author>
  </authors>
  <commentList>
    <comment ref="E13" authorId="0" shapeId="0" xr:uid="{00000000-0006-0000-0000-000001000000}">
      <text>
        <r>
          <rPr>
            <sz val="9"/>
            <color indexed="81"/>
            <rFont val="Tahoma"/>
            <family val="2"/>
          </rPr>
          <t>Favor señalar con "x"</t>
        </r>
      </text>
    </comment>
  </commentList>
</comments>
</file>

<file path=xl/sharedStrings.xml><?xml version="1.0" encoding="utf-8"?>
<sst xmlns="http://schemas.openxmlformats.org/spreadsheetml/2006/main" count="396" uniqueCount="234">
  <si>
    <t>Proceso:</t>
  </si>
  <si>
    <t>Seguimiento y Monitoreo al Sistema de Control Interno</t>
  </si>
  <si>
    <t>Documento:</t>
  </si>
  <si>
    <t>Plantilla de Seguimiento al Plan de Mejoramiento Institucional</t>
  </si>
  <si>
    <t>Vigencia Auditada</t>
  </si>
  <si>
    <t>Modalidad de Auditoría</t>
  </si>
  <si>
    <t>De Regularidad</t>
  </si>
  <si>
    <t>Si</t>
  </si>
  <si>
    <t>2015-2017</t>
  </si>
  <si>
    <t>De Desempeño</t>
  </si>
  <si>
    <t>2016-2017</t>
  </si>
  <si>
    <t>Visita de Control Fiscal</t>
  </si>
  <si>
    <t>2017-2018</t>
  </si>
  <si>
    <t>No</t>
  </si>
  <si>
    <t>Diligenciado por:</t>
  </si>
  <si>
    <t>Martha Yaneth Uribe Ortega - Profesional Universitario</t>
  </si>
  <si>
    <t>Revisado por:</t>
  </si>
  <si>
    <t>Karol Andrea Parraga Hache - Jefe Oficina de Control Interno</t>
  </si>
  <si>
    <t>Diseñado por: Diana Marcela Montaña B.</t>
  </si>
  <si>
    <t>Información según Plan de Mejoramiento Suscrito</t>
  </si>
  <si>
    <t>Caracterización PMI, realizada por Control Interno</t>
  </si>
  <si>
    <t>Reporte de Avance por Área Responsable</t>
  </si>
  <si>
    <t>Seguimiento al cumplimiento del Plan, realizado por Control Interno</t>
  </si>
  <si>
    <t>Concepto Final por Control Interno</t>
  </si>
  <si>
    <t>Código Auditoría y PAD</t>
  </si>
  <si>
    <t>Incidencia</t>
  </si>
  <si>
    <t>Componente</t>
  </si>
  <si>
    <t>Factor</t>
  </si>
  <si>
    <t>Hallazgo No.</t>
  </si>
  <si>
    <t>Descripción hallazgo</t>
  </si>
  <si>
    <t>Análisis de causas</t>
  </si>
  <si>
    <t>Acción</t>
  </si>
  <si>
    <t>Plazo en semanas de cada acción</t>
  </si>
  <si>
    <t>Estado de la acción según Contraloría</t>
  </si>
  <si>
    <t>Proceso y/o Área y/o Dependencia</t>
  </si>
  <si>
    <t>Link para seguimiento
(SharePoint)</t>
  </si>
  <si>
    <t>Enlace</t>
  </si>
  <si>
    <t>¿Recurrencia?
(12-2020)</t>
  </si>
  <si>
    <t>Fecha de reporte</t>
  </si>
  <si>
    <t>Avance de la Meta</t>
  </si>
  <si>
    <t>Análisis del avance</t>
  </si>
  <si>
    <t>Observaciones</t>
  </si>
  <si>
    <t>Avance físico de la acción por Control Interno</t>
  </si>
  <si>
    <t>Observaciones Control Interno, seguimiento al Cumplimiento del Plan</t>
  </si>
  <si>
    <t>Estado de la acción según Control Interno</t>
  </si>
  <si>
    <t>Alertamiento  (&lt;=30 días)</t>
  </si>
  <si>
    <t>De la acción</t>
  </si>
  <si>
    <t>Porcentaje de avance físico de ejecución de las metas</t>
  </si>
  <si>
    <t>Puntaje logrado por las metas</t>
  </si>
  <si>
    <t>Puntaje logrado por las metas vencidas</t>
  </si>
  <si>
    <t>Puntaje atribuido metas vencidas</t>
  </si>
  <si>
    <t>Administrativa</t>
  </si>
  <si>
    <t>Disciplinaria</t>
  </si>
  <si>
    <t>Fiscal</t>
  </si>
  <si>
    <t>Penal</t>
  </si>
  <si>
    <t>Código</t>
  </si>
  <si>
    <t>Descripción</t>
  </si>
  <si>
    <t>Nombre del Indicador</t>
  </si>
  <si>
    <t>Fórmula del Indicador</t>
  </si>
  <si>
    <t>Meta</t>
  </si>
  <si>
    <t>Área Responsable</t>
  </si>
  <si>
    <t>Fecha de Inicio</t>
  </si>
  <si>
    <t>Fecha de Terminación</t>
  </si>
  <si>
    <t>Nombres y Apellidos</t>
  </si>
  <si>
    <t>Mail</t>
  </si>
  <si>
    <t xml:space="preserve">Avance físico </t>
  </si>
  <si>
    <t xml:space="preserve">Estado </t>
  </si>
  <si>
    <t>183-2022</t>
  </si>
  <si>
    <t>X</t>
  </si>
  <si>
    <t>Control de Gestión</t>
  </si>
  <si>
    <t>Control Fiscal Interno</t>
  </si>
  <si>
    <t>171-2018</t>
  </si>
  <si>
    <t>Dirección Financiera</t>
  </si>
  <si>
    <t>Yenny Erica Montero Chaves</t>
  </si>
  <si>
    <t>erica.montero@scj.gov.co</t>
  </si>
  <si>
    <t>161-2019</t>
  </si>
  <si>
    <t>Gestión Contractual</t>
  </si>
  <si>
    <t>163-2019</t>
  </si>
  <si>
    <t>3.2.1.1</t>
  </si>
  <si>
    <t>Dirección de Bienes para la S,C y AJ</t>
  </si>
  <si>
    <t>jhoan.rodriguez@scj.gov.co</t>
  </si>
  <si>
    <t>Jhoan Manuel Rodriguez</t>
  </si>
  <si>
    <t>165-2019</t>
  </si>
  <si>
    <t>219-2020</t>
  </si>
  <si>
    <t>2018-2019-2020</t>
  </si>
  <si>
    <t>184-2021</t>
  </si>
  <si>
    <t>3.2.1.3</t>
  </si>
  <si>
    <t>3.2.1.4</t>
  </si>
  <si>
    <t>180-2021</t>
  </si>
  <si>
    <t>Cumplida</t>
  </si>
  <si>
    <t>Control Financiero</t>
  </si>
  <si>
    <t>Estados Financieros</t>
  </si>
  <si>
    <t>3.3.1.2.1</t>
  </si>
  <si>
    <t>Permanencia del saldo de $14.193.200.000 en la cuenta 151003 “Construcciones”, el cual genera incertidumbre</t>
  </si>
  <si>
    <t xml:space="preserve">1. Cambios en la estructura organizacional de la Dirección Nacional de Escuelas, y en la ESMEB, generandose disparidad de criterios al interior de la Policía, lo que impide que a la fecha se haya suscrito el contrato de comodato requerido para efectuar el movimiento contable observado.
</t>
  </si>
  <si>
    <t>Registrar la salida de almacén a través de la interface SAE-LIMAY y su registro contable en la cuenta 151003 "construcciones", respecto de la construcción de la Escuela de Formación de Patrulleros, una vez sea suscrito el contrato de comodato con la Policía Nacional y elaborado el correspondiente traslado de bienes, soportando todo lo anterior, en lo estados financieros de la SDSCJ al cerrar la vigencia 2021.</t>
  </si>
  <si>
    <t>Registro contable realizado</t>
  </si>
  <si>
    <t>Registro conatable realizado / Registro conatable proyectado</t>
  </si>
  <si>
    <t>Vencida</t>
  </si>
  <si>
    <t>https://scjgovcol.sharepoint.com/:f:/r/sites/OCISCJ136/Documentos%20compartidos/2022/130.27%20Planes/130.27.11%20Planes%20Mejora%20Entes%20Control/05-EvidenciasPM/15%20-%20180%20-%202021/3.3.1.2.1?csf=1&amp;web=1&amp;e=NXJIhz</t>
  </si>
  <si>
    <t>Finalizado el seguimiento al Hallazgo 3.3.1.2.2.1 auditoria 182 PAD 2022 - Acción 1: Se evidenció sesión del Comité Técnico de Sostenibilidad Contable el 29-nov-22 estableciendo aprobar la depuración contable de la ficha de sostenibilidad No 001 de 2022 (baja de activo), reconocido mediante comprobante de traslado No. 828 del 29-nov-2022 realizado por la Dirección de Recursos Físicos por $14.193.2 MM con soporte: ficha de depuración contable F-GF-933 No. 001 de 2022. Finalmente, se evidencia Libro Auxiliar de la cuenta 151003002 - Edificaciones en Terrenos de Terceros, mediante la cual se realiza movimiento contable por la depuración de acuerdo a la decisión del citado comité, reportando la cancelación del saldo de la cuenta por valor de $14.193.2 MM realizado el 30-nov-2022. 
Lo anterior, evidencia cumplimiento de la meta establecida en el Plan de Mejoramiento Institucional. 
Ver hallazgo 3.3.1.2.2.1., de la auditoría de regularidad 182 PAD 2022. 
En consecuencia se establece que la acción está cumplida en 100% y queda en espera de concepto de efectividad porparte del Ente de Control.</t>
  </si>
  <si>
    <t>Cerrada OCI</t>
  </si>
  <si>
    <t>182-2021</t>
  </si>
  <si>
    <t>2020 y anteriores</t>
  </si>
  <si>
    <t>40-2017</t>
  </si>
  <si>
    <t>Control de Resultados</t>
  </si>
  <si>
    <t>Planes, Programas y Proyectos</t>
  </si>
  <si>
    <t>Gestión Presupuestal</t>
  </si>
  <si>
    <t>3.3.1.1</t>
  </si>
  <si>
    <t>3.3.1.2</t>
  </si>
  <si>
    <t>Plan de Mejoramiento</t>
  </si>
  <si>
    <t>169-2018</t>
  </si>
  <si>
    <t>Oficina Asesora de Planeación</t>
  </si>
  <si>
    <t>Ariel Hernán Layton Coy</t>
  </si>
  <si>
    <t>ariel.layton@scj.gov.co</t>
  </si>
  <si>
    <t>175-2018</t>
  </si>
  <si>
    <t>226-2017</t>
  </si>
  <si>
    <t>515-2019</t>
  </si>
  <si>
    <t>517-2017</t>
  </si>
  <si>
    <t>215-2020</t>
  </si>
  <si>
    <t xml:space="preserve">Cerrada OCI </t>
  </si>
  <si>
    <t>Centro de Comando, Control, Comunicaciones y Cómputo - C4</t>
  </si>
  <si>
    <t>217-2020</t>
  </si>
  <si>
    <t>2019 y anteriores</t>
  </si>
  <si>
    <t>Gasto Público</t>
  </si>
  <si>
    <t>Porque en el uso habitual de los bienes entregados al comodatario se presenta desprendimiento de las placas.
Porque en algunos bienes que pierden su placa actual, persisten placas del anterior sistema de inventario de la SDSCJ e inclusive del FVS liquidado.
Porque la agencia no reporta oportunamente las novedades sobre las placas de inventario de los bienes entregados en comodato (perdida de placas o placas en mal estado o ilegibles.</t>
  </si>
  <si>
    <t xml:space="preserve">Falta de control en los bienes muebles a cargo de la Secretaría Distrital de Seguridad, Convivencia y Justicia, en cuanto se evidencio placas de inventario físico con un número diferente a la relacionada en el archivo presentado, placas ilegibles y bienes sin placa    </t>
  </si>
  <si>
    <t>Solicitar semestralmente a las agencias el reporte de novedades que se presenten en las placas de inventario de los bienes entregados en comodato, en el formato establecido por la SDSCJ</t>
  </si>
  <si>
    <t>Solicitudes semestrales al 100% de las agencias</t>
  </si>
  <si>
    <t>No. de solicitudes realizadas al año/ Numero de comodatarios*100</t>
  </si>
  <si>
    <t>https://scjgovcol.sharepoint.com/:f:/r/sites/OCISCJ136/Documentos%20compartidos/2022/130.27%20Planes/130.27.11%20Planes%20Mejora%20Entes%20Control/05-EvidenciasPM/17%20-184%20-%202021/3.2.1.1?csf=1&amp;web=1&amp;e=XMq7lx</t>
  </si>
  <si>
    <t>30/09/2022
Se enviaron las solicitudes a la totalidad de las agencias (11), respecto a las novedades que se presentan en el placas de inventario de los bienes dados por la SDSCJ en comodato, para el primer semestre de 2022.
Como soportes se anexan los respectivos oficios enviados. (Anexo 1 al 11)
31/08/2022
Se enviaron las solicitudes a la totalidad de las agencias (11), respecto a las novedades que se presentan en el placas de inventario de los bienes dados por la SDSCJ en comodato, para el primer semestre de 2022.
Como soportes se anexan los respectivos oficios enviados. (Anexo 1 al 11)
31/07/2022
31/10/2022
Se enviaron las solicitudes a la totalidad de las agencias (11), respecto a las novedades que se presentan en el placas de inventario de los bienes dados por la SDSCJ en comodato, para el primer semestre de 2022.
Como soportes se anexan los respectivos oficios enviados. (Anexo 1 al 11)
Se enviaron las solicitudes a la totalidad de las agencias (11), respecto a las novedades que se presentan en el placas de inventario de los bienes dados por la SDSCJ en comodato, para el primer semestre de 2022.
Como soportes se anexan los respectivos oficios enviados. (Anexo 1 al 11)
30/06/2022
Se enviaron las solicitudes a la totalidad de las agencias (11), respecto a las novedades que se presentan en el placas de inventario de los bienes dados por la SDSCJ en comodato, para el primer semestre de 2022.
Como soportes se anexan los respectivos oficios enviados.
31 mayo
El 13 de mayo de 2022 se remitieron oficios a 8 agencias, solicitando el reporte de novedades de las placas de inventario de los bienes entregados en comodato así:
20224300388302 - Ejército
20224300388322 - Fiscalía
20224300388152 - ICBF
20224300388192 - IDIGER
20224300388202 - MEBOG
20224300388182 - SDM
20224300388172 - SDS
20224300388162 - UAECOB</t>
  </si>
  <si>
    <t>Multiplicidad de placas de inventario en los bienes, especialmente en los subrogados por el FVS.
Porque se consideraba necesario conservar la placa del FVS, como elemento de control y seguimiento a los nuevos inventarios a cargo de la SDSCJ.</t>
  </si>
  <si>
    <t>Solicitar semestralmente a la DRFGD la reposición de placas a los bienes reportados en el informe de seguimiento a inventarios  y novedades  de  las placas .</t>
  </si>
  <si>
    <t>Reposición de placas en bienes relacionados en el informe final de auditoría</t>
  </si>
  <si>
    <t>Informes de inventario con solicitud de novedades de placas presentados / No. de Informes de inventario con solicitud de novedades de placas programados</t>
  </si>
  <si>
    <t>31/10/2022
Se envío el memorando 20224300068953 del 8 de febrero de 2022, por medio del cual la Dirección de Bienes solicita a la Dirección de Recursos Físicos la actividad de replaqueteo de los bienes relacionados en el informe de auditoría 184, el cual fue reiterado con memorando 20224300173173 del 4 de mayo de 2022. Mediante oficio 20225400198223 la Dirección de recursos fisicos informa el avance del plaqueteo realizado, y anexan los soportes fotograficos de dicho avance.
30/09/2022
Se envío el memorando 20224300068953 del 8 de febrero de 2022, por medio del cual la Dirección de Bienes solicita a la Dirección de Recursos Físicos la actividad de replaqueteo de los bienes relacionados en el informe de auditoría 184, el cual fue reiterado con memorando 20224300173173 del 4 de mayo de 2022. Mediante oficio 20225400198223 la Dirección de recursos fisicos informa el avance del plaqueteo realizado, y anexan los soportes fotograficos de dicho avance.
31/08/2022
Se envío el memorando 20224300068953 del 8 de febrero de 2022, por medio del cual la Dirección de Bienes solicita a la Dirección de Recursos Físicos la actividad de replaqueteo de los bienes relacionados en el informe de auditoría 184, el cual fue reiterado con memorando 20224300173173 del 4 de mayo de 2022. Mediante oficio 20225400198223 la Dirección de recursos fisicos informa el avance del plaqueteo realizado, y anexan los soportes fotograficos de dicho avance.
31/07/2022
Se envío el memorando 20224300068953 del 8 de febrero de 2022, por medio del cual la Dirección de Bienes solicita a la Dirección de Recursos Físicos la actividad de replaqueteo de los bienes relacionados en el informe de auditoría 184, el cual fue reiterado con memorando 20224300173173 del 4 de mayo de 2022. Mediante oficio 20225400198223 la Dirección de recursos fisicos informa el avance del plaqueteo realizado, y anexan los soportes foitograficos dedicho avance.
30/06/2022
Se envío el memorando 20224300068953 del 8 de febrero de 2022, por medio del cual la Dirección de Bienes solicita a la Dirección de Recursos Físicos la actividad de replaqueteo de los bienes relacionados en el informe de auditoría 184, el cual fue reiterado con memorando 20224300173173 del 4 de mayo de 2022.
31 de mayo
Se envío el memorando 20224300068953 del 8 de febrero de 2022, por medio del cual la Dirección de Bienes solicita a la Dirección de Recursos Físicos la actividad de replaqueteo de los bienes relacionados en el informe de auditoría 184, el cual fue reiterado con memorando 20224300173173 del 4 de mayo de 2022.
El 31 de mayo de 2022 se recibió de parte de la Dirección de Recursos Físicos y Gestión Documental, memorando con radicado 20225400198223 en donde informa el ejercicio adelantado a la fecha, referido al replaqueteo de los bienes relacionados en el informe final de auditoría. El resumen del avance es el siguiente:
Caso 1: de un total de 34 bienes, se avanzó en 30.
Caso 2: de un total de 25 bienes, se avanzó en 14.
Caso 3: de un total de 4 bienes, se avanzó en 3.
Avance de 75% (47 bienes / 63 bienes)</t>
  </si>
  <si>
    <t>Reportar trimestralmente a la Dirección de Recursos Físicos y Documental,  los resultados de las visitas aleatorias de aquellos bienes identificados con novedades de placas  de inventario, a fin de que estos realicen la correspondiente actualización, de conformidad con las funciones asignadas.</t>
  </si>
  <si>
    <t>Reportes trimestral de novedades de placas de inventario</t>
  </si>
  <si>
    <t>Número de reportes de novedades de placas de inventario realizados/No.Reportes de novedades de placas de inventario programados*100</t>
  </si>
  <si>
    <t>21/12/2022
Se comparten 3 archivos de solicitud de reposición de placas de inventario, a la Dirección de Recursos Físicos, conforme en las novedades encontradas en visitas aleatorias de verificación.
Se comparten archivos de los memorandos con radicados:
-	20224300418513
-	20224300458073
-	20224300458113
Por lo anterior, se solicita amablemente que esta acción sea cerrada.
31/10/2022
Se envían los reportes mediante memorandos a la Dir de Recursos Fisicos, de acuerdo a las visitas realizadas por parte del supervisor de los contratos de comodato,  en donde se informan las novedades de las placas de los bienes para que se realice la reposición de las mismas. Se anexan los soportes de los memorando enviados en el primer, segundo y tercer trimestre de 2022.
30/09/2022
Se envían los reportes mediante memorandos a la Dir de Recursos Fisicos, de acuerdo a las visitas realizadas por parte del supervisor de los contratos de comodato,  en donde se informan las novedades de las placas de los bienes para que se realice la reposición de las mismas. Se anexan los soportes de los memorando enviados en el primer, segundo y tercer trimestre de 2022.
31/08/2022
Se envían los reportes mediante memorandos a la Dir de Recursos Fisicos, de acuerdo a las visitas realizadas por parte del supervisor de los contratos de comodato,  en donde se informan las novedades de las placas de los bienes para que se realice la reposición de las mismas. Se anexan los soportes de los memorando enviados en el primer y segundo trimestre de 2022.
31/07/2022
Se envían los reportes mediante memorandos a la Dir de Recursos Fisicos, de acuerdo a las visitas realizadas por parte del supervisor de los contratos de comodato,  en donde se informan las novedades de las placas de los bienes para que se realice la reposición de las mismas. Se anexan los soportes de los memorando enviados en el primer y segundo trimestre de 2022.
30/06/2022
Se envían memorandos a la Dir de Recursos Fisicos, de acuerdo a las visitas realizadas por parte del supervisor de los contratos de comodato, con el fin de que sean ejecutadas las acciones correspondientes, en donde se informan las novedades de las placas de los bienes para que se realice la reposición de las mismas.
30 mayo
Se envían memorandos a la Dir de Recursos Fisicos, de acuerdo a las visitas realizadas por parte del supervisor de los contratos de comodato, con el fin de que sean ejecutadas las acciones correspondientes, en donde se informan las novedades de las placas de los bienes para que se realice la reposición de las mismas.</t>
  </si>
  <si>
    <t>Falta de mantenimiento de los equipos a cargo de la Secretaría Distrital de Seguridad, Convivencia y Justicia</t>
  </si>
  <si>
    <t>Porque la agencia comodataria no reportó la necesidad de mantenimiento correctivo como se prevé en las obligaciones del comodato.</t>
  </si>
  <si>
    <t xml:space="preserve">Verificar e incluir el 100% de los bienes en comodato a los que la SDSCJ deba realizar mantenimiento preventivo y correctivo en los respectivos contratos. </t>
  </si>
  <si>
    <t>Incluir el 100% de bienes a realizar mantenimiento por la SDSCJ en los contratos de mantenimiento</t>
  </si>
  <si>
    <t>100% de los bienes a realizar mantenimiento por la SDSCJ incluidos en los contratos de mantenimiento</t>
  </si>
  <si>
    <t>https://scjgovcol.sharepoint.com/:f:/r/sites/OCISCJ136/Documentos%20compartidos/2022/130.27%20Planes/130.27.11%20Planes%20Mejora%20Entes%20Control/05-EvidenciasPM/17%20-184%20-%202021/3.2.1.3/2?csf=1&amp;web=1&amp;e=oCJlmQ</t>
  </si>
  <si>
    <t>21/12/2022
Para realizar el mantenimiento de los bienes en comodato se han suscrito durante la vigencia los contratos los cuales se garantiza los mantenimientos de los bienes conforme corresponda a la SDSCJ, teniendo en cuenta la priorización que hace cada agencia de los recursos disponibles para la vigencia.  Se adjunta relación de contratos de mantenimiento, Anexo 6.
Por lo anterior de manera atenta se solicita el cierre de esta acción.
31/10/2022
Con el fin de garantizar el mantenimiento de la totalidad de los bienes que se encuentran en comodato y que requieren mantenimiento se han suscrito los siguientes contratos:
ANEXO 3.4 CONT. 1854-2021 – Mantenimiento de Plantas Eléctricas
ANEXO 3.5 CONT. 060-2021 – Mantenimiento del sistema de radio troncalizado ASTRO 25 IP
ANEXO 3.6 CONT. 1197-2021 - Mantenimiento Equipo de detección y localización de emisiones 2G, 3G, 4G.
ANEXO 3.7 CONT. 1592-2021 – Mantenimiento para el Robot Antiexplosivos
ANEXO 3.8 CONT. 1605-2021 - Mantenimiento Videocomparador Espectral de Documentos
30/09/2022
Con el fin de garantizar el mantenimiento de la totalidad de los bienes que se encuentran en comodato y que requieren mantenimiento se han suscrito los siguientes contratos:
ANEXO 3.4 CONT. 1854-2021 – Mantenimiento de Plantas Eléctricas
ANEXO 3.5 CONT. 060-2021 – Mantenimiento del sistema de radio troncalizado ASTRO 25 IP
ANEXO 3.6 CONT. 1197-2021 - Mantenimiento Equipo de detección y localización de emisiones 2G, 3G, 4G.
ANEXO 3.7 CONT. 1592-2021 – Mantenimiento para el Robot Antiexplosivos
ANEXO 3.8 CONT. 1605-2021 - Mantenimiento Videocomparador Espectral de Documentos
31/08/2022
Con el fin de garantizar el mantenimiento de la totalidad de los bienes que se encuentran en comodato y que requieren mantenimiento se han suscrito los siguientes contratos:
ANEXO 3.4 CONT. 1854-2021 – Mantenimiento de Plantas Eléctricas
ANEXO 3.5 CONT. 060-2021 – Mantenimiento del sistema de radio troncalizado ASTRO 25 IP
ANEXO 3.6 CONT. 1197-2021 - Mantenimiento Equipo de detección y localización de emisiones 2G, 3G, 4G.
ANEXO 3.7 CONT. 1592-2021 – Mantenimiento para el Robot Antiexplosivos
ANEXO 3.8 CONT. 1605-2021 - Mantenimiento Videocomparador Espectral de Documentos
30/06/2022
Con el fin de garantizar el mantenimiento de la totalidad de los bienes que se encuentran en comodato y que requieren mantenimiento se han suscrito los siguientes contratos:
ANEXO 3.4 CONT. 1854-2021 – Mantenimiento de Plantas Eléctricas
ANEXO 3.5 CONT. 060-2021 – Mantenimiento del sistema de radio troncalizado ASTRO 25 IP
ANEXO 3.6 CONT. 1197-2021 - Mantenimiento Equipo de detección y localización de emisiones 2G, 3G, 4G.
ANEXO 3.7 CONT. 1592-2021 – Mantenimiento para el Robot Antiexplosivos
ANEXO 3.8 CONT. 1605-2021 - Mantenimiento Videocomparador Espectral de Documentos
31 mayo
Con el fin de garantizar el mantenimiento de la totalidad de los bienes que se encuentran en comodato y que requieren mantenimiento se han suscrito los siguientes contratos:
ANEXO 3.4 CONT. 1854-2021 – Mantenimiento de Plantas Eléctricas
ANEXO 3.5 CONT. 060-2021 – Mantenimiento del sistema de radio troncalizado ASTRO 25 IP
ANEXO 3.6 CONT. 1197-2021 - Mantenimiento Equipo de detección y localización de emisiones 2G, 3G, 4G.
ANEXO 3.7 CONT. 1592-2021 – Mantenimiento para el Robot Antiexplosivos
ANEXO 3.8 CONT. 1605-2021 - Mantenimiento Videocomparador Espectral de Documentos</t>
  </si>
  <si>
    <t xml:space="preserve">Falta de control en los bienes muebles a cargo de la Secretaría Distrital de Seguridad y Justicia, en cuanto se evidencio bienes sin placa y sin documentos que no permiten establecer la ubicación física ni los que se encuentran en proceso de declaración de baja </t>
  </si>
  <si>
    <t>Porque MEBOG no informó oportunamente el desmonte del bien.
Porque MEBOG no informó la actualización de la ubicación del bien.
Porque MEBOG no reportó que el bien ya cumplió la vida útil o de servicio, que ya no requiere el bien o que dejo de ser útil por obsolescencia, cambio o renovación, como se prevé en las obligaciones del comodato.
Porque la agencia, MEBOG, no identifica los procesos de administración de bienes de la SDSCJ.</t>
  </si>
  <si>
    <t xml:space="preserve">Solicitar semestralmente a la MEBOG se informe a la SDSCJ sobre la continuidad  en el servicio de los bienes que ya cumplieron su vida útil, certificando el tratamiento que se les debe brindar. </t>
  </si>
  <si>
    <t>Solicitudes y certificaciones de continuidad de los bienes, que ya cumplieron su vida útil.</t>
  </si>
  <si>
    <t>Solicitudes y certificaciones presentadas/ Solicitudes y certificaciones programadas*100</t>
  </si>
  <si>
    <t>https://scjgovcol.sharepoint.com/:f:/r/sites/OCISCJ136/Documentos%20compartidos/2022/130.27%20Planes/130.27.11%20Planes%20Mejora%20Entes%20Control/05-EvidenciasPM/17%20-184%20-%202021/3.2.1.4/2?csf=1&amp;web=1&amp;e=CuwMzP</t>
  </si>
  <si>
    <t>21/12/2022
Mediante oficio remitido a la MEBOG con radicado 20224300885022 del 05 de diciembre de 2022 se requirió a la institución informar a la SDSCJ el interés de continuar con los bienes entregados en comodato que se identifican que cumplieron su vida útil.
Mediante oficios con radicados Nos. 20225410539651, 20225410608861, 20225410630401 y 20225410630361, la MEBOG informa a la SDSCJ el interés de continuar con el uso de todos los bienes que tiene a su servicio, correspondientes a los contratos interadministrativos de comodato 463 de 2017, 836 de 2017, 765 de 2017 y 522 de 2017. 
Por lo anterior, de manera atenta se solicita el cierre de esta acción.
31/10/2022
Mediante oficio 20224300389232, se solcitó a la Mebog el estudio de costo beneficio de los vehículos con un tiempo de uso mayor a 5 años.
Se solicitó mediante oficio 20224300637722 del 4 de agosto de 2022,  a la Mebog información de continuidad de servicio de bienes en comodato para el primer semestre de 2022. Anexo 2
30/09/2022
Mediante oficio 20224300389232, se solcitó a la Mebog el estudio de costo beneficio de los vehículos con un tiempo de uso mayor a 5 años.
Se solicitó mediante oficio 20224300637722 del 4 de agosto de 2022,  a la Mebog información de continuidad de servicio de bienes en comodato para el primer semestre de 2022. Anexo 2
31/08/2022
Mediante oficio 20224300389232, se solcitó a la Mebog el estudio de costo beneficio de los vehículos con un tiempo de uso mayor a 5 años.
Se solicitó mediante oficio 20224300637722 del 4 de agosto de 2022,  a la Mebog información de continuidad de servicio de bienes en comodato para el primer semestre de 2022. Anexo 2
31/07/2022
Mediante oficio 20224300389232, se solcitó a la Mebog el estudio de costo beneficio de los vehículos con un tiempo de uso mayor a 5 años.
Se solicitó mediante oficio 20224300637722 del 4 de agosto de 2022,  a la Mebog información de continuidad de servicio de bienes en comodato para el primer semestre de 2022. Anexo 2
30/06/2022
La dependencia no reporta avance
31 mayo
Se envío el oficio 20224300389232 del 13 de mayo de 2022, por medio del cual la Dirección de Bienes solicita a la MEBOG estudio sobre la continuidad en el servicio de vehículos inlcuidos en el contrato de comodato 463 de 2017, y que ya cumplieron su vida útil.</t>
  </si>
  <si>
    <t>182-2022</t>
  </si>
  <si>
    <t>3.1.2.1</t>
  </si>
  <si>
    <t>Inefectividad de las acciones propuestas en el plan de mejoramiento</t>
  </si>
  <si>
    <t>En Ejecución</t>
  </si>
  <si>
    <t>Porque para la suscripción de convenios interadministrativos  asociación, existen riesgos externos, no gestionados por la SDSCJ.</t>
  </si>
  <si>
    <t>Revisar y ajustar los controles de los riesgos estratégicos asociados a la ejecución de los proyectos de inversión.</t>
  </si>
  <si>
    <t>Matriz de Riesgos actualizada</t>
  </si>
  <si>
    <t>https://scjgovcol.sharepoint.com/:f:/r/sites/OCISCJ136/Documentos%20compartidos/2022/130.27%20Planes/130.27.11%20Planes%20Mejora%20Entes%20Control/05-EvidenciasPM/18-182-2022/3.1.2.1/6?csf=1&amp;web=1&amp;e=tZRbzK</t>
  </si>
  <si>
    <t>31/12/2022
Se realiza actualización de la matriz de contexto estratégico generando la versión 4, en donde se incluyen controles que mejoren el seguimiento de la gestión de los proyectos de la inversión de la Entidad.
31/10/2022
En el mes de octubre se realizó reunión entre el profesional del grupo de proyectos de inversión y el profesional que lidera el tema de riesgos estratégicos, con el fin de socializar los controles formulados para la gestión de proyectos y su inclusión a los riesgos estratégicos. Los temas tratados en la reunión son: verificación de los controles formulados y ajuste de los controles de acuerdo con la realidad operativa de la gestión. En conclusión, se definió que se presentará para aprobación por parte de la Jefe de la Oficina de Planeación agregando 2 controles a la matriz de riesgos estratégicos.
30/09/2022
Se realizó reunión entre la jefe de la Oficina Asesora de Planeación, el profesional que lidera el tema de riesgos estratégicos y el profesional del grupo de proyectos de inversión, con el fin de estructurar la propuesta de los controles que permitan realizar seguimiento a la ejecución de los proyectos de inversión, en el mes de octubre se definirá los ajustes definitivos a la matriz de mapa de riesgos
31/08/2022
Se realizó reunión entre la jefe de la Oficina Asesora de Planeacion, el profesional que lidera el tema de riesgos estrategicos y el profesional del grupo de proyectos de inversión, con el fin de estructurar la propuesta de los controles que permitan realizar seguimiento a la ejecución de los proyectos de inversión. como evidencia se anexa acta de reunión con los nuevos controles definidos.
31/07/2022
Se realizó reunión entre el líder del grupo de proyectos y el profesional encargado de administración de los riesgos de la Entidad, con el fin de estructurar las propuestas de los controles que permitan realizar seguimiento a la ejecución de los proyectos de inversión, lo cual queda sujeto a la aprobación de la jefe de la Oficina Asesora de Planeación. como evidencia se anexa acta de reunión con la propuesta borrador de los nuevos controles definidos.
19/07/2022
A la fecha se esta definiendo la metodologia para ajustar los controles de los riesgos estratégicos asociados a la ejecución de los proyectos de inversión.</t>
  </si>
  <si>
    <t>Incumplimiento en algunas de las metas fijadas para la vigencia 2021 en los proyectos de inversión 7640, 7767, 7792 y 7797 y vulneración del principio de planeación y transparencia, en ejecución de los proyectos de inversión.</t>
  </si>
  <si>
    <t>Porque para la suscripción de convenios interadministrativos / asociación, existen riesgos externos, no gestionados por la SDSCJ.</t>
  </si>
  <si>
    <t>https://scjgovcol.sharepoint.com/:f:/r/sites/OCISCJ136/Documentos%20compartidos/2022/130.27%20Planes/130.27.11%20Planes%20Mejora%20Entes%20Control/05-EvidenciasPM/18-182-2022/3.2.1.1/5?csf=1&amp;web=1&amp;e=FE6ZWn</t>
  </si>
  <si>
    <t>31/12/2022
Se realiza actualización de la matriz de contexto estratégico generando la versión 4, en donde se incluyen controles que mejoren el seguimiento de la gestión de los proyectos de la inversión de la Entidad.
31/10/2022
En el mes de octubre se realizó reunión entre el profesional del grupo de proyectos de inversión y el profesional que lidera el tema de riesgos estratégicos, con el fin de socializar los controles formulados para la gestión de proyectos y su inclusión a los riesgos estratégicos. Los temas tratados en la reunión son: verificación de los controles formulados y ajuste de los controles de acuerdo con la realidad operativa de la gestión. En conclusión, se definió que se presentará para aprobación por parte de la Jefe de la Oficina de Planeación agregando 2 controles a la matriz de riesgos estratégicos.
30/09/2022
Se realizó reunión entre la jefe de la Oficina Asesora de Planeación, el profesional que lidera el tema de riesgos estratégicos y el profesional del grupo de proyectos de inversión, con el fin de estructurar la propuesta de los controles que permitan realizar seguimiento a la ejecución de los proyectos de inversión, en el mes de octubre se definirá los ajustes definitivos a la matriz de mapa de riesgos
31/08/2022
Se realizó reunión entre la jefe de la Oficina Asesora de Planeacion, el profesional que lidera el tema de riesgos estrategicos y el profesional del grupo de proyectos de inversión, con el fin de estructurar la propuesta de los controles que permitan realizar seguimiento a la ejecución de los proyectos de inversión. como evidencia se anexa acta de reunión con los nuevos controles definidos.
31/07/2022
Se realizó reunión entre el líder del grupo de proyectos y el profesional encargado de administración de los riesgos de la Entidad, con el fin de estructurar las propuestas de los controles que permitan realizar seguimiento a la ejecución de los proyectos de inversión, lo cual queda sujeto a la aprobación de la jefe de la Oficina Asesora de Planeación. como evidencia se anexa acta de reunión con la propuesta borrador de los nuevos controles definidos.
19/07/2022
A la fecha se esta definiendo la metodologia para ajustar los controles de los riesgos estratégicos asociados a la ejecución de los proyectos de inversión.</t>
  </si>
  <si>
    <t>3.2.2.6</t>
  </si>
  <si>
    <t xml:space="preserve">Falta de control y seguimiento por no aportar en forma oportuna los soportes de la gestión y actividades de quienes interactúan en el desarrollo del proceso de ejecución conforme se establece en el contrato de prestación de servicio No.1242 de 2021 </t>
  </si>
  <si>
    <t>Porque no se documentó la gestión adelantada con CODENSA respecto a las acciones tendientes a superar las debilidades en la energización de las cámaras.</t>
  </si>
  <si>
    <t>Suscribir contrato o convenio con ENEL-CODENSA en el que se garantice la energización de las cámaras de video vigilancia.</t>
  </si>
  <si>
    <t>Contrato o convenio suscrito</t>
  </si>
  <si>
    <t>https://scjgovcol.sharepoint.com/:f:/r/sites/OCISCJ136/Documentos%20compartidos/2022/130.27%20Planes/130.27.11%20Planes%20Mejora%20Entes%20Control/05-EvidenciasPM/18-182-2022/3.2.2.6/3?csf=1&amp;web=1&amp;e=0fdfLp</t>
  </si>
  <si>
    <t>Oscar Edwin Bautista Amorteguii</t>
  </si>
  <si>
    <t>oscar.bautista@scj.gov.co</t>
  </si>
  <si>
    <t xml:space="preserve">31/12/2022
Con el fin de atender el alertamiento comunicado mediante memorando No. 20221300458273 me permito informar sobre las acciones adelantadas para darle cumplimiento Plan de Mejoramiento Institucional de la Contraloría de Bogotá D. C., de la siguiente manera: 
1. Acción 3 “Suscribir contrato o convenio con ENEL-CODENSA en el que se garantice la energización de las cámaras de videovigilancia” 
Desde el C4, para darle cumplimiento a la acción No. 3 del hallazgo 3.2.2.6.  de la auditoria con código 182 del PAD 2022, se han venido adelantando mesas conjuntas de trabajo con ENEL COLOMBIA SA E.S.P. para darle continuidad al servicio de energía a través de la reconexión de las cámaras que no cuenta con el servicio por diferentes motivos.  Actualmente, se estudia la viabilidad de no suscribir un nuevo contrato o convenio, toda vez que se encuentra vigente y en ejecución el contrato de servicios público de energía eléctrica contenidas en las condiciones uniformes que en la actualidad regulan la prestación del servicio entre las partes.   
Los avances de estas mesas de trabajo fueron comunicadas al Doctor Daniel Ricardo Cortes Tamayo, Director de la Dirección Jurídica y Contractual y asesores de despacho de la SDSCJ, para que, desde sus competencias “revise el anexo y se determine o no la viabilidad jurídica de este proyecto por parte de la dirección y la entidad, esto con el fin de determinar si es necesario realizar un nuevo documento contractual, o si las reconexiones pueden realizarse conforme a las condiciones uniformes vigentes. Con el fin de dar cierre a la accion anexo imagen pdf de agenda del correo del jefe de C4 Dra. Ada Luz Sandoval Herazo, para el mes de diciembre (C4-160 Calendario reuniones Reenergización - ENEL) con la gestion concluyente por parte de C4 y la entidad para la accion requerida.
30/11/2022
Durante el mes de Noviembre se reunieron el equipo del C4 liderado por la doctora Ada Luz Sandoval Herazo junto con los funcionarios de la empresa Enel - Codensa, para la energizacion de 199 camaras. Como compromiso enel actualizara la informacion de las camaras a reconectar y se continuaran las mesas de trabajo (C4-160 Acta No. 1 Enel noviembre2022) y el informe del estado a corte de noviembre presentado tanto al despacho del señor secretario de la entidad como al nuevo director de bienes con el fin de desarrollar acciones conjuntas para la solucion de esta necesidad (C4-160 Brief Renergizacón Cámaras - Nov 2022).
31/10/2022
* Durante el mes de Octubre del presente anuario (desde el 07 hasta el 14), el equipo del C4 liderado por la doctora Ada Luz Sandoval Herazo junto con los funcionarios de la empresa Enel - Codensa, han realizado reuniones en forma semanal, para construir con conjunto la propuesta económica ajustada de acuerdo a las necesidades urgentes del Sistema de Videovigilancia de Bogotá D.C.
* El 24-102022 se realizó una reunión con personal del C4, Dirección Técnica y Subsecretaría de Inversiones para definir la figura jurídica con el cual se van a formalizar las reconexiones de las cámaras del SVV y/o aceptación de la propuesta de ENEL COLOMBIA SA ESP.
* Finalmente los días 25 y 26-10-2022, personal del C4 y la Dirección de Bienes, estuvieron cruzando información para tratar de identificar las cuentas pare e hijo asociadas a los puntos de videovigilancia que están fuera de servicio por falta de energía eléctrica. Ante la falta de una parte de esta información, se decidió que la Dirección de Bienes solicite de manera formal ante Enel - Codensa ESP, la información completa de las cuentas asociasdas al Sistema de Videovigilancia para fijar un punto de partida y en adelante facilitar la atención y solución de estas fallas.
Se cargo el documento seguimiento C4-160 Evidencias seguimiento accion No. 3 (PAD Contraloria)182 Octubre2022
30/09/2022
Durante este periodo, el C4 y la empresa Enel Colombia, ejecutaron diferentes acciones, con miras a oficializar una relación contractual entre las dos entidades, que permita solucionar la problemática del Sistema de Videovigilancia, relacionada con la falta de energización de las 274 cámaras aproximadamente, así:
Reuniones realizadas los días 09, 16 y 30 de septiembre (160-C4 RegistroElectronicoReuniones_09_16_30) , con el propósito de revisar la propuesta económica general presentada por Enel Colombia, para enfocarla a la situación y necesidades actuales de la Secretaría.
El día 14-09-2022, (160-C4 RegistroFotograficoVisitas_14_09_22) se realizó una visita en conjunto con el personal de C4 y el contratista de Enel - Codensa, al puente vehicular ubicado en la CL 26 KR 30 y al puente peatonal de la KR 30 AV DE LAS AMÉRICAS, con el fin de evaluar las condiciones y pertinencia de la instalación de acometidas eléctricas para las nuevas cámaras con LPR, que harán parte del contrato que se está estructurando.
El día 28-09-2022 (160-C4  CorreoObligacionesGeneralesENEL), mediante correo electrónico se enviaron las obligaciones generales consideradas por el equipo técnico liderado por el Ingeniero Fabio Albornoz, la cuales se deben tener en cuenta en el marco de la ejecución del contrato SDSCJ - ENEL.
31/08/2022
Durante el mes de agosto se realizaron dos visitas a 9 puntos de videovigilancia que actualmente se encuentran fuera de servicio por concepto de falta de energía. La finalidad es que de manera conjunta entre las dos entidades SDSCJ y Enel - Codensa, se  determine las necesidades de materiales y repuestos en cada caso y tomarlo como insumo base, para elaborar los APU que serán parte de la oferta económica que presentará ENEL - CODENSA, con miras a iniciar el proceso precontractual.
Dichas visitas fueron realizadas los días 29-07-2022 y 04-08-2022 por el Ingeniero Fabio Albornoz y personal del equipo técnico de C4 y el contratista Proing SAS de Codensa.
30/06/2022
No se aportan evidencias de avance en la gestión de la acción por parte del proceso responsable.
</t>
  </si>
  <si>
    <t>Porque el documento base  con el se cuenta asociado al componente del SVV se encuentra en revisión interna.</t>
  </si>
  <si>
    <t>Elaborar capítulo correspondiente al subsistema de video vigilancia como parte del Plan de Continuidad del Negocio de la entidad.</t>
  </si>
  <si>
    <t>Capítulo subsistema de video vigilancia que hará parte del Plan de Continuidad del Negocio.</t>
  </si>
  <si>
    <t>Capítulo correspondiente al subsistema de video vigilancia que hará parte del Plan de Continuidad del Negocio.</t>
  </si>
  <si>
    <t>https://scjgovcol.sharepoint.com/:f:/r/sites/OCISCJ136/Documentos%20compartidos/2022/130.27%20Planes/130.27.11%20Planes%20Mejora%20Entes%20Control/05-EvidenciasPM/18-182-2022/3.2.2.6/4?csf=1&amp;web=1&amp;e=2bahb5</t>
  </si>
  <si>
    <t>31/12/2022
2. Acción 4 “Elaborar capítulo correspondiente al subsistema de video vigilancia como parte del Plan de Continuidad del Negocio de la entidad”.  
Desde el C4, para darle cumplimiento a la acción No. 4 del hallazgo 3.2.2.6. de la auditoria con código 182 PAD 2022, durante el año 2022, de acuerdo con las capacidades y recursos asignados, elaboró el plan de continuidad y contingencia del servicio y subsistema de videovigilancia para las cámaras de seguridad del Distrito Capital y el transporte Público, el cual se incluyó como un capítulo y numeral del Plan de Continuidad del Negocio del C4, en proceso de revisión, que consideró la adopción de mejores prácticas de seguridad de la información ISO-27001 en los requisitos del sistema y controles del Anexo A, así como de Continuidad del Negocio ISO-22301 e ISO-22317, seguridad y resiliencia, sistemas de gestión de la continuidad del negocio y, dando cumplimiento a la Meta Plan de Desarrollo No 351 que establece: “Diseñar e implementar al 100% un (1) plan de fortalecimiento al Centro de Comando, Control, Comunicaciones y Cómputo (C4), enfocado a la interconectividad las cámaras de seguridad de la ciudad y el transporte público (Transmilenio) junto con el fortalecimiento de bases de datos con antecedentes criminales de delincuentes” y al proyecto 7797 sobre Modernización de la infraestructura de tecnología para la seguridad, convivencia y la justicia en Bogotá, basado en los pilares fundamentales que considera la ubicación de las cámaras instaladas, los centros de monitoreo, los datacenter y centros de procesamiento de datos, la infraestructura asociada incluyendo redundancia, alta disponibilidad, enrutamiento y alternativas de continuidad y contingencia del servicio.   
De igual forma, durante el 2022, se actualizó y suscribió el contrato 1932 de 2022, cuyo objeto es: “Prestación de los servicios de administración, soporte, mantenimiento, preventivo, correctivo y/o de actualización al sistema de video vigilancia de Bogotá con Bolsa de Repuestos”, que incluye Acuerdos de Niveles del Servicio, que permite a la entidad garantizar la continuidad del servicio en la eventualidad de presentarse un evento o incidente disruptivo, como vandalismo, obsolescencia y otros de igual significado, mediante la bolsa de repuestos incluida, mantener un stock para reposición y actualización de las cámaras de video vigilancia.   
De igual el C4, consideró planes de Contingencia alternos tendiente a garantizar la continuidad del servicio, mediante estrategias de seguridad, que incluye la instalación de cámaras en sitios cercanos y de acuerdo con análisis de seguridad realizados, que permite garantizar la continuidad del servicio de video vigilancia.
Se realizo reunion para revisión del capitulo del SVV  se anexa acta en las evidencias (C4-160 Acta - PCN.Videvigilancia-26Dicbre2022).
30/11/2022
Mediante la actualización y suscripción del contrato 1932 de 2022, cuyo objeto es: “Prestación de los servicios de administración, soporte, mantenimiento, preventivo, correctivo y/o de actualización al sistema de video vigilancia de Bogotá con Bolsa de Repuestos”, que incluye Acuerdos de Niveles del Servicio, que permite a la entidad en la eventualidad de presentarse casos como se mencionan sobre cámaras: vandalizadas, que ya no funcionan, que se encuentran en trámite para dar de baja o aquellas que son remitidas a laboratorio para diagnóstico y que su retiro implica ausencia de monitoreo y la cobertura del servicio por un plazo indeterminado; permite garantizar la continuidad del servicio mediante la actualización de dicho contrato de administración, soporte y mantenimiento que incluye en la eventualidad de presentarse un evento o incidente disruptivo, como los mencionados anteriormente, mediante la bolsa de repuestos mantener un stock para reposición y actualización de las cámaras en caso de presentarse obsolescencia, desactualización o cualquier evento o incidente como los mencionados.  Se adjunta Avance Plan de Continuidad Servicio de Videovigilancia- 30 Noviembre2022 (C4-160 Avance Plan de Continuidad Servicio Videovigilancia-30Noviembre2022)
31/10/2022
Mediante la actualización y suscripción del contrato No. 1932 de 2022, cuyo objeto es: “Prestación de los servicios de administración, soporte, mantenimiento, preventivo, correctivo y/o de actualización al sistema de video vigilancia de Bogotá con Bolsa de Repuestos”, que incluye Acuerdos de Niveles del Servicio, que permite a la entidad en la eventualidad de presentarse casos como se mencionan sobre cámaras: vandalizadas, que ya no funcionan, que se encuentran en trámite para dar de baja o aquellas que son remitidas a laboratorio para diagnóstico y que su retiro implica ausencia de monitoreo y la cobertura del servicio por un plazo indeterminado; permite garantizar la continuidad del servicio mediante la actualización de dicho contrato de administración, soporte y mantenimiento que incluye en la eventualidad de presentarse un evento o incidente disruptivo, como los mencionados anteriormente, mediante la bolsa de repuestos mantener un stock para reposición y actualización de las cámaras en caso de presentarse obsolescencia, desactualización o cualquier evento o incidente como los mencionados.  Se adjunta Avance Plan de Continuidad Servicio de Videovigilancia-31Octubre2022 (C4-160 Avance Plan de Continuidad Servicio Videovigilancia-31Octubre2022)
30/09/2022
Mediante la actualización y suscripción del contrato 1932 de 2022, cuyo objeto es: “Prestación de los servicios de administración, soporte, mantenimiento, preventivo, correctivo y/o de actualización al sistema de video vigilancia de Bogotá con Bolsa de Repuestos”, que incluye Acuerdos de Niveles del Servicio, que permite a la entidad en la eventualidad de presentarse casos como se mencionan sobre cámaras: vandalizadas, que ya no funcionan, que se encuentran en trámite para dar de baja o aquellas que son remitidas a laboratorio para diagnóstico y que su retiro implica ausencia de monitoreo y la cobertura del servicio por un plazo indeterminado; permite garantizar la continuidad del servicio mediante la actualización de dicho contrato de administración, soporte y mantenimiento que incluye en la eventualidad de presentarse un evento o incidente disruptivo, como los mencionados anteriormente, mediante la bolsa de repuestos mantener un stock para reposición y actualización de las cámaras en caso de presentarse obsolescencia, desactualización o cualquier evento o incidente como los mencionados.  Se adjunta documento borrador con Avance Plan de Continuidad Servicio de Videovigilancia-30Septiembre2022 (160-C4 AvancePlanContinuidadServicioVideovigilancia30Septiembre2022)
30/06/2022
No se aportan evidencias de avance en la gestión de la acción por parte del proceso responsable.</t>
  </si>
  <si>
    <t xml:space="preserve">Vencida </t>
  </si>
  <si>
    <t>3.3.1.2.2.1</t>
  </si>
  <si>
    <t xml:space="preserve">Permanencia del saldo de $14.193.200.000 en la cuenta Mercancías en Existencia, código 151003 el cual genera incertidumbre </t>
  </si>
  <si>
    <t>No se tiene la salida del almacén suscrita por la PONAL. No se ha suscrito el acta de recibo a satisfacción por parte de la PONAL de acuerdo con lo establecido en el contrato de Comodato.</t>
  </si>
  <si>
    <t>Realizar las mesas de trabajo que sean necesarias entre la SDSCJ, Contaduría Distrital, la PONAL, para solicitar concepto en el cual se determine el tratamiento contable que debe adoptarse por parte de PONAL y la SDSCJ para la inclusión del bien entregado en el comodato No. 1661 de 2021.</t>
  </si>
  <si>
    <t>Concepto contable que debe adoptar PONAL y SDSCJ para inclusión del bien del comodato 1661 de 2021</t>
  </si>
  <si>
    <t>Concepto para determinar el tratamiento contable que debe adoptarse por parte de PONAL y la SDSCJ para la inclusión del bien entregado en el comodato No. 1661 de 2021.</t>
  </si>
  <si>
    <t>Dirección de Bienes con el apoyo de las Direcciones: Financiera, Técnica y de Operaciones</t>
  </si>
  <si>
    <t>https://scjgovcol.sharepoint.com/:f:/r/sites/OCISCJ136/Documentos%20compartidos/2022/130.27%20Planes/130.27.11%20Planes%20Mejora%20Entes%20Control/05-EvidenciasPM/18-182-2022/3.3.1.2.2.1?csf=1&amp;web=1&amp;e=dmt8KB</t>
  </si>
  <si>
    <t>Carolina Fuentes Rodríguez  Profesional Especializado                          Ricardo Diaz Cifuentes                   Contratista
Lina Maria Berrio
Jhoan Manuel Rodriguez
Yenny Erica Montero Chaves</t>
  </si>
  <si>
    <t>carolina.fuentes@scj.gov.co  ricardo.diaz@scj.gov.co
lina.berrio@scj.gov.co
jhoan.rodriguez@scj.gov.co
erica.montero@scj.gov.co</t>
  </si>
  <si>
    <t xml:space="preserve">31/12/2022
Se llevo acabo el comite tecnico de sostenibilidad contable el día 29/11/2022 en el cual se determino realizar la depuracion contable de la ficha de sostenibilidad No 001 de 2022, se anexa como evidencia 1, Comprobante de traslado y acta del comite tecnico de sostenibilidad contable con listado de asistencia 2, 2.Ficha Depuración Contable_ F-GF-933 No. 001 de 2022  3. LIBRO AUXILIAR 151003, por lo anterior  se solicita el cierre de esta acción toda vez que se realizo la depuración del saldo de la cuenta 151003
El día 20 de octubre se realizó reunión con el fin de Presentar los resultados finales del trabajo realizado por los funcionarios y contratistas de SDSCJ y los delegados de la ESMED, referente al reconocimiento, medición y registro del inmueble denominado Escuela De Formación De Patrulleros, (Anexo 7)
30/09/2022
Se adelantaron reuniones conjuntamente con la Policía  el día 1 de septiembre en las instalaciones de la Escuela de Policía de la Metropolitana de Bogotá (Anexo 4) y se continuó con las reuniones del día 8 de septiembre (Anexo 5) y el 19 de septiembre de 2022 (Anexo 6)
31/08/2022
Se anexa el acta de reunión del 23/08/2022, en donde se formaliza el plan de trabajo para normalizar la tenencia de la construcción relacionada. Anexo 3 y el respectivo anexo plan de trabajo Anexo 3.1.
31/07/2022
Se adjunta comunicación 20224300612532 del 26 de julio de 2022, en el cual se hace citación a la Policia Nacional, para revisar los trámites pendientes para la suscripción del acta de recibo y citación a reunión para el día 3 de agosto de 2022. Adicionalmente se adjunta la presentación explicativa elaborada por la SDSCJ de la situación de dicho inmueble.
</t>
  </si>
  <si>
    <t xml:space="preserve">Prestación del servicio y/o disposición de repuestos efectuado a vehículos de marca TOYOTA, los cuales no estaban incluidos en el objeto del contrato de servicios de mantenimiento y/o reparación SCJ-1534 del 2021 </t>
  </si>
  <si>
    <t>Se requeria mantener en operaciòn estos vehiculos
No se contaba con un contrato de mantenimiento para estos vehiculos en particular
El proceso de selección para el mantenimiento de estos vehiculos se declaro desierto en dos (2) ocasiones
No se presentaròn oferentes al proceso de selección para el mantenimiento de estos vehiculos</t>
  </si>
  <si>
    <t>Ajustar lo establecido en el literal "C. Seguimiento Financiero y Contable" del capitulo 8.2. ESTRUCTURA Y PLANEACIÓN (PLANEAR) en la M-FC-1 Metodología de
Supervisión Contratos Dirección de Bienes, con el objetivo de identificar con mayor antelación la terminación de un contrato por medio del cual se presta un servicio recurrente.</t>
  </si>
  <si>
    <t>Metodología de
Supervisión Contratos Dirección de Bienes actualizada.</t>
  </si>
  <si>
    <t>Metodología de
Supervisión Contratos Dirección de Bienes actualizada</t>
  </si>
  <si>
    <t>Dirección de Bienes</t>
  </si>
  <si>
    <t>https://scjgovcol.sharepoint.com/:f:/r/sites/OCISCJ136/Documentos%20compartidos/2022/130.27%20Planes/130.27.11%20Planes%20Mejora%20Entes%20Control/05-EvidenciasPM/19-183-2022/3.3.1.1?csf=1&amp;web=1&amp;e=hGFCdQ</t>
  </si>
  <si>
    <t xml:space="preserve">31/10/2022
Se ajustó la Metodología de supervisión M-FC-1, en el literal C  Seguimiento Financiero y Contable" del capitulo 8.2. ESTRUCTURA Y PLANEACIÓN (PLANEAR), en el cual se cambió cambio porcentaje de alertamiento al 75%. con el objetivo de identificar con mayor antelación la terminación de un contrato por medio del cual se presta un servicio recurrente.
Se anexa el documento actualizado el 20 de octubre de 2022 y el soporte del portal MIPG de su publicación. (Anexo 1 y 2).
Por lo anterior, se solicita de manera atenta el cierre de la acción.
</t>
  </si>
  <si>
    <t xml:space="preserve">En el portal MIPG, en el proceso Fortalecimiento de Capacidades Operativas para la S, C y AJ, se observó la actualización de la “Metodología de Supervisión Contratos Dirección de Bienes”, código M-FC-1, de versión 3 a versión 4, fecha de vigencia 19/10/2022; en Control cambios establece para el caso específico: “…Se actualizan numerales:  8.2. Estructura y planeación (planear), Identificación de necesidades de supervisión, Numeral C, cambio porcentaje de Alertamiento al 75%” ... 
Con la anterior información se concluye que, la Dirección de Bienes realizó la actualización de la metodología código M-FC-1, ajustando el porcentaje de Alertamiento de 80 a 75%, con el objetivo de identificar con mayor antelación la terminación de un contrato por medio del cual se presta un servicio recurrente.
Por lo expuesto, la OCI determina cumplimento del 100% de la acción, por lo que otorga el cierre, en espera de concepto de efectividad por la Contraloría de Bogotá.
Soportes
Metodología de Supervisión Contratos Dirección de Bienes, código M-FC-1, versión 4, fecha de vigencia 19/10/2022
</t>
  </si>
  <si>
    <t xml:space="preserve">Cerrada OCI   </t>
  </si>
  <si>
    <t xml:space="preserve">Fallas del control en el mantenimiento realizado a los vehículos a cargo de la SDSCJ, en ejecución del contrato de mantenimiento y/o reparación SCJ-709 del 2021 </t>
  </si>
  <si>
    <t>La operaciòn de los vehiculos se encuentra a cargo de las agencias de seguridad
El supervisor autoriza el ingreso de los vehiculos a mantenimiento enviados por las agencias de seguridad
Los asignatarios son los responsables de solicitar el agendamiento del mantenimiento de los vehiculos</t>
  </si>
  <si>
    <t>Oficiar a las agencias de seguridad reiterando los parametros de mantenimiento preventivo, en lo concerniente al cambio de aceite de los vehiculos de todas las marcas.</t>
  </si>
  <si>
    <t>Oficios dirigidos a las agencias de seguridad</t>
  </si>
  <si>
    <t>No de Oficios dirigidos a las agencias informando parametros de mantenimiento</t>
  </si>
  <si>
    <t>https://scjgovcol.sharepoint.com/:f:/r/sites/OCISCJ136/Documentos%20compartidos/2022/130.27%20Planes/130.27.11%20Planes%20Mejora%20Entes%20Control/05-EvidenciasPM/19-183-2022/3.3.1.2/1?csf=1&amp;web=1&amp;e=k0vEUH</t>
  </si>
  <si>
    <t>31/10/2022
Se enviaron los oficios 20224300829082 dirigido a la Mebog y 20224300829122 dirigido a la Brigada XIII del Ejército Nacional, en el cual se reiteran los parametros para el mantenimiento preventivo de los vehículos según lo establecido en el procedimiento PD-FC-1 "Mantenimiento parque automotor a cargo de la SDSCJ", por lo anterior, se cumple con la acción propuesta y cordialmente se solicita el cierre de la misma.</t>
  </si>
  <si>
    <t>Evaluados los soportes que reposan en la carpeta compartida, se evidenció cumplimiento frente a oficiar a las agencias de seguridad (MEBOG y 10ª. Brigada del Ejército), mediante los oficios 20224300829082 y 20224300829122, con asunto: “Parámetros de mantenimiento preventivo vehículos”, reiterando que los parámetros de mantenimiento preventivo están en el numeral 7 del procedimiento PD-FC-1-V6 y se anexa.  
Por lo expuesto, la OCI determina cumplimento del 100% de la acción, por lo que otorga el cierre, en espera de concepto de efectividad por la Contraloría de Bogotá.
Soportes
Noviembre
01-Radicado-20224300829082 de 2022/11/11a MEBOG
02-Radicado-20224300829122-Brigada
03-AnexoPD-FC-1-V6-marzo-2022
04-AnexoReciboMemoMEBOG
05-AnexoReciboMemoBrigada</t>
  </si>
  <si>
    <t>¿Requiere evaluar efectividad de la acción?</t>
  </si>
  <si>
    <t>Estado del Hallazgo según Control Interno</t>
  </si>
  <si>
    <t>166-2019</t>
  </si>
  <si>
    <t>Abierto</t>
  </si>
  <si>
    <t>En Términos</t>
  </si>
  <si>
    <t>Sin Iniciar</t>
  </si>
  <si>
    <t>Cerrado</t>
  </si>
  <si>
    <t>Otros Resultados</t>
  </si>
  <si>
    <t>Fecha de Corte: 31/12/2022</t>
  </si>
  <si>
    <t>Fecha de Corte para Seguimiento: 31/12/2022</t>
  </si>
  <si>
    <r>
      <t xml:space="preserve">Proceso / Área Fuente de Información </t>
    </r>
    <r>
      <rPr>
        <sz val="8"/>
        <color indexed="8"/>
        <rFont val="Arial"/>
        <family val="2"/>
      </rPr>
      <t>(Si es diferente al responsable)</t>
    </r>
  </si>
  <si>
    <r>
      <rPr>
        <b/>
        <sz val="8"/>
        <color indexed="8"/>
        <rFont val="Arial"/>
        <family val="2"/>
      </rPr>
      <t xml:space="preserve">NOTA: Esta acción se gestionará a través del hallazgo 3.3.1.2.2.1., de la auditoría de regularidad 182 PAD 2022. 
</t>
    </r>
    <r>
      <rPr>
        <sz val="8"/>
        <color indexed="8"/>
        <rFont val="Arial"/>
        <family val="2"/>
      </rPr>
      <t xml:space="preserve">
30/06/2022
No se aportan evidencias de avance en la gestión de la acción por parte del proceso responsable.
Febrero 23 2022
Memorando 20225500090843, asunto: "Acción 3.3.1.2.1(2) PAD 180 de 2021"
Corte enero 2022
Desde la Dirección financiera se ha solicitado al área de recursos físicos y gestión documental, los documentos para realizar los registros contables correspondientes de la entrega de la escuela de formación de patrulleros a la PONAL, se requieren puntualmente el acta y recibo a satisfacción firmada y traslado de bienes en comodato firmada, los cuales al cierre de la vigencia 2021 no fueron suscritos, solicitados los documentos la dirección de recursos físicos nos remite las acciones adelantas por esta área
• Comodato 1661
• Oficio remitido a MEBOG 20214300791072 del 13 de diciembre 2021
• Oficio remitido a MEBOG 20215400840242 del 27 de diciembre 2021
• Acta de entrega y recibo a satisfacción a agencias pedt de la firma por parte de la PONAL
• Oficio 2022540076372 del 14 de febrero de 2022
Sin embargo, a la fecha no se ha recibido respuesta alguna por parte de la PONAL a los oficios correos y llamadas que se han realizado para poder dar el trámite correspondiente.se anexan 5 archivos</t>
    </r>
  </si>
  <si>
    <r>
      <t xml:space="preserve">Evaluados los soportes que reposan en la carpeta compartida, se evidenció cumplimiento de la primera solicitud de información semestral, conforme 11 memorandos a las entidades del 15 de junio de 2022, y para el segundo semestre 2022, 13 comunicaciones a las agencias para el reporte de novedades que se presenten en las placas de inventario de los bienes entregados en comodato. Por lo anterior, existe evidencia que soporta la gestión de la acción formulada en el Plan, conforme la meta establecida.
</t>
    </r>
    <r>
      <rPr>
        <b/>
        <sz val="8"/>
        <color rgb="FF000000"/>
        <rFont val="Arial"/>
        <family val="2"/>
      </rPr>
      <t xml:space="preserve">En consecuencia se establece que la acción está cumplida en 100% y queda en espera de concepto de efectividad porparte del Ente de Control.
</t>
    </r>
    <r>
      <rPr>
        <sz val="8"/>
        <color rgb="FF000000"/>
        <rFont val="Arial"/>
        <family val="2"/>
      </rPr>
      <t xml:space="preserve">
Soportes primer semestre 2022
Julio
01-SolicitudEstadoPlacas-PrimerSemestre2022-Ejercito: contiene radicado 20224300388302, dirigida a Décima tercera Brigada
02-SolicitudEstadoPlacas-PrimerSemestre2022-Fiscalia: contiene radicado 20224300388322, dirigida a FISCALIA- Seccional de apoyo a la gestión
03-SolicitudEstadoPlacas-PrimerSemestre2022-ICBF: contiene radicado 20224300388152, dirigida a ICBF
04-SolicitudEstadoPlacas-PrimerSemestre2022-IDIGER: contiene radicado 20224300388192
05-SolicitudEstadoPlacas-PrimerSemestre2022-MEBOG: contiene radicado 20224300388202
06-SolicitudEstadoPlacas-PrimerSemestre2022-SecretariaMovilidad: contiene radicado 20224300388182
07-SolicitudEstadoPlacas-PrimerSemestre2022-SecretariaSalud: contiene radicado 20224300388172
08-SolicitudEstadoPlacas-PrimerSemestre2022-UAECOB: contiene radicado 20224300388162
09-SolicitudEstadoPlacas-PrimerSemestre2022-MedicinaLegal: contiene radicado 20224300456192
Soportes Segundo semestre: 
20224300762712 - UAE Bomberos, 11-oct-2022.
20224300762792 - Décimo Tercera Brigada, 11-oct-2022.
20224300762802 - Fiscalía Seccional Bogotá, 11-oct-2022.
20224300762702 - ICBF, 11-oct-2022.
20224300762742 - IDIGER, 11-oct-2022
20224300762782 / 20224300762772 / 20224300762762- MEBOG, 11-oct-2022.
20224300762682 - Medicina Legal, 11-oct-2022
20224300762692 - Migración Colombia, 11-oct-2022
20224300762672 - Secretaría Distrital de Gobierno, 11-oct-2022
20224300762732 - Secretaría Distrital de Movilidad, 11-oct-2022
20224300762722 - Secretaría Distrital de Salud, 11-oct-2022</t>
    </r>
  </si>
  <si>
    <r>
      <t xml:space="preserve">Evaluados los soportes que reposan en la carpeta compartida, se evidenció cumplimiento de las solicitudes para el primer y segundo semestre. En el primer semestre, mediante 2 memorandos a la dirección de recursos físicos en febrero y mayo 2022; de los cuales se observó reporte de avance de replaqueteo de los bienes identificados por el ente de control según memorando 20225400198223 del 31 de mayo de junio de 2022. En el segundo semestre, mediante 5 comunicaciones a las agencias (IDIGER, Migración Colombia, Movilidad, Salud e ICBF) para el reporte de novedades que se presenten en las placas de inventario de los bienes entregados en comodato.
</t>
    </r>
    <r>
      <rPr>
        <b/>
        <sz val="8"/>
        <color rgb="FF000000"/>
        <rFont val="Arial"/>
        <family val="2"/>
      </rPr>
      <t xml:space="preserve">En consecuencia se establece que la acción está cumplida en 100% y queda en espera de concepto de efectividad porparte del Ente de Control.
</t>
    </r>
    <r>
      <rPr>
        <sz val="8"/>
        <color rgb="FF000000"/>
        <rFont val="Arial"/>
        <family val="2"/>
      </rPr>
      <t xml:space="preserve">
Soportes primer semestre 2022:
Registro Fotográfico: contiene fotos por localidad, corresponden a l mes de julio de 2022
01-ReposicionPlacasMemorando-20224300068953-Febrero-2022
02-Memorando20224300173173-Febrero2022
03-Memo20225400198223 Avance reposición placas mayo 2022
04-CasosHallazgoAdmitivoContraloría
Soportes segundo semestre: Oficios: 
20225410364971 - IDIGER, del 19-oct-2022
20225410742791 - Migración Colombia, del 14-dic-2022.
20225410675231 - Sec. Movilidad, del 09-nov-2022.
20224300762722 - Sec. Salud, del 10-nov-2022.
20225410715011 - ICBF, del 29-nov-2022.</t>
    </r>
  </si>
  <si>
    <r>
      <t xml:space="preserve">Se evidenció cumplimiento de la solicitud de información trimestral, conforme memorandos de las gestiones realizadas, que impactan a los contratos: 1068-2018, 791-2019, 463-2017 y 1154-2018 para el primer trimestre; 791-2019, 1097-2019 y 463-2017 para el segundo trimestre, 463 de 2017 para el tercer trimestre 2022, 3 solicitudes de reposición de placas de bienes identificados asociados a los contratos: 1036-2018, 1068-2018 y 0463-2017, basado en los resultados de las visitas aleatorias a los bienes, para que se realice la correspondiente actualización, para el cuarto trimestre de 2022.  Por lo anterior, existe evidencia que soporta la gestión de la acción formulada en el Plan, conforme la meta establecida.
</t>
    </r>
    <r>
      <rPr>
        <b/>
        <sz val="8"/>
        <color rgb="FF000000"/>
        <rFont val="Arial"/>
        <family val="2"/>
      </rPr>
      <t xml:space="preserve">En consecuencia se establece que la acción está cumplida en 100% y queda en espera de concepto de efectividad porparte del Ente de Control.
</t>
    </r>
    <r>
      <rPr>
        <sz val="8"/>
        <color rgb="FF000000"/>
        <rFont val="Arial"/>
        <family val="2"/>
      </rPr>
      <t xml:space="preserve">
Soportes
Cuarto Trimestre 2022
Memorando 20224300458073 del 16-dic-2022 "Solicitud reposición placas de inventario Comodato 1036-2018".
Memorando 2022430045113 del 16-dic-2022 "Solicitud reposición placas de inventario comodato 1068-2018".
Memorando 20224300418513 del 17-nov-2022 "Solicitud reposición de placas de inventario en vehiculos de comodato 463-2017"
Tercer trimestre 2022
Radicado 20224300348053 27 septiembre con anexo “novedades plaqueteo”- Comodato 463 de 2017
Segundo trimestre 2022
01-Rad20224300153833_ PlaqueteoBienesBrigadaXIIICdto791_2019-20abr2022-Comodato 791 de 2019
02-Rad20224300211393_PlaqueteoBienesFGNCdto1097_ 2019-07jun2022- comodato 1097 de 2019
03-Rad20224300211433_PlacasCdto463_2017-EPFontibon-07jun2022 -comodato 463 de 2017
Primer trimestre 2022
01-Contrato-1068-2018-Brigada13-Radicado20224300068963-Feb-2022
02-Contrato791-2019-Brigada13-Radicado20224300068993-Feb-2022
03-Contrato-791-2019-Brigada13-Radicado20224300125163-Marzo-2022
04-Contrato463-2017-Mebog-Radicado20224300130073-Marzo-2022
05-Contrato-1154-2018-Brigada13-Radicado20224300068983-Febrero-2022
06-Contrato-791-2019-Brigada13-Radicado20225400131703-Marzo-2022
07-Contrato-1068-2018-Brigada13-Radicado20225400131713_Marzo-2022</t>
    </r>
  </si>
  <si>
    <r>
      <t xml:space="preserve">Se evidenció contratos suscritos para el mantenimiento de los bienes de la SDSCJ en comodato, así: Vigentes primer semestre: 2022 1854-2021, 060-2021, 1197-2021, 1592-2021, 1605-2021; vigentes segundo semestre 2022: 1091-2022, 1138-2022, 1149-2022, 1186-2022, 1187-2022, 1188-2022, 1189-2022. Lo anterior, evidencia cumplimiento de la meta establecida en el Plan de Mejoramiento Institucional. 
</t>
    </r>
    <r>
      <rPr>
        <b/>
        <sz val="8"/>
        <color rgb="FF000000"/>
        <rFont val="Arial"/>
        <family val="2"/>
      </rPr>
      <t xml:space="preserve">En consecuencia se establece que la acción está cumplida en 100% y queda en espera de concepto de efectividad porparte del Ente de Control.
</t>
    </r>
    <r>
      <rPr>
        <sz val="8"/>
        <color rgb="FF000000"/>
        <rFont val="Arial"/>
        <family val="2"/>
      </rPr>
      <t xml:space="preserve">
Soportes primer semestre, contratos suscritos:  
01-SCJ-1854-2021-MantenimientoPlantasElectricas- 16 dic 2021
02-SCJ-060-2021-MantenimientoSistemaRadioTroncalizado, 2 febrero 2021
03-SCJ-1197-2021-Mantenimiento Deteccion Localizacion Emisiones 2G3G4G, 21 de mayo de 20221
04-SCJ-1592-2021-ManteniientoRobotAntiexplosivos, 25 de octubre de 2021
05-SCJ-605-2021-Mantenimiento Videocomparador Espectral Documentos, 26 de octubre de 2021
Soportes Segundo Semestre 2022: Contratos suscritos
1091-2022 - Talleres Autorizados S.A., del 28-ene-2022.
1138-2022 - HELICENTRO SAS, del 28-ene-2022.
1149-2022 -  NEWSAT SAS del 28-ne-2022 (C4).
1186-2022 - Autoservicio Mecánico SAS, del 05-may-2022.
1187-2022 - Autoservicio Mecánico SAS, del 05-may-2022.
1188-2022 - Autoservicio Mecánico SAS, del 05-may-2022.
1189-2022 - Autoservicio Mecánico SAS, del 05-may-2022.</t>
    </r>
  </si>
  <si>
    <r>
      <t xml:space="preserve">Se evidenció cumplimiento frente a la solicitud a la MEBOG respecto de la continuidad en el servicio de los bienes que ya cumplieron su vida útil en Comodato, para primer semestre memorando 20224300389232 de 2022/05/13 y para segundo semestre 20224300637722 de 2022/08/04, quedando pendientes las respuesta para conocer el estado de los bienes. Para el segundo semestre 2022: Oficio remitido a la MEBOG (20224300885022 del 05-dic-22) para solicitar se informe a la SDSCJ el interés de continuar con los bienes entregados en comodato que se identifican que cumplieron su vida útil. Se evidenció oficios 20225410539651, 20225410608861, 20225410630401 y 20225410630361, mediante los cuales la MEBOG informó el interés de continuar con el uso de todos los bienes que tiene a su servicio, asociados a los contratos interadministrativos de comodato 463-2017, 836-2017, 765-2017 y 522-2017. Lo anterior, evidencia cumplimiento de la meta establecida en el Plan de Mejoramiento Institucional. 
</t>
    </r>
    <r>
      <rPr>
        <b/>
        <sz val="8"/>
        <color rgb="FF000000"/>
        <rFont val="Arial"/>
        <family val="2"/>
      </rPr>
      <t xml:space="preserve">En consecuencia se establece que la acción está cumplida en 100% y queda en espera de concepto de efectividad porparte del Ente de Control.
</t>
    </r>
    <r>
      <rPr>
        <sz val="8"/>
        <color rgb="FF000000"/>
        <rFont val="Arial"/>
        <family val="2"/>
      </rPr>
      <t xml:space="preserve">
Soportes
Segundo semestre
Oficios: 20225410539651, 20225410608861, 20225410630401 y 20225410630361
2_Rad 20224300637722- 2022/08/04 Solicitud MEBOG VidaUtilBienes
Primer semestre
1- Radicado 20224300389232 2022/05/13- Solic a MEBOG de evaluar veh con uso mayor a 5 años</t>
    </r>
  </si>
  <si>
    <r>
      <t xml:space="preserve">Se evidenció la realizaciòn de reuniones durante los meses de  julio, agosto y octubre por parte de la Jefe y los lideres del tema en la Oficina Asesora de Planeación, encaminadas a revisar y ajustar los controles de los riesgos estratégicos asociados a la ejecución de los proyectos de inversión. Se evidenció actualización de la matriz de contexto estratégico (a versión 4 el 24 de diciembre de 2022) de la cual hace parte la matriz de riesgos estratégicos, donde incluyeron 2 controles asociados a la gestión de los proyectos de la inversión de la Entidad, por lo que se observa cumplimiento de la meta establecida en el PMI.
Por lo anterior, existe evidencia que soporta la gestión de la acción formulada en el Plan, conforme la meta establecida.
</t>
    </r>
    <r>
      <rPr>
        <b/>
        <sz val="8"/>
        <color rgb="FF000000"/>
        <rFont val="Arial"/>
        <family val="2"/>
      </rPr>
      <t xml:space="preserve">En consecuencia se establece que la acción está cumplida en 100% y queda en espera de concepto de efectividad porparte del Ente de Control.
</t>
    </r>
    <r>
      <rPr>
        <sz val="8"/>
        <color rgb="FF000000"/>
        <rFont val="Arial"/>
        <family val="2"/>
      </rPr>
      <t xml:space="preserve">
Soportes
Diciembre 
MAtriz Riesgos Estratégicos incluida en la Matriz de Contexto Estratégico V4.
Octubre
Riesgos Estrategicos 21102022
Agosto
Acta riesgos estrategicos 30082022
Julio
Acta reunión riesgos estrategicos 28 jul
</t>
    </r>
  </si>
  <si>
    <r>
      <t xml:space="preserve">Corte 31/12/2022 
Se evidencia la gestión realizada desde el mes de julio a diciembre, encaminadas a dar cumplimiento a la variable del indicador " Contrato o convenio suscrito"; sin embargo, a la fecha del presente seguimiento el "contrato o convenio con ENEL-CODENSA en el que se garantice la energización de las cámaras de video vigilancia", no se ha suscrito.
</t>
    </r>
    <r>
      <rPr>
        <b/>
        <sz val="8"/>
        <color rgb="FF000000"/>
        <rFont val="Arial"/>
        <family val="2"/>
      </rPr>
      <t xml:space="preserve">Acción en estado vencida
</t>
    </r>
    <r>
      <rPr>
        <sz val="8"/>
        <color rgb="FF000000"/>
        <rFont val="Arial"/>
        <family val="2"/>
      </rPr>
      <t xml:space="preserve">
Soportes
Diciembre
C4-160 Calendario reuniones Reenergización - ENEL
Noviembre
C4-160 Acta No. 1 Enel (noviembre)2022
C4-160 Brief Renergizacón Cámaras - Nov 2022
Octubre
C4-160 Evidencias seguimiento accion No. 3 (PAD Contraloria)182 Octubre2022 (2): Contiene pantallazos Reunión Virtual C4 y ENEL CODENSA el 07 y 14 de octubre 2022 y de acta del 26 de octubre, firmada por los asistentes.
Septiembre
160-C4  CorreoObligacionesGeneralesENEL: En el correo se evidencia el aporte de obligaciones para el nuevo contrato con ENEL- Colombia
160-C4 RegistroElectronicoReuniones_09_16_30: Pantallazos de reuniones para la revisión de la propuesta económica Enel Colombia. 09, 16 y 30 de septiembre - 2022
160-C4 RegistroFotograficoVisitas_14_09_22: 
Pantallazos reunión del 14-09-2022
Agosto
160-C4 Acta VisitaCodensa_29072022: Acta de reunión fecha 29/07/2022. Los participantes de Proing S. A. no firmaron el acta.
Julio
160-C4 ActaReunionImagenes: Pantallazos fotos de reunión entre IDU- C4 y ENEL CODENSA. Listado de asistencia con formato del IDU (No presenta fecha)
160-C4 AgendaReunionEntidades: Print pantalla convocatoria reunión miércoles 6 de julio.
160-C4 BorradorDocumentoLegal: Pantallazo Borrador documento marco legal y justificación para la contratación
160-C4 EvidenciaReunionVirtual: Pantallazo de la reunión Virtual del 25-07-2022 C4 y Enel – Codensa
160-C4 ImgenAgendaVisitas: Pantallazo Agendamiento visitas puntos de video vigilancia fuera de servicio
</t>
    </r>
  </si>
  <si>
    <r>
      <t xml:space="preserve">Se evidencia la gestión realizada desde el mes de julio a noviembre, encaminadas a dar cumplimiento a la variable del indicador " Capítulo correspondiente al subsistema de video vigilancia que hará parte del Plan de Continuidad del Negocio."; sin embargo, con corte 31/12/2022 el "capítulo correspondiente al subsistema de video vigilancia como parte del Plan de Continuidad del Negocio de la entidad", </t>
    </r>
    <r>
      <rPr>
        <b/>
        <sz val="8"/>
        <color rgb="FF000000"/>
        <rFont val="Arial"/>
        <family val="2"/>
      </rPr>
      <t xml:space="preserve">no se ha oficializado en la Entidad.
</t>
    </r>
    <r>
      <rPr>
        <sz val="8"/>
        <color rgb="FF000000"/>
        <rFont val="Arial"/>
        <family val="2"/>
      </rPr>
      <t xml:space="preserve">
</t>
    </r>
    <r>
      <rPr>
        <b/>
        <sz val="8"/>
        <color rgb="FF000000"/>
        <rFont val="Arial"/>
        <family val="2"/>
      </rPr>
      <t xml:space="preserve">Acción en estado vencida a 31/12/2022
</t>
    </r>
    <r>
      <rPr>
        <sz val="8"/>
        <color rgb="FF000000"/>
        <rFont val="Arial"/>
        <family val="2"/>
      </rPr>
      <t xml:space="preserve">
Soportes
Noviembre
C4-160 Avance Plan de Continuidad Servicio Videovigilancia-30Noviembre2022
Octubre
C4-160 Avance Plan de Continuidad Servicio Videovigilancia-31Octubre2022: Contiene documento con información sobre el avance al plan de continuidad con corte a octubre 2022.
Septiembre
160-C4 AvancePlanContinuidadServicioVideovigilancia30Septiembre2022: Contiene documento con secuencia de información de mayo, y agosto 2022
Agosto
Plan de Continuidad- Sistema Videovigilancia-C4-2022: Contiene documento borrador titulado “PLAN DE CONTINUIDAD DEL NEGOCIO PCN- SISTEMA DE VIDEOVIGILANCIA - CENTRO DE COMANDO, CONTROL, COMUNICACIONES Y CÓMPUTO"
RE_ Seguimiento Auditoria 182 del 2022, hallazgo 3.2.2.6 (acción 4): Contiene secuencia de correos de fechas 5 de septiembre de 2022
Julio
160-C4 CorreoSeguimientoAuditoriaPlanContinuidad: Contiene secuencia de correos de fechas miércoles, 3 y 5 de agosto de 2022
</t>
    </r>
  </si>
  <si>
    <r>
      <rPr>
        <sz val="8"/>
        <color rgb="FF000000"/>
        <rFont val="Arial"/>
        <family val="2"/>
      </rPr>
      <t xml:space="preserve">Finalizado el seguimiento al Hallazgo 3.3.1.2.2.1 auditoria 182 PAD 2022 - Acción 1: Se evidenció sesión del Comité Técnico de Sostenibilidad Contable el 29-nov-22 estableciendo aprobar la depuración contable de la ficha de sostenibilidad No 001 de 2022 (baja de activo), reconocido mediante comprobante de traslado No. 828 del 29-nov-2022 realizado por la Dirección de Recursos Físicos por $14.193.2 MM con soporte: ficha de depuración contable F-GF-933 No. 001 de 2022. Finalmente, se evidencia Libro Auxiliar de la cuenta 151003002 - Edificaciones en Terrenos de Terceros, mediante la cual se realiza movimiento contable por la depuración de acuerdo a la decisión del citado comité, reportando la cancelación del saldo de la cuenta por valor de $14.193.2 MM realizado el 30-nov-2022. 
Lo anterior, evidencia cumplimiento de la meta establecida en el Plan de Mejoramiento Institucional. 
</t>
    </r>
    <r>
      <rPr>
        <b/>
        <sz val="8"/>
        <color rgb="FF000000"/>
        <rFont val="Arial"/>
        <family val="2"/>
      </rPr>
      <t xml:space="preserve">
En consecuencia se establece que la acción está cumplida en 100% y queda en espera de concepto de efectividad porparte del Ente de Control.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</si>
</sst>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d"/>
  </numFmts>
  <fonts count="43"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12"/>
      <name val="Arial"/>
      <family val="2"/>
    </font>
    <font>
      <b/>
      <sz val="11"/>
      <color indexed="8"/>
      <name val="Calibri"/>
      <family val="2"/>
      <scheme val="minor"/>
    </font>
    <font>
      <sz val="9"/>
      <color indexed="81"/>
      <name val="Tahoma"/>
      <family val="2"/>
    </font>
    <font>
      <b/>
      <sz val="31"/>
      <color theme="9" tint="-0.24994659260841701"/>
      <name val="Calibri Light"/>
      <family val="2"/>
      <scheme val="major"/>
    </font>
    <font>
      <sz val="11"/>
      <color theme="1" tint="0.24994659260841701"/>
      <name val="Calibri"/>
      <family val="2"/>
      <scheme val="minor"/>
    </font>
    <font>
      <sz val="14"/>
      <color theme="1" tint="0.499984740745262"/>
      <name val="Calibri"/>
      <family val="2"/>
      <scheme val="minor"/>
    </font>
    <font>
      <sz val="18"/>
      <color theme="1" tint="4.9989318521683403E-2"/>
      <name val="Calibri"/>
      <family val="2"/>
      <scheme val="minor"/>
    </font>
    <font>
      <sz val="12"/>
      <color theme="1" tint="4.9989318521683403E-2"/>
      <name val="Calibri"/>
      <family val="2"/>
      <scheme val="minor"/>
    </font>
    <font>
      <sz val="11"/>
      <color theme="1" tint="4.9989318521683403E-2"/>
      <name val="Calibri"/>
      <family val="2"/>
      <scheme val="minor"/>
    </font>
    <font>
      <u/>
      <sz val="11"/>
      <color theme="10"/>
      <name val="Calibri"/>
      <family val="2"/>
      <scheme val="minor"/>
    </font>
    <font>
      <sz val="8"/>
      <color indexed="8"/>
      <name val="Arial"/>
      <family val="2"/>
    </font>
    <font>
      <b/>
      <sz val="8"/>
      <color theme="0"/>
      <name val="Arial"/>
      <family val="2"/>
    </font>
    <font>
      <b/>
      <sz val="8"/>
      <name val="Arial"/>
      <family val="2"/>
    </font>
    <font>
      <sz val="8"/>
      <name val="Arial"/>
      <family val="2"/>
    </font>
    <font>
      <b/>
      <sz val="8"/>
      <color indexed="8"/>
      <name val="Arial"/>
      <family val="2"/>
    </font>
    <font>
      <i/>
      <sz val="8"/>
      <color theme="0" tint="-0.14999847407452621"/>
      <name val="Arial"/>
      <family val="2"/>
    </font>
    <font>
      <u/>
      <sz val="8"/>
      <color theme="10"/>
      <name val="Arial"/>
      <family val="2"/>
    </font>
    <font>
      <b/>
      <sz val="8"/>
      <color rgb="FF000000"/>
      <name val="Arial"/>
      <family val="2"/>
    </font>
    <font>
      <sz val="8"/>
      <color rgb="FF000000"/>
      <name val="Arial"/>
      <family val="2"/>
    </font>
    <font>
      <sz val="8"/>
      <color indexed="12"/>
      <name val="Arial"/>
      <family val="2"/>
    </font>
    <font>
      <sz val="8"/>
      <color theme="0"/>
      <name val="Arial"/>
      <family val="2"/>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99"/>
        <bgColor indexed="64"/>
      </patternFill>
    </fill>
    <fill>
      <patternFill patternType="solid">
        <fgColor rgb="FFCCFF99"/>
        <bgColor indexed="64"/>
      </patternFill>
    </fill>
    <fill>
      <patternFill patternType="solid">
        <fgColor theme="1" tint="0.249977111117893"/>
        <bgColor indexed="64"/>
      </patternFill>
    </fill>
    <fill>
      <patternFill patternType="solid">
        <fgColor rgb="FFCCFFFF"/>
        <bgColor indexed="64"/>
      </patternFill>
    </fill>
    <fill>
      <patternFill patternType="solid">
        <fgColor rgb="FF98065D"/>
        <bgColor indexed="64"/>
      </patternFill>
    </fill>
    <fill>
      <patternFill patternType="solid">
        <fgColor rgb="FFF8D0E1"/>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theme="0"/>
        <bgColor indexed="64"/>
      </patternFill>
    </fill>
    <fill>
      <patternFill patternType="solid">
        <fgColor theme="8"/>
        <bgColor indexed="64"/>
      </patternFill>
    </fill>
    <fill>
      <patternFill patternType="solid">
        <fgColor rgb="FFD9E1F2"/>
        <bgColor indexed="64"/>
      </patternFill>
    </fill>
    <fill>
      <patternFill patternType="solid">
        <fgColor theme="9" tint="0.59999389629810485"/>
        <bgColor indexed="64"/>
      </patternFill>
    </fill>
  </fills>
  <borders count="5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auto="1"/>
      </left>
      <right/>
      <top style="medium">
        <color auto="1"/>
      </top>
      <bottom style="medium">
        <color auto="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right/>
      <top/>
      <bottom style="medium">
        <color theme="1" tint="0.499984740745262"/>
      </bottom>
      <diagonal/>
    </border>
    <border>
      <left/>
      <right/>
      <top/>
      <bottom style="medium">
        <color theme="0"/>
      </bottom>
      <diagonal/>
    </border>
    <border>
      <left/>
      <right/>
      <top/>
      <bottom style="thin">
        <color theme="0" tint="-0.24994659260841701"/>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double">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s>
  <cellStyleXfs count="74">
    <xf numFmtId="0" fontId="0" fillId="0" borderId="0"/>
    <xf numFmtId="0" fontId="6" fillId="0" borderId="0" applyNumberFormat="0" applyFill="0" applyBorder="0" applyAlignment="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4" applyNumberFormat="0" applyAlignment="0" applyProtection="0"/>
    <xf numFmtId="0" fontId="14" fillId="6" borderId="5" applyNumberFormat="0" applyAlignment="0" applyProtection="0"/>
    <xf numFmtId="0" fontId="15" fillId="6" borderId="4" applyNumberFormat="0" applyAlignment="0" applyProtection="0"/>
    <xf numFmtId="0" fontId="16" fillId="0" borderId="6" applyNumberFormat="0" applyFill="0" applyAlignment="0" applyProtection="0"/>
    <xf numFmtId="0" fontId="17" fillId="7" borderId="7"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1" fillId="32" borderId="0" applyNumberFormat="0" applyBorder="0" applyAlignment="0" applyProtection="0"/>
    <xf numFmtId="0" fontId="4" fillId="0" borderId="0"/>
    <xf numFmtId="0" fontId="4" fillId="8" borderId="8" applyNumberFormat="0" applyFont="0" applyAlignment="0" applyProtection="0"/>
    <xf numFmtId="0" fontId="22" fillId="0" borderId="0" applyNumberFormat="0" applyFill="0" applyBorder="0" applyAlignment="0" applyProtection="0"/>
    <xf numFmtId="164" fontId="5" fillId="0" borderId="0" applyFont="0" applyFill="0" applyBorder="0" applyAlignment="0" applyProtection="0"/>
    <xf numFmtId="0" fontId="3"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1" fillId="0" borderId="0"/>
    <xf numFmtId="0" fontId="25" fillId="0" borderId="0" applyNumberFormat="0" applyFill="0" applyBorder="0" applyAlignment="0" applyProtection="0"/>
    <xf numFmtId="0" fontId="26" fillId="0" borderId="0">
      <alignment vertical="center" wrapText="1"/>
    </xf>
    <xf numFmtId="0" fontId="27" fillId="0" borderId="0" applyNumberFormat="0" applyFill="0" applyBorder="0" applyAlignment="0" applyProtection="0"/>
    <xf numFmtId="14" fontId="27" fillId="0" borderId="37" applyFill="0">
      <alignment horizontal="center"/>
    </xf>
    <xf numFmtId="0" fontId="28" fillId="40" borderId="0" applyNumberFormat="0" applyAlignment="0" applyProtection="0"/>
    <xf numFmtId="0" fontId="28" fillId="41" borderId="0" applyNumberFormat="0" applyAlignment="0" applyProtection="0"/>
    <xf numFmtId="0" fontId="29" fillId="0" borderId="0">
      <alignment horizontal="left" vertical="center"/>
    </xf>
    <xf numFmtId="0" fontId="30" fillId="0" borderId="0" applyBorder="0">
      <alignment horizontal="left" vertical="center"/>
    </xf>
    <xf numFmtId="165" fontId="30" fillId="0" borderId="38">
      <alignment horizontal="left" vertical="center"/>
    </xf>
    <xf numFmtId="0" fontId="26" fillId="39" borderId="39" applyNumberFormat="0" applyProtection="0">
      <alignment horizontal="right" wrapText="1" indent="1"/>
    </xf>
    <xf numFmtId="0" fontId="26" fillId="39" borderId="39">
      <alignment horizontal="left" wrapText="1" indent="1"/>
    </xf>
    <xf numFmtId="0" fontId="31" fillId="0" borderId="0" applyNumberFormat="0" applyFill="0" applyBorder="0" applyAlignment="0" applyProtection="0"/>
  </cellStyleXfs>
  <cellXfs count="139">
    <xf numFmtId="0" fontId="0" fillId="0" borderId="0" xfId="0"/>
    <xf numFmtId="0" fontId="0" fillId="0" borderId="0" xfId="0" quotePrefix="1"/>
    <xf numFmtId="0" fontId="23" fillId="0" borderId="0" xfId="0" applyFont="1"/>
    <xf numFmtId="0" fontId="0" fillId="0" borderId="0" xfId="0" applyAlignment="1">
      <alignment horizontal="left"/>
    </xf>
    <xf numFmtId="0" fontId="0" fillId="0" borderId="0" xfId="0" quotePrefix="1" applyAlignment="1">
      <alignment horizontal="left"/>
    </xf>
    <xf numFmtId="0" fontId="23" fillId="0" borderId="0" xfId="0" applyFont="1" applyAlignment="1">
      <alignment horizontal="left"/>
    </xf>
    <xf numFmtId="0" fontId="32" fillId="0" borderId="0" xfId="0" applyFont="1"/>
    <xf numFmtId="0" fontId="34" fillId="0" borderId="0" xfId="0" applyFont="1" applyAlignment="1">
      <alignment horizontal="left" vertical="center"/>
    </xf>
    <xf numFmtId="0" fontId="32" fillId="0" borderId="0" xfId="0" applyFont="1" applyAlignment="1">
      <alignment horizontal="center"/>
    </xf>
    <xf numFmtId="0" fontId="32" fillId="0" borderId="0" xfId="0" applyFont="1" applyAlignment="1">
      <alignment horizontal="center" vertical="center"/>
    </xf>
    <xf numFmtId="15" fontId="36" fillId="34" borderId="10" xfId="0" applyNumberFormat="1" applyFont="1" applyFill="1" applyBorder="1" applyAlignment="1">
      <alignment horizontal="center" vertical="center"/>
    </xf>
    <xf numFmtId="15" fontId="32" fillId="33" borderId="10" xfId="0" applyNumberFormat="1" applyFont="1" applyFill="1" applyBorder="1" applyAlignment="1">
      <alignment horizontal="center" vertical="center"/>
    </xf>
    <xf numFmtId="0" fontId="37" fillId="0" borderId="0" xfId="0" applyFont="1" applyAlignment="1">
      <alignment vertical="top"/>
    </xf>
    <xf numFmtId="0" fontId="36" fillId="0" borderId="0" xfId="0" applyFont="1"/>
    <xf numFmtId="0" fontId="36" fillId="34" borderId="10" xfId="0" applyFont="1" applyFill="1" applyBorder="1" applyAlignment="1">
      <alignment horizontal="center" vertical="center" textRotation="90" wrapText="1"/>
    </xf>
    <xf numFmtId="0" fontId="36" fillId="34" borderId="10" xfId="0" applyFont="1" applyFill="1" applyBorder="1" applyAlignment="1">
      <alignment horizontal="center" vertical="center" wrapText="1"/>
    </xf>
    <xf numFmtId="0" fontId="36" fillId="34" borderId="25" xfId="0" applyFont="1" applyFill="1" applyBorder="1" applyAlignment="1">
      <alignment horizontal="center" vertical="center" wrapText="1"/>
    </xf>
    <xf numFmtId="0" fontId="36" fillId="33" borderId="10" xfId="0" applyFont="1" applyFill="1" applyBorder="1" applyAlignment="1">
      <alignment horizontal="center" vertical="center" wrapText="1"/>
    </xf>
    <xf numFmtId="0" fontId="33" fillId="37" borderId="36" xfId="0" applyFont="1" applyFill="1" applyBorder="1" applyAlignment="1">
      <alignment horizontal="center" vertical="center" wrapText="1"/>
    </xf>
    <xf numFmtId="0" fontId="33" fillId="37" borderId="11" xfId="0" applyFont="1" applyFill="1" applyBorder="1" applyAlignment="1">
      <alignment horizontal="center" vertical="center" wrapText="1"/>
    </xf>
    <xf numFmtId="0" fontId="32" fillId="0" borderId="20" xfId="0" applyFont="1" applyBorder="1" applyAlignment="1">
      <alignment horizontal="justify" vertical="center"/>
    </xf>
    <xf numFmtId="0" fontId="32" fillId="43" borderId="24" xfId="0" applyFont="1" applyFill="1" applyBorder="1" applyAlignment="1">
      <alignment horizontal="justify" vertical="center"/>
    </xf>
    <xf numFmtId="0" fontId="32" fillId="43" borderId="10" xfId="0" applyFont="1" applyFill="1" applyBorder="1" applyAlignment="1">
      <alignment horizontal="justify" vertical="center"/>
    </xf>
    <xf numFmtId="0" fontId="32" fillId="43" borderId="10" xfId="0" applyFont="1" applyFill="1" applyBorder="1" applyAlignment="1">
      <alignment horizontal="center" vertical="center"/>
    </xf>
    <xf numFmtId="0" fontId="32" fillId="43" borderId="10" xfId="0" applyFont="1" applyFill="1" applyBorder="1" applyAlignment="1">
      <alignment horizontal="justify" vertical="top"/>
    </xf>
    <xf numFmtId="0" fontId="32" fillId="43" borderId="10" xfId="0" applyFont="1" applyFill="1" applyBorder="1" applyAlignment="1">
      <alignment horizontal="justify" vertical="center" wrapText="1"/>
    </xf>
    <xf numFmtId="15" fontId="32" fillId="43" borderId="10" xfId="0" applyNumberFormat="1" applyFont="1" applyFill="1" applyBorder="1" applyAlignment="1">
      <alignment horizontal="center" vertical="center"/>
    </xf>
    <xf numFmtId="15" fontId="32" fillId="43" borderId="25" xfId="0" applyNumberFormat="1" applyFont="1" applyFill="1" applyBorder="1" applyAlignment="1">
      <alignment horizontal="center" vertical="center"/>
    </xf>
    <xf numFmtId="0" fontId="32" fillId="43" borderId="10" xfId="0" applyFont="1" applyFill="1" applyBorder="1" applyAlignment="1">
      <alignment horizontal="center" vertical="center" wrapText="1"/>
    </xf>
    <xf numFmtId="0" fontId="38" fillId="43" borderId="10" xfId="73" applyFont="1" applyFill="1" applyBorder="1" applyAlignment="1">
      <alignment horizontal="justify" vertical="center"/>
    </xf>
    <xf numFmtId="0" fontId="32" fillId="43" borderId="25" xfId="0" applyFont="1" applyFill="1" applyBorder="1" applyAlignment="1">
      <alignment horizontal="justify" vertical="center"/>
    </xf>
    <xf numFmtId="15" fontId="32" fillId="43" borderId="24" xfId="0" applyNumberFormat="1" applyFont="1" applyFill="1" applyBorder="1" applyAlignment="1">
      <alignment horizontal="justify" vertical="center"/>
    </xf>
    <xf numFmtId="0" fontId="32" fillId="43" borderId="12" xfId="0" applyFont="1" applyFill="1" applyBorder="1" applyAlignment="1">
      <alignment horizontal="justify" vertical="center"/>
    </xf>
    <xf numFmtId="0" fontId="32" fillId="43" borderId="24" xfId="0" applyFont="1" applyFill="1" applyBorder="1" applyAlignment="1">
      <alignment horizontal="center" vertical="center"/>
    </xf>
    <xf numFmtId="0" fontId="39" fillId="43" borderId="10" xfId="0" applyFont="1" applyFill="1" applyBorder="1" applyAlignment="1">
      <alignment horizontal="justify" vertical="center" wrapText="1"/>
    </xf>
    <xf numFmtId="0" fontId="32" fillId="0" borderId="10" xfId="0" applyFont="1" applyBorder="1" applyAlignment="1">
      <alignment horizontal="justify" vertical="center"/>
    </xf>
    <xf numFmtId="3" fontId="32" fillId="42" borderId="25" xfId="0" applyNumberFormat="1" applyFont="1" applyFill="1" applyBorder="1" applyAlignment="1">
      <alignment horizontal="center" vertical="center"/>
    </xf>
    <xf numFmtId="0" fontId="32" fillId="45" borderId="14" xfId="0" applyFont="1" applyFill="1" applyBorder="1" applyAlignment="1">
      <alignment horizontal="center" vertical="center"/>
    </xf>
    <xf numFmtId="0" fontId="32" fillId="45" borderId="10" xfId="0" applyFont="1" applyFill="1" applyBorder="1" applyAlignment="1">
      <alignment horizontal="justify" vertical="center"/>
    </xf>
    <xf numFmtId="9" fontId="32" fillId="38" borderId="10" xfId="0" applyNumberFormat="1" applyFont="1" applyFill="1" applyBorder="1" applyAlignment="1">
      <alignment horizontal="center" vertical="center"/>
    </xf>
    <xf numFmtId="0" fontId="32" fillId="38" borderId="10" xfId="0" applyFont="1" applyFill="1" applyBorder="1" applyAlignment="1">
      <alignment horizontal="center" vertical="center"/>
    </xf>
    <xf numFmtId="0" fontId="32" fillId="38" borderId="25" xfId="0" applyFont="1" applyFill="1" applyBorder="1" applyAlignment="1">
      <alignment horizontal="center" vertical="center"/>
    </xf>
    <xf numFmtId="0" fontId="32" fillId="0" borderId="0" xfId="0" applyFont="1" applyAlignment="1">
      <alignment horizontal="justify" vertical="center"/>
    </xf>
    <xf numFmtId="0" fontId="40" fillId="43" borderId="10" xfId="0" applyFont="1" applyFill="1" applyBorder="1" applyAlignment="1">
      <alignment horizontal="justify" vertical="center" wrapText="1"/>
    </xf>
    <xf numFmtId="0" fontId="35" fillId="43" borderId="10" xfId="0" applyFont="1" applyFill="1" applyBorder="1" applyAlignment="1">
      <alignment horizontal="justify" vertical="top" wrapText="1"/>
    </xf>
    <xf numFmtId="0" fontId="41" fillId="43" borderId="10" xfId="43" applyFont="1" applyFill="1" applyBorder="1" applyAlignment="1">
      <alignment horizontal="justify" vertical="center"/>
    </xf>
    <xf numFmtId="0" fontId="32" fillId="0" borderId="14" xfId="0" applyFont="1" applyBorder="1" applyAlignment="1">
      <alignment horizontal="center" vertical="center"/>
    </xf>
    <xf numFmtId="0" fontId="35" fillId="43" borderId="10" xfId="0" applyFont="1" applyFill="1" applyBorder="1" applyAlignment="1">
      <alignment horizontal="justify" vertical="center" wrapText="1"/>
    </xf>
    <xf numFmtId="0" fontId="32" fillId="43" borderId="36" xfId="0" applyFont="1" applyFill="1" applyBorder="1" applyAlignment="1">
      <alignment horizontal="justify" vertical="center"/>
    </xf>
    <xf numFmtId="0" fontId="32" fillId="43" borderId="11" xfId="0" applyFont="1" applyFill="1" applyBorder="1" applyAlignment="1">
      <alignment horizontal="justify" vertical="center"/>
    </xf>
    <xf numFmtId="0" fontId="32" fillId="43" borderId="11" xfId="0" applyFont="1" applyFill="1" applyBorder="1" applyAlignment="1">
      <alignment horizontal="center" vertical="center"/>
    </xf>
    <xf numFmtId="0" fontId="32" fillId="43" borderId="10" xfId="0" applyFont="1" applyFill="1" applyBorder="1" applyAlignment="1">
      <alignment horizontal="left" vertical="center" wrapText="1"/>
    </xf>
    <xf numFmtId="0" fontId="32" fillId="43" borderId="11" xfId="0" applyFont="1" applyFill="1" applyBorder="1" applyAlignment="1">
      <alignment horizontal="left" vertical="center" wrapText="1"/>
    </xf>
    <xf numFmtId="15" fontId="32" fillId="43" borderId="11" xfId="0" applyNumberFormat="1" applyFont="1" applyFill="1" applyBorder="1" applyAlignment="1">
      <alignment horizontal="center" vertical="center"/>
    </xf>
    <xf numFmtId="15" fontId="32" fillId="43" borderId="40" xfId="0" applyNumberFormat="1" applyFont="1" applyFill="1" applyBorder="1" applyAlignment="1">
      <alignment horizontal="center" vertical="center"/>
    </xf>
    <xf numFmtId="0" fontId="32" fillId="43" borderId="40" xfId="0" applyFont="1" applyFill="1" applyBorder="1" applyAlignment="1">
      <alignment horizontal="justify" vertical="center"/>
    </xf>
    <xf numFmtId="15" fontId="32" fillId="43" borderId="36" xfId="0" applyNumberFormat="1" applyFont="1" applyFill="1" applyBorder="1" applyAlignment="1">
      <alignment horizontal="justify" vertical="center"/>
    </xf>
    <xf numFmtId="0" fontId="32" fillId="43" borderId="41" xfId="0" applyFont="1" applyFill="1" applyBorder="1" applyAlignment="1">
      <alignment horizontal="justify" vertical="center"/>
    </xf>
    <xf numFmtId="0" fontId="42" fillId="35" borderId="21" xfId="0" applyFont="1" applyFill="1" applyBorder="1" applyAlignment="1">
      <alignment horizontal="justify" vertical="center"/>
    </xf>
    <xf numFmtId="0" fontId="42" fillId="46" borderId="26" xfId="0" applyFont="1" applyFill="1" applyBorder="1" applyAlignment="1">
      <alignment horizontal="justify" vertical="center"/>
    </xf>
    <xf numFmtId="0" fontId="42" fillId="46" borderId="27" xfId="0" applyFont="1" applyFill="1" applyBorder="1" applyAlignment="1">
      <alignment horizontal="justify" vertical="center"/>
    </xf>
    <xf numFmtId="15" fontId="42" fillId="46" borderId="27" xfId="0" applyNumberFormat="1" applyFont="1" applyFill="1" applyBorder="1" applyAlignment="1">
      <alignment horizontal="justify" vertical="center"/>
    </xf>
    <xf numFmtId="15" fontId="42" fillId="46" borderId="28" xfId="0" applyNumberFormat="1" applyFont="1" applyFill="1" applyBorder="1" applyAlignment="1">
      <alignment horizontal="justify" vertical="center"/>
    </xf>
    <xf numFmtId="4" fontId="42" fillId="46" borderId="26" xfId="0" applyNumberFormat="1" applyFont="1" applyFill="1" applyBorder="1" applyAlignment="1">
      <alignment horizontal="center" vertical="center"/>
    </xf>
    <xf numFmtId="0" fontId="42" fillId="46" borderId="28" xfId="0" applyFont="1" applyFill="1" applyBorder="1" applyAlignment="1">
      <alignment horizontal="justify" vertical="center"/>
    </xf>
    <xf numFmtId="15" fontId="42" fillId="46" borderId="26" xfId="0" applyNumberFormat="1" applyFont="1" applyFill="1" applyBorder="1" applyAlignment="1">
      <alignment horizontal="justify" vertical="center"/>
    </xf>
    <xf numFmtId="0" fontId="42" fillId="46" borderId="48" xfId="0" applyFont="1" applyFill="1" applyBorder="1" applyAlignment="1">
      <alignment horizontal="justify" vertical="center"/>
    </xf>
    <xf numFmtId="0" fontId="42" fillId="46" borderId="26" xfId="0" applyFont="1" applyFill="1" applyBorder="1" applyAlignment="1">
      <alignment horizontal="center" vertical="center"/>
    </xf>
    <xf numFmtId="0" fontId="42" fillId="46" borderId="27" xfId="0" applyFont="1" applyFill="1" applyBorder="1" applyAlignment="1">
      <alignment horizontal="center" vertical="center"/>
    </xf>
    <xf numFmtId="0" fontId="42" fillId="35" borderId="27" xfId="0" applyFont="1" applyFill="1" applyBorder="1" applyAlignment="1">
      <alignment horizontal="justify" vertical="center"/>
    </xf>
    <xf numFmtId="0" fontId="42" fillId="35" borderId="28" xfId="0" applyFont="1" applyFill="1" applyBorder="1" applyAlignment="1">
      <alignment horizontal="justify" vertical="center"/>
    </xf>
    <xf numFmtId="0" fontId="42" fillId="35" borderId="49" xfId="0" applyFont="1" applyFill="1" applyBorder="1" applyAlignment="1">
      <alignment horizontal="center" vertical="center"/>
    </xf>
    <xf numFmtId="4" fontId="42" fillId="35" borderId="27" xfId="0" applyNumberFormat="1" applyFont="1" applyFill="1" applyBorder="1" applyAlignment="1">
      <alignment horizontal="center" vertical="center"/>
    </xf>
    <xf numFmtId="4" fontId="42" fillId="35" borderId="28" xfId="0" applyNumberFormat="1" applyFont="1" applyFill="1" applyBorder="1" applyAlignment="1">
      <alignment horizontal="center" vertical="center"/>
    </xf>
    <xf numFmtId="0" fontId="35" fillId="0" borderId="10" xfId="0" applyFont="1" applyBorder="1" applyAlignment="1">
      <alignment horizontal="left" vertical="center"/>
    </xf>
    <xf numFmtId="0" fontId="32" fillId="0" borderId="41" xfId="0" applyFont="1" applyBorder="1" applyAlignment="1">
      <alignment horizontal="center"/>
    </xf>
    <xf numFmtId="0" fontId="32" fillId="0" borderId="42" xfId="0" applyFont="1" applyBorder="1" applyAlignment="1">
      <alignment horizontal="center"/>
    </xf>
    <xf numFmtId="0" fontId="32" fillId="0" borderId="43" xfId="0" applyFont="1" applyBorder="1" applyAlignment="1">
      <alignment horizontal="center"/>
    </xf>
    <xf numFmtId="0" fontId="32" fillId="0" borderId="44" xfId="0" applyFont="1" applyBorder="1" applyAlignment="1">
      <alignment horizontal="center"/>
    </xf>
    <xf numFmtId="0" fontId="32" fillId="0" borderId="0" xfId="0" applyFont="1" applyAlignment="1">
      <alignment horizontal="center"/>
    </xf>
    <xf numFmtId="0" fontId="32" fillId="0" borderId="45" xfId="0" applyFont="1" applyBorder="1" applyAlignment="1">
      <alignment horizontal="center"/>
    </xf>
    <xf numFmtId="0" fontId="32" fillId="0" borderId="46" xfId="0" applyFont="1" applyBorder="1" applyAlignment="1">
      <alignment horizontal="center"/>
    </xf>
    <xf numFmtId="0" fontId="32" fillId="0" borderId="47" xfId="0" applyFont="1" applyBorder="1" applyAlignment="1">
      <alignment horizontal="center"/>
    </xf>
    <xf numFmtId="0" fontId="32" fillId="0" borderId="15" xfId="0" applyFont="1" applyBorder="1" applyAlignment="1">
      <alignment horizontal="center"/>
    </xf>
    <xf numFmtId="0" fontId="33" fillId="44" borderId="10" xfId="0" applyFont="1" applyFill="1" applyBorder="1" applyAlignment="1">
      <alignment horizontal="center" vertical="center"/>
    </xf>
    <xf numFmtId="0" fontId="34" fillId="0" borderId="41" xfId="0" applyFont="1" applyBorder="1" applyAlignment="1">
      <alignment horizontal="center" vertical="center"/>
    </xf>
    <xf numFmtId="0" fontId="34" fillId="0" borderId="42" xfId="0" applyFont="1" applyBorder="1" applyAlignment="1">
      <alignment horizontal="center" vertical="center"/>
    </xf>
    <xf numFmtId="0" fontId="34" fillId="0" borderId="43" xfId="0" applyFont="1" applyBorder="1" applyAlignment="1">
      <alignment horizontal="center" vertical="center"/>
    </xf>
    <xf numFmtId="0" fontId="34" fillId="0" borderId="46" xfId="0" applyFont="1" applyBorder="1" applyAlignment="1">
      <alignment horizontal="center" vertical="center"/>
    </xf>
    <xf numFmtId="0" fontId="34" fillId="0" borderId="47" xfId="0" applyFont="1" applyBorder="1" applyAlignment="1">
      <alignment horizontal="center" vertical="center"/>
    </xf>
    <xf numFmtId="0" fontId="34" fillId="0" borderId="15" xfId="0" applyFont="1" applyBorder="1" applyAlignment="1">
      <alignment horizontal="center" vertical="center"/>
    </xf>
    <xf numFmtId="0" fontId="36" fillId="33" borderId="51" xfId="0" applyFont="1" applyFill="1" applyBorder="1" applyAlignment="1">
      <alignment horizontal="center" vertical="center" wrapText="1"/>
    </xf>
    <xf numFmtId="0" fontId="36" fillId="33" borderId="52" xfId="0" applyFont="1" applyFill="1" applyBorder="1" applyAlignment="1">
      <alignment horizontal="center" vertical="center" wrapText="1"/>
    </xf>
    <xf numFmtId="0" fontId="36" fillId="33" borderId="53" xfId="0" applyFont="1" applyFill="1" applyBorder="1" applyAlignment="1">
      <alignment horizontal="center" vertical="center" wrapText="1"/>
    </xf>
    <xf numFmtId="0" fontId="36" fillId="34" borderId="31" xfId="0" applyFont="1" applyFill="1" applyBorder="1" applyAlignment="1">
      <alignment horizontal="center" vertical="center"/>
    </xf>
    <xf numFmtId="0" fontId="36" fillId="34" borderId="32" xfId="0" applyFont="1" applyFill="1" applyBorder="1" applyAlignment="1">
      <alignment horizontal="center" vertical="center"/>
    </xf>
    <xf numFmtId="0" fontId="36" fillId="34" borderId="33" xfId="0" applyFont="1" applyFill="1" applyBorder="1" applyAlignment="1">
      <alignment horizontal="center" vertical="center"/>
    </xf>
    <xf numFmtId="0" fontId="36" fillId="34" borderId="17" xfId="0" applyFont="1" applyFill="1" applyBorder="1" applyAlignment="1">
      <alignment horizontal="center" vertical="center" wrapText="1"/>
    </xf>
    <xf numFmtId="0" fontId="36" fillId="34" borderId="10" xfId="0" applyFont="1" applyFill="1" applyBorder="1" applyAlignment="1">
      <alignment horizontal="center" vertical="center" wrapText="1"/>
    </xf>
    <xf numFmtId="0" fontId="35" fillId="0" borderId="12" xfId="0" applyFont="1" applyBorder="1" applyAlignment="1">
      <alignment horizontal="left" vertical="center"/>
    </xf>
    <xf numFmtId="0" fontId="35" fillId="0" borderId="14" xfId="0" applyFont="1" applyBorder="1" applyAlignment="1">
      <alignment horizontal="left" vertical="center"/>
    </xf>
    <xf numFmtId="0" fontId="36" fillId="33" borderId="13" xfId="0" applyFont="1" applyFill="1" applyBorder="1" applyAlignment="1">
      <alignment horizontal="center" vertical="center" wrapText="1"/>
    </xf>
    <xf numFmtId="0" fontId="36" fillId="33" borderId="18" xfId="0" applyFont="1" applyFill="1" applyBorder="1" applyAlignment="1">
      <alignment horizontal="center" vertical="center" wrapText="1"/>
    </xf>
    <xf numFmtId="0" fontId="36" fillId="33" borderId="19" xfId="0" applyFont="1" applyFill="1" applyBorder="1" applyAlignment="1">
      <alignment horizontal="center" vertical="center" wrapText="1"/>
    </xf>
    <xf numFmtId="0" fontId="36" fillId="36" borderId="31" xfId="0" applyFont="1" applyFill="1" applyBorder="1" applyAlignment="1">
      <alignment horizontal="center" vertical="center"/>
    </xf>
    <xf numFmtId="0" fontId="36" fillId="36" borderId="32" xfId="0" applyFont="1" applyFill="1" applyBorder="1" applyAlignment="1">
      <alignment horizontal="center" vertical="center"/>
    </xf>
    <xf numFmtId="0" fontId="36" fillId="36" borderId="33" xfId="0" applyFont="1" applyFill="1" applyBorder="1" applyAlignment="1">
      <alignment horizontal="center" vertical="center"/>
    </xf>
    <xf numFmtId="0" fontId="36" fillId="33" borderId="13" xfId="0" applyFont="1" applyFill="1" applyBorder="1" applyAlignment="1">
      <alignment horizontal="center" vertical="center"/>
    </xf>
    <xf numFmtId="0" fontId="36" fillId="33" borderId="18" xfId="0" applyFont="1" applyFill="1" applyBorder="1" applyAlignment="1">
      <alignment horizontal="center" vertical="center"/>
    </xf>
    <xf numFmtId="0" fontId="33" fillId="37" borderId="13" xfId="0" applyFont="1" applyFill="1" applyBorder="1" applyAlignment="1">
      <alignment horizontal="center" vertical="center" wrapText="1"/>
    </xf>
    <xf numFmtId="0" fontId="33" fillId="37" borderId="18" xfId="0" applyFont="1" applyFill="1" applyBorder="1" applyAlignment="1">
      <alignment horizontal="center" vertical="center" wrapText="1"/>
    </xf>
    <xf numFmtId="0" fontId="33" fillId="37" borderId="19" xfId="0" applyFont="1" applyFill="1" applyBorder="1" applyAlignment="1">
      <alignment horizontal="center" vertical="center" wrapText="1"/>
    </xf>
    <xf numFmtId="0" fontId="36" fillId="34" borderId="29" xfId="0" applyFont="1" applyFill="1" applyBorder="1" applyAlignment="1">
      <alignment horizontal="center" vertical="center" wrapText="1"/>
    </xf>
    <xf numFmtId="0" fontId="36" fillId="34" borderId="24" xfId="0" applyFont="1" applyFill="1" applyBorder="1" applyAlignment="1">
      <alignment horizontal="center" vertical="center" wrapText="1"/>
    </xf>
    <xf numFmtId="0" fontId="36" fillId="33" borderId="22" xfId="0" applyFont="1" applyFill="1" applyBorder="1" applyAlignment="1">
      <alignment horizontal="center" vertical="center" wrapText="1"/>
    </xf>
    <xf numFmtId="0" fontId="36" fillId="33" borderId="36" xfId="0" applyFont="1" applyFill="1" applyBorder="1" applyAlignment="1">
      <alignment horizontal="center" vertical="center" wrapText="1"/>
    </xf>
    <xf numFmtId="0" fontId="36" fillId="34" borderId="30" xfId="0" applyFont="1" applyFill="1" applyBorder="1" applyAlignment="1">
      <alignment horizontal="center" vertical="center" wrapText="1"/>
    </xf>
    <xf numFmtId="0" fontId="36" fillId="33" borderId="29" xfId="0" applyFont="1" applyFill="1" applyBorder="1" applyAlignment="1">
      <alignment horizontal="center" vertical="center" wrapText="1"/>
    </xf>
    <xf numFmtId="0" fontId="36" fillId="33" borderId="24" xfId="0" applyFont="1" applyFill="1" applyBorder="1" applyAlignment="1">
      <alignment horizontal="center" vertical="center" wrapText="1"/>
    </xf>
    <xf numFmtId="0" fontId="36" fillId="33" borderId="17" xfId="0" applyFont="1" applyFill="1" applyBorder="1" applyAlignment="1">
      <alignment horizontal="center" vertical="center" wrapText="1"/>
    </xf>
    <xf numFmtId="0" fontId="36" fillId="33" borderId="10" xfId="0" applyFont="1" applyFill="1" applyBorder="1" applyAlignment="1">
      <alignment horizontal="center" vertical="center" wrapText="1"/>
    </xf>
    <xf numFmtId="0" fontId="36" fillId="33" borderId="17" xfId="0" applyFont="1" applyFill="1" applyBorder="1" applyAlignment="1">
      <alignment horizontal="center" vertical="center"/>
    </xf>
    <xf numFmtId="0" fontId="36" fillId="33" borderId="30" xfId="0" applyFont="1" applyFill="1" applyBorder="1" applyAlignment="1">
      <alignment horizontal="center" vertical="center" wrapText="1"/>
    </xf>
    <xf numFmtId="0" fontId="36" fillId="33" borderId="25" xfId="0" applyFont="1" applyFill="1" applyBorder="1" applyAlignment="1">
      <alignment horizontal="center" vertical="center" wrapText="1"/>
    </xf>
    <xf numFmtId="0" fontId="36" fillId="36" borderId="29" xfId="0" applyFont="1" applyFill="1" applyBorder="1" applyAlignment="1">
      <alignment horizontal="center" vertical="center" wrapText="1"/>
    </xf>
    <xf numFmtId="0" fontId="36" fillId="36" borderId="24" xfId="0" applyFont="1" applyFill="1" applyBorder="1" applyAlignment="1">
      <alignment horizontal="center" vertical="center" wrapText="1"/>
    </xf>
    <xf numFmtId="0" fontId="36" fillId="36" borderId="17" xfId="0" applyFont="1" applyFill="1" applyBorder="1" applyAlignment="1">
      <alignment horizontal="center" vertical="center" wrapText="1"/>
    </xf>
    <xf numFmtId="0" fontId="36" fillId="36" borderId="10" xfId="0" applyFont="1" applyFill="1" applyBorder="1" applyAlignment="1">
      <alignment horizontal="center" vertical="center" wrapText="1"/>
    </xf>
    <xf numFmtId="0" fontId="36" fillId="36" borderId="30" xfId="0" applyFont="1" applyFill="1" applyBorder="1" applyAlignment="1">
      <alignment horizontal="center" vertical="center" wrapText="1"/>
    </xf>
    <xf numFmtId="0" fontId="36" fillId="36" borderId="25" xfId="0" applyFont="1" applyFill="1" applyBorder="1" applyAlignment="1">
      <alignment horizontal="center" vertical="center" wrapText="1"/>
    </xf>
    <xf numFmtId="0" fontId="33" fillId="37" borderId="16" xfId="0" applyFont="1" applyFill="1" applyBorder="1" applyAlignment="1">
      <alignment horizontal="center" vertical="center" wrapText="1"/>
    </xf>
    <xf numFmtId="0" fontId="33" fillId="37" borderId="17" xfId="0" applyFont="1" applyFill="1" applyBorder="1" applyAlignment="1">
      <alignment horizontal="center" vertical="center" wrapText="1"/>
    </xf>
    <xf numFmtId="0" fontId="33" fillId="37" borderId="35" xfId="0" applyFont="1" applyFill="1" applyBorder="1" applyAlignment="1">
      <alignment horizontal="center" vertical="center" wrapText="1"/>
    </xf>
    <xf numFmtId="0" fontId="33" fillId="37" borderId="30" xfId="0" applyFont="1" applyFill="1" applyBorder="1" applyAlignment="1">
      <alignment horizontal="center" vertical="center" wrapText="1"/>
    </xf>
    <xf numFmtId="0" fontId="36" fillId="33" borderId="23" xfId="0" applyFont="1" applyFill="1" applyBorder="1" applyAlignment="1">
      <alignment horizontal="center" vertical="center" wrapText="1"/>
    </xf>
    <xf numFmtId="0" fontId="36" fillId="33" borderId="11" xfId="0" applyFont="1" applyFill="1" applyBorder="1" applyAlignment="1">
      <alignment horizontal="center" vertical="center" wrapText="1"/>
    </xf>
    <xf numFmtId="0" fontId="36" fillId="33" borderId="50" xfId="0" applyFont="1" applyFill="1" applyBorder="1" applyAlignment="1">
      <alignment horizontal="center" vertical="center" wrapText="1"/>
    </xf>
    <xf numFmtId="0" fontId="33" fillId="37" borderId="34" xfId="0" applyFont="1" applyFill="1" applyBorder="1" applyAlignment="1">
      <alignment horizontal="center" vertical="center" wrapText="1"/>
    </xf>
    <xf numFmtId="0" fontId="33" fillId="37" borderId="15" xfId="0" applyFont="1" applyFill="1" applyBorder="1" applyAlignment="1">
      <alignment horizontal="center" vertical="center" wrapText="1"/>
    </xf>
  </cellXfs>
  <cellStyles count="74">
    <cellStyle name="20% - Énfasis1" xfId="18" builtinId="30" customBuiltin="1"/>
    <cellStyle name="20% - Énfasis1 2" xfId="46" xr:uid="{00000000-0005-0000-0000-000001000000}"/>
    <cellStyle name="20% - Énfasis2" xfId="22" builtinId="34" customBuiltin="1"/>
    <cellStyle name="20% - Énfasis2 2" xfId="48" xr:uid="{00000000-0005-0000-0000-000003000000}"/>
    <cellStyle name="20% - Énfasis3" xfId="26" builtinId="38" customBuiltin="1"/>
    <cellStyle name="20% - Énfasis3 2" xfId="50" xr:uid="{00000000-0005-0000-0000-000005000000}"/>
    <cellStyle name="20% - Énfasis4" xfId="30" builtinId="42" customBuiltin="1"/>
    <cellStyle name="20% - Énfasis4 2" xfId="52" xr:uid="{00000000-0005-0000-0000-000007000000}"/>
    <cellStyle name="20% - Énfasis5" xfId="34" builtinId="46" customBuiltin="1"/>
    <cellStyle name="20% - Énfasis5 2" xfId="54" xr:uid="{00000000-0005-0000-0000-000009000000}"/>
    <cellStyle name="20% - Énfasis6" xfId="38" builtinId="50" customBuiltin="1"/>
    <cellStyle name="20% - Énfasis6 2" xfId="56" xr:uid="{00000000-0005-0000-0000-00000B000000}"/>
    <cellStyle name="40% - Énfasis1" xfId="19" builtinId="31" customBuiltin="1"/>
    <cellStyle name="40% - Énfasis1 2" xfId="47" xr:uid="{00000000-0005-0000-0000-00000D000000}"/>
    <cellStyle name="40% - Énfasis2" xfId="23" builtinId="35" customBuiltin="1"/>
    <cellStyle name="40% - Énfasis2 2" xfId="49" xr:uid="{00000000-0005-0000-0000-00000F000000}"/>
    <cellStyle name="40% - Énfasis3" xfId="27" builtinId="39" customBuiltin="1"/>
    <cellStyle name="40% - Énfasis3 2" xfId="51" xr:uid="{00000000-0005-0000-0000-000011000000}"/>
    <cellStyle name="40% - Énfasis4" xfId="31" builtinId="43" customBuiltin="1"/>
    <cellStyle name="40% - Énfasis4 2" xfId="53" xr:uid="{00000000-0005-0000-0000-000013000000}"/>
    <cellStyle name="40% - Énfasis5" xfId="35" builtinId="47" customBuiltin="1"/>
    <cellStyle name="40% - Énfasis5 2" xfId="55" xr:uid="{00000000-0005-0000-0000-000015000000}"/>
    <cellStyle name="40% - Énfasis6" xfId="39" builtinId="51" customBuiltin="1"/>
    <cellStyle name="40% - Énfasis6 2" xfId="57" xr:uid="{00000000-0005-0000-0000-000017000000}"/>
    <cellStyle name="60% - Énfasis1" xfId="20" builtinId="32" customBuiltin="1"/>
    <cellStyle name="60% - Énfasis2" xfId="24" builtinId="36" customBuiltin="1"/>
    <cellStyle name="60% - Énfasis3" xfId="28" builtinId="40" customBuiltin="1"/>
    <cellStyle name="60% - Énfasis4" xfId="32" builtinId="44" customBuiltin="1"/>
    <cellStyle name="60% - Énfasis5" xfId="36" builtinId="48" customBuiltin="1"/>
    <cellStyle name="60% - Énfasis6" xfId="40"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Día de la semana" xfId="70" xr:uid="{00000000-0005-0000-0000-000022000000}"/>
    <cellStyle name="Día laborable" xfId="69" xr:uid="{00000000-0005-0000-0000-000023000000}"/>
    <cellStyle name="Encabezado 1" xfId="2" builtinId="16" customBuiltin="1"/>
    <cellStyle name="Encabezado 1 2" xfId="64" xr:uid="{00000000-0005-0000-0000-000025000000}"/>
    <cellStyle name="Encabezado 4" xfId="5" builtinId="19" customBuiltin="1"/>
    <cellStyle name="Encabezado 4 2" xfId="71" xr:uid="{00000000-0005-0000-0000-000027000000}"/>
    <cellStyle name="Énfasis1" xfId="17" builtinId="29" customBuiltin="1"/>
    <cellStyle name="Énfasis2" xfId="21" builtinId="33" customBuiltin="1"/>
    <cellStyle name="Énfasis3" xfId="25" builtinId="37" customBuiltin="1"/>
    <cellStyle name="Énfasis4" xfId="29" builtinId="41" customBuiltin="1"/>
    <cellStyle name="Énfasis5" xfId="33" builtinId="45" customBuiltin="1"/>
    <cellStyle name="Énfasis6" xfId="37" builtinId="49" customBuiltin="1"/>
    <cellStyle name="Entrada" xfId="9" builtinId="20" customBuiltin="1"/>
    <cellStyle name="Estado" xfId="72" xr:uid="{00000000-0005-0000-0000-00002F000000}"/>
    <cellStyle name="Fecha" xfId="65" xr:uid="{00000000-0005-0000-0000-000030000000}"/>
    <cellStyle name="Hipervínculo" xfId="73" builtinId="8"/>
    <cellStyle name="Hyperlink" xfId="43" xr:uid="{00000000-0005-0000-0000-000032000000}"/>
    <cellStyle name="Incorrecto" xfId="7" builtinId="27" customBuiltin="1"/>
    <cellStyle name="Mes" xfId="68" xr:uid="{00000000-0005-0000-0000-000034000000}"/>
    <cellStyle name="Moneda 2" xfId="44" xr:uid="{00000000-0005-0000-0000-000035000000}"/>
    <cellStyle name="Neutral" xfId="8" builtinId="28" customBuiltin="1"/>
    <cellStyle name="Normal" xfId="0" builtinId="0"/>
    <cellStyle name="Normal 2" xfId="41" xr:uid="{00000000-0005-0000-0000-000038000000}"/>
    <cellStyle name="Normal 2 2" xfId="58" xr:uid="{00000000-0005-0000-0000-000039000000}"/>
    <cellStyle name="Normal 2 2 2" xfId="61" xr:uid="{00000000-0005-0000-0000-00003A000000}"/>
    <cellStyle name="Normal 2 3" xfId="63" xr:uid="{00000000-0005-0000-0000-00003B000000}"/>
    <cellStyle name="Normal 3" xfId="45" xr:uid="{00000000-0005-0000-0000-00003C000000}"/>
    <cellStyle name="Normal 3 2" xfId="60" xr:uid="{00000000-0005-0000-0000-00003D000000}"/>
    <cellStyle name="Notas 2" xfId="42" xr:uid="{00000000-0005-0000-0000-00003E000000}"/>
    <cellStyle name="Notas 2 2" xfId="59" xr:uid="{00000000-0005-0000-0000-00003F000000}"/>
    <cellStyle name="Salida" xfId="10" builtinId="21" customBuiltin="1"/>
    <cellStyle name="Texto de advertencia" xfId="14" builtinId="11" customBuiltin="1"/>
    <cellStyle name="Texto explicativo" xfId="15" builtinId="53" customBuiltin="1"/>
    <cellStyle name="Título" xfId="1" builtinId="15" customBuiltin="1"/>
    <cellStyle name="Título 2" xfId="3" builtinId="17" customBuiltin="1"/>
    <cellStyle name="Título 2 2" xfId="66" xr:uid="{00000000-0005-0000-0000-000045000000}"/>
    <cellStyle name="Título 3" xfId="4" builtinId="18" customBuiltin="1"/>
    <cellStyle name="Título 3 2" xfId="67" xr:uid="{00000000-0005-0000-0000-000047000000}"/>
    <cellStyle name="Título 4" xfId="62" xr:uid="{00000000-0005-0000-0000-000048000000}"/>
    <cellStyle name="Total" xfId="16" builtinId="25" customBuiltin="1"/>
  </cellStyles>
  <dxfs count="9">
    <dxf>
      <fill>
        <patternFill>
          <bgColor theme="0"/>
        </patternFill>
      </fill>
    </dxf>
    <dxf>
      <fill>
        <patternFill>
          <bgColor rgb="FFF95D5D"/>
        </patternFill>
      </fill>
    </dxf>
    <dxf>
      <fill>
        <patternFill>
          <bgColor rgb="FF92D050"/>
        </patternFill>
      </fill>
    </dxf>
    <dxf>
      <fill>
        <patternFill>
          <bgColor theme="0"/>
        </patternFill>
      </fill>
    </dxf>
    <dxf>
      <fill>
        <patternFill>
          <bgColor rgb="FFF95D5D"/>
        </patternFill>
      </fill>
    </dxf>
    <dxf>
      <fill>
        <patternFill>
          <bgColor rgb="FF92D050"/>
        </patternFill>
      </fill>
    </dxf>
    <dxf>
      <fill>
        <patternFill>
          <bgColor theme="0"/>
        </patternFill>
      </fill>
    </dxf>
    <dxf>
      <fill>
        <patternFill>
          <bgColor rgb="FFF95D5D"/>
        </patternFill>
      </fill>
    </dxf>
    <dxf>
      <fill>
        <patternFill>
          <bgColor rgb="FF92D050"/>
        </patternFill>
      </fill>
    </dxf>
  </dxfs>
  <tableStyles count="0" defaultTableStyle="TableStyleMedium2" defaultPivotStyle="PivotStyleLight16"/>
  <colors>
    <mruColors>
      <color rgb="FFF95D5D"/>
      <color rgb="FF009900"/>
      <color rgb="FF33CC33"/>
      <color rgb="FFF8D0E1"/>
      <color rgb="FF98065D"/>
      <color rgb="FFCCFF99"/>
      <color rgb="FFCCFFFF"/>
      <color rgb="FFFFFF99"/>
      <color rgb="FFCC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83345</xdr:colOff>
      <xdr:row>0</xdr:row>
      <xdr:rowOff>49156</xdr:rowOff>
    </xdr:from>
    <xdr:to>
      <xdr:col>2</xdr:col>
      <xdr:colOff>200025</xdr:colOff>
      <xdr:row>3</xdr:row>
      <xdr:rowOff>29643</xdr:rowOff>
    </xdr:to>
    <xdr:pic>
      <xdr:nvPicPr>
        <xdr:cNvPr id="2" name="Imagen 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5770" y="49156"/>
          <a:ext cx="697705" cy="7615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cjgovcol.sharepoint.com/:f:/r/sites/OCISCJ136/Documentos%20compartidos/2022/130.27%20Planes/130.27.11%20Planes%20Mejora%20Entes%20Control/05-EvidenciasPM/18-182-2022/3.2.1.1/5?csf=1&amp;web=1&amp;e=FE6ZWn" TargetMode="External"/><Relationship Id="rId13" Type="http://schemas.openxmlformats.org/officeDocument/2006/relationships/hyperlink" Target="https://scjgovcol.sharepoint.com/:f:/r/sites/OCISCJ136/Documentos%20compartidos/2022/130.27%20Planes/130.27.11%20Planes%20Mejora%20Entes%20Control/05-EvidenciasPM/19-183-2022/3.3.1.2/1?csf=1&amp;web=1&amp;e=k0vEUH" TargetMode="External"/><Relationship Id="rId18" Type="http://schemas.openxmlformats.org/officeDocument/2006/relationships/vmlDrawing" Target="../drawings/vmlDrawing1.vml"/><Relationship Id="rId3" Type="http://schemas.openxmlformats.org/officeDocument/2006/relationships/hyperlink" Target="https://scjgovcol.sharepoint.com/:f:/r/sites/OCISCJ136/Documentos%20compartidos/2022/130.27%20Planes/130.27.11%20Planes%20Mejora%20Entes%20Control/05-EvidenciasPM/17%20-184%20-%202021/3.2.1.1?csf=1&amp;web=1&amp;e=XMq7lx" TargetMode="External"/><Relationship Id="rId7" Type="http://schemas.openxmlformats.org/officeDocument/2006/relationships/hyperlink" Target="https://scjgovcol.sharepoint.com/:f:/r/sites/OCISCJ136/Documentos%20compartidos/2022/130.27%20Planes/130.27.11%20Planes%20Mejora%20Entes%20Control/05-EvidenciasPM/18-182-2022/3.1.2.1/6?csf=1&amp;web=1&amp;e=tZRbzK" TargetMode="External"/><Relationship Id="rId12" Type="http://schemas.openxmlformats.org/officeDocument/2006/relationships/hyperlink" Target="https://scjgovcol.sharepoint.com/:f:/r/sites/OCISCJ136/Documentos%20compartidos/2022/130.27%20Planes/130.27.11%20Planes%20Mejora%20Entes%20Control/05-EvidenciasPM/19-183-2022/3.3.1.1?csf=1&amp;web=1&amp;e=hGFCdQ" TargetMode="External"/><Relationship Id="rId17" Type="http://schemas.openxmlformats.org/officeDocument/2006/relationships/drawing" Target="../drawings/drawing1.xml"/><Relationship Id="rId2" Type="http://schemas.openxmlformats.org/officeDocument/2006/relationships/hyperlink" Target="https://scjgovcol.sharepoint.com/:f:/r/sites/OCISCJ136/Documentos%20compartidos/2022/130.27%20Planes/130.27.11%20Planes%20Mejora%20Entes%20Control/05-EvidenciasPM/17%20-184%20-%202021/3.2.1.1?csf=1&amp;web=1&amp;e=XMq7lx" TargetMode="External"/><Relationship Id="rId16" Type="http://schemas.openxmlformats.org/officeDocument/2006/relationships/printerSettings" Target="../printerSettings/printerSettings1.bin"/><Relationship Id="rId1" Type="http://schemas.openxmlformats.org/officeDocument/2006/relationships/hyperlink" Target="https://scjgovcol.sharepoint.com/:f:/r/sites/OCISCJ136/Documentos%20compartidos/2022/130.27%20Planes/130.27.11%20Planes%20Mejora%20Entes%20Control/05-EvidenciasPM/15%20-%20180%20-%202021/3.3.1.2.1?csf=1&amp;web=1&amp;e=NXJIhz" TargetMode="External"/><Relationship Id="rId6" Type="http://schemas.openxmlformats.org/officeDocument/2006/relationships/hyperlink" Target="https://scjgovcol.sharepoint.com/:f:/r/sites/OCISCJ136/Documentos%20compartidos/2022/130.27%20Planes/130.27.11%20Planes%20Mejora%20Entes%20Control/05-EvidenciasPM/17%20-184%20-%202021/3.2.1.4/2?csf=1&amp;web=1&amp;e=CuwMzP" TargetMode="External"/><Relationship Id="rId11" Type="http://schemas.openxmlformats.org/officeDocument/2006/relationships/hyperlink" Target="https://scjgovcol.sharepoint.com/:f:/r/sites/OCISCJ136/Documentos%20compartidos/2022/130.27%20Planes/130.27.11%20Planes%20Mejora%20Entes%20Control/05-EvidenciasPM/18-182-2022/3.3.1.2.2.1?csf=1&amp;web=1&amp;e=dmt8KB" TargetMode="External"/><Relationship Id="rId5" Type="http://schemas.openxmlformats.org/officeDocument/2006/relationships/hyperlink" Target="https://scjgovcol.sharepoint.com/:f:/r/sites/OCISCJ136/Documentos%20compartidos/2022/130.27%20Planes/130.27.11%20Planes%20Mejora%20Entes%20Control/05-EvidenciasPM/17%20-184%20-%202021/3.2.1.3/2?csf=1&amp;web=1&amp;e=oCJlmQ" TargetMode="External"/><Relationship Id="rId15" Type="http://schemas.openxmlformats.org/officeDocument/2006/relationships/hyperlink" Target="mailto:oscar.bautista@scj.gov.co" TargetMode="External"/><Relationship Id="rId10" Type="http://schemas.openxmlformats.org/officeDocument/2006/relationships/hyperlink" Target="https://scjgovcol.sharepoint.com/:f:/r/sites/OCISCJ136/Documentos%20compartidos/2022/130.27%20Planes/130.27.11%20Planes%20Mejora%20Entes%20Control/05-EvidenciasPM/18-182-2022/3.2.2.6/4?csf=1&amp;web=1&amp;e=2bahb5" TargetMode="External"/><Relationship Id="rId19" Type="http://schemas.openxmlformats.org/officeDocument/2006/relationships/comments" Target="../comments1.xml"/><Relationship Id="rId4" Type="http://schemas.openxmlformats.org/officeDocument/2006/relationships/hyperlink" Target="https://scjgovcol.sharepoint.com/:f:/r/sites/OCISCJ136/Documentos%20compartidos/2022/130.27%20Planes/130.27.11%20Planes%20Mejora%20Entes%20Control/05-EvidenciasPM/17%20-184%20-%202021/3.2.1.1?csf=1&amp;web=1&amp;e=XMq7lx" TargetMode="External"/><Relationship Id="rId9" Type="http://schemas.openxmlformats.org/officeDocument/2006/relationships/hyperlink" Target="https://scjgovcol.sharepoint.com/:f:/r/sites/OCISCJ136/Documentos%20compartidos/2022/130.27%20Planes/130.27.11%20Planes%20Mejora%20Entes%20Control/05-EvidenciasPM/18-182-2022/3.2.2.6/3?csf=1&amp;web=1&amp;e=0fdfLp" TargetMode="External"/><Relationship Id="rId14" Type="http://schemas.openxmlformats.org/officeDocument/2006/relationships/hyperlink" Target="mailto:oscar.bautista@scj.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28"/>
  <sheetViews>
    <sheetView tabSelected="1" workbookViewId="0">
      <selection activeCell="L5" sqref="L5"/>
    </sheetView>
  </sheetViews>
  <sheetFormatPr baseColWidth="10" defaultColWidth="11.42578125" defaultRowHeight="11.25" x14ac:dyDescent="0.25"/>
  <cols>
    <col min="1" max="1" width="5.28515625" style="42" customWidth="1"/>
    <col min="2" max="2" width="8.7109375" style="42" customWidth="1"/>
    <col min="3" max="3" width="7.42578125" style="42" customWidth="1"/>
    <col min="4" max="4" width="9.42578125" style="42" hidden="1" customWidth="1"/>
    <col min="5" max="8" width="3.5703125" style="42" hidden="1" customWidth="1"/>
    <col min="9" max="9" width="11.7109375" style="42" hidden="1" customWidth="1"/>
    <col min="10" max="10" width="11.42578125" style="42" hidden="1" customWidth="1"/>
    <col min="11" max="11" width="9.85546875" style="42" customWidth="1"/>
    <col min="12" max="12" width="12.5703125" style="42" customWidth="1"/>
    <col min="13" max="13" width="14.85546875" style="42" hidden="1" customWidth="1"/>
    <col min="14" max="14" width="6.5703125" style="42" customWidth="1"/>
    <col min="15" max="15" width="20" style="42" customWidth="1"/>
    <col min="16" max="16" width="17.42578125" style="42" customWidth="1"/>
    <col min="17" max="17" width="13.5703125" style="42" customWidth="1"/>
    <col min="18" max="18" width="9" style="9" customWidth="1"/>
    <col min="19" max="19" width="9.42578125" style="42" customWidth="1"/>
    <col min="20" max="20" width="9.7109375" style="9" customWidth="1"/>
    <col min="21" max="21" width="12.42578125" style="9" customWidth="1"/>
    <col min="22" max="22" width="12.42578125" style="42" hidden="1" customWidth="1"/>
    <col min="23" max="23" width="0.7109375" style="42" hidden="1" customWidth="1"/>
    <col min="24" max="24" width="12.7109375" style="42" customWidth="1"/>
    <col min="25" max="25" width="15.85546875" style="42" hidden="1" customWidth="1"/>
    <col min="26" max="26" width="9.42578125" style="42" hidden="1" customWidth="1"/>
    <col min="27" max="27" width="16.5703125" style="42" hidden="1" customWidth="1"/>
    <col min="28" max="28" width="9.42578125" style="42" hidden="1" customWidth="1"/>
    <col min="29" max="29" width="11.42578125" style="42" hidden="1" customWidth="1"/>
    <col min="30" max="30" width="11.42578125" style="9" hidden="1" customWidth="1"/>
    <col min="31" max="31" width="36.28515625" style="42" customWidth="1"/>
    <col min="32" max="32" width="6.42578125" style="42" hidden="1" customWidth="1"/>
    <col min="33" max="33" width="7.5703125" style="9" customWidth="1"/>
    <col min="34" max="34" width="37.28515625" style="42" customWidth="1"/>
    <col min="35" max="35" width="12.5703125" style="9" customWidth="1"/>
    <col min="36" max="36" width="17" style="42" hidden="1" customWidth="1"/>
    <col min="37" max="37" width="14.85546875" style="42" hidden="1" customWidth="1"/>
    <col min="38" max="38" width="12.140625" style="9" hidden="1" customWidth="1"/>
    <col min="39" max="39" width="12.140625" style="42" hidden="1" customWidth="1"/>
    <col min="40" max="43" width="12.28515625" style="9" hidden="1" customWidth="1"/>
    <col min="44" max="44" width="18" style="42" customWidth="1"/>
    <col min="45" max="16384" width="11.42578125" style="42"/>
  </cols>
  <sheetData>
    <row r="1" spans="1:43" s="6" customFormat="1" ht="22.5" customHeight="1" x14ac:dyDescent="0.2">
      <c r="A1" s="75"/>
      <c r="B1" s="76"/>
      <c r="C1" s="77"/>
      <c r="D1" s="84" t="s">
        <v>0</v>
      </c>
      <c r="E1" s="84"/>
      <c r="F1" s="84"/>
      <c r="G1" s="84"/>
      <c r="H1" s="84"/>
      <c r="I1" s="85" t="s">
        <v>1</v>
      </c>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7"/>
    </row>
    <row r="2" spans="1:43" s="6" customFormat="1" ht="22.5" customHeight="1" x14ac:dyDescent="0.2">
      <c r="A2" s="78"/>
      <c r="B2" s="79"/>
      <c r="C2" s="80"/>
      <c r="D2" s="84"/>
      <c r="E2" s="84"/>
      <c r="F2" s="84"/>
      <c r="G2" s="84"/>
      <c r="H2" s="84"/>
      <c r="I2" s="88"/>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90"/>
    </row>
    <row r="3" spans="1:43" s="6" customFormat="1" ht="16.5" customHeight="1" x14ac:dyDescent="0.2">
      <c r="A3" s="78"/>
      <c r="B3" s="79"/>
      <c r="C3" s="80"/>
      <c r="D3" s="84" t="s">
        <v>2</v>
      </c>
      <c r="E3" s="84"/>
      <c r="F3" s="84"/>
      <c r="G3" s="84"/>
      <c r="H3" s="84"/>
      <c r="I3" s="85" t="s">
        <v>3</v>
      </c>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7"/>
    </row>
    <row r="4" spans="1:43" s="6" customFormat="1" ht="5.25" customHeight="1" x14ac:dyDescent="0.2">
      <c r="A4" s="81"/>
      <c r="B4" s="82"/>
      <c r="C4" s="83"/>
      <c r="D4" s="84"/>
      <c r="E4" s="84"/>
      <c r="F4" s="84"/>
      <c r="G4" s="84"/>
      <c r="H4" s="84"/>
      <c r="I4" s="88"/>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90"/>
    </row>
    <row r="5" spans="1:43" s="6" customFormat="1" ht="6" customHeight="1" x14ac:dyDescent="0.2">
      <c r="C5" s="7"/>
      <c r="R5" s="8"/>
      <c r="T5" s="9"/>
      <c r="U5" s="9"/>
      <c r="AD5" s="9"/>
      <c r="AG5" s="9"/>
      <c r="AI5" s="9"/>
      <c r="AL5" s="9"/>
      <c r="AN5" s="9"/>
      <c r="AO5" s="9"/>
      <c r="AP5" s="9"/>
      <c r="AQ5" s="9"/>
    </row>
    <row r="6" spans="1:43" s="6" customFormat="1" x14ac:dyDescent="0.2">
      <c r="A6" s="74" t="s">
        <v>221</v>
      </c>
      <c r="B6" s="74"/>
      <c r="C6" s="74"/>
      <c r="D6" s="10">
        <f ca="1">TODAY()</f>
        <v>45029</v>
      </c>
      <c r="R6" s="8"/>
      <c r="T6" s="9"/>
      <c r="U6" s="9"/>
      <c r="AD6" s="9"/>
      <c r="AG6" s="9"/>
      <c r="AI6" s="9"/>
      <c r="AL6" s="9"/>
      <c r="AN6" s="9"/>
      <c r="AO6" s="9"/>
      <c r="AP6" s="9"/>
      <c r="AQ6" s="9"/>
    </row>
    <row r="7" spans="1:43" s="6" customFormat="1" x14ac:dyDescent="0.2">
      <c r="A7" s="74" t="s">
        <v>222</v>
      </c>
      <c r="B7" s="74"/>
      <c r="C7" s="74"/>
      <c r="D7" s="11">
        <v>44926</v>
      </c>
      <c r="R7" s="8"/>
      <c r="T7" s="9"/>
      <c r="U7" s="9"/>
      <c r="AD7" s="9"/>
      <c r="AG7" s="9"/>
      <c r="AI7" s="9"/>
      <c r="AL7" s="9"/>
      <c r="AN7" s="9"/>
      <c r="AO7" s="9"/>
      <c r="AP7" s="9"/>
      <c r="AQ7" s="9"/>
    </row>
    <row r="8" spans="1:43" s="6" customFormat="1" ht="4.5" customHeight="1" x14ac:dyDescent="0.2">
      <c r="R8" s="8"/>
      <c r="T8" s="9"/>
      <c r="U8" s="9"/>
      <c r="AD8" s="9"/>
      <c r="AG8" s="9"/>
      <c r="AI8" s="9"/>
      <c r="AL8" s="9"/>
      <c r="AN8" s="9"/>
      <c r="AO8" s="9"/>
      <c r="AP8" s="9"/>
      <c r="AQ8" s="9"/>
    </row>
    <row r="9" spans="1:43" s="6" customFormat="1" x14ac:dyDescent="0.2">
      <c r="A9" s="99" t="s">
        <v>14</v>
      </c>
      <c r="B9" s="100"/>
      <c r="C9" s="74" t="s">
        <v>15</v>
      </c>
      <c r="D9" s="74"/>
      <c r="E9" s="74"/>
      <c r="F9" s="74"/>
      <c r="G9" s="74"/>
      <c r="H9" s="74"/>
      <c r="I9" s="74"/>
      <c r="R9" s="8"/>
      <c r="T9" s="9"/>
      <c r="U9" s="9"/>
      <c r="AD9" s="9"/>
      <c r="AG9" s="9"/>
      <c r="AI9" s="9"/>
      <c r="AL9" s="9"/>
      <c r="AN9" s="9"/>
      <c r="AO9" s="9"/>
      <c r="AP9" s="9"/>
      <c r="AQ9" s="9"/>
    </row>
    <row r="10" spans="1:43" s="6" customFormat="1" x14ac:dyDescent="0.2">
      <c r="A10" s="99" t="s">
        <v>16</v>
      </c>
      <c r="B10" s="100"/>
      <c r="C10" s="74" t="s">
        <v>17</v>
      </c>
      <c r="D10" s="74"/>
      <c r="E10" s="74"/>
      <c r="F10" s="74"/>
      <c r="G10" s="74"/>
      <c r="H10" s="74"/>
      <c r="I10" s="74"/>
      <c r="R10" s="8"/>
      <c r="T10" s="9"/>
      <c r="U10" s="9"/>
      <c r="AD10" s="9"/>
      <c r="AG10" s="9"/>
      <c r="AI10" s="9"/>
      <c r="AL10" s="9"/>
      <c r="AN10" s="9"/>
      <c r="AO10" s="9"/>
      <c r="AP10" s="9"/>
      <c r="AQ10" s="9"/>
    </row>
    <row r="11" spans="1:43" s="6" customFormat="1" ht="12" thickBot="1" x14ac:dyDescent="0.25">
      <c r="A11" s="12" t="s">
        <v>18</v>
      </c>
      <c r="R11" s="8"/>
      <c r="T11" s="9"/>
      <c r="U11" s="9"/>
      <c r="AD11" s="9"/>
      <c r="AG11" s="9"/>
      <c r="AI11" s="9"/>
      <c r="AL11" s="9"/>
      <c r="AN11" s="9"/>
      <c r="AO11" s="9"/>
      <c r="AP11" s="9"/>
      <c r="AQ11" s="9"/>
    </row>
    <row r="12" spans="1:43" s="13" customFormat="1" ht="15.75" customHeight="1" thickBot="1" x14ac:dyDescent="0.25">
      <c r="A12" s="91"/>
      <c r="B12" s="94" t="s">
        <v>19</v>
      </c>
      <c r="C12" s="95"/>
      <c r="D12" s="95"/>
      <c r="E12" s="95"/>
      <c r="F12" s="95"/>
      <c r="G12" s="95"/>
      <c r="H12" s="95"/>
      <c r="I12" s="95"/>
      <c r="J12" s="95"/>
      <c r="K12" s="95"/>
      <c r="L12" s="95"/>
      <c r="M12" s="95"/>
      <c r="N12" s="95"/>
      <c r="O12" s="95"/>
      <c r="P12" s="95"/>
      <c r="Q12" s="95"/>
      <c r="R12" s="95"/>
      <c r="S12" s="95"/>
      <c r="T12" s="95"/>
      <c r="U12" s="96"/>
      <c r="V12" s="101" t="s">
        <v>20</v>
      </c>
      <c r="W12" s="102"/>
      <c r="X12" s="102"/>
      <c r="Y12" s="102"/>
      <c r="Z12" s="102"/>
      <c r="AA12" s="102"/>
      <c r="AB12" s="103"/>
      <c r="AC12" s="104" t="s">
        <v>21</v>
      </c>
      <c r="AD12" s="105"/>
      <c r="AE12" s="105"/>
      <c r="AF12" s="106"/>
      <c r="AG12" s="107" t="s">
        <v>22</v>
      </c>
      <c r="AH12" s="108"/>
      <c r="AI12" s="108"/>
      <c r="AJ12" s="108"/>
      <c r="AK12" s="108"/>
      <c r="AL12" s="109" t="s">
        <v>23</v>
      </c>
      <c r="AM12" s="110"/>
      <c r="AN12" s="110"/>
      <c r="AO12" s="110"/>
      <c r="AP12" s="110"/>
      <c r="AQ12" s="111"/>
    </row>
    <row r="13" spans="1:43" s="13" customFormat="1" ht="11.25" customHeight="1" x14ac:dyDescent="0.2">
      <c r="A13" s="92"/>
      <c r="B13" s="112" t="s">
        <v>24</v>
      </c>
      <c r="C13" s="97" t="s">
        <v>4</v>
      </c>
      <c r="D13" s="97" t="s">
        <v>5</v>
      </c>
      <c r="E13" s="97" t="s">
        <v>25</v>
      </c>
      <c r="F13" s="97"/>
      <c r="G13" s="97"/>
      <c r="H13" s="97"/>
      <c r="I13" s="97" t="s">
        <v>26</v>
      </c>
      <c r="J13" s="97" t="s">
        <v>27</v>
      </c>
      <c r="K13" s="97" t="s">
        <v>28</v>
      </c>
      <c r="L13" s="97" t="s">
        <v>29</v>
      </c>
      <c r="M13" s="97" t="s">
        <v>30</v>
      </c>
      <c r="N13" s="97" t="s">
        <v>31</v>
      </c>
      <c r="O13" s="97"/>
      <c r="P13" s="97"/>
      <c r="Q13" s="97"/>
      <c r="R13" s="97"/>
      <c r="S13" s="97"/>
      <c r="T13" s="97"/>
      <c r="U13" s="116"/>
      <c r="V13" s="117" t="s">
        <v>32</v>
      </c>
      <c r="W13" s="119" t="s">
        <v>33</v>
      </c>
      <c r="X13" s="119" t="s">
        <v>34</v>
      </c>
      <c r="Y13" s="119" t="s">
        <v>35</v>
      </c>
      <c r="Z13" s="121" t="s">
        <v>36</v>
      </c>
      <c r="AA13" s="121"/>
      <c r="AB13" s="122" t="s">
        <v>37</v>
      </c>
      <c r="AC13" s="124" t="s">
        <v>38</v>
      </c>
      <c r="AD13" s="126" t="s">
        <v>39</v>
      </c>
      <c r="AE13" s="126" t="s">
        <v>40</v>
      </c>
      <c r="AF13" s="128" t="s">
        <v>41</v>
      </c>
      <c r="AG13" s="114" t="s">
        <v>42</v>
      </c>
      <c r="AH13" s="134" t="s">
        <v>43</v>
      </c>
      <c r="AI13" s="134" t="s">
        <v>44</v>
      </c>
      <c r="AJ13" s="134" t="s">
        <v>223</v>
      </c>
      <c r="AK13" s="134" t="s">
        <v>45</v>
      </c>
      <c r="AL13" s="137" t="s">
        <v>46</v>
      </c>
      <c r="AM13" s="138"/>
      <c r="AN13" s="130" t="s">
        <v>47</v>
      </c>
      <c r="AO13" s="130" t="s">
        <v>48</v>
      </c>
      <c r="AP13" s="130" t="s">
        <v>49</v>
      </c>
      <c r="AQ13" s="132" t="s">
        <v>50</v>
      </c>
    </row>
    <row r="14" spans="1:43" s="13" customFormat="1" ht="67.5" thickBot="1" x14ac:dyDescent="0.25">
      <c r="A14" s="93"/>
      <c r="B14" s="113"/>
      <c r="C14" s="98"/>
      <c r="D14" s="98"/>
      <c r="E14" s="14" t="s">
        <v>51</v>
      </c>
      <c r="F14" s="14" t="s">
        <v>52</v>
      </c>
      <c r="G14" s="14" t="s">
        <v>53</v>
      </c>
      <c r="H14" s="14" t="s">
        <v>54</v>
      </c>
      <c r="I14" s="98"/>
      <c r="J14" s="98"/>
      <c r="K14" s="98"/>
      <c r="L14" s="98"/>
      <c r="M14" s="98"/>
      <c r="N14" s="15" t="s">
        <v>55</v>
      </c>
      <c r="O14" s="15" t="s">
        <v>56</v>
      </c>
      <c r="P14" s="15" t="s">
        <v>57</v>
      </c>
      <c r="Q14" s="15" t="s">
        <v>58</v>
      </c>
      <c r="R14" s="15" t="s">
        <v>59</v>
      </c>
      <c r="S14" s="15" t="s">
        <v>60</v>
      </c>
      <c r="T14" s="15" t="s">
        <v>61</v>
      </c>
      <c r="U14" s="16" t="s">
        <v>62</v>
      </c>
      <c r="V14" s="118"/>
      <c r="W14" s="120"/>
      <c r="X14" s="120"/>
      <c r="Y14" s="120"/>
      <c r="Z14" s="17" t="s">
        <v>63</v>
      </c>
      <c r="AA14" s="17" t="s">
        <v>64</v>
      </c>
      <c r="AB14" s="123"/>
      <c r="AC14" s="125"/>
      <c r="AD14" s="127"/>
      <c r="AE14" s="127"/>
      <c r="AF14" s="129"/>
      <c r="AG14" s="115"/>
      <c r="AH14" s="135"/>
      <c r="AI14" s="135"/>
      <c r="AJ14" s="135"/>
      <c r="AK14" s="136"/>
      <c r="AL14" s="18" t="s">
        <v>65</v>
      </c>
      <c r="AM14" s="19" t="s">
        <v>66</v>
      </c>
      <c r="AN14" s="131"/>
      <c r="AO14" s="131"/>
      <c r="AP14" s="131"/>
      <c r="AQ14" s="133"/>
    </row>
    <row r="15" spans="1:43" ht="409.6" thickTop="1" x14ac:dyDescent="0.25">
      <c r="A15" s="20"/>
      <c r="B15" s="21" t="s">
        <v>88</v>
      </c>
      <c r="C15" s="22">
        <v>2020</v>
      </c>
      <c r="D15" s="22" t="s">
        <v>6</v>
      </c>
      <c r="E15" s="23" t="s">
        <v>68</v>
      </c>
      <c r="F15" s="23"/>
      <c r="G15" s="23"/>
      <c r="H15" s="23"/>
      <c r="I15" s="22" t="s">
        <v>90</v>
      </c>
      <c r="J15" s="22" t="s">
        <v>91</v>
      </c>
      <c r="K15" s="22" t="s">
        <v>92</v>
      </c>
      <c r="L15" s="24" t="s">
        <v>93</v>
      </c>
      <c r="M15" s="22" t="s">
        <v>94</v>
      </c>
      <c r="N15" s="23">
        <v>2</v>
      </c>
      <c r="O15" s="22" t="s">
        <v>95</v>
      </c>
      <c r="P15" s="22" t="s">
        <v>96</v>
      </c>
      <c r="Q15" s="22" t="s">
        <v>97</v>
      </c>
      <c r="R15" s="23">
        <v>1</v>
      </c>
      <c r="S15" s="25" t="s">
        <v>72</v>
      </c>
      <c r="T15" s="26">
        <v>44369</v>
      </c>
      <c r="U15" s="27">
        <v>44607</v>
      </c>
      <c r="V15" s="21">
        <f>(U15-T15)/7</f>
        <v>34</v>
      </c>
      <c r="W15" s="28" t="s">
        <v>101</v>
      </c>
      <c r="X15" s="25" t="s">
        <v>72</v>
      </c>
      <c r="Y15" s="29" t="s">
        <v>99</v>
      </c>
      <c r="Z15" s="22" t="s">
        <v>73</v>
      </c>
      <c r="AA15" s="22" t="s">
        <v>74</v>
      </c>
      <c r="AB15" s="30"/>
      <c r="AC15" s="31">
        <v>44773</v>
      </c>
      <c r="AD15" s="23">
        <v>1</v>
      </c>
      <c r="AE15" s="25" t="s">
        <v>224</v>
      </c>
      <c r="AF15" s="32"/>
      <c r="AG15" s="33">
        <v>1</v>
      </c>
      <c r="AH15" s="34" t="s">
        <v>100</v>
      </c>
      <c r="AI15" s="28" t="s">
        <v>101</v>
      </c>
      <c r="AJ15" s="35"/>
      <c r="AK15" s="36">
        <f t="shared" ref="AK15:AK27" ca="1" si="0">IF(U15-TODAY()&lt;=0,0,U15-TODAY())</f>
        <v>0</v>
      </c>
      <c r="AL15" s="37">
        <v>1</v>
      </c>
      <c r="AM15" s="38" t="s">
        <v>89</v>
      </c>
      <c r="AN15" s="39">
        <f t="shared" ref="AN15:AN27" si="1">IF(AL15/R15&gt;1,1,+AL15/R15)</f>
        <v>1</v>
      </c>
      <c r="AO15" s="40">
        <f t="shared" ref="AO15:AO27" si="2">+V15*AN15</f>
        <v>34</v>
      </c>
      <c r="AP15" s="40">
        <f t="shared" ref="AP15:AP27" ca="1" si="3">IF(U15&lt;=$D$6,AO15,0)</f>
        <v>34</v>
      </c>
      <c r="AQ15" s="41">
        <f t="shared" ref="AQ15:AQ27" ca="1" si="4">IF($D$6&gt;=U15,V15,0)</f>
        <v>34</v>
      </c>
    </row>
    <row r="16" spans="1:43" ht="409.5" x14ac:dyDescent="0.25">
      <c r="A16" s="20"/>
      <c r="B16" s="21" t="s">
        <v>85</v>
      </c>
      <c r="C16" s="22" t="s">
        <v>103</v>
      </c>
      <c r="D16" s="22" t="s">
        <v>9</v>
      </c>
      <c r="E16" s="23" t="s">
        <v>68</v>
      </c>
      <c r="F16" s="23"/>
      <c r="G16" s="23"/>
      <c r="H16" s="23"/>
      <c r="I16" s="22" t="s">
        <v>105</v>
      </c>
      <c r="J16" s="22" t="s">
        <v>124</v>
      </c>
      <c r="K16" s="22" t="s">
        <v>78</v>
      </c>
      <c r="L16" s="24" t="s">
        <v>126</v>
      </c>
      <c r="M16" s="22" t="s">
        <v>125</v>
      </c>
      <c r="N16" s="23">
        <v>3</v>
      </c>
      <c r="O16" s="22" t="s">
        <v>127</v>
      </c>
      <c r="P16" s="22" t="s">
        <v>128</v>
      </c>
      <c r="Q16" s="22" t="s">
        <v>129</v>
      </c>
      <c r="R16" s="23">
        <v>100</v>
      </c>
      <c r="S16" s="25" t="s">
        <v>79</v>
      </c>
      <c r="T16" s="26">
        <v>44562</v>
      </c>
      <c r="U16" s="27">
        <v>44915</v>
      </c>
      <c r="V16" s="21">
        <f t="shared" ref="V16:V27" si="5">(U16-T16)/7</f>
        <v>50.428571428571431</v>
      </c>
      <c r="W16" s="28" t="s">
        <v>101</v>
      </c>
      <c r="X16" s="25" t="s">
        <v>79</v>
      </c>
      <c r="Y16" s="29" t="s">
        <v>130</v>
      </c>
      <c r="Z16" s="22" t="s">
        <v>81</v>
      </c>
      <c r="AA16" s="22" t="s">
        <v>80</v>
      </c>
      <c r="AB16" s="30"/>
      <c r="AC16" s="31">
        <v>44926</v>
      </c>
      <c r="AD16" s="23"/>
      <c r="AE16" s="25" t="s">
        <v>131</v>
      </c>
      <c r="AF16" s="32"/>
      <c r="AG16" s="33">
        <v>100</v>
      </c>
      <c r="AH16" s="43" t="s">
        <v>225</v>
      </c>
      <c r="AI16" s="28" t="s">
        <v>101</v>
      </c>
      <c r="AJ16" s="35"/>
      <c r="AK16" s="36">
        <f t="shared" ca="1" si="0"/>
        <v>0</v>
      </c>
      <c r="AL16" s="37">
        <v>100</v>
      </c>
      <c r="AM16" s="38" t="s">
        <v>89</v>
      </c>
      <c r="AN16" s="39">
        <f t="shared" si="1"/>
        <v>1</v>
      </c>
      <c r="AO16" s="40">
        <f t="shared" si="2"/>
        <v>50.428571428571431</v>
      </c>
      <c r="AP16" s="40">
        <f t="shared" ca="1" si="3"/>
        <v>50.428571428571431</v>
      </c>
      <c r="AQ16" s="41">
        <f t="shared" ca="1" si="4"/>
        <v>50.428571428571431</v>
      </c>
    </row>
    <row r="17" spans="1:43" ht="409.5" x14ac:dyDescent="0.25">
      <c r="A17" s="20"/>
      <c r="B17" s="21" t="s">
        <v>85</v>
      </c>
      <c r="C17" s="22" t="s">
        <v>103</v>
      </c>
      <c r="D17" s="22" t="s">
        <v>9</v>
      </c>
      <c r="E17" s="23" t="s">
        <v>68</v>
      </c>
      <c r="F17" s="23"/>
      <c r="G17" s="23"/>
      <c r="H17" s="23"/>
      <c r="I17" s="22" t="s">
        <v>105</v>
      </c>
      <c r="J17" s="22" t="s">
        <v>124</v>
      </c>
      <c r="K17" s="22" t="s">
        <v>78</v>
      </c>
      <c r="L17" s="22" t="s">
        <v>126</v>
      </c>
      <c r="M17" s="22" t="s">
        <v>132</v>
      </c>
      <c r="N17" s="23">
        <v>4</v>
      </c>
      <c r="O17" s="22" t="s">
        <v>133</v>
      </c>
      <c r="P17" s="22" t="s">
        <v>134</v>
      </c>
      <c r="Q17" s="22" t="s">
        <v>135</v>
      </c>
      <c r="R17" s="23">
        <v>2</v>
      </c>
      <c r="S17" s="25" t="s">
        <v>79</v>
      </c>
      <c r="T17" s="26">
        <v>44562</v>
      </c>
      <c r="U17" s="27">
        <v>44915</v>
      </c>
      <c r="V17" s="21">
        <f t="shared" si="5"/>
        <v>50.428571428571431</v>
      </c>
      <c r="W17" s="28" t="s">
        <v>120</v>
      </c>
      <c r="X17" s="25" t="s">
        <v>79</v>
      </c>
      <c r="Y17" s="29" t="s">
        <v>130</v>
      </c>
      <c r="Z17" s="22" t="s">
        <v>81</v>
      </c>
      <c r="AA17" s="22" t="s">
        <v>80</v>
      </c>
      <c r="AB17" s="30"/>
      <c r="AC17" s="31">
        <v>44926</v>
      </c>
      <c r="AD17" s="23"/>
      <c r="AE17" s="25" t="s">
        <v>136</v>
      </c>
      <c r="AF17" s="32"/>
      <c r="AG17" s="33">
        <v>2</v>
      </c>
      <c r="AH17" s="43" t="s">
        <v>226</v>
      </c>
      <c r="AI17" s="28" t="s">
        <v>101</v>
      </c>
      <c r="AJ17" s="35"/>
      <c r="AK17" s="36">
        <f t="shared" ca="1" si="0"/>
        <v>0</v>
      </c>
      <c r="AL17" s="37">
        <v>2</v>
      </c>
      <c r="AM17" s="38" t="s">
        <v>89</v>
      </c>
      <c r="AN17" s="39">
        <f t="shared" si="1"/>
        <v>1</v>
      </c>
      <c r="AO17" s="40">
        <f t="shared" si="2"/>
        <v>50.428571428571431</v>
      </c>
      <c r="AP17" s="40">
        <f t="shared" ca="1" si="3"/>
        <v>50.428571428571431</v>
      </c>
      <c r="AQ17" s="41">
        <f t="shared" ca="1" si="4"/>
        <v>50.428571428571431</v>
      </c>
    </row>
    <row r="18" spans="1:43" ht="318" customHeight="1" x14ac:dyDescent="0.25">
      <c r="A18" s="20"/>
      <c r="B18" s="21" t="s">
        <v>85</v>
      </c>
      <c r="C18" s="22" t="s">
        <v>103</v>
      </c>
      <c r="D18" s="22" t="s">
        <v>9</v>
      </c>
      <c r="E18" s="23" t="s">
        <v>68</v>
      </c>
      <c r="F18" s="23"/>
      <c r="G18" s="23"/>
      <c r="H18" s="23"/>
      <c r="I18" s="22" t="s">
        <v>105</v>
      </c>
      <c r="J18" s="22" t="s">
        <v>124</v>
      </c>
      <c r="K18" s="22" t="s">
        <v>78</v>
      </c>
      <c r="L18" s="22" t="s">
        <v>126</v>
      </c>
      <c r="M18" s="22" t="s">
        <v>132</v>
      </c>
      <c r="N18" s="23">
        <v>5</v>
      </c>
      <c r="O18" s="22" t="s">
        <v>137</v>
      </c>
      <c r="P18" s="22" t="s">
        <v>138</v>
      </c>
      <c r="Q18" s="22" t="s">
        <v>139</v>
      </c>
      <c r="R18" s="23">
        <v>100</v>
      </c>
      <c r="S18" s="25" t="s">
        <v>79</v>
      </c>
      <c r="T18" s="26">
        <v>44562</v>
      </c>
      <c r="U18" s="27">
        <v>44915</v>
      </c>
      <c r="V18" s="21">
        <f t="shared" si="5"/>
        <v>50.428571428571431</v>
      </c>
      <c r="W18" s="28" t="s">
        <v>101</v>
      </c>
      <c r="X18" s="25" t="s">
        <v>79</v>
      </c>
      <c r="Y18" s="29" t="s">
        <v>130</v>
      </c>
      <c r="Z18" s="22" t="s">
        <v>81</v>
      </c>
      <c r="AA18" s="22" t="s">
        <v>80</v>
      </c>
      <c r="AB18" s="30"/>
      <c r="AC18" s="31">
        <v>44926</v>
      </c>
      <c r="AD18" s="23"/>
      <c r="AE18" s="25" t="s">
        <v>140</v>
      </c>
      <c r="AF18" s="32"/>
      <c r="AG18" s="33">
        <v>100</v>
      </c>
      <c r="AH18" s="43" t="s">
        <v>227</v>
      </c>
      <c r="AI18" s="28" t="s">
        <v>101</v>
      </c>
      <c r="AJ18" s="35"/>
      <c r="AK18" s="36">
        <f t="shared" ca="1" si="0"/>
        <v>0</v>
      </c>
      <c r="AL18" s="37">
        <v>100</v>
      </c>
      <c r="AM18" s="38" t="s">
        <v>89</v>
      </c>
      <c r="AN18" s="39">
        <f t="shared" si="1"/>
        <v>1</v>
      </c>
      <c r="AO18" s="40">
        <f t="shared" si="2"/>
        <v>50.428571428571431</v>
      </c>
      <c r="AP18" s="40">
        <f t="shared" ca="1" si="3"/>
        <v>50.428571428571431</v>
      </c>
      <c r="AQ18" s="41">
        <f t="shared" ca="1" si="4"/>
        <v>50.428571428571431</v>
      </c>
    </row>
    <row r="19" spans="1:43" ht="409.5" x14ac:dyDescent="0.25">
      <c r="A19" s="20"/>
      <c r="B19" s="21" t="s">
        <v>85</v>
      </c>
      <c r="C19" s="22" t="s">
        <v>103</v>
      </c>
      <c r="D19" s="22" t="s">
        <v>9</v>
      </c>
      <c r="E19" s="23" t="s">
        <v>68</v>
      </c>
      <c r="F19" s="23"/>
      <c r="G19" s="23"/>
      <c r="H19" s="23"/>
      <c r="I19" s="22" t="s">
        <v>105</v>
      </c>
      <c r="J19" s="22" t="s">
        <v>124</v>
      </c>
      <c r="K19" s="22" t="s">
        <v>86</v>
      </c>
      <c r="L19" s="22" t="s">
        <v>141</v>
      </c>
      <c r="M19" s="22" t="s">
        <v>142</v>
      </c>
      <c r="N19" s="23">
        <v>2</v>
      </c>
      <c r="O19" s="22" t="s">
        <v>143</v>
      </c>
      <c r="P19" s="22" t="s">
        <v>144</v>
      </c>
      <c r="Q19" s="22" t="s">
        <v>145</v>
      </c>
      <c r="R19" s="23">
        <v>100</v>
      </c>
      <c r="S19" s="25" t="s">
        <v>79</v>
      </c>
      <c r="T19" s="26">
        <v>44562</v>
      </c>
      <c r="U19" s="27">
        <v>44915</v>
      </c>
      <c r="V19" s="21">
        <f t="shared" si="5"/>
        <v>50.428571428571431</v>
      </c>
      <c r="W19" s="28" t="s">
        <v>101</v>
      </c>
      <c r="X19" s="25" t="s">
        <v>79</v>
      </c>
      <c r="Y19" s="29" t="s">
        <v>146</v>
      </c>
      <c r="Z19" s="22" t="s">
        <v>81</v>
      </c>
      <c r="AA19" s="22" t="s">
        <v>80</v>
      </c>
      <c r="AB19" s="30"/>
      <c r="AC19" s="31">
        <v>44926</v>
      </c>
      <c r="AD19" s="23"/>
      <c r="AE19" s="25" t="s">
        <v>147</v>
      </c>
      <c r="AF19" s="32"/>
      <c r="AG19" s="33">
        <v>100</v>
      </c>
      <c r="AH19" s="43" t="s">
        <v>228</v>
      </c>
      <c r="AI19" s="28" t="s">
        <v>101</v>
      </c>
      <c r="AJ19" s="35"/>
      <c r="AK19" s="36">
        <f t="shared" ca="1" si="0"/>
        <v>0</v>
      </c>
      <c r="AL19" s="37">
        <v>100</v>
      </c>
      <c r="AM19" s="38" t="s">
        <v>89</v>
      </c>
      <c r="AN19" s="39">
        <f t="shared" si="1"/>
        <v>1</v>
      </c>
      <c r="AO19" s="40">
        <f t="shared" si="2"/>
        <v>50.428571428571431</v>
      </c>
      <c r="AP19" s="40">
        <f t="shared" ca="1" si="3"/>
        <v>50.428571428571431</v>
      </c>
      <c r="AQ19" s="41">
        <f t="shared" ca="1" si="4"/>
        <v>50.428571428571431</v>
      </c>
    </row>
    <row r="20" spans="1:43" ht="409.5" x14ac:dyDescent="0.25">
      <c r="A20" s="20"/>
      <c r="B20" s="21" t="s">
        <v>85</v>
      </c>
      <c r="C20" s="22" t="s">
        <v>103</v>
      </c>
      <c r="D20" s="22" t="s">
        <v>9</v>
      </c>
      <c r="E20" s="23" t="s">
        <v>68</v>
      </c>
      <c r="F20" s="23"/>
      <c r="G20" s="23"/>
      <c r="H20" s="23"/>
      <c r="I20" s="22" t="s">
        <v>105</v>
      </c>
      <c r="J20" s="22" t="s">
        <v>124</v>
      </c>
      <c r="K20" s="22" t="s">
        <v>87</v>
      </c>
      <c r="L20" s="22" t="s">
        <v>148</v>
      </c>
      <c r="M20" s="22" t="s">
        <v>149</v>
      </c>
      <c r="N20" s="23">
        <v>2</v>
      </c>
      <c r="O20" s="22" t="s">
        <v>150</v>
      </c>
      <c r="P20" s="22" t="s">
        <v>151</v>
      </c>
      <c r="Q20" s="22" t="s">
        <v>152</v>
      </c>
      <c r="R20" s="23">
        <v>2</v>
      </c>
      <c r="S20" s="25" t="s">
        <v>79</v>
      </c>
      <c r="T20" s="26">
        <v>44562</v>
      </c>
      <c r="U20" s="27">
        <v>44915</v>
      </c>
      <c r="V20" s="21">
        <f t="shared" si="5"/>
        <v>50.428571428571431</v>
      </c>
      <c r="W20" s="28" t="s">
        <v>101</v>
      </c>
      <c r="X20" s="25" t="s">
        <v>79</v>
      </c>
      <c r="Y20" s="29" t="s">
        <v>153</v>
      </c>
      <c r="Z20" s="22" t="s">
        <v>81</v>
      </c>
      <c r="AA20" s="22" t="s">
        <v>80</v>
      </c>
      <c r="AB20" s="30"/>
      <c r="AC20" s="31">
        <v>44926</v>
      </c>
      <c r="AD20" s="23"/>
      <c r="AE20" s="25" t="s">
        <v>154</v>
      </c>
      <c r="AF20" s="32"/>
      <c r="AG20" s="33">
        <v>2</v>
      </c>
      <c r="AH20" s="43" t="s">
        <v>229</v>
      </c>
      <c r="AI20" s="28" t="s">
        <v>101</v>
      </c>
      <c r="AJ20" s="35"/>
      <c r="AK20" s="36">
        <f t="shared" ca="1" si="0"/>
        <v>0</v>
      </c>
      <c r="AL20" s="37">
        <v>2</v>
      </c>
      <c r="AM20" s="38" t="s">
        <v>89</v>
      </c>
      <c r="AN20" s="39">
        <f t="shared" si="1"/>
        <v>1</v>
      </c>
      <c r="AO20" s="40">
        <f t="shared" si="2"/>
        <v>50.428571428571431</v>
      </c>
      <c r="AP20" s="40">
        <f t="shared" ca="1" si="3"/>
        <v>50.428571428571431</v>
      </c>
      <c r="AQ20" s="41">
        <f t="shared" ca="1" si="4"/>
        <v>50.428571428571431</v>
      </c>
    </row>
    <row r="21" spans="1:43" ht="409.5" x14ac:dyDescent="0.25">
      <c r="A21" s="20"/>
      <c r="B21" s="21" t="s">
        <v>155</v>
      </c>
      <c r="C21" s="22">
        <v>2021</v>
      </c>
      <c r="D21" s="22" t="s">
        <v>6</v>
      </c>
      <c r="E21" s="23" t="s">
        <v>68</v>
      </c>
      <c r="F21" s="23"/>
      <c r="G21" s="23"/>
      <c r="H21" s="23"/>
      <c r="I21" s="22" t="s">
        <v>69</v>
      </c>
      <c r="J21" s="22" t="s">
        <v>110</v>
      </c>
      <c r="K21" s="22" t="s">
        <v>156</v>
      </c>
      <c r="L21" s="22" t="s">
        <v>157</v>
      </c>
      <c r="M21" s="22" t="s">
        <v>159</v>
      </c>
      <c r="N21" s="23">
        <v>6</v>
      </c>
      <c r="O21" s="22" t="s">
        <v>160</v>
      </c>
      <c r="P21" s="22" t="s">
        <v>161</v>
      </c>
      <c r="Q21" s="22" t="s">
        <v>161</v>
      </c>
      <c r="R21" s="23">
        <v>1</v>
      </c>
      <c r="S21" s="25" t="s">
        <v>112</v>
      </c>
      <c r="T21" s="26">
        <v>44713</v>
      </c>
      <c r="U21" s="27">
        <v>44926</v>
      </c>
      <c r="V21" s="21">
        <f t="shared" si="5"/>
        <v>30.428571428571427</v>
      </c>
      <c r="W21" s="28" t="s">
        <v>101</v>
      </c>
      <c r="X21" s="25" t="s">
        <v>112</v>
      </c>
      <c r="Y21" s="29" t="s">
        <v>162</v>
      </c>
      <c r="Z21" s="22" t="s">
        <v>113</v>
      </c>
      <c r="AA21" s="22" t="s">
        <v>114</v>
      </c>
      <c r="AB21" s="30"/>
      <c r="AC21" s="31">
        <v>44926</v>
      </c>
      <c r="AD21" s="23"/>
      <c r="AE21" s="44" t="s">
        <v>163</v>
      </c>
      <c r="AF21" s="32"/>
      <c r="AG21" s="33">
        <v>1</v>
      </c>
      <c r="AH21" s="43" t="s">
        <v>230</v>
      </c>
      <c r="AI21" s="28" t="s">
        <v>101</v>
      </c>
      <c r="AJ21" s="35"/>
      <c r="AK21" s="36">
        <f t="shared" ca="1" si="0"/>
        <v>0</v>
      </c>
      <c r="AL21" s="37">
        <v>1</v>
      </c>
      <c r="AM21" s="38" t="s">
        <v>89</v>
      </c>
      <c r="AN21" s="39">
        <f t="shared" si="1"/>
        <v>1</v>
      </c>
      <c r="AO21" s="40">
        <f t="shared" si="2"/>
        <v>30.428571428571427</v>
      </c>
      <c r="AP21" s="40">
        <f t="shared" ca="1" si="3"/>
        <v>30.428571428571427</v>
      </c>
      <c r="AQ21" s="41">
        <f t="shared" ca="1" si="4"/>
        <v>30.428571428571427</v>
      </c>
    </row>
    <row r="22" spans="1:43" ht="409.5" x14ac:dyDescent="0.25">
      <c r="A22" s="20"/>
      <c r="B22" s="21" t="s">
        <v>155</v>
      </c>
      <c r="C22" s="22">
        <v>2021</v>
      </c>
      <c r="D22" s="22" t="s">
        <v>6</v>
      </c>
      <c r="E22" s="23" t="s">
        <v>68</v>
      </c>
      <c r="F22" s="23" t="s">
        <v>68</v>
      </c>
      <c r="G22" s="23"/>
      <c r="H22" s="23"/>
      <c r="I22" s="22" t="s">
        <v>105</v>
      </c>
      <c r="J22" s="22" t="s">
        <v>106</v>
      </c>
      <c r="K22" s="22" t="s">
        <v>78</v>
      </c>
      <c r="L22" s="22" t="s">
        <v>164</v>
      </c>
      <c r="M22" s="22" t="s">
        <v>165</v>
      </c>
      <c r="N22" s="23">
        <v>5</v>
      </c>
      <c r="O22" s="22" t="s">
        <v>160</v>
      </c>
      <c r="P22" s="22" t="s">
        <v>161</v>
      </c>
      <c r="Q22" s="22" t="s">
        <v>161</v>
      </c>
      <c r="R22" s="23">
        <v>1</v>
      </c>
      <c r="S22" s="25" t="s">
        <v>112</v>
      </c>
      <c r="T22" s="26">
        <v>44713</v>
      </c>
      <c r="U22" s="27">
        <v>44926</v>
      </c>
      <c r="V22" s="21">
        <f t="shared" si="5"/>
        <v>30.428571428571427</v>
      </c>
      <c r="W22" s="28" t="s">
        <v>101</v>
      </c>
      <c r="X22" s="25" t="s">
        <v>112</v>
      </c>
      <c r="Y22" s="29" t="s">
        <v>166</v>
      </c>
      <c r="Z22" s="22" t="s">
        <v>113</v>
      </c>
      <c r="AA22" s="22" t="s">
        <v>114</v>
      </c>
      <c r="AB22" s="30"/>
      <c r="AC22" s="31">
        <v>44926</v>
      </c>
      <c r="AD22" s="23"/>
      <c r="AE22" s="44" t="s">
        <v>167</v>
      </c>
      <c r="AF22" s="32"/>
      <c r="AG22" s="33">
        <v>1</v>
      </c>
      <c r="AH22" s="43" t="s">
        <v>230</v>
      </c>
      <c r="AI22" s="28" t="s">
        <v>101</v>
      </c>
      <c r="AJ22" s="35"/>
      <c r="AK22" s="36">
        <f t="shared" ca="1" si="0"/>
        <v>0</v>
      </c>
      <c r="AL22" s="37">
        <v>1</v>
      </c>
      <c r="AM22" s="38" t="s">
        <v>89</v>
      </c>
      <c r="AN22" s="39">
        <f t="shared" si="1"/>
        <v>1</v>
      </c>
      <c r="AO22" s="40">
        <f t="shared" si="2"/>
        <v>30.428571428571427</v>
      </c>
      <c r="AP22" s="40">
        <f t="shared" ca="1" si="3"/>
        <v>30.428571428571427</v>
      </c>
      <c r="AQ22" s="41">
        <f t="shared" ca="1" si="4"/>
        <v>30.428571428571427</v>
      </c>
    </row>
    <row r="23" spans="1:43" ht="195" customHeight="1" x14ac:dyDescent="0.25">
      <c r="A23" s="20"/>
      <c r="B23" s="21" t="s">
        <v>155</v>
      </c>
      <c r="C23" s="22">
        <v>2021</v>
      </c>
      <c r="D23" s="22" t="s">
        <v>6</v>
      </c>
      <c r="E23" s="23" t="s">
        <v>68</v>
      </c>
      <c r="F23" s="23"/>
      <c r="G23" s="23"/>
      <c r="H23" s="23"/>
      <c r="I23" s="22" t="s">
        <v>105</v>
      </c>
      <c r="J23" s="22" t="s">
        <v>124</v>
      </c>
      <c r="K23" s="22" t="s">
        <v>168</v>
      </c>
      <c r="L23" s="22" t="s">
        <v>169</v>
      </c>
      <c r="M23" s="22" t="s">
        <v>170</v>
      </c>
      <c r="N23" s="23">
        <v>3</v>
      </c>
      <c r="O23" s="22" t="s">
        <v>171</v>
      </c>
      <c r="P23" s="22" t="s">
        <v>172</v>
      </c>
      <c r="Q23" s="22" t="s">
        <v>172</v>
      </c>
      <c r="R23" s="23">
        <v>1</v>
      </c>
      <c r="S23" s="25" t="s">
        <v>121</v>
      </c>
      <c r="T23" s="26">
        <v>44713</v>
      </c>
      <c r="U23" s="27">
        <v>44926</v>
      </c>
      <c r="V23" s="21">
        <f t="shared" si="5"/>
        <v>30.428571428571427</v>
      </c>
      <c r="W23" s="28" t="s">
        <v>98</v>
      </c>
      <c r="X23" s="25" t="s">
        <v>121</v>
      </c>
      <c r="Y23" s="29" t="s">
        <v>173</v>
      </c>
      <c r="Z23" s="22" t="s">
        <v>174</v>
      </c>
      <c r="AA23" s="45" t="s">
        <v>175</v>
      </c>
      <c r="AB23" s="30"/>
      <c r="AC23" s="31">
        <v>44926</v>
      </c>
      <c r="AD23" s="23">
        <v>1</v>
      </c>
      <c r="AE23" s="43" t="s">
        <v>176</v>
      </c>
      <c r="AF23" s="32"/>
      <c r="AG23" s="33">
        <v>1</v>
      </c>
      <c r="AH23" s="43" t="s">
        <v>231</v>
      </c>
      <c r="AI23" s="28" t="s">
        <v>98</v>
      </c>
      <c r="AJ23" s="35"/>
      <c r="AK23" s="36">
        <f t="shared" ca="1" si="0"/>
        <v>0</v>
      </c>
      <c r="AL23" s="46">
        <v>0</v>
      </c>
      <c r="AM23" s="35" t="s">
        <v>98</v>
      </c>
      <c r="AN23" s="39">
        <f t="shared" si="1"/>
        <v>0</v>
      </c>
      <c r="AO23" s="40">
        <f t="shared" si="2"/>
        <v>0</v>
      </c>
      <c r="AP23" s="40">
        <f t="shared" ca="1" si="3"/>
        <v>0</v>
      </c>
      <c r="AQ23" s="41">
        <f t="shared" ca="1" si="4"/>
        <v>30.428571428571427</v>
      </c>
    </row>
    <row r="24" spans="1:43" ht="409.5" x14ac:dyDescent="0.25">
      <c r="A24" s="20"/>
      <c r="B24" s="21" t="s">
        <v>155</v>
      </c>
      <c r="C24" s="22">
        <v>2021</v>
      </c>
      <c r="D24" s="22" t="s">
        <v>6</v>
      </c>
      <c r="E24" s="23" t="s">
        <v>68</v>
      </c>
      <c r="F24" s="23"/>
      <c r="G24" s="23"/>
      <c r="H24" s="23"/>
      <c r="I24" s="22" t="s">
        <v>105</v>
      </c>
      <c r="J24" s="22" t="s">
        <v>124</v>
      </c>
      <c r="K24" s="22" t="s">
        <v>168</v>
      </c>
      <c r="L24" s="22" t="s">
        <v>169</v>
      </c>
      <c r="M24" s="22" t="s">
        <v>177</v>
      </c>
      <c r="N24" s="23">
        <v>4</v>
      </c>
      <c r="O24" s="22" t="s">
        <v>178</v>
      </c>
      <c r="P24" s="22" t="s">
        <v>179</v>
      </c>
      <c r="Q24" s="22" t="s">
        <v>180</v>
      </c>
      <c r="R24" s="23">
        <v>1</v>
      </c>
      <c r="S24" s="25" t="s">
        <v>121</v>
      </c>
      <c r="T24" s="26">
        <v>44713</v>
      </c>
      <c r="U24" s="27">
        <v>44926</v>
      </c>
      <c r="V24" s="21">
        <f t="shared" si="5"/>
        <v>30.428571428571427</v>
      </c>
      <c r="W24" s="28" t="s">
        <v>98</v>
      </c>
      <c r="X24" s="25" t="s">
        <v>121</v>
      </c>
      <c r="Y24" s="29" t="s">
        <v>181</v>
      </c>
      <c r="Z24" s="22" t="s">
        <v>174</v>
      </c>
      <c r="AA24" s="45" t="s">
        <v>175</v>
      </c>
      <c r="AB24" s="30"/>
      <c r="AC24" s="31">
        <v>44865</v>
      </c>
      <c r="AD24" s="23">
        <v>1</v>
      </c>
      <c r="AE24" s="47" t="s">
        <v>182</v>
      </c>
      <c r="AF24" s="32"/>
      <c r="AG24" s="33">
        <v>1</v>
      </c>
      <c r="AH24" s="43" t="s">
        <v>232</v>
      </c>
      <c r="AI24" s="28" t="s">
        <v>183</v>
      </c>
      <c r="AJ24" s="35"/>
      <c r="AK24" s="36">
        <f t="shared" ca="1" si="0"/>
        <v>0</v>
      </c>
      <c r="AL24" s="46">
        <v>0</v>
      </c>
      <c r="AM24" s="35" t="s">
        <v>98</v>
      </c>
      <c r="AN24" s="39">
        <f t="shared" si="1"/>
        <v>0</v>
      </c>
      <c r="AO24" s="40">
        <f t="shared" si="2"/>
        <v>0</v>
      </c>
      <c r="AP24" s="40">
        <f t="shared" ca="1" si="3"/>
        <v>0</v>
      </c>
      <c r="AQ24" s="41">
        <f t="shared" ca="1" si="4"/>
        <v>30.428571428571427</v>
      </c>
    </row>
    <row r="25" spans="1:43" ht="409.5" x14ac:dyDescent="0.25">
      <c r="A25" s="20"/>
      <c r="B25" s="21" t="s">
        <v>155</v>
      </c>
      <c r="C25" s="22">
        <v>2021</v>
      </c>
      <c r="D25" s="22" t="s">
        <v>6</v>
      </c>
      <c r="E25" s="23" t="s">
        <v>68</v>
      </c>
      <c r="F25" s="23"/>
      <c r="G25" s="23"/>
      <c r="H25" s="23"/>
      <c r="I25" s="22" t="s">
        <v>90</v>
      </c>
      <c r="J25" s="22" t="s">
        <v>91</v>
      </c>
      <c r="K25" s="22" t="s">
        <v>184</v>
      </c>
      <c r="L25" s="22" t="s">
        <v>185</v>
      </c>
      <c r="M25" s="22" t="s">
        <v>186</v>
      </c>
      <c r="N25" s="23">
        <v>1</v>
      </c>
      <c r="O25" s="22" t="s">
        <v>187</v>
      </c>
      <c r="P25" s="22" t="s">
        <v>188</v>
      </c>
      <c r="Q25" s="22" t="s">
        <v>189</v>
      </c>
      <c r="R25" s="23">
        <v>1</v>
      </c>
      <c r="S25" s="25" t="s">
        <v>190</v>
      </c>
      <c r="T25" s="26">
        <v>44713</v>
      </c>
      <c r="U25" s="27">
        <v>45069</v>
      </c>
      <c r="V25" s="21">
        <f t="shared" si="5"/>
        <v>50.857142857142854</v>
      </c>
      <c r="W25" s="28" t="s">
        <v>120</v>
      </c>
      <c r="X25" s="25" t="s">
        <v>190</v>
      </c>
      <c r="Y25" s="29" t="s">
        <v>191</v>
      </c>
      <c r="Z25" s="25" t="s">
        <v>192</v>
      </c>
      <c r="AA25" s="25" t="s">
        <v>193</v>
      </c>
      <c r="AB25" s="30"/>
      <c r="AC25" s="31">
        <v>44926</v>
      </c>
      <c r="AD25" s="23">
        <v>1</v>
      </c>
      <c r="AE25" s="44" t="s">
        <v>194</v>
      </c>
      <c r="AF25" s="32"/>
      <c r="AG25" s="33">
        <v>1</v>
      </c>
      <c r="AH25" s="34" t="s">
        <v>233</v>
      </c>
      <c r="AI25" s="28" t="s">
        <v>101</v>
      </c>
      <c r="AJ25" s="35"/>
      <c r="AK25" s="36">
        <f t="shared" ca="1" si="0"/>
        <v>40</v>
      </c>
      <c r="AL25" s="37">
        <v>1</v>
      </c>
      <c r="AM25" s="38" t="s">
        <v>89</v>
      </c>
      <c r="AN25" s="39">
        <f t="shared" si="1"/>
        <v>1</v>
      </c>
      <c r="AO25" s="40">
        <f t="shared" si="2"/>
        <v>50.857142857142854</v>
      </c>
      <c r="AP25" s="40">
        <f t="shared" ca="1" si="3"/>
        <v>0</v>
      </c>
      <c r="AQ25" s="41">
        <f t="shared" ca="1" si="4"/>
        <v>0</v>
      </c>
    </row>
    <row r="26" spans="1:43" ht="326.25" x14ac:dyDescent="0.25">
      <c r="A26" s="20"/>
      <c r="B26" s="48" t="s">
        <v>67</v>
      </c>
      <c r="C26" s="49">
        <v>2022</v>
      </c>
      <c r="D26" s="49" t="s">
        <v>9</v>
      </c>
      <c r="E26" s="23" t="s">
        <v>68</v>
      </c>
      <c r="F26" s="50"/>
      <c r="G26" s="50"/>
      <c r="H26" s="50"/>
      <c r="I26" s="22" t="s">
        <v>69</v>
      </c>
      <c r="J26" s="51" t="s">
        <v>76</v>
      </c>
      <c r="K26" s="49" t="s">
        <v>108</v>
      </c>
      <c r="L26" s="49" t="s">
        <v>195</v>
      </c>
      <c r="M26" s="49" t="s">
        <v>196</v>
      </c>
      <c r="N26" s="50">
        <v>1</v>
      </c>
      <c r="O26" s="49" t="s">
        <v>197</v>
      </c>
      <c r="P26" s="49" t="s">
        <v>198</v>
      </c>
      <c r="Q26" s="49" t="s">
        <v>199</v>
      </c>
      <c r="R26" s="50">
        <v>1</v>
      </c>
      <c r="S26" s="52" t="s">
        <v>200</v>
      </c>
      <c r="T26" s="53">
        <v>44805</v>
      </c>
      <c r="U26" s="54">
        <v>44957</v>
      </c>
      <c r="V26" s="21">
        <f t="shared" si="5"/>
        <v>21.714285714285715</v>
      </c>
      <c r="W26" s="28" t="s">
        <v>120</v>
      </c>
      <c r="X26" s="25" t="s">
        <v>79</v>
      </c>
      <c r="Y26" s="29" t="s">
        <v>201</v>
      </c>
      <c r="Z26" s="22" t="s">
        <v>81</v>
      </c>
      <c r="AA26" s="22" t="s">
        <v>80</v>
      </c>
      <c r="AB26" s="55"/>
      <c r="AC26" s="56">
        <v>44865</v>
      </c>
      <c r="AD26" s="50"/>
      <c r="AE26" s="47" t="s">
        <v>202</v>
      </c>
      <c r="AF26" s="57"/>
      <c r="AG26" s="33">
        <v>1</v>
      </c>
      <c r="AH26" s="25" t="s">
        <v>203</v>
      </c>
      <c r="AI26" s="28" t="s">
        <v>204</v>
      </c>
      <c r="AJ26" s="35"/>
      <c r="AK26" s="36">
        <f t="shared" ca="1" si="0"/>
        <v>0</v>
      </c>
      <c r="AL26" s="46">
        <v>1</v>
      </c>
      <c r="AM26" s="35" t="s">
        <v>89</v>
      </c>
      <c r="AN26" s="39">
        <f t="shared" si="1"/>
        <v>1</v>
      </c>
      <c r="AO26" s="40">
        <f t="shared" si="2"/>
        <v>21.714285714285715</v>
      </c>
      <c r="AP26" s="40">
        <f t="shared" ca="1" si="3"/>
        <v>21.714285714285715</v>
      </c>
      <c r="AQ26" s="41">
        <f t="shared" ca="1" si="4"/>
        <v>21.714285714285715</v>
      </c>
    </row>
    <row r="27" spans="1:43" ht="258.75" x14ac:dyDescent="0.25">
      <c r="A27" s="20"/>
      <c r="B27" s="21" t="s">
        <v>67</v>
      </c>
      <c r="C27" s="22">
        <v>2022</v>
      </c>
      <c r="D27" s="22" t="s">
        <v>9</v>
      </c>
      <c r="E27" s="23" t="s">
        <v>68</v>
      </c>
      <c r="F27" s="23"/>
      <c r="G27" s="23"/>
      <c r="H27" s="23"/>
      <c r="I27" s="22" t="s">
        <v>69</v>
      </c>
      <c r="J27" s="51" t="s">
        <v>76</v>
      </c>
      <c r="K27" s="22" t="s">
        <v>109</v>
      </c>
      <c r="L27" s="22" t="s">
        <v>205</v>
      </c>
      <c r="M27" s="22" t="s">
        <v>206</v>
      </c>
      <c r="N27" s="23">
        <v>1</v>
      </c>
      <c r="O27" s="22" t="s">
        <v>207</v>
      </c>
      <c r="P27" s="22" t="s">
        <v>208</v>
      </c>
      <c r="Q27" s="22" t="s">
        <v>209</v>
      </c>
      <c r="R27" s="23">
        <v>2</v>
      </c>
      <c r="S27" s="51" t="s">
        <v>200</v>
      </c>
      <c r="T27" s="26">
        <v>44805</v>
      </c>
      <c r="U27" s="27">
        <v>44895</v>
      </c>
      <c r="V27" s="21">
        <f t="shared" si="5"/>
        <v>12.857142857142858</v>
      </c>
      <c r="W27" s="28" t="s">
        <v>101</v>
      </c>
      <c r="X27" s="25" t="s">
        <v>79</v>
      </c>
      <c r="Y27" s="29" t="s">
        <v>210</v>
      </c>
      <c r="Z27" s="22" t="s">
        <v>81</v>
      </c>
      <c r="AA27" s="22" t="s">
        <v>80</v>
      </c>
      <c r="AB27" s="30"/>
      <c r="AC27" s="31">
        <v>44865</v>
      </c>
      <c r="AD27" s="23"/>
      <c r="AE27" s="47" t="s">
        <v>211</v>
      </c>
      <c r="AF27" s="32"/>
      <c r="AG27" s="33">
        <v>2</v>
      </c>
      <c r="AH27" s="25" t="s">
        <v>212</v>
      </c>
      <c r="AI27" s="28" t="s">
        <v>204</v>
      </c>
      <c r="AJ27" s="35"/>
      <c r="AK27" s="36">
        <f t="shared" ca="1" si="0"/>
        <v>0</v>
      </c>
      <c r="AL27" s="46">
        <v>2</v>
      </c>
      <c r="AM27" s="35" t="s">
        <v>89</v>
      </c>
      <c r="AN27" s="39">
        <f t="shared" si="1"/>
        <v>1</v>
      </c>
      <c r="AO27" s="40">
        <f t="shared" si="2"/>
        <v>12.857142857142858</v>
      </c>
      <c r="AP27" s="40">
        <f t="shared" ca="1" si="3"/>
        <v>12.857142857142858</v>
      </c>
      <c r="AQ27" s="41">
        <f t="shared" ca="1" si="4"/>
        <v>12.857142857142858</v>
      </c>
    </row>
    <row r="28" spans="1:43" ht="12" hidden="1" thickBot="1" x14ac:dyDescent="0.3">
      <c r="A28" s="58"/>
      <c r="B28" s="59"/>
      <c r="C28" s="60"/>
      <c r="D28" s="60"/>
      <c r="E28" s="60"/>
      <c r="F28" s="60"/>
      <c r="G28" s="60"/>
      <c r="H28" s="60"/>
      <c r="I28" s="60"/>
      <c r="J28" s="60"/>
      <c r="K28" s="60"/>
      <c r="L28" s="60"/>
      <c r="M28" s="60"/>
      <c r="N28" s="60"/>
      <c r="O28" s="60"/>
      <c r="P28" s="60"/>
      <c r="Q28" s="60"/>
      <c r="R28" s="60"/>
      <c r="S28" s="60"/>
      <c r="T28" s="61"/>
      <c r="U28" s="62"/>
      <c r="V28" s="63">
        <f>SUM(V15:V27)</f>
        <v>493.28571428571433</v>
      </c>
      <c r="W28" s="61"/>
      <c r="X28" s="60"/>
      <c r="Y28" s="60"/>
      <c r="Z28" s="60"/>
      <c r="AA28" s="60"/>
      <c r="AB28" s="64"/>
      <c r="AC28" s="65"/>
      <c r="AD28" s="60"/>
      <c r="AE28" s="60"/>
      <c r="AF28" s="66"/>
      <c r="AG28" s="67"/>
      <c r="AH28" s="60"/>
      <c r="AI28" s="68"/>
      <c r="AJ28" s="69"/>
      <c r="AK28" s="70"/>
      <c r="AL28" s="71"/>
      <c r="AM28" s="69"/>
      <c r="AN28" s="72">
        <f>SUM(AN15:AN27)</f>
        <v>11</v>
      </c>
      <c r="AO28" s="72">
        <f>SUM(AO15:AO27)</f>
        <v>432.42857142857144</v>
      </c>
      <c r="AP28" s="72">
        <f ca="1">SUM(AP15:AP27)</f>
        <v>381.57142857142861</v>
      </c>
      <c r="AQ28" s="73">
        <f ca="1">SUM(AQ15:AQ27)</f>
        <v>442.4285714285715</v>
      </c>
    </row>
  </sheetData>
  <protectedRanges>
    <protectedRange sqref="AC16:AF27" name="Rango1"/>
  </protectedRanges>
  <mergeCells count="47">
    <mergeCell ref="AF13:AF14"/>
    <mergeCell ref="AO13:AO14"/>
    <mergeCell ref="AP13:AP14"/>
    <mergeCell ref="AQ13:AQ14"/>
    <mergeCell ref="AH13:AH14"/>
    <mergeCell ref="AI13:AI14"/>
    <mergeCell ref="AJ13:AJ14"/>
    <mergeCell ref="AK13:AK14"/>
    <mergeCell ref="AL13:AM13"/>
    <mergeCell ref="AN13:AN14"/>
    <mergeCell ref="Z13:AA13"/>
    <mergeCell ref="AB13:AB14"/>
    <mergeCell ref="AC13:AC14"/>
    <mergeCell ref="AD13:AD14"/>
    <mergeCell ref="AE13:AE14"/>
    <mergeCell ref="V12:AB12"/>
    <mergeCell ref="AC12:AF12"/>
    <mergeCell ref="AG12:AK12"/>
    <mergeCell ref="AL12:AQ12"/>
    <mergeCell ref="B13:B14"/>
    <mergeCell ref="C13:C14"/>
    <mergeCell ref="D13:D14"/>
    <mergeCell ref="E13:H13"/>
    <mergeCell ref="I13:I14"/>
    <mergeCell ref="J13:J14"/>
    <mergeCell ref="AG13:AG14"/>
    <mergeCell ref="N13:U13"/>
    <mergeCell ref="V13:V14"/>
    <mergeCell ref="W13:W14"/>
    <mergeCell ref="X13:X14"/>
    <mergeCell ref="Y13:Y14"/>
    <mergeCell ref="A7:C7"/>
    <mergeCell ref="A9:B9"/>
    <mergeCell ref="C9:I9"/>
    <mergeCell ref="A10:B10"/>
    <mergeCell ref="C10:I10"/>
    <mergeCell ref="A12:A14"/>
    <mergeCell ref="B12:U12"/>
    <mergeCell ref="K13:K14"/>
    <mergeCell ref="L13:L14"/>
    <mergeCell ref="M13:M14"/>
    <mergeCell ref="A6:C6"/>
    <mergeCell ref="A1:C4"/>
    <mergeCell ref="D1:H2"/>
    <mergeCell ref="I1:AQ2"/>
    <mergeCell ref="D3:H4"/>
    <mergeCell ref="I3:AQ4"/>
  </mergeCells>
  <conditionalFormatting sqref="AK1:AK12 AK17 AK15 AK19:AK27 AK29:AK1048576">
    <cfRule type="cellIs" dxfId="8" priority="7" operator="greaterThanOrEqual">
      <formula>31</formula>
    </cfRule>
    <cfRule type="cellIs" dxfId="7" priority="8" operator="between">
      <formula>1</formula>
      <formula>30</formula>
    </cfRule>
    <cfRule type="cellIs" dxfId="6" priority="9" operator="lessThanOrEqual">
      <formula>0</formula>
    </cfRule>
  </conditionalFormatting>
  <conditionalFormatting sqref="AK18">
    <cfRule type="cellIs" dxfId="5" priority="4" operator="greaterThanOrEqual">
      <formula>31</formula>
    </cfRule>
    <cfRule type="cellIs" dxfId="4" priority="5" operator="between">
      <formula>1</formula>
      <formula>30</formula>
    </cfRule>
    <cfRule type="cellIs" dxfId="3" priority="6" operator="lessThanOrEqual">
      <formula>0</formula>
    </cfRule>
  </conditionalFormatting>
  <conditionalFormatting sqref="AK16">
    <cfRule type="cellIs" dxfId="2" priority="1" operator="greaterThanOrEqual">
      <formula>31</formula>
    </cfRule>
    <cfRule type="cellIs" dxfId="1" priority="2" operator="between">
      <formula>1</formula>
      <formula>30</formula>
    </cfRule>
    <cfRule type="cellIs" dxfId="0" priority="3" operator="lessThanOrEqual">
      <formula>0</formula>
    </cfRule>
  </conditionalFormatting>
  <hyperlinks>
    <hyperlink ref="Y15" r:id="rId1" xr:uid="{00000000-0004-0000-0000-000000000000}"/>
    <hyperlink ref="Y16" r:id="rId2" xr:uid="{00000000-0004-0000-0000-000001000000}"/>
    <hyperlink ref="Y17" r:id="rId3" xr:uid="{00000000-0004-0000-0000-000002000000}"/>
    <hyperlink ref="Y18" r:id="rId4" xr:uid="{00000000-0004-0000-0000-000003000000}"/>
    <hyperlink ref="Y19" r:id="rId5" xr:uid="{00000000-0004-0000-0000-000004000000}"/>
    <hyperlink ref="Y20" r:id="rId6" xr:uid="{00000000-0004-0000-0000-000005000000}"/>
    <hyperlink ref="Y21" r:id="rId7" xr:uid="{00000000-0004-0000-0000-000006000000}"/>
    <hyperlink ref="Y22" r:id="rId8" xr:uid="{00000000-0004-0000-0000-000007000000}"/>
    <hyperlink ref="Y23" r:id="rId9" xr:uid="{00000000-0004-0000-0000-000008000000}"/>
    <hyperlink ref="Y24" r:id="rId10" xr:uid="{00000000-0004-0000-0000-000009000000}"/>
    <hyperlink ref="Y25" r:id="rId11" xr:uid="{00000000-0004-0000-0000-00000A000000}"/>
    <hyperlink ref="Y26" r:id="rId12" xr:uid="{00000000-0004-0000-0000-00000B000000}"/>
    <hyperlink ref="Y27" r:id="rId13" xr:uid="{00000000-0004-0000-0000-00000C000000}"/>
    <hyperlink ref="AA23" r:id="rId14" xr:uid="{00000000-0004-0000-0000-00000D000000}"/>
    <hyperlink ref="AA24" r:id="rId15" xr:uid="{00000000-0004-0000-0000-00000E000000}"/>
  </hyperlinks>
  <pageMargins left="0.7" right="0.7" top="0.75" bottom="0.75" header="0.3" footer="0.3"/>
  <pageSetup paperSize="9" scale="50" orientation="portrait" r:id="rId16"/>
  <drawing r:id="rId17"/>
  <legacyDrawing r:id="rId18"/>
  <extLst>
    <ext xmlns:x14="http://schemas.microsoft.com/office/spreadsheetml/2009/9/main" uri="{CCE6A557-97BC-4b89-ADB6-D9C93CAAB3DF}">
      <x14:dataValidations xmlns:xm="http://schemas.microsoft.com/office/excel/2006/main" count="6">
        <x14:dataValidation type="list" allowBlank="1" showInputMessage="1" showErrorMessage="1" errorTitle="¡Error! favor corrija" promptTitle="Seleccione de la lista" xr:uid="{00000000-0002-0000-0000-000000000000}">
          <x14:formula1>
            <xm:f>Listas!$B$2:$B$15</xm:f>
          </x14:formula1>
          <xm:sqref>C15:C27</xm:sqref>
        </x14:dataValidation>
        <x14:dataValidation type="list" allowBlank="1" showInputMessage="1" showErrorMessage="1" errorTitle="¡Error! favor corrija" promptTitle="Seleccione de la lista" xr:uid="{00000000-0002-0000-0000-000001000000}">
          <x14:formula1>
            <xm:f>Listas!$F$2:$F$5</xm:f>
          </x14:formula1>
          <xm:sqref>AM15:AM27</xm:sqref>
        </x14:dataValidation>
        <x14:dataValidation type="list" allowBlank="1" showInputMessage="1" showErrorMessage="1" errorTitle="¡Error! favor corrija" promptTitle="Seleccione de la lista" xr:uid="{00000000-0002-0000-0000-000002000000}">
          <x14:formula1>
            <xm:f>Listas!$E$2:$E$7</xm:f>
          </x14:formula1>
          <xm:sqref>J15:J25</xm:sqref>
        </x14:dataValidation>
        <x14:dataValidation type="list" allowBlank="1" showInputMessage="1" showErrorMessage="1" errorTitle="¡Error! favor corrija" promptTitle="Seleccione de la lista" xr:uid="{00000000-0002-0000-0000-000003000000}">
          <x14:formula1>
            <xm:f>Listas!$A$2:$A$20</xm:f>
          </x14:formula1>
          <xm:sqref>B15:B27</xm:sqref>
        </x14:dataValidation>
        <x14:dataValidation type="list" allowBlank="1" showInputMessage="1" showErrorMessage="1" errorTitle="¡Error! favor corrija" promptTitle="Seleccione de la lista" xr:uid="{00000000-0002-0000-0000-000004000000}">
          <x14:formula1>
            <xm:f>Listas!$C$2:$C$4</xm:f>
          </x14:formula1>
          <xm:sqref>D15:D27</xm:sqref>
        </x14:dataValidation>
        <x14:dataValidation type="list" allowBlank="1" showInputMessage="1" showErrorMessage="1" errorTitle="¡Error! favor corrija" promptTitle="Seleccione de la lista" xr:uid="{00000000-0002-0000-0000-000005000000}">
          <x14:formula1>
            <xm:f>Listas!$D$2:$D$5</xm:f>
          </x14:formula1>
          <xm:sqref>I15:I27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0"/>
  <sheetViews>
    <sheetView workbookViewId="0"/>
  </sheetViews>
  <sheetFormatPr baseColWidth="10" defaultColWidth="11.42578125" defaultRowHeight="15" x14ac:dyDescent="0.25"/>
  <cols>
    <col min="1" max="1" width="21.5703125" bestFit="1" customWidth="1"/>
    <col min="2" max="2" width="17.140625" style="3" bestFit="1" customWidth="1"/>
    <col min="3" max="3" width="23.42578125" customWidth="1"/>
    <col min="4" max="4" width="20.5703125" bestFit="1" customWidth="1"/>
    <col min="5" max="5" width="28.140625" bestFit="1" customWidth="1"/>
    <col min="6" max="6" width="38" bestFit="1" customWidth="1"/>
    <col min="7" max="7" width="40" bestFit="1" customWidth="1"/>
    <col min="8" max="8" width="38.42578125" bestFit="1" customWidth="1"/>
  </cols>
  <sheetData>
    <row r="1" spans="1:8" s="2" customFormat="1" x14ac:dyDescent="0.25">
      <c r="A1" s="2" t="s">
        <v>24</v>
      </c>
      <c r="B1" s="5" t="s">
        <v>4</v>
      </c>
      <c r="C1" s="2" t="s">
        <v>5</v>
      </c>
      <c r="D1" s="2" t="s">
        <v>26</v>
      </c>
      <c r="E1" s="2" t="s">
        <v>27</v>
      </c>
      <c r="F1" s="2" t="s">
        <v>44</v>
      </c>
      <c r="G1" s="2" t="s">
        <v>213</v>
      </c>
      <c r="H1" s="2" t="s">
        <v>214</v>
      </c>
    </row>
    <row r="2" spans="1:8" x14ac:dyDescent="0.25">
      <c r="A2" s="1" t="s">
        <v>215</v>
      </c>
      <c r="B2" s="3">
        <v>2015</v>
      </c>
      <c r="C2" t="s">
        <v>9</v>
      </c>
      <c r="D2" t="s">
        <v>69</v>
      </c>
      <c r="E2" t="s">
        <v>70</v>
      </c>
      <c r="F2" t="s">
        <v>89</v>
      </c>
      <c r="G2" t="s">
        <v>7</v>
      </c>
      <c r="H2" t="s">
        <v>216</v>
      </c>
    </row>
    <row r="3" spans="1:8" x14ac:dyDescent="0.25">
      <c r="A3" t="s">
        <v>104</v>
      </c>
      <c r="B3" s="4" t="s">
        <v>8</v>
      </c>
      <c r="C3" t="s">
        <v>6</v>
      </c>
      <c r="D3" t="s">
        <v>105</v>
      </c>
      <c r="E3" t="s">
        <v>110</v>
      </c>
      <c r="F3" t="s">
        <v>158</v>
      </c>
      <c r="G3" t="s">
        <v>13</v>
      </c>
      <c r="H3" t="s">
        <v>217</v>
      </c>
    </row>
    <row r="4" spans="1:8" x14ac:dyDescent="0.25">
      <c r="A4" s="1" t="s">
        <v>116</v>
      </c>
      <c r="B4" s="3">
        <v>2016</v>
      </c>
      <c r="C4" t="s">
        <v>11</v>
      </c>
      <c r="D4" t="s">
        <v>90</v>
      </c>
      <c r="E4" t="s">
        <v>106</v>
      </c>
      <c r="F4" t="s">
        <v>218</v>
      </c>
      <c r="H4" t="s">
        <v>219</v>
      </c>
    </row>
    <row r="5" spans="1:8" x14ac:dyDescent="0.25">
      <c r="A5" s="1" t="s">
        <v>118</v>
      </c>
      <c r="B5" s="4" t="s">
        <v>10</v>
      </c>
      <c r="D5" t="s">
        <v>220</v>
      </c>
      <c r="E5" t="s">
        <v>124</v>
      </c>
      <c r="F5" t="s">
        <v>98</v>
      </c>
    </row>
    <row r="6" spans="1:8" x14ac:dyDescent="0.25">
      <c r="A6" s="1" t="s">
        <v>111</v>
      </c>
      <c r="B6" s="3">
        <v>2017</v>
      </c>
      <c r="E6" t="s">
        <v>91</v>
      </c>
    </row>
    <row r="7" spans="1:8" x14ac:dyDescent="0.25">
      <c r="A7" s="1" t="s">
        <v>71</v>
      </c>
      <c r="B7" s="4" t="s">
        <v>12</v>
      </c>
      <c r="E7" t="s">
        <v>107</v>
      </c>
    </row>
    <row r="8" spans="1:8" x14ac:dyDescent="0.25">
      <c r="A8" s="1" t="s">
        <v>115</v>
      </c>
      <c r="B8" s="3">
        <v>2018</v>
      </c>
    </row>
    <row r="9" spans="1:8" x14ac:dyDescent="0.25">
      <c r="A9" s="1" t="s">
        <v>75</v>
      </c>
      <c r="B9" s="4" t="s">
        <v>84</v>
      </c>
    </row>
    <row r="10" spans="1:8" x14ac:dyDescent="0.25">
      <c r="A10" s="1" t="s">
        <v>77</v>
      </c>
      <c r="B10" s="3">
        <v>2019</v>
      </c>
    </row>
    <row r="11" spans="1:8" x14ac:dyDescent="0.25">
      <c r="A11" s="1" t="s">
        <v>82</v>
      </c>
      <c r="B11" s="3" t="s">
        <v>123</v>
      </c>
    </row>
    <row r="12" spans="1:8" x14ac:dyDescent="0.25">
      <c r="A12" s="1" t="s">
        <v>117</v>
      </c>
      <c r="B12" s="3">
        <v>2020</v>
      </c>
    </row>
    <row r="13" spans="1:8" x14ac:dyDescent="0.25">
      <c r="A13" s="1" t="s">
        <v>119</v>
      </c>
      <c r="B13" s="3" t="s">
        <v>103</v>
      </c>
    </row>
    <row r="14" spans="1:8" x14ac:dyDescent="0.25">
      <c r="A14" s="1" t="s">
        <v>122</v>
      </c>
      <c r="B14" s="3">
        <v>2021</v>
      </c>
    </row>
    <row r="15" spans="1:8" x14ac:dyDescent="0.25">
      <c r="A15" s="1" t="s">
        <v>83</v>
      </c>
      <c r="B15" s="3">
        <v>2022</v>
      </c>
    </row>
    <row r="16" spans="1:8" x14ac:dyDescent="0.25">
      <c r="A16" s="1" t="s">
        <v>88</v>
      </c>
    </row>
    <row r="17" spans="1:1" x14ac:dyDescent="0.25">
      <c r="A17" s="1" t="s">
        <v>102</v>
      </c>
    </row>
    <row r="18" spans="1:1" x14ac:dyDescent="0.25">
      <c r="A18" s="1" t="s">
        <v>85</v>
      </c>
    </row>
    <row r="19" spans="1:1" x14ac:dyDescent="0.25">
      <c r="A19" s="1" t="s">
        <v>155</v>
      </c>
    </row>
    <row r="20" spans="1:1" x14ac:dyDescent="0.25">
      <c r="A20" s="1" t="s">
        <v>67</v>
      </c>
    </row>
  </sheetData>
  <sheetProtection algorithmName="SHA-512" hashValue="6y1Nup0mNTMN+DdEq3MMnAxp2RvYlJaQYVO+lu7UBblNW9xaQd40lSPOCp9RRG+eALxJ93In60Q3CqIJB0m1TA==" saltValue="rS1XgWzb0a0+4NfpvB2smQ=="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716846D80C26648A4C43B22FCA2F29D" ma:contentTypeVersion="19" ma:contentTypeDescription="Crear nuevo documento." ma:contentTypeScope="" ma:versionID="40f26e46478491f928f9461fc6606fad">
  <xsd:schema xmlns:xsd="http://www.w3.org/2001/XMLSchema" xmlns:xs="http://www.w3.org/2001/XMLSchema" xmlns:p="http://schemas.microsoft.com/office/2006/metadata/properties" xmlns:ns1="http://schemas.microsoft.com/sharepoint/v3" xmlns:ns2="317b0811-5d78-4298-b8b8-45389b1e9f97" xmlns:ns3="c85ddaac-35ce-4e70-8c42-2d6c13935514" targetNamespace="http://schemas.microsoft.com/office/2006/metadata/properties" ma:root="true" ma:fieldsID="7f3ac9fddd069ab916885bc1cd7e61bf" ns1:_="" ns2:_="" ns3:_="">
    <xsd:import namespace="http://schemas.microsoft.com/sharepoint/v3"/>
    <xsd:import namespace="317b0811-5d78-4298-b8b8-45389b1e9f97"/>
    <xsd:import namespace="c85ddaac-35ce-4e70-8c42-2d6c1393551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Actualizado"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7b0811-5d78-4298-b8b8-45389b1e9f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Actualizado" ma:index="22" nillable="true" ma:displayName="Actualizado" ma:format="DateOnly" ma:internalName="Actualizado">
      <xsd:simpleType>
        <xsd:restriction base="dms:DateTime"/>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85ddaac-35ce-4e70-8c42-2d6c13935514"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6" nillable="true" ma:displayName="Taxonomy Catch All Column" ma:hidden="true" ma:list="{215da7a8-ecea-4088-b046-688ff5f078d6}" ma:internalName="TaxCatchAll" ma:showField="CatchAllData" ma:web="c85ddaac-35ce-4e70-8c42-2d6c139355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85ddaac-35ce-4e70-8c42-2d6c13935514" xsi:nil="true"/>
    <lcf76f155ced4ddcb4097134ff3c332f xmlns="317b0811-5d78-4298-b8b8-45389b1e9f97">
      <Terms xmlns="http://schemas.microsoft.com/office/infopath/2007/PartnerControls"/>
    </lcf76f155ced4ddcb4097134ff3c332f>
    <SharedWithUsers xmlns="c85ddaac-35ce-4e70-8c42-2d6c13935514">
      <UserInfo>
        <DisplayName>Martha Yaneth Uribe Ortega</DisplayName>
        <AccountId>214</AccountId>
        <AccountType/>
      </UserInfo>
      <UserInfo>
        <DisplayName>Karol Andrea Parraga Hache</DisplayName>
        <AccountId>414</AccountId>
        <AccountType/>
      </UserInfo>
      <UserInfo>
        <DisplayName>Diana Marcela Montaña Baron</DisplayName>
        <AccountId>154</AccountId>
        <AccountType/>
      </UserInfo>
      <UserInfo>
        <DisplayName>Marisol Veira Rojas</DisplayName>
        <AccountId>227</AccountId>
        <AccountType/>
      </UserInfo>
      <UserInfo>
        <DisplayName>Ariel Hernan Layton Coy</DisplayName>
        <AccountId>219</AccountId>
        <AccountType/>
      </UserInfo>
      <UserInfo>
        <DisplayName>Oscar Edwin Bautista Amortegui</DisplayName>
        <AccountId>225</AccountId>
        <AccountType/>
      </UserInfo>
      <UserInfo>
        <DisplayName>Diana Marcela Flechas Ruiz</DisplayName>
        <AccountId>374</AccountId>
        <AccountType/>
      </UserInfo>
      <UserInfo>
        <DisplayName>Carmen Elisa Garcia Jimenez</DisplayName>
        <AccountId>226</AccountId>
        <AccountType/>
      </UserInfo>
      <UserInfo>
        <DisplayName>Maria Fernanda Lastra Iglesias</DisplayName>
        <AccountId>401</AccountId>
        <AccountType/>
      </UserInfo>
      <UserInfo>
        <DisplayName>Carolina Fuentes Rodriguez</DisplayName>
        <AccountId>234</AccountId>
        <AccountType/>
      </UserInfo>
      <UserInfo>
        <DisplayName>Ricardo Diaz Cifuentes</DisplayName>
        <AccountId>221</AccountId>
        <AccountType/>
      </UserInfo>
      <UserInfo>
        <DisplayName>Claudia Patricia Pedreros Castellanos</DisplayName>
        <AccountId>360</AccountId>
        <AccountType/>
      </UserInfo>
      <UserInfo>
        <DisplayName>Ginna Paola Cabra Benavides</DisplayName>
        <AccountId>481</AccountId>
        <AccountType/>
      </UserInfo>
      <UserInfo>
        <DisplayName>Jhoan Manuel Rodriguez</DisplayName>
        <AccountId>223</AccountId>
        <AccountType/>
      </UserInfo>
      <UserInfo>
        <DisplayName>Angelica Bibiana Castro Pinto</DisplayName>
        <AccountId>231</AccountId>
        <AccountType/>
      </UserInfo>
      <UserInfo>
        <DisplayName>Jorge Eliecer Velasquez Perilla</DisplayName>
        <AccountId>224</AccountId>
        <AccountType/>
      </UserInfo>
      <UserInfo>
        <DisplayName>Julie Marcela Medina Niño</DisplayName>
        <AccountId>217</AccountId>
        <AccountType/>
      </UserInfo>
      <UserInfo>
        <DisplayName>Johan Steven Hortua Arevalo</DisplayName>
        <AccountId>482</AccountId>
        <AccountType/>
      </UserInfo>
      <UserInfo>
        <DisplayName>Lexly Julieth Erazo Caicedo</DisplayName>
        <AccountId>483</AccountId>
        <AccountType/>
      </UserInfo>
      <UserInfo>
        <DisplayName>Camilo Orlando Bejarano Lopez</DisplayName>
        <AccountId>228</AccountId>
        <AccountType/>
      </UserInfo>
      <UserInfo>
        <DisplayName>Yenny Erica Montero Chaves</DisplayName>
        <AccountId>12</AccountId>
        <AccountType/>
      </UserInfo>
      <UserInfo>
        <DisplayName>Pilar Navarrete Rivera</DisplayName>
        <AccountId>484</AccountId>
        <AccountType/>
      </UserInfo>
      <UserInfo>
        <DisplayName>Helga Hernandez Reyes</DisplayName>
        <AccountId>485</AccountId>
        <AccountType/>
      </UserInfo>
      <UserInfo>
        <DisplayName>Jose Alexander Pacheco Noriega</DisplayName>
        <AccountId>486</AccountId>
        <AccountType/>
      </UserInfo>
      <UserInfo>
        <DisplayName>Ada Luz Sandoval Herazo</DisplayName>
        <AccountId>487</AccountId>
        <AccountType/>
      </UserInfo>
      <UserInfo>
        <DisplayName>Daniela Perez Giraldo</DisplayName>
        <AccountId>488</AccountId>
        <AccountType/>
      </UserInfo>
      <UserInfo>
        <DisplayName>Alejandro Londoño Hurtado</DisplayName>
        <AccountId>463</AccountId>
        <AccountType/>
      </UserInfo>
      <UserInfo>
        <DisplayName>Hernan Lopez Ayala</DisplayName>
        <AccountId>489</AccountId>
        <AccountType/>
      </UserInfo>
      <UserInfo>
        <DisplayName>Hasbleidy Bohorquez Puerto</DisplayName>
        <AccountId>490</AccountId>
        <AccountType/>
      </UserInfo>
      <UserInfo>
        <DisplayName>Juliana Cortés Guerra</DisplayName>
        <AccountId>491</AccountId>
        <AccountType/>
      </UserInfo>
      <UserInfo>
        <DisplayName>Diane Tawse Smith</DisplayName>
        <AccountId>492</AccountId>
        <AccountType/>
      </UserInfo>
      <UserInfo>
        <DisplayName>Ivan Arturo Torres Aranguren</DisplayName>
        <AccountId>493</AccountId>
        <AccountType/>
      </UserInfo>
      <UserInfo>
        <DisplayName>Adriana Patricia Hernandez Marin</DisplayName>
        <AccountId>494</AccountId>
        <AccountType/>
      </UserInfo>
      <UserInfo>
        <DisplayName>Fabián Camilo Acosta Puentes</DisplayName>
        <AccountId>495</AccountId>
        <AccountType/>
      </UserInfo>
      <UserInfo>
        <DisplayName>Diana Carolina Zarate Pérez</DisplayName>
        <AccountId>427</AccountId>
        <AccountType/>
      </UserInfo>
      <UserInfo>
        <DisplayName>Sandra Milena Santafe Patiño</DisplayName>
        <AccountId>218</AccountId>
        <AccountType/>
      </UserInfo>
      <UserInfo>
        <DisplayName>Andres Cordoba Vallejo</DisplayName>
        <AccountId>496</AccountId>
        <AccountType/>
      </UserInfo>
      <UserInfo>
        <DisplayName>Reinaldo Ruiz Solorzano</DisplayName>
        <AccountId>475</AccountId>
        <AccountType/>
      </UserInfo>
      <UserInfo>
        <DisplayName>Vilma Patricia Ferreira Lugo</DisplayName>
        <AccountId>437</AccountId>
        <AccountType/>
      </UserInfo>
      <UserInfo>
        <DisplayName>Ivan Hersayn Pinilla Herrera</DisplayName>
        <AccountId>497</AccountId>
        <AccountType/>
      </UserInfo>
      <UserInfo>
        <DisplayName>Daniel Ricardo Cortes Tamayo</DisplayName>
        <AccountId>498</AccountId>
        <AccountType/>
      </UserInfo>
      <UserInfo>
        <DisplayName>Rafael Mauricio Sopo Solano</DisplayName>
        <AccountId>499</AccountId>
        <AccountType/>
      </UserInfo>
      <UserInfo>
        <DisplayName>Deider Mauricio Mengual Paternina</DisplayName>
        <AccountId>500</AccountId>
        <AccountType/>
      </UserInfo>
      <UserInfo>
        <DisplayName>Diana Carolina Suarez Gordillo</DisplayName>
        <AccountId>529</AccountId>
        <AccountType/>
      </UserInfo>
      <UserInfo>
        <DisplayName>Jesus Antonio Camargo Zambrano</DisplayName>
        <AccountId>474</AccountId>
        <AccountType/>
      </UserInfo>
      <UserInfo>
        <DisplayName>Dalis Yadira Cuastuza Montenegro</DisplayName>
        <AccountId>423</AccountId>
        <AccountType/>
      </UserInfo>
    </SharedWithUsers>
    <_ip_UnifiedCompliancePolicyUIAction xmlns="http://schemas.microsoft.com/sharepoint/v3" xsi:nil="true"/>
    <_ip_UnifiedCompliancePolicyProperties xmlns="http://schemas.microsoft.com/sharepoint/v3" xsi:nil="true"/>
    <Actualizado xmlns="317b0811-5d78-4298-b8b8-45389b1e9f97" xsi:nil="true"/>
  </documentManagement>
</p:properties>
</file>

<file path=customXml/itemProps1.xml><?xml version="1.0" encoding="utf-8"?>
<ds:datastoreItem xmlns:ds="http://schemas.openxmlformats.org/officeDocument/2006/customXml" ds:itemID="{204AF71F-55F1-4E5B-9E71-A2867BDCAFCE}">
  <ds:schemaRefs>
    <ds:schemaRef ds:uri="http://schemas.microsoft.com/sharepoint/v3/contenttype/forms"/>
  </ds:schemaRefs>
</ds:datastoreItem>
</file>

<file path=customXml/itemProps2.xml><?xml version="1.0" encoding="utf-8"?>
<ds:datastoreItem xmlns:ds="http://schemas.openxmlformats.org/officeDocument/2006/customXml" ds:itemID="{FE8E3AF9-9156-4F2E-8822-5022BD534D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17b0811-5d78-4298-b8b8-45389b1e9f97"/>
    <ds:schemaRef ds:uri="c85ddaac-35ce-4e70-8c42-2d6c139355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61D1C4-CC23-4CBD-B418-5FE60D779F14}">
  <ds:schemaRefs>
    <ds:schemaRef ds:uri="http://schemas.microsoft.com/office/2006/metadata/properties"/>
    <ds:schemaRef ds:uri="http://schemas.microsoft.com/office/infopath/2007/PartnerControls"/>
    <ds:schemaRef ds:uri="a2ba0b6d-7956-4271-b4bd-ca0cd9cc7d99"/>
    <ds:schemaRef ds:uri="7e050dda-c7c5-4f3c-850e-404c79bbbd60"/>
    <ds:schemaRef ds:uri="c85ddaac-35ce-4e70-8c42-2d6c13935514"/>
    <ds:schemaRef ds:uri="317b0811-5d78-4298-b8b8-45389b1e9f97"/>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AnexoPMIIVTrim-2022</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Montana</dc:creator>
  <cp:keywords/>
  <dc:description/>
  <cp:lastModifiedBy>Andrea del Pilar Alejo Ruiz</cp:lastModifiedBy>
  <cp:revision/>
  <cp:lastPrinted>2023-02-01T04:54:09Z</cp:lastPrinted>
  <dcterms:created xsi:type="dcterms:W3CDTF">2017-02-08T21:38:52Z</dcterms:created>
  <dcterms:modified xsi:type="dcterms:W3CDTF">2023-04-13T15:06:26Z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0x010100F716846D80C26648A4C43B22FCA2F29D</vt:lpwstr>
  </property>
  <property fmtid="{D5CDD505-2E9C-101B-9397-08002B2CF9AE}" pid="3" name="MediaServiceImageTags">
    <vt:lpwstr/>
  </property>
</Properties>
</file>