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arit\OneDrive\Escritorio\PLANEACIÓN- SCJ\DOCUMENTOS DE PLANEACIÓN SUBIDOS A LA WEB\"/>
    </mc:Choice>
  </mc:AlternateContent>
  <bookViews>
    <workbookView xWindow="0" yWindow="0" windowWidth="15345" windowHeight="3960"/>
  </bookViews>
  <sheets>
    <sheet name="Hoja1"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E70" i="1" l="1"/>
  <c r="AE72" i="1"/>
  <c r="AN71" i="1"/>
  <c r="AN68" i="1"/>
  <c r="AN69" i="1"/>
  <c r="AN66" i="1"/>
  <c r="AN67" i="1"/>
  <c r="AN65" i="1"/>
  <c r="AN64" i="1"/>
  <c r="AN62" i="1"/>
  <c r="AN59" i="1"/>
  <c r="AN60" i="1"/>
  <c r="AN58" i="1"/>
  <c r="AN56" i="1"/>
  <c r="AN55" i="1"/>
  <c r="AN54" i="1"/>
  <c r="AN53" i="1"/>
  <c r="AN51" i="1"/>
  <c r="AN49" i="1"/>
  <c r="AN50" i="1"/>
  <c r="AN47" i="1"/>
  <c r="AN48" i="1"/>
  <c r="AN45" i="1"/>
  <c r="AN46" i="1"/>
  <c r="AN44" i="1"/>
  <c r="AN42" i="1"/>
  <c r="AN43" i="1"/>
  <c r="AN40" i="1"/>
  <c r="AN41" i="1"/>
  <c r="AN39" i="1"/>
  <c r="AN37" i="1"/>
  <c r="AN34" i="1"/>
  <c r="AN35" i="1"/>
  <c r="AN36" i="1"/>
  <c r="AN33" i="1"/>
  <c r="AN29" i="1"/>
  <c r="AN30" i="1"/>
  <c r="AN31" i="1"/>
  <c r="AN28" i="1"/>
  <c r="AN27" i="1"/>
  <c r="AN26" i="1"/>
  <c r="AN21" i="1"/>
  <c r="AN22" i="1"/>
  <c r="AN23" i="1"/>
  <c r="AN24" i="1"/>
  <c r="AN18" i="1"/>
  <c r="AN19" i="1"/>
  <c r="AN20" i="1"/>
  <c r="AN17" i="1"/>
  <c r="AN16" i="1"/>
  <c r="AN15" i="1"/>
  <c r="AN14" i="1"/>
  <c r="AN13" i="1"/>
  <c r="AE32" i="1"/>
  <c r="AE25" i="1"/>
  <c r="AN12" i="1"/>
  <c r="AN57" i="1" l="1"/>
  <c r="AN70" i="1"/>
  <c r="AN72" i="1"/>
  <c r="AE24" i="1"/>
  <c r="AN63" i="1"/>
  <c r="AN61" i="1"/>
  <c r="AN38" i="1"/>
  <c r="AN32" i="1"/>
  <c r="AA68" i="1"/>
  <c r="AE68" i="1"/>
  <c r="AE67" i="1"/>
  <c r="AE66" i="1"/>
  <c r="AE65" i="1"/>
  <c r="AE71" i="1"/>
  <c r="AE69" i="1"/>
  <c r="AE54" i="1"/>
  <c r="AE30" i="1"/>
  <c r="AE31" i="1"/>
  <c r="AE29" i="1"/>
  <c r="AE28" i="1"/>
  <c r="AE23" i="1"/>
  <c r="AE22" i="1"/>
  <c r="AE21" i="1"/>
  <c r="AE20" i="1"/>
  <c r="AE19" i="1"/>
  <c r="AE18" i="1"/>
  <c r="AE17" i="1"/>
  <c r="AE16" i="1"/>
  <c r="AE15" i="1"/>
  <c r="AE14" i="1"/>
  <c r="AN25" i="1"/>
  <c r="AE13" i="1"/>
  <c r="AA13" i="1"/>
  <c r="AE11" i="1"/>
  <c r="AE10" i="1"/>
  <c r="AE64" i="1" l="1"/>
  <c r="AE62" i="1"/>
  <c r="AE63" i="1" s="1"/>
  <c r="AE60" i="1"/>
  <c r="AE59" i="1"/>
  <c r="AE58" i="1"/>
  <c r="AE56" i="1"/>
  <c r="AE55" i="1"/>
  <c r="AE53" i="1"/>
  <c r="AE51" i="1"/>
  <c r="AN52" i="1"/>
  <c r="AE50" i="1"/>
  <c r="AE49" i="1"/>
  <c r="AE48" i="1"/>
  <c r="AE47" i="1"/>
  <c r="AE46" i="1"/>
  <c r="AE45" i="1"/>
  <c r="AE44" i="1"/>
  <c r="AE43" i="1"/>
  <c r="AE42" i="1"/>
  <c r="AE40" i="1"/>
  <c r="AE37" i="1"/>
  <c r="AE36" i="1"/>
  <c r="AE57" i="1" l="1"/>
  <c r="AE52" i="1"/>
  <c r="AE38" i="1"/>
  <c r="AE61" i="1"/>
  <c r="AE12" i="1"/>
  <c r="AA71" i="1"/>
  <c r="S71" i="1"/>
  <c r="AA70" i="1"/>
  <c r="O70" i="1"/>
  <c r="W69" i="1"/>
  <c r="S69" i="1"/>
  <c r="W68" i="1"/>
  <c r="S68" i="1"/>
  <c r="W67" i="1"/>
  <c r="S67" i="1"/>
  <c r="W66" i="1"/>
  <c r="S66" i="1"/>
  <c r="W65" i="1"/>
  <c r="S65" i="1"/>
  <c r="W64" i="1"/>
  <c r="S64" i="1"/>
  <c r="AA62" i="1"/>
  <c r="AA63" i="1" s="1"/>
  <c r="W62" i="1"/>
  <c r="W63" i="1" s="1"/>
  <c r="S62" i="1"/>
  <c r="O62" i="1"/>
  <c r="AA60" i="1"/>
  <c r="W60" i="1"/>
  <c r="S60" i="1"/>
  <c r="O60" i="1"/>
  <c r="AA59" i="1"/>
  <c r="W59" i="1"/>
  <c r="S59" i="1"/>
  <c r="O59" i="1"/>
  <c r="AA58" i="1"/>
  <c r="W58" i="1"/>
  <c r="W61" i="1" s="1"/>
  <c r="S58" i="1"/>
  <c r="O58" i="1"/>
  <c r="AA56" i="1"/>
  <c r="W56" i="1"/>
  <c r="S56" i="1"/>
  <c r="O56" i="1"/>
  <c r="AA55" i="1"/>
  <c r="W55" i="1"/>
  <c r="S55" i="1"/>
  <c r="O55" i="1"/>
  <c r="AA54" i="1"/>
  <c r="W54" i="1"/>
  <c r="S54" i="1"/>
  <c r="O54" i="1"/>
  <c r="AA53" i="1"/>
  <c r="W53" i="1"/>
  <c r="W57" i="1" s="1"/>
  <c r="S53" i="1"/>
  <c r="O53" i="1"/>
  <c r="AA51" i="1"/>
  <c r="W51" i="1"/>
  <c r="S51" i="1"/>
  <c r="O51" i="1"/>
  <c r="AA50" i="1"/>
  <c r="W50" i="1"/>
  <c r="S50" i="1"/>
  <c r="O50" i="1"/>
  <c r="AA49" i="1"/>
  <c r="W49" i="1"/>
  <c r="S49" i="1"/>
  <c r="O49" i="1"/>
  <c r="AA48" i="1"/>
  <c r="W48" i="1"/>
  <c r="S48" i="1"/>
  <c r="O48" i="1"/>
  <c r="AA47" i="1"/>
  <c r="W47" i="1"/>
  <c r="S47" i="1"/>
  <c r="O47" i="1"/>
  <c r="AA46" i="1"/>
  <c r="W46" i="1"/>
  <c r="S46" i="1"/>
  <c r="O46" i="1"/>
  <c r="AA45" i="1"/>
  <c r="W45" i="1"/>
  <c r="S45" i="1"/>
  <c r="O45" i="1"/>
  <c r="AA44" i="1"/>
  <c r="S44" i="1"/>
  <c r="AA43" i="1"/>
  <c r="W43" i="1"/>
  <c r="S43" i="1"/>
  <c r="O43" i="1"/>
  <c r="AA42" i="1"/>
  <c r="W42" i="1"/>
  <c r="S42" i="1"/>
  <c r="O42" i="1"/>
  <c r="AA41" i="1"/>
  <c r="W41" i="1"/>
  <c r="S41" i="1"/>
  <c r="O41" i="1"/>
  <c r="AA40" i="1"/>
  <c r="S40" i="1"/>
  <c r="AA39" i="1"/>
  <c r="W39" i="1"/>
  <c r="S39" i="1"/>
  <c r="O39" i="1"/>
  <c r="AA37" i="1"/>
  <c r="W37" i="1"/>
  <c r="S37" i="1"/>
  <c r="O37" i="1"/>
  <c r="AA36" i="1"/>
  <c r="W36" i="1"/>
  <c r="S36" i="1"/>
  <c r="O36" i="1"/>
  <c r="AA35" i="1"/>
  <c r="W35" i="1"/>
  <c r="S35" i="1"/>
  <c r="O35" i="1"/>
  <c r="AA34" i="1"/>
  <c r="W34" i="1"/>
  <c r="W38" i="1" s="1"/>
  <c r="S34" i="1"/>
  <c r="O34" i="1"/>
  <c r="AA33" i="1"/>
  <c r="AA38" i="1" s="1"/>
  <c r="AA31" i="1"/>
  <c r="W31" i="1"/>
  <c r="S31" i="1"/>
  <c r="O31" i="1"/>
  <c r="AA30" i="1"/>
  <c r="W30" i="1"/>
  <c r="S30" i="1"/>
  <c r="O30" i="1"/>
  <c r="AA29" i="1"/>
  <c r="W29" i="1"/>
  <c r="S29" i="1"/>
  <c r="O29" i="1"/>
  <c r="AA28" i="1"/>
  <c r="W28" i="1"/>
  <c r="W32" i="1" s="1"/>
  <c r="S28" i="1"/>
  <c r="O28" i="1"/>
  <c r="O32" i="1" s="1"/>
  <c r="AA26" i="1"/>
  <c r="AA27" i="1" s="1"/>
  <c r="W26" i="1"/>
  <c r="W27" i="1" s="1"/>
  <c r="O26" i="1"/>
  <c r="AA24" i="1"/>
  <c r="S24" i="1"/>
  <c r="AA23" i="1"/>
  <c r="W23" i="1"/>
  <c r="S23" i="1"/>
  <c r="O23" i="1"/>
  <c r="S22" i="1"/>
  <c r="O22" i="1"/>
  <c r="AA21" i="1"/>
  <c r="S21" i="1"/>
  <c r="O21" i="1"/>
  <c r="AA20" i="1"/>
  <c r="S20" i="1"/>
  <c r="O20" i="1"/>
  <c r="AA19" i="1"/>
  <c r="W19" i="1"/>
  <c r="S19" i="1"/>
  <c r="O19" i="1"/>
  <c r="AA18" i="1"/>
  <c r="W18" i="1"/>
  <c r="S18" i="1"/>
  <c r="O18" i="1"/>
  <c r="AA17" i="1"/>
  <c r="W17" i="1"/>
  <c r="S17" i="1"/>
  <c r="O17" i="1"/>
  <c r="AA16" i="1"/>
  <c r="W16" i="1"/>
  <c r="S16" i="1"/>
  <c r="O16" i="1"/>
  <c r="AA15" i="1"/>
  <c r="S15" i="1"/>
  <c r="AA14" i="1"/>
  <c r="W14" i="1"/>
  <c r="S14" i="1"/>
  <c r="O14" i="1"/>
  <c r="W13" i="1"/>
  <c r="S13" i="1"/>
  <c r="O13" i="1"/>
  <c r="AA11" i="1"/>
  <c r="W11" i="1"/>
  <c r="S11" i="1"/>
  <c r="S12" i="1" s="1"/>
  <c r="O11" i="1"/>
  <c r="AA10" i="1"/>
  <c r="AA12" i="1" s="1"/>
  <c r="W10" i="1"/>
  <c r="O10" i="1"/>
  <c r="AA25" i="1" l="1"/>
  <c r="O12" i="1"/>
  <c r="O25" i="1"/>
  <c r="AA32" i="1"/>
  <c r="W12" i="1"/>
  <c r="W52" i="1"/>
  <c r="O38" i="1"/>
  <c r="AA57" i="1"/>
  <c r="W70" i="1"/>
  <c r="W25" i="1"/>
  <c r="O61" i="1"/>
  <c r="AA61" i="1"/>
  <c r="O52" i="1"/>
  <c r="O57" i="1"/>
  <c r="AA52" i="1"/>
  <c r="AE27" i="1"/>
</calcChain>
</file>

<file path=xl/sharedStrings.xml><?xml version="1.0" encoding="utf-8"?>
<sst xmlns="http://schemas.openxmlformats.org/spreadsheetml/2006/main" count="757" uniqueCount="551">
  <si>
    <t>Direccionamiento Sectorial e Institucional</t>
  </si>
  <si>
    <t xml:space="preserve">Código: </t>
  </si>
  <si>
    <t xml:space="preserve">Versión: </t>
  </si>
  <si>
    <t>Fecha de Aprobación:</t>
  </si>
  <si>
    <t>Seguimiento Plan Estratégico Institucional - PEI</t>
  </si>
  <si>
    <t>Fecha Vigencia: 03/09/2019</t>
  </si>
  <si>
    <t>Objetivo Estratégico</t>
  </si>
  <si>
    <t>Metas</t>
  </si>
  <si>
    <t>Producto</t>
  </si>
  <si>
    <t>Fuente</t>
  </si>
  <si>
    <t>Dependencia a cargo del reporte</t>
  </si>
  <si>
    <t>Servidor público responsable del reporte</t>
  </si>
  <si>
    <t>Tipo Indicador</t>
  </si>
  <si>
    <t>Primer Avance</t>
  </si>
  <si>
    <t xml:space="preserve">Descripción Avance Productos </t>
  </si>
  <si>
    <t xml:space="preserve">Segundo 
Avance </t>
  </si>
  <si>
    <t>Tercer
Avance</t>
  </si>
  <si>
    <t>Cuarto
Avance</t>
  </si>
  <si>
    <t>Quinto 
Avance</t>
  </si>
  <si>
    <t>Sexto
Avance</t>
  </si>
  <si>
    <t>Septimo
Avance</t>
  </si>
  <si>
    <t>Octavo
Avance</t>
  </si>
  <si>
    <t>Noveno
Avance</t>
  </si>
  <si>
    <t>Nombre</t>
  </si>
  <si>
    <t xml:space="preserve">
30/09/2020</t>
  </si>
  <si>
    <t xml:space="preserve">
30/12/2020</t>
  </si>
  <si>
    <t>CUATRIENIO</t>
  </si>
  <si>
    <t>Programado</t>
  </si>
  <si>
    <t xml:space="preserve">Ejecutado </t>
  </si>
  <si>
    <t>Avance</t>
  </si>
  <si>
    <t xml:space="preserve">      Total Programado</t>
  </si>
  <si>
    <t>Ejecución</t>
  </si>
  <si>
    <t>% Ejecución
PDD</t>
  </si>
  <si>
    <t>315 - Diseñar e implementar al 100% una (1) estrategia de sensibilización y mitigación del riesgo para la ciudad, con énfasis en las poblaciones en alto riesgo</t>
  </si>
  <si>
    <t xml:space="preserve">Porcentaje de avance en el diseño e implementación de una (1) estrategia de sensibilización y mitigación del riesgo para la ciudad con énfasis en las poblaciones con alto riesgo </t>
  </si>
  <si>
    <t>Estrategia de sensibilización y mitigación del riesgo para la ciudad, con énfasis en las poblaciones en alto riesgo, diseñada e implementada</t>
  </si>
  <si>
    <t>Sistema SEGPLAN</t>
  </si>
  <si>
    <t>Dirección de Seguridad</t>
  </si>
  <si>
    <t>Alejandro Londoño Hurtado</t>
  </si>
  <si>
    <t xml:space="preserve">Creciente </t>
  </si>
  <si>
    <t xml:space="preserve">En el marco de las cuatro grandes actividades: Redes de afecto, reconstrucción de la memoria - actos simbólicos y cuidado, durante el periodo se realizaron las siguientes actividades:
Acompañamiento a la atención y retorno de población migrante: 15; Actividad en espacio público - resignificación (Adultos/Adultos Mayores): 4; Actividad en espacio público - resignificación (NNAJ): 1; Actividades para prevenir violencias basadas en género: 4; Capacitación al equipo territorial para talleres de niños y cuidadores: 11; Consejos para el Cuidado (VBG/Mujer): 54; Consejos para el cuidado y prevención de violencias y abusos a NNAJ: 37; Gestión y acompañamiento actividades oferta de servicios a ciudadanos habitantes de calle: 5; Jornada de Embellecimiento Espacios (VBG/Mujer): 1; Mesa interistitucional para construcción de guía metodológica Sentencia T594/16: 2; Reuniones para socializar propuesta de actos de memoria en localidades priorizadas: 2; Reuniones para socializar propuesta de redes de afecto en localidades priorizadas: 4, Taller con niñas y niños para la prevención del abuso sexual infantil: 1; Reuniones para socializar propuesta de redes de afecto en localidades priorizadas: 4/ Reuniones para socializar propuesta de actos de memoria en localidades priorizadas: 2/ Se concertaron los enfoques de las redes de afecto y las personas que harán parte del proceso, así: Usaquén: En articulación con Secretaría Distrital de la mujer y organizaciones sociales de mujeres, se ha definido una red de afecto y cuidado comunitario en temas de mujeres sobrevivientes de VBG y su salud mental. Santafé: En articulación con la Subdirección para asuntos LGBTI y organizaciones sociales LGBTI, se definió una red de afecto y cuidado comunitario centrado en trabajar la seguridad desde un enfoque comunitario y el cuidado colectivo con personas LGBTI y la configuración de redes de cuidado entre pares. Sumapaz: En articulación con Secretaría de la Mujer y organizaciones sociales de mujeres se definió una red de afecto y cuidado comunitario centrado en mujeres cabeza de hogar y la prevención de las VBG y la violencia intrafamiliar. Ciudad Bolívar: En articulación con Secretaría de la Mujer y organizaciones sociales de mujeres, se definió una red de afecto y cuidado comunitario centrado en la prevención de VBG en mujeres jóvenes. / Se construyó de forma colectiva una propuesta metodológica de Reconstrucción de la Memoria- actos simbólicos que gira alrededor de 3 ejes: 1. Cuerpo-memoria, 2. cuerpo-identidad, 3. Cuerpo-territorio/ Puente Aranda: En articulación con líderes y lideresas de la población ROM (Gitana) se encuentra en construcción la propuesta de acto simbólico, la cual consistirá en un acto simbólico contenga la historia de resistencia, resiliencia y de identidad de la comunidad, a través de muestras artísticas y culturales.
Principales obstáculos para el cumplimiento de la meta PDD: La emergencia sanitaria por el COVID 19 ha dificultado el acercamiento a las personas pertenecientes a las poblaciones sobre todo en algunos territorios en los que las personas no cuentan con fácil acceso a los medios virtuales. Por lo que se hace de vital importancia encontrar las formas de acercarse a las personas, en ese sentido, algunas de las estrategias que se han utilizado, tienen que ver con generar espacios presenciales teniendo todas las medidas de bio-seguridad, y hacer acercamiento a las personas desde grupos más pequeños.
</t>
  </si>
  <si>
    <t xml:space="preserve">El plan de seguridad Migrantes propone una atención en el marco de la dignidad y respeto de los derechos humanos de población migrante que reside en Bogotá para la atención y necesidades de acompañamiento en términos de seguridad y convivencia ciudadana. Desde la SDSCJ en articulación con la Unidad Administrativa Espacial Migración Colombia en trabajo interinstitucional se han desarrollado acciones conjuntas para fortalecer la seguridad y convivencia, de población migrante residente en Bogotá de cara a la contingencia que se presenta en el marco por la emergencia de la COVID – 19, dentro de los marcos de dignidad y respeto a los derechos humanos. Para tal fin se han desarrollado las siguientes acciones: · Acciones interinstitucionales junto a Migración Colombia. para la verificación del estatus migratorio de población extranjera en las localidades priorizadas de Kennedy, Usaquén, Fontibón, Usme, Puente Aranda y Mártires.  · Articulación para el retorno voluntario de migrantes:· Acompañamiento aglomeraciones
En cuanto a la estrategia para la prevención de la mendicidad infantil y adolescente cohesionando el Plan Navidad, pretende generar una red protectora que garantice, promueva, promocione el cumplimiento de los derechos de los niños, niñas y adolescentes, brindando entornos seguros y garanticen la oferta de servicios del Distrito. Asociado a que durante la temporada de diciembre se agudizan los riesgos de exposición o vulneración de derechos de los niños niñas y adolescentes que se encuentran con sus familias en las calles ejerciendo mendicidad, trabajo infantil o en acompañamiento laboral. Los principales logros obtenidos son los siguientes:  · 11 (once) jornadas de sensibilización interinstitucional y propuestas lúdico-pedagógicas a las familias en situación de riesgo de vulneración de derechos, realizadas por un equipo multidisciplinar de profesionales. · Realización de recorridos de búsquedas activas, abordaje, identificación del núcleo familiar, su contexto, situación y documentación.  · Se efectuaron talleres lúdicos pedagógicos, oferta de servicios del Distrito entre los cuales se oferto en gran medida el centro Abrazar de la Secretaria Distrital de Integración, de acuerdo a las particularidades de las familias.  · 17 intervenciones de protección y garantía de derechos
· Sensibilizaciones y activaciones de ruta de restablecimiento de derechos, a través de la estrategia el Bus de los Derechos y la Dame-5, con el objetivo de promover y sensibilizar a las familias y ciudadanía en la importancia de la protección de los niños niñas y adolescentes y la importancia de conocer acerca de la oferta de servicios del Distrito.  · Priorización de zonas y localidades de la ciudad donde se georreferenciaron familias, niñas, niños y adolescentes en mendicidad o en riesgo de vulneración de derechos, de acuerdo con los puntos identificados previamente por los equipos de atención a la denuncia y móviles de infancia, el equipo EMPI de ICBF, y los Gestores de Convivencia de la Secretaria de Seguridad.   Estas zonas se dividieron en zona norte: las localidades de Usaquén, Suba, chapinero, Teusaquillo y Fontibón; la zona sur: las localidades de Santa fe, Candelaria, Los Mártires, Rafael Uribe y Kennedy.  · En articulación entre las entidades intervinientes y TransMilenio se realizó abordaje a familias migrantes y colombianas en ejercicio de mendicidad o venta ambulante con compañía de niños niñas y adolescentes en los buses y estaciones de Transmilenio.  
</t>
  </si>
  <si>
    <t>Se avanzó con la creación del documento base para el desarrollo de las estrategias y el cumplimiento de las mismas durante el periodo 2021. El documento contiene dos ejes principales, el plan especial de seguimiento a delitos a personas LGBTI, trabajo que fue articulado con la Dirección de Diversidad Sexual de la Secretaría de Planeación y la Policía Metropolitana de Bogotá. El otro es, entornos de confianza para Bici, el cual fue tomado de la estrategia #EnBiciNosCuidamos, de la Mesa Distrital de Seguridad para Ciclistas, la Unidad Administrativa Especial de Servicios Públicos -UAESP-, la Policía Metropolitana de Bogotá, la Mesa Local de Graffiti de la localidad de Barrios Unidos y la Secretaría Distrital de Seguridad, Convivencia y Justicia, con el apoyo del Instituto Distrital de la Participación y Acción Comunal -IDPAC- unieron esfuerzos para cambiarle la cara a varios tramos de la ciclorruta por medio del arte, mejor iluminación y mayor presencia de la Policía.</t>
  </si>
  <si>
    <t xml:space="preserve">Desarrollo de las siguientes actividades:
- 4 reuniones con Secretaría de Integración Social, para determinar las necesidades y productos dirigidos al ciudadano habitante de calle.
- Reunión con la Oficina Asesora de Planeación y la Oficina de Análisis de la Secretaría Distrital de Seguridad, Convivencia y Justicia para determinar las metas de actualización proyectadas hasta el año 2025.
- Reunión de concertación con el Asesor de Despacho a cargo de la PPFCHC sobre los productos y operatividad en territorio con acciones dirigidas a los ciudadanos habitantes de calle.
Participación en las mesas locales de Habitabilidad en calle para dinamizar acciones en los planes locales de seguridad.
- Campaña de divulgación y prevención frente a las rutas de protección para garantizar la denuncia y no instrumentalización de las personas habitantes de calle, en riesgo y en inclusión social.
-Recorridos de identificación y levantamiento de cambuches o asentamientos por parte de Ciudadanos habitantes de calle.
- 8 Reuniones de articulación con Alcaldías Locales de Ciudad Bolívar, Barrios Unidos, Antonio Nariño, Engativá, Fontibón, Puente Aranda, Kennedy y Rafael Uribe Uribe para lograr levantamiento de información o caracterización de las dinámicas y problemáticas relacionadas con este fenómeno.
- 6 jornadas de enrolamiento en trabajo conjunto con Migración Colombia, Alcaldías Locales y PONAL, 3 en Suba, 2 en Antonio Nariño y 1 en Teusaquillo. En estas jornadas se logra caracterizar a ciudadanos, revisión de antecedentes y mejorar la seguridad y convivencia. 
- 4 jornadas de capacitación en las localidades de Antonio Nariño, Suba, Barrios Unidos y Ciudad Bolívar, en temas migratorios dirigida a Fuerza pública, Funcionarios de Alcaldía local, Policía Nacional y equipos territoriales que trabajen temas migratorios.
</t>
  </si>
  <si>
    <t>La estrategia busca propiciar entornos de confianza, por medio del reconocimiento y transformación de los conflictos relacionados con el fenómeno, disminuyendo su impacto en la instrumentalizados para la comisión de delitos en la ciudad y la reducción del homicidio en esta población, por medio del trabajo articulado con la Secretaria de Integración Social y otras entidades, mejorando así la calidad de vida de todos los habitantes de la ciudad</t>
  </si>
  <si>
    <t>416 - Garantizar al 100% el fortalecimiento de la política de integridad y transparencia en la gestión pública en la Secretaría de Seguridad, Convivencia y Justicia</t>
  </si>
  <si>
    <t>Porcentaje de avance en el fortalecimiento de la política de integridad y transparencia en la gestión pública en la Secretaría de Seguridad, Convivencia y Justicia</t>
  </si>
  <si>
    <t>Estrategia de mediación comunitaria para dar respuesta a la conflictividad social, diseñada  e implementada</t>
  </si>
  <si>
    <t xml:space="preserve">Subsecretaría de Gestión Institucional </t>
  </si>
  <si>
    <t>Constante</t>
  </si>
  <si>
    <t xml:space="preserve">Con corte 30 de septiembre se ha avanzado en la meta en un 50%, para lo cual se destacan las siguientes acciones desarrolladas:
*Revisión y monitoreo permanente al botón de transparencia y acceso a la información pública para su mejora continua y cumplimiento de la ley 1712 de 2014. Monitoreo y seguimiento al Plan Anticorrupción y de Atención al Ciudadano (PAAC), y a los controles de riesgos de corrupción para dar cumplimiento a la ley 1474 de 2011.
*Visualización y disponibilidad de la información de la gestión de la entidad para el acceso público.
* Fomento de la participación ciudadana y control social.
*Se avanzó en la gestión de soluciones para la publicación de la información y cumplimiento de las actividades estipuladas en el PAAC.
Por otra parte, se espera que sean aprobados los cambios en la política de administración de riesgo durante el próximo Comité de Coordinación de Control Interno.
</t>
  </si>
  <si>
    <t xml:space="preserve">Para el cumplimento del 100% de la meta programa para la vigencia 2020 se han desarrollado las siguientes acciones:
• Se realizó el monitoreo a la publicación y actualización de la información requerida por la Ley 1712 de 2014 en el botón de transparencia y acceso a la información pública del sitio web de la entidad. 
• Se Implementó y actualizó micro sitio o sección en el sitio web de la entidad que contenga en lenguaje claro toda la información sobre los procesos de rendición de cuentas que adelanta la entidad en la vigencia 2020
• Se realizó el monitoreo bimestral del plan anual de Índice de Transparencia de Bogotá formulado por la SDSCJ.
• Se realizó el monitoreo del Plan Anticorrupción y de Atención al Ciudadano.
• Se elaboró y publicó los informes mensuales de PQRS (Peticiones, Quejas, Reclamos y Sugerencias) en el que se incluya lo relacionado con tiempos de respuesta.
• Se realizó actividades de socialización y sensibilización del Código de Integridad y conflicto de interés al interior de la entidad.
• Se realizó reuniones mensuales con los gestores de integridad con el propósito de capacitarlos y fortalecer las herramientas pedagógicas que se utilizarán al momento de replicar las actividades al interior de la entidad.
• Se aplicó el instrumento de percepción, después de la implementación del código de integridad, con el propósito de evidenciar la apropiación de los valores del código de integridad en los servidores y contratistas de la entidad. 
• Se actualizó el repositorio web con los temas del código de integridad y conflicto de intereses.
• Se estableció un sistema de incentivos no pecuniarios para destacar el desempeño de los servidores públicos y/o contratistas en relación al servicio prestado al ciudadano."
</t>
  </si>
  <si>
    <t xml:space="preserve">En el marco de esta meta se ejecutaron actividades relacionadas con los siguientes frentes: construcción del Plan Anticorrupción y Atención al Ciudadano –PAAC y seguimiento del PAAC
Plan Anticorrupción y Atención al Ciudadano –PAAC. El Plan Anticorrupción y Atención al Ciudadano es un instrumento de tipo preventivo para el control de la corrupción que tiene como objetivo coadyuvar a la generación de una cultura transparente y ética, a través de la implementación de mecanismos de lucha contra la corrupción, acceso a la información, fomento de la participación ciudadana, mejoramiento de la atención al ciudadano y promoción de la gestión ética.
Dando cumplimiento a lo señalado en el artículo 73 de la Ley 1474 de 2011 Estatuto Anticorrupción, a los lineamientos establecidos en el documento Estrategias para la construcción del Plan Anticorrupción y de Atención al Ciudadano versión 2, elaborado por la Presidencia de la República, el Departamento Nacional de Planeación – DNP y el Departamento Administrativo de la Función Pública, y al documento Iniciativas para fortalecer el proceso participativo de formulación de Planes Anticorrupción y de Atención al Ciudadano – PAAC emitido por la Secretaría General de la Alcaldía Mayor de Bogotá, la Secretaría Distrital de Seguridad, Convivencia y Justicia construyó su Plan Anticorrupción y de Atención al Ciudadano 2021, bajo la coordinación de la Oficina Asesora de Planeación y con la participación de los procesos de la Entidad, de la ciudadanía y partes interesadas. En el marco del proceso de participación ciudadana en la construcción del PAAC se publicó un formulario virtual con preguntas puntuales. Adicionalmente, a través de noticia en el sitio web, publicaciones en redes sociales y correos electrónicos remitidos a ciudadanos de las instancias de participación ciudadana que trabajan por la seguridad y convivencia de la ciudad y a ciudadanos y grupos de interés registrados en las bases de datos de la Dirección de Acceso a la Justicia de la SDSCJ y del equipo del Código Nacional de Seguridad y Convivencia Ciudadana -CNSCC. En total se recogieron 62 aportes ciudadanos. Las ideas ciudadanas viables se incorporaron en el PAAC.  El 27 de enero, el Comité Institucional de Gestión y Desempeño aprobó el PAAC y por ende se publicó la versión final del documento en el sitio web.
Seguimiento del PAAC . El 12 de febrero, la Oficina Asesora de Planeación con apoyo de la Oficina de Control Interno, remitieron memorandos a los procesos de la SDSCJ con las directrices para el monitoreo y seguimiento al Plan Anticorrupción y de Atención al Ciudadano 2021. Posteriormente, el 3 de febrero, la Oficina Asesora de Planeación solicitó a las áreas, el reporte de los primeros avances y soportes de la ejecución de las actividades, correspondiente al primer seguimiento con corte a 28 de febrero de 2021. A continuación se relacionan los avances de las actividades de los componentes del PAAC a la fecha:
• Componente 1. Gestión del riesgo de corrupción – mapa de riesgos de corrupción. Cumpliendo lo requerido por la Ley de Transparencia, se realizó el análisis y verificación de la Matriz de Riesgos con la cual se afrontará el año 2021, contando con la participación de todos los procesos de la entidad logrando la validación del 100% de los Riesgos y controles existentes en la Matriz de Riesgos de Corrupción vigente en la Entidad, lo cual se evidencia en la Matriz publicada en la Página Web de la Secretaría, dentro de los plazos establecidos para ello.  A si mismo se han adelantado las gestiones correspondientes para adoptar los nuevos lineamientos del Departamento Administrativo de la Función Pública referentes a la Administración del Riesgo que fueron emitidos en diciembre del 2020, junto con la apropiación de los lineamientos del SARLAFT emitidos por la Secretaria General, ambas actividades tienen programada su culminación antes de la finalización del primer semestre del presente año. Mientras se realiza dicha actualización se continuará realizando la gestión del Riesgo sin excepción en todos los procesos de la Entidad.
• Componente 2. Racionalización de trámites. Teniendo en cuenta que se registró en el Sistema Único de Información de Trámites -SUIT la actividad de racionalización del trámite Autorización para ingreso como visitante a la Cárcel Distrital de Varones y Anexo de Mujeres, la cual consiste en la implementación del servicio digital para que los interesados en realizar visitas a las personas privadas de la libertad- PPL, realicen la solicitud de permiso a través de un formulario virtual y le puedan hacer seguimiento. Se presentan avances por parte de la Dirección de Tecnologías y Sistemas de la Información, se realizaron ajustes en la capa de presentación y los microservicios luego de realizar las pruebas unitarias al servicio ciudadano digital para visitas PPL. Actualmente, se encuentra en ambiente de desarrollo.
• Componente 3. Rendición de cuentas. Promoviendo la participación ciudadana y la transparencia para el fortalecimiento de la confianza ciudadana en las instituciones, se desarrollaron dos (2) diálogos ciudadanos virtuales en el mes de marzo: 1. El día 10 de marzo de 2021, sobre las temáticas de Acceso a la Justicia presidido por la Subsecretaria de Acceso a la Justicia, Natalia Muñoz Labajos.  2. El día 12 de marzo de 2021, sobre las temáticas de seguridad y convivencia presidido por el Subsecretario de Seguridad y Convivencia, Andrés Nieto.  En dichas jornadas se entregó información de gestión dentro del marco del Plan de Desarrollo Distrital 2020-2024: “Un Nuevo Contrato Social y Ambiental para la Bogotá del Siglo XXI” y se respondieron, por parte de los directivos y subsecretarios, las inquietudes, peticiones, quejas, reclamos o sugerencias de los asistentes.
Es importante mencionar que previo a los diálogos ciudadanos, se publicó y divulgó el informe de rendición de cuentas de la Secretaría para la vigencia 2020, con el objetivo de informar a la comunidad y partes interesadas (https://bit.ly/3m3m0Ka). Así mismo, la Oficina Asesora de Planeación realizó jornadas de trabajo para capacitar y socializar a las dependencias responsables de los diálogos ciudadanos, sobre los lineamientos y elementos claves de la rendición de cuentas.
• Componente 4. Mecanismos para mejorar la atención al ciudadano.  La Oficina de Control Disciplinario Interno en articulación con la Dirección de Gestión Humana de la Entidad desarrollaron cinco (5) capacitaciones virtuales dirigidas a los servidores(as) de la Oficina Centro de Comando, Control, Comunicaciones y Cómputo -C4, sobre el tema de faltas disciplinarias de servidores(as) públicos(as).
• Componente 5. Mecanismos para la transparencia y acceso a la información pública.  Se realizó revisión del botón de transparencia y acceso a la información pública en el sitio web de la SDSCJ: https://scj.gov.co/es, utilizando la Guía Matriz de Cumplimiento Ley 1712 de 2014, Decreto 103 de 2015, compilado en el Decreto 1081 de 2015 y Resolución MinTIC 3564 de 2015, lo que dio como resultado un avance del 97% en la actualización de los ítems requeridos por la ley de transparencia. Se recordó a través de correos electrónicos a las áreas sobre la actualización de las secciones que se requerían a la fecha.
Así mismo, la Oficina Asesora de Planeación y la Dirección de Tecnologías y Sistemas de la Información, remitieron el, 2 de marzo de 2021, el memorando No. 20215100075593 a todas las dependencias de la SDSCJ, para recordar y dar cumplimiento a lo contemplando y aprobado en la Resolución N° 1052 del 15 de diciembre de 2020, Por medio de la cual se adopta el esquema de publicación de información y se definen las responsabilidades para su gestión por parte de las dependencias de la Secretaria Distrital de Seguridad, Convivencia y Justicia, respecto a dar cumplimiento a la publicación de la información establecida en la Ley 1712 de 2014.
• Componente 6. Iniciativas adicionales /plan de gestión de la integridad (en cumplimiento al artículo 2° del decreto 118 de 2018).  En el marco de la implementación del Código de Integridad, la Dirección de Gestión Humana realizó una reunión con el grupo de Gestores de Integridad de la Secretaría de Seguridad, Convivencia y Justicia de Bogotá, en la vigencia 2021 para socializar el plan de trabajo y cronograma.
Por otro lado, en los meses de enero, febrero y marzo de 2021, se llevaron a cabo reuniones de la Mesa Técnica de Integridad para revisar y definir el procedimiento de Declaración Conflicto de Intereses y la Circular Antisoborno.
</t>
  </si>
  <si>
    <t xml:space="preserve">De acuerdo a lo reportado para la ejecución del componente 6 del Plan Anticorrupción, se evidencia la ejecución de las siguientes actividades de integridad: 
-Se realizó seguimiento a la matriz con los lineamientos que establecen el cumplimiento de la ley 1712 de 2014
-De acuerdo a la información de gestión generada en el mes fueron actualizados los enlaces del botón de transparencia.
-Los procesos realizaron el reporte de las actividades establecidas en el Plan Anticorrupción programadas para el periodo.
-En el Comité Institucional de Gestión y Desempeño, se presentó la política de Contratación y Compras Sostenible, en aras de definir el resultado, sin embargo, se definió que es necesario hacer una mesa de trabajo apoyados en la asesoría de la Secretaría General. 
-Se reporta avance de las actividades definidas en el Plan de Sostenibilidad.
-Se realizaron mesas de trabajo con los responsables de las diferentes políticas para realizar análisis de las recomendaciones de FURAG y definición de acciones.
</t>
  </si>
  <si>
    <t>* Una vez subsanadas las observaciones a la circular anti soborno y anti fraude, se remitió a revisión del Subsecretario de Gestión Institucional para posterior remitir al Despacho. 
* Se creó en la página web el micrositio para inclusión de los documentos relacionados a conflicto de interés, para lo cual se ha venido desarrollando una estrategia de socialización en apoyo con la Oficina Asesora de Comunicaciones. "
* De acuerdo a la información de gestión generada en el mes de agosto fueron actualizados los enlaces del botón de transparencia durante el mes de septiembre. 
* Se realizó el monitoreo al PAAC, para el cuarto bimestre de 2021, remitiendo las alertas pertinentes a las áreas 
* Los procesos realizaron el reporte de las actividades establecidas en el Plan anticorrupción con corte a septiembre. 
* Se presentó a comité de Control Interno el Plan de auditoría interna al sistema de gestión de calidad, el cual se aprobó por lo miembros y se inició el 27 de septiembre de acuerdo a la programación establecida. 
* De acuerdo con la programación establecida en el Plan de Sostenibilidad de MIPG se ejecutaron las actividades con corte a septiembre. 
* Desde la alerta generada para las actividades del plan de sostenibilidad que se cumplirían en septiembre se asesora a las áreas en la ejecución de las mismas.</t>
  </si>
  <si>
    <t>OBJETIVO 1</t>
  </si>
  <si>
    <t>2.   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t>
  </si>
  <si>
    <t>346 - Construir al 100% la sede de la policía metropolitana de Bogotá</t>
  </si>
  <si>
    <t>Número de sedes de la Policía Metropolitana de Bogotá construidas</t>
  </si>
  <si>
    <t>Sede de la policía metropolitana de Bogotá construida</t>
  </si>
  <si>
    <t>Subsecretaría de Inversiones</t>
  </si>
  <si>
    <t>Faabian Camilo Acosta</t>
  </si>
  <si>
    <t xml:space="preserve">El avance físico que se tiene de la obra de construcción de la MEBOG, con corte a 30 de septiembre del 2020, es de 67,11%. Este porcentaje de avance se obtiene a través del informe semanal de interventoría y en el comité de obra semanal. El cálculo del mismo se encuentra basado en la programación de obra, teniendo en cuenta las actividades contratadas ejecutadas más obras no previstas pactadas ejecutadas.
Principales obstáculos para el cumplimiento de la meta PDD: En relación con el avance de los trabajos en desarrollo de la construcción del Nuevo Comando para Sede de la Policía Metropolitana, contrato que se ha visto afectado en el logro de su alcance por las restricciones en los insumos de materiales y mano de obra a partir del mes de marzo del año en curso, provocadas éstas por las disposiciones de orden distrital y nacional a raíz de la emergencia sanitaria generada por el Covid 19 que afecta la ciudad el contratista de obra con el aval de la interventoría han implementado los protocolos de movilidad, seguridad y aislamiento preventivo, entre ellos el PAPSO (Plan de Aplicación del Protocolo Sanitario para la Obra), cuya aplicación ha significado principalmente la disminución en la cantidad de personal que puede laborar al interior de la obra. Por lo tanto se extiende a una fecha estimada de Julio de 2021.
</t>
  </si>
  <si>
    <t xml:space="preserve">El avance físico que se tiene de la obra de construcción de la MEBOG, con corte a 30 de diciembre del 2020, es de 76,1%. Este porcentaje de avance se obtiene a través del informe semanal de interventoría y en el comité de obra semanal. El cálculo del mismo se encuentra basado en la programación de obra, teniendo en cuenta las actividades contratadas ejecutadas más obras no previstas pactadas ejecutadas. Hasta el 30 de diciembre del 2020 se han adelantado las siguientes actividades de obra de acuerdo con la programación de obra vigente con fecha de terminación 31 de julio de 2021 según Modificatorio No. 9, el cual cada uno de los frentes de obra es el siguiente:
• FRENTE 1 BLOQUE A - AUDITORIO
• FRENTE 2 y 3 - ATRIO
• FRENTE 4 - PLATAFORMA 12-30 (bloques D y E).
• FRENTE 5 EXTERIORES.
Control administrativo:
Se han suscrito las Modificaciones No. 8 y No 9 al Contrato 1132 de 2018, correspondientes a la inclusión de actividades no previstas, así como la prórroga al contrato hasta el día 31 de julio de 2021, conforme a la reprogramación de obra revisada y aprobada por la Interventoría. Respecto del contrato de Interventoría 1129 de 2018 se ha suscrito la Modificación No. 3, que adiciona el contrato y prorroga hasta el 31 de julio de 2021.
Conforme a la reprogramación de obra vigente y el PAPSO Versión 5, aprobado por la Interventoría, se trabaja en obra con hasta máximo 260 personas en jornada extendida, es decir iniciando ingreso a la obra desde las 5:45 am y terminación de labores hasta las 6:30 pm, con rotación de turnos.
No obstante, que el rendimiento se vio restringido por la contingencia debido al COVID19 y en atención a lo establecido en los protocolos de bioseguridad y movilidad segura, el personal se redujo a un 51%. En el mes de noviembre de 2020 el contratista de obra y la Interventoría realizaron conjuntamente la reprogramación de obra, contemplando extender la jornada e incluir 80 personas más para un total de 260 personas, con lo cual la fecha de terminación de los recursos contratados actualmente ($132.000 millones) se extiende hasta el 31 de julio de 2021. Para dar terminación al 100% del proyecto, se deberán adicionar y prorrogar los contratos de obra, de Interventoría y de Supervisión Arquitectónica, durante la vigencia 2021.
</t>
  </si>
  <si>
    <t xml:space="preserve">El avance físico que se tiene de la obra de construcción de la MEBOG, con corte a 31 de marzo del 2021, es de 66,78% del 100% de lo que se tiene previsto para finalizar la obra. Este porcentaje de avance se obtiene a través del informe semanal de interventoría y en el comité de obra semanal. El cálculo de este se encuentra basado en la programación de obra, teniendo en cuenta las actividades contratadas ejecutadas más obras no previstas pactadas ejecutadas.
 Hasta el 31 de marzo del 2021 se han adelantado las siguientes actividades de obra de acuerdo con la programación de obra vigente con fecha de terminación 31 de julio de 2021.
Se ha dado terminación a la cimentación, construcción de filtro y placas de contrapiso, reforzamiento estructural y construcción de estructura en concreto y metálica. Impermeabilización de la cubierta; construcción de garitas y marquesina en cubierta hacia vacíos interiores. Se encuentra en ejecución instalaciones hidrosanitarias, eléctricas e instalaciones especiales como ventilación mecánica y aire acondicionado, voz y datos y red contra incendio; instalación de equipos especiales; construcción de cielo rasos en fibrocemento; construcción de muros divisorios, construcción de muros en concreto arquitectónico armerillo nivel -,380, construcción de recalces arquitectónicos, alistado de pisos y construcción de pisos endurecidos, instalación de enchapes en muros. En ejecución fachada en vidrio y segunda piel en elementos de arcilla. En ejecución obras exteriores costado occidental. En ejecución actividades preliminares en obras exteriores constado oriental
 En materia de temas administrativos se tiene lo siguiente:
 Se han tramitado los pagos a los contratistas de obra e interventoría, en materia de cortes de obra.
 Se celebran los comités de obra semanalmente (control programación, temas técnicos, administrativos, financieros, ambientales y SSTC)
 Se adelantan visitas técnicas de obra.
 Se ha suscrito la Modificación No. 10 al Contrato 1132 de 2018, correspondientes a la inclusión de actividades no previstas.
Relación de personal en obra 
Conforme a la reprogramación de obra vigente y el PAPSO Versión 6, aprobado por la Interventoría, se trabaja en obra con hasta máximo 260 personas en jornada extendida, es decir iniciando ingreso a la obra desde las 5:45 Am y terminación de labores hasta las 6:30 pm, con rotación de turnos. 
Dificultades planteadas en términos de retos:  No obstante, que el rendimiento se vio restringido por la contingencia debida al COVID19 en atención a que, conforme a lo establecido en los protocolos de bioseguridad y movilidad segura, el personal bajó en un 51%, en el mes de noviembre de 2020 el contratista de obra y la Interventoría realizaron conjuntamente la reprogramación de obra, contemplando extender la jornada e incluir 80 personas más para un total de 260 personas, con lo cual la fecha de terminación, de los recursos contratados actualmente ($132.000 millones) se extiende hasta el 31 de julio de 2021. El constructor ha realizado solicitud de pago por costos asociados a la implementación de protocolos de bioseguridad en obra (PAPSO), los cuales han sido revisados por la Interventoría y trasladados a la entidad para el respectivo reconocimiento. Dicha solicitud se encuentra en revisión de la Dirección de Bienes. 
Con las anteriores consideraciones y conforme a lo informado por la Interventoría en Comité de Obra, el porcentaje programado es del 88,67,42% contra una ejecución física del 87,88%, lo cual arroja un atraso consolidado de 11 días y atraso de ocho (08) semanas en la ruta crítica. Se han presentado dificultades en la atención oportuna por parte del consultor Universidad Nacional de Consultas Técnicas surgidas en desarrollo de las obras, que están afectando el avance de las obras. 
Por otra parte, el Constructor ha presentado solicitudes por presunta formula de reajuste de precios unitarios, así como de presuntos costos por mayor permanencia de obra. Para lo anterior se acordó según Modificación no. 9 al contrato 1132 de 2018 realizar mesas de trabajo para exposición de argumentación y soportes, las cuales se han realizado en los meses de enero, febrero y marzo de 2021. La Interventoría ha emitido concepto respecto del tema presunta formula de reajuste de precios unitarios, el cual se encuentra en revisión de la Dirección de Bienes. Respecto de la presunta mayor permanencia de obra, en la última mesa de trabajo realizada en el mes de marzo el contratista manifestó que se encontraba organizando los soportes para envío a la Interventoría, sin embargo, a la fecha no obra concepto de la Interventoría al respecto. 
El proyecto no está financiado en un 100% para dar total terminación a las obras. En consecuencia, se deberán adicionar y prorrogar los contratos de obra, de Interventoría y de Supervisión Arquitectónica, a partir de la vigencia 2021.
Respecto del balance presupuestal para la adición pendiente de realizar para dar total terminación al proyecto, la Interventoría presentó un balance estimado en el mes de febrero de 2021, el cual una vez revisado por la entidad no contaba con los debidos soportes, por lo que fueron requeridos por la Entidad con plazo máximo del 31 de marzo de 2021. No obstante, lo anterior, el Constructor radicó ante la Interventoría una solicitud de actualización de precios para el listado de insumos básicos, que conforman las actividades de obra objeto de adición presupuestal. La Interventoría ha emitido concepto ante la Entidad al respecto, el cual se encuentra en revisión por parte de la Dirección de Bienes. 
Con los recursos adicionales que hacen falta para dar terminación al 100% del proyecto, se estima concluirlo en primer semestre del año 2022.
</t>
  </si>
  <si>
    <t xml:space="preserve">El avance físico que se tiene de la obra de construcción de la MEBOG, según informe semanal de la Interventoría con corte a 25 de junio del 2021, es de 91.85% de los recursos que se encuentran comprometidos, sin embargo, de acuerdo a los recursos previstos para la culminación de la obra se tiene un avance del 69,8%. Este porcentaje de avance se obtiene a través del informe semanal de interventoría y en el comité de obra semanal. El cálculo de este se encuentra basado en la programación de obra, teniendo en cuenta las actividades contratadas ejecutadas más obras no previstas pactadas ejecutadas.
Se ha dado terminación a la cimentación, construcción de filtros y placas de contrapiso, reforzamiento estructural y construcción de estructura en concreto y metálica, impermeabilización de la cubierta; construcción de garitas y marquesina en cubierta hacia vacíos interiores. Se encuentran en ejecución las instalaciones hidrosanitarias, eléctricas e instalaciones especiales como ventilación mecánica y aire acondicionado, voz y datos, red contra incendio, instalación de equipos especiales, construcción de cielo rasos en fibrocemento, construcción de muros divisorios, construcción de recalces arquitectónicos, alistado de pisos y construcción de pisos endurecidos, instalación de enchapes en muros.
</t>
  </si>
  <si>
    <t>El avance físico que se tiene de la obra de construcción de la MEBOG, según informe semanal de la interventoría con corte a 26 de septiembre del 2021, es de 96,58% respecto del Modificatorio No. 11, equivalente a un 90,21% de los recursos actualmente contratados (132.280 millones de pesos). Este porcentaje de avance se obtiene a través del informe semanal de interventoría y dell comité de obra semanal. El cálculo de este se encuentra basado en la programación de obra, teniendo en cuenta las actividades contratadas- ejecutadas más obras no previstas pactadas ejecutadas.
Se ha dado terminación a la cimentación, construcción de filtros y placas de contrapiso, reforzamiento estructural y construcción de estructura en concreto y metálica. Impermeabilización de la cubierta; construcción de garitas y marquesina en cubierta hacia vacíos interiores. Se encuentra en ejecución instalaciones hidrosanitarias, eléctricas e instalaciones especiales como ventilación mecánica y aire acondicionado, voz y datos y red contra incendio; instalación de equipos especiales; construcción de cielo rasos en fibrocemento y en aluzinc; construcción de muros divisorios, construcción de recalces arquitectónicos, alistado de pisos y construcción de pisos endurecidos, instalación de enchapes en muros y pisos. En ejecución fachada en vidrio y segunda piel en elementos de arcilla. En ejecución construcción de barandas interiores y exteriores, construcción de escaleras interiores y exteriores. En ejecución obras exteriores costado occidental, así como pendientado de pisos en plataformas. En ejecución estructura de pavimento en obras exteriores costado oriental, construcción de módulo y garita de portería, así como construcción de cerramiento perimetral. Ejecución en taller, carpintería metálica y ventanería curva para patios interiores.</t>
  </si>
  <si>
    <t>366 - Implementar al 100% el plan de infraestructura y dotación de los organismos de seguridad y justicia, con enfoque territorial.</t>
  </si>
  <si>
    <t>Porcentaje de avance en la implementación de un (1) Plan de infraestructura y dotación de los organismos de seguridad y justicia con enfoque territorial</t>
  </si>
  <si>
    <t>Plan de infraestructura y dotación de los organismos de seguridad y justicia, con enfoque territorial, implementado</t>
  </si>
  <si>
    <t xml:space="preserve">Se contrataron los seguros que amparan los equipamientos de seguridad a cargo de la Secretaría. Se garantizó la continuidad del contrato de los servicios de mantenimiento y mejoramiento de la infraestructura de los equipamientos y se contrató la asistencia técnica y administración de recursos para la construcción del Comando de la Brigada XIII del ejército.
Principales obstáculos para el cumplimiento de la meta PDD: Las dificultades del periodo en estudio, para el contrato ha sido la situación que afronta el país por el virus COVID-19 y el aislamiento que vive la ciudad por esta causa desde el 20 de marzo de 2020 y a la fecha. Esta circunstancia ha dificultado la movilidad del personal de obra y se ha dificultado la consecución de materiales. Adicionalmente se reitera que las actividades derivadas de la adición del contrato 995 de 2019 se han visto empañadas por la dificultad de la liberación de espacios en las salas de retenidos a intervenir en cada una de ellas, pues la MEBOG no cuenta con espacios disponibles para albergar los retenidos que actualmente se tienen en las mismas. No obstante, se han superado los inconvenientes y pese a estas dificultades solo falta la intervención de la sala de retenidos de Engativá para lograr el 100% de las metas planteadas.
</t>
  </si>
  <si>
    <t xml:space="preserve">Diseño e implementación del plan de Infraestructura
Se avanza en la estructuración metodológica para la elaboración del Plan Institucional de Infraestructura para el cuatrienio con la Oficina Asesora de Planeación. 
En este sentido se aclara, que dentro del documento se describe que los principales componentes del plan institucional de Infraestructura de la Secretaría Distrital de Seguridad, Convivencia y Justicia, son:
*Facilitar la gestión integral de infraestructura de los organismos de seguridad en cuanto a los equipamientos a cargo de la Secretaria Distrital de Seguridad Convivencia y justicia (SDSCJ).
•Apoyar en la gestión integral de infraestructura de los equipamientos de justicia. 
•Contribuir en la gestión integral de infraestructura para el Sistema de Responsabilidad Penal Adolescente (SRPA), las oportunidades de fortalecer la prestación de servicios del sistema en cuanto a los equipamientos a cargo de la Secretaria Distrital de Seguridad Convivencia y justicia (SDSCJ) o en los procesos de dotación de los que es responsable, así como las alternativas de solución a la necesidad, con el correspondiente plan de trabajo para materializar esas alternativas
Implementar el plan de infraestructura
En el marco de la misionalidad de la SDSCJ, se busca facilitar la gestión integral de infraestructuras en cumplimiento del Plan Maestro de Equipamientos de Seguridad, Defensa y Justicia en la ciudad, así como de las metas del Plan de Desarrollo “Un Nuevo Contrato Social y Ambiental para la Bogotá del Siglo XXI”  Esto mediante la adquisición de predios, diseño, construcción, dotación, mantenimiento, implementación y sostenimiento de equipamientos destinados a garantizar la seguridad, convivencia y acceso a la justicia en la ciudad. 
Obra Brigada XIII:
Se tiene Convenio interadministrativo con la Brigada XII, cuyo objeto es “Aunar esfuerzos técnicos y administrativos entre la Secretaria de Seguridad Convivencia y justicia del Distrito y Ministerio de Defensa Nacional -El Ejercito Nacional- Comando de ingenieros-Brigada XII a través del CENAC de Ingenieros- para adelantar las gestiones necesarias encaminadas a la construcción del comando de la décima tercera Brigada del ejército Nacional de acuerdo al alcance del convenio”, la Secretaría Distrital de Seguridad convivencia y justicia en el cumplimiento de dicho convenio ha realizado la consecución de los recursos con el fin de llevar acabo dicho proyecto, y ha suscrito el contrato 1580-2020 con el fin de “Contratar la asistencia técnica y administración de recursos para llevar a cabo la contratación de la construcción e interventoría del comando de la brigada XIII del ejército”
Convenio COREC: 
El Proyecto Inmobiliario Cantón Norte, se estructura a partir de un Convenio interadministrativo cuyo objeto es “Aunar esfuerzos para la construcción del nuevo comando de reclutamiento del Ejército nacional, por el traslado de la sede anterior ubicada en el Voto Nacional en Bogotá”. Su plazo inicial de ejecución y terminación del proyecto está pactado para junio de 2022. La Secretaria Distrital de Seguridad Convivencia y Justicia, a través de la Dirección de Bienes realiza el seguimiento a los recursos girados al convenio para asegurar, la utilización adecuada de los mismos.
A la fecha no se ha iniciado la construcción del proyecto. Se encuentran en ejecución las labores de consultoría.
Estado entrega de los CAI's Telecom, Santa Librada y Guaymaral. 
Se tiene avance del 99.9%. para culminar la entrega de los tres CAI, se precisa que se encuentra en proceso de firma de las actas de verificación por parte de la MEBOG. 
CAI campoverde
CAI Campoverde, hace parte del proyecto Diseño y construcción de un Centro Integral de Justicia (CIJ) y Centro de Atención Especializada (CAE), ubicado en el Plan Parcial Campo Verde - Localidad de Bosa.  
Los equipamientos que componen el Centro Integral de Justicia (CIJ), son: Unidad de Reacción Inmediata–URI; Casa de Justicia-CJ; Centro de Traslado por Protección–CTP; Comando de Atención Inmediata–CAI.
Con corte a 31 de marzo del presente, el mobiliario y la Obra del CAI Campoverde se encuentra finalizada, está pendiente el recibo de las mismas por parte de la MEBOG.
CAI Engativa
Se han realizado las siguientes actividades que se describen a continuación:
*Mediante el radicado 20215410074331 del 25 de febrero de 2021, fue recibido el requerimiento para la construcción del CAI Engativá, remitido por parte de la Policía Metropolitana de Bogotá*Se solicitó mediante el documento con Radicado No. 20214100174372 con fecha del 15 de marzo del año 2021 la actualización del acta de entrega predio Engativá, para la construcción del CAI Engativá por parte de los actuales Directivos y sus equipos de trabajo. A la fecha se está a la espera de la respectiva respuesta por parte del DADEP
Mantenimiento de Equipamientos
El avance fìsico que se tiene con corte a 31 de marzo de 2021, se han realizado interventción en las celdas de la Estaciòn Rafael Uribe.
Seguros
La Secretaría Distrital de Seguridad, Convivencia y Justicia, la cual ha consolidado, depurado e incluido en sus bases de datos los bienes reportados por el Almacén General de la SDSCJ, respecto a cada uno de los elementos, equipos electrónicos, equipamientos, automotores, semovientes, y en general, cualquier tipo de bien de propiedad de la entidad. 
La información que en la actualidad se controla es transversal respecto a cada uno de los servicios que, desde esta dependencia se prestan para la correcta administración de bienes, y respecto al riesgo que puede afrontar la entidad como consecuencia de la custodia o manejo de los mismos por parte de los servidores públicos, personas naturales que prestan sus servicios directamente para la SDSCJ o en las distintas entidades con las cuales se han suscrito contratos de comodatos y convenios para la entrega de elementos que, permitan la prestación de servicios de conformidad con la misionalidad de cada una de ellas.
Desarrollar estrategia para la entrega de la dotación a los organismos de seguridad y justicia
En el primer trimestre de la vigencia 2021, se han realizado las siguientes actividades:
Entrega de Elementos de Bioseguridad
Se ha entregado a la MEBOG con corte a 31 de Marzo, elementos de consumo tales como:
• Jabón antibacterial x galón
• Alcohol etílico por galón
• Alcohol antiséptico por litro
• Solución desinfectante hipoclorito
• Mezcla para desinfección caneca de 20 litros (amonio cuaternario)
• Tapabocas desechables x unidad
• Tapabocas N95
Por un valor de $      477.798.272= 
Adquisición de condecoraciones
Se atendió el requerimiento enviado por la MEBOG para la adquisición de las condecoraciones y reconocer la labor realizada por los funcionarios más destacados de dicha agencia.
Semovientes
Se han mantenido los semovientes al servicio de los organismos de seguridad, para ello se han ejecutado los siguientes recursos:
Alimentos= $134.810.587=
Medicamentos y Sostenimiento= $32.359.414=
Atalajes= $35.001.733=
Servicio de Atención Clínica y de Emergencias=$ 14.268.810
Dificultades planteadas en términos de retos
La escases de la materia prima por parte de los proveedores a razón de la pandemia generada por el COVID 19, por el cual genera retrasos tanto en la fabricación de los elementos como en la entrega de estos
</t>
  </si>
  <si>
    <t xml:space="preserve">En el marco de la misionalidad de la SDSCJ, se busca facilitar la gestión integral de infraestructuras en cumplimiento del Plan Maestro de Equipamientos de Seguridad, Defensa y Justicia en la ciudad, así como de las metas del Plan de Desarrollo Un Nuevo Contrato Social y Ambiental para la Bogotá del Siglo XXI. Esto mediante la adquisición de predios, diseño, construcción, dotación, mantenimiento, implementación y sostenimiento de equipamientos destinados a garantizar la seguridad, convivencia y acceso a la justicia en la ciudad. 
A continuación, se presentan las principales acciones desarrolladas desde la Subsecretaría de Inversiones y Fortalecimiento de Capacidades Operativas para el fortalecimiento de la infraestructura de seguridad y justicia, durante el primer semestre de la vigencia 2021:
-Construcción de tres CAI Telecom, Santa Librada y Guaymaral
-Seguros: Valga precisar que, la alta siniestralidad en el componente de automóviles de la póliza actual corresponde a los eventos presentados con ocasión de las protestas sociales ocurridos desde el 28 de abril de 2021 (76 reclamaciones) y que se continúan radicándose por parte de la Policía Metropolitana de Bogotá.
-Se construye el CAI Campoverde, con corte a 25 de junio del 2021 el mobiliario y la Obra del CAI Campoverde se encuentra finalizada desde marzo del 2021; está pendiente el recibo de las mismas por parte de la MEBOG.
-El Proyecto Inmobiliario Cantón Norte, se estructura a partir de un Convenio Interadministrativo cuyo objeto es: Aunar esfuerzos para la construcción del nuevo comando de reclutamiento del Ejército nacional, por el traslado de la sede anterior ubicada en el Voto Nacional en Bogotá. Su plazo inicial de ejecución y terminación del proyecto está pactado para junio de 2022
</t>
  </si>
  <si>
    <t>Diseño de los planes institucionales:
Se elaboraron  los Planes Institucionales de Infraestructura y Dotación, articulado con los lineamientos establecidos por la Oficina Asesora de Planeación, se encuentra pendiente su aprobación
Implementación de la estrategia de dotación
-Se logró la adquisición de 402 bicicletas con sus accesorios y otros elementos requeridos para el parque actual de bicicletas de propiedad de la SDSCJ como cascos y guantes, con destino a la policía metropolitana de Bogotá. 
- Se encuentra en trámite la adquisición de dos vehículos (Patrullas Migratorias) para  Migración Colombia
- Se compraron 74 motos de la marca Honda XR300 ABS para la MEBOG por un costo $ 2,279,597,155. Estas motos fueron ingresadas a almacén sin ningún inconveniente y entregadas a la MEBOG.
- Se realiza mantenimiento al parque automotor, en donde se ha logrado disminuir los tiempos en que los vehículos se encuentran en taller y ampliar el tiempo de ingreso del vehículo entre mantenimientos y los vehículos que requiere mantenimiento preventivo  para que ingresen y salgan el mismo día. Al realizar verificaciones técnicas en las diferentes estaciones del estado del parque automotor, se ha logrado tener un control de estado de los vehículos y realizar no solo mantenimientos correctivos y preventivos, sino mantenimientos predictivos para evitar daños mayores al momento de ingresar a taller.
Implementación del Plan de infraestructura
- Construcción y entrega de tres CAI Telecom, Santa Librada y Guaymaral 
-Construcción del CAI Campo Verde ubicado en el plan parcial Campo Verde - Localidad de Bosa, resaltando que con corte a 30 de septiembre del 2021 el mobiliario y la obra del CAI Campoverde se encuentra finalizada desde marzo del 2021; está pendiente el recibo de las mismas por parte de la MEBOG
-El 20 de septiembre de 2021, se da inicio al desarrollo de un proyecto inmobiliario en el Cantón Norte para apoyar las funciones de reclutamiento de la Brigada XIII del Ejército Nacional.
-El avance físico del contrato al 30 de septiembre de 2021 es del 99.49% sobre un 100% teórico, es preciso anotar que en la ejecución del contrato no se logró el 100% pues uno de los equipamientos priorizados (CESPA) no se ejecutó por el valor estimado y por ser este equipamiento ejecutado con una fuente de inversión especial no se pudo aprovechar los recursos sobrantes para invertirlos en otros equipamientos de Justicia.</t>
  </si>
  <si>
    <t>455 - Elaborar 16 documentos de política pública para evaluar con evidencia empírica la implementación de las metas del PDD para el Sector de Seguridad, Convivencia y Acceso a la Justicia</t>
  </si>
  <si>
    <t>Número de documentos de política pública elaborado para evaluar la implementación de las metas del PDD para el Sector de Seguridad, Convivencia y Acceso a la Justicia</t>
  </si>
  <si>
    <t>16 documentos de política pública para evaluar con evidencia empírica la implementación de las metas del PDD para el Sector de Seguridad, Convivencia y Acceso a la Justicia elaborados</t>
  </si>
  <si>
    <t>Oficina de Análisis de la Información y Estudios Estratégicos</t>
  </si>
  <si>
    <t xml:space="preserve">Daniela Gómez Rivas </t>
  </si>
  <si>
    <t>Suma</t>
  </si>
  <si>
    <t>NO PROGRAMADA</t>
  </si>
  <si>
    <t xml:space="preserve">Actualmente están terminados los siguientes documentos:
1. El código de policía en retrospectiva. Una mirada a la reiterancia en Bogotá
2. Análisis espacial de la violencia contra la mujer en contexto de pandemia en Bogotá.
Así mismo, se encuentran en la fase de discusión metodológica, consolidación de información cuantitativa - cualitativa y escritura preliminar de los siguientes documentos:
3. Evaluación de las Unidades de Mediación y Conciliación (UMC).
4. Análisis del crimen y COVID 19 en la ciudad de Bogotá.
</t>
  </si>
  <si>
    <t xml:space="preserve">
 Actualmente están terminados los siguientes documentos:
-Evaluación de las Unidades de Mediación y Conciliación (UMC).
-Análisis del crimen y Covid 19 en la ciudad de Bogotá.
Fase de consolidación de información cuantitativa - cualitativa y escritura preliminar:
-Prediciendo para la vida.
-Garantías del proceso penal.
</t>
  </si>
  <si>
    <t>Documento 5. Cash Transfers and Violence against Women in Quarantine: Evidence from Bogotá, Colombia. Se encuentra en fase de estimación, análisis y escritura de los resultados observador del efecto causal de las transferencias de la violencia sobre las mujeres.
Documento 6. Garantías del proceso penal. Se encuentra en fase de revisión de pares  y ajuste de recomendaciones de política y conclusiones.</t>
  </si>
  <si>
    <t>471 - Implementar el 100% de la Política de Gobierno Digital acorde a la normativa distrital y nacional en la Secretaría de Seguridad, Convivencia y Justicia</t>
  </si>
  <si>
    <t>Porcentaje de avance en la implementación de la Política de Gobierno Digital acorde a la normativa distrital y nacional en la Secretaría de Seguridad, Convivencia y Justicia</t>
  </si>
  <si>
    <t>Política de Gobierno Digital acorde a la normativa distrital y nacional en la Secretaría de Seguridad, Convivencia y Justicia, implementada</t>
  </si>
  <si>
    <t>Dirección de Tecnología y Sistemas de información</t>
  </si>
  <si>
    <t>Diana Lucia Sánchez  Morales</t>
  </si>
  <si>
    <t xml:space="preserve">En cumplimiento de la meta del plan de desarrollo se han adquirido bienes y servicios para la garantizar la disponibilidad de los componentes de infraestructura y servicios tecnológicos, elaborar y ejecutar las actividades tendientes a la implementación de nuevos sistemas tecnológicos y actualización de los existentes, planificar y ejecutar campañas de sensibilización a servidores públicos y a contratistas en temas de TIC para el uso y apropiación de los servicios tecnológicos, actualizar y desarrollar las actividades planificadas en relación con los documentos asociados con el Gobierno TI, la ejecución del plan de actividades para la actualización de los servicios ciudadanos digitales y sistemas de información existentes e implementación de nuevos.
Dentro de los beneficios obtenidos se encuentra el disponer de una infraestructura tecnológica acorde a las necesidades, garantizar los servicios de impacto sobre la operación misional, contar con herramientas tecnológicas y servicios especializados en todo lo relacionado con seguridad de la información y seguridad informática y tener a disposición los recursos para el soporte, mantenimiento y actualización de nuestros sistemas de información.
</t>
  </si>
  <si>
    <t xml:space="preserve">Se realizó la actualización de bienes de servicios de TI, tales como conectividad y telefonía, se trabajó sobre la elaboración del plan de trabajo para actualizar los servicios tecnológicos existentes e implementar nuevos, de acuerdo con los lineamientos distritales y nacionales y las mejores prácticas. 
Se ha avanzado en la elaboración del normograma y las definiciones del proceso de Gestión de Tecnología de Información. Adicionalmente se han identificado los servicios tecnológicos que requieren la renovación periódica mediante la suscripción de contratos para garantizar a continuidad en la prestación de los mismos. Se participó en la construcción de 27 boletines semanales con el aporte de información de interés sobre tecnología; se generaron 2 workshop sobre herramientas tecnológicas y se implementaron los Jueves de Seguridad donde se habla de variados temas de seguridad de la información con participación de diferentes expositores. 
Se realizaron 153 sesiones de entrenamiento sobre 24 servicios tecnológicos. Se revisaron y ajustaron los riesgos asociados al proceso "Gestión de Tecnologías de la Información", riesgos de corrupción y riesgos de seguridad de la información. Se ejecutaron las actividades de levantamiento de requerimientos, desarrollo, pruebas y puesta en producción para la actualización de los sistemas de Información ORFEO, SISIPEC, COPE, SIDIJUS: SILOJUS, JUSTICO, CASA LIBERTAD, LICO ¿TOKEN, SIAP, PROGRESUS, SIRPA, SIDIJUS- SICAS, SICAPITAL - SAI
SAE y se rediseñó el Sitio Web de la Entidad.
</t>
  </si>
  <si>
    <t xml:space="preserve">Durante el primer trimestre de 2021, se presentan avances en los siguientes frentes:
• Estrategia TIC:
1. Se realizó un análisis de las necesidades actuales de la Dirección de Tecnologías y Sistemas de la Información en cuanto a la operación diaria de la Entidad, sobre las cuales se estructuró la justificación técnica, los objetos, perfiles y obligaciones, de los contratos de OPS, los cuales fueron revisados y aprobados por la Dirección Jurídica y Contractual; de manera que se puedan disponer de los recursos necesarios para esta vigencia.
2. Se construyó un instrumento para la verificación de los requisitos exigidos para garantizar la idoneidad y experiencia de los 30 Contratistas profesionales y de apoyo a la gestión de la Dirección.
3. Se elaboró un cronograma de contratación en el que se plasmó toda la información precontractual de los 18 procesos para la adquisición de bienes y servicios que se adelantaran en la vigencia 2021, permitiendo tener un control y seguimiento del avance que se tiene sobre los mismos.
4. Se liquidaron 2 contratos de la vigencia 2020, logrando disminuir la reserva presupuestal constituida, por un valor de diecinueve millones novecientos cuarenta y seis mil doscientos veinticuatro pesos M/Cte ($19.946.224).
5. El Plan Estratégico de las Tecnologías de la Información – PETI 2020- 2024, fue aprobado en el Comité Institucional de Gestión y Desempeño el 27 de enero, publicado en el sitio web de la Entidad y se realizaron sesiones de socialización con los líderes de los 18 procesos y se inició un trabajo conjunto para la identificación de necesidades tecnológicas por procedimientos y proyectos de inversión. 
• Gobierno TIC 
1. En el marco del proyecto de inversión, se actualizó el plan de trabajo de revisión de los documentos asociados con el dominio de Gobierno de TI, de acuerdo con los lineamientos distritales, nacionales y las mejores prácticas.
2. Se actualizaron los 17 procedimientos y la caracterización del proceso de Gestión de Tecnologías de la Información en el marco del alistamiento para la auditoría externa de calidad - 2021.
3. Se realizó la verificación documental en el proceso de Gestión de Tecnología de la Información con la Oficina Asesora de Planeación.
• Gestión de la Información 
1. Se fortaleció la interoperabilidad entre los sistemas de SICAPITAL y BOGDATA implementando en el módulo SISCO (Sistema de contratación Distrital) las variables concepto de gasto, fondo, fuente de financiación y elemento PEP (Variable Producto para BOGDATA), acondicionándose a las solicitudes de la Secretaria Distrital de Hacienda.
2. Para facilitar el control por parte del ordenador del gasto de los valores netos a pagar de las cuentas por pagar que se procesen en BOGDATA se elaboró un reporte tipo planilla.
3. En el sistema SICAPITAL se realizó el cargue masivo de las líneas del plan de inversión para la vigencia 2021, permitiendo la apertura de la contratación de esta vigencia.
4. Se automatizó el proceso de legalización de varios contratos bajo un mismo CDPs para las dos unidades ejecutoras con las que cuenta la entidad. 
5. Se elaboró una nueva certificación de ingresos y retenciones para contratistas discriminando el impuesto solidario por COVID-19.
6. Se implementó la generación de archivos planos de información exógena de contratistas, de acuerdo con la resolución 070 de 2.019 expedido por la DIAN y se desarrolló el nuevo formato 2276 para la presentación de la información exógena de los empleados de planta de la entidad.
7. En el sistema SIAP (Sistema Integrado de administración de personal), se incorporó nueva información al formato 220 Certificados de ingresos y retenciones de la DIAN de la Vigencia 2020 para los funcionarios de planta de la Secretaría.
8. Se avanzó en la integración de los sistemas COPE (Sistema de gestión del cobro persuasivo) con el Sistema LICO (Liquidador de comparendos) interoperando en línea para obtener la generación de reportes unificados. 
9. Implementación de opciones que permiten reducir los tiempos en los despliegues en los ambientes de pruebas y producción del Sistema Casa Libertad.
• Sistemas de Información y Servicios Ciudadanos Digitales 
1. En el sistema SICAPITAL se realizaron mejoras para la habilitación en SISCO (Sistema de contratación Distrital) del registro de la duración del contrato por parte del supervisor, se realizó el ajuste estructural en las solicitudes de CDP, permitiendo registrar un mismo estudio previo para más de un más de un contrato y se modificó el procedimiento de actualización del número de comodato.
2. En el módulo SAI/SAE (Sistemas de administración de Inventarios / Sistema de Administración de elementos) se crearon nuevas transacciones y reportes de almacén e inventarios, se realizó la modificación al proceso de depreciación de acuerdo con la nueva política contable de la Entidad.
3. En el subsistema SICAS (Sistema de Información que permite el registro de la atención de usuarios en las Casas de Justicia) se liberó la primera versión del módulo CRIMUJER (CRI-Centro de recepción de Información).
4. Se desplegó en ambiente de producción del sistema SISIPEC (Sistema de información que permite la radicación, control y gestión de toda la información penitenciaria, carcelaria y jurídica de los internos recluidos en la Cárcel Distrital de Varones y Anexo de Mujeres) el módulo de Trabajo, Estudio y Enseñanza (TEE) funcionalidades funcionarios TEE, Solicitudes y Asignación solicitudes.
5. Se implementó en el sistema Orfeo la funcionalidad de clasificación de temas y subtemas en los derechos de petición, además de la generación de radicación masiva con documento en línea.
6. Se atendieron 5.999 casos reportados en la herramienta Servicie Manager de los 6.337 que fueron registrados logrando una tasa de efectividad en la atención del 94.67%. 
7. Se desarrolló la totalidad de solicitudes de nuevos sistemas de información y se realizaron las actividades de soporte, desarrollo, mantenimiento correctivo, adaptativo, evolutivo respecto de los nuevos sistemas misionales y de apoyo.
• Servicios Tecnológicos 
1. Se dispuso de la infraestructura tecnológica para la realización del trámite de autorización de visitas a los PPL en la Cárcel Distrital de Varones y Anexo de Mujeres. 
En lo que respecta a la disposición de los servicios en nube de Oracle Cloud y Microsoft Azure:
1. Se efectuaron con éxito y dentro de los tiempos previstos, las ventanas de mantenimiento programadas durante el trimestre, permitiendo el fortalecimiento de los servicios y la infraestructura tecnológica.
2. Se fortaleció el acceso concurrente a bases de datos mediante la implementación de perfilamientos específicos para la conexión por parte de los usuarios, obteniendo una mayor disponibilidad de la información.
3. Se fortalecieron los servicios de autenticación de usuarios, mediante la estabilización de la replicación del Directorio Activo onpremise y en nube.
En lo que respecta a los otros servicios y herramientas tecnológicas: 
1. Se mantuvo la disposición, configuración y monitoreo de los servicios de Office 365, para el uso remoto de las diferentes herramientas colaborativas.
2. Se brindó apoyo y soporte técnico a los usuarios con actividades en la modalidad de trabajo en casa, así como a los usuarios con actividades presenciales. 
3. Se dio atención al 95.2% de solicitudes de servicios recibidas durante el periodo 01 de enero a 31 de marzo de 2021, manteniendo en 95% el nivel de satisfacción del servicio prestado.
4. Durante el primer trimestre de 2021 se dispusieron 4 impresoras adicionales, las cuales fueron distribuidas en las diferentes sedes para fortalecer el servicio de impresión y suplir necesidades de los funcionarios de la Entidad. 
En lo que respecta al apoyo tecnológico a otros procesos:
1. A través del trabajo articulado y continuo con el Centro de Comando, Control, Comunicaciones y Cómputo - C4, se ha obtenido la identificación de necesidades en tecnología permitiendo evidenciar escenarios de optimización de recursos.
2. Se prestó acompañamiento técnico a la Dirección de Recursos Físicos y Gestión Documental, en cuanto a la definición de obligaciones de orden técnico para el Datacenter del piso 14, que permitirán mejorar la disponibilidad de la infraestructura dispuesta por parte de la Secretaría en el centro de datos en mención.
3. Se han impartido lineamientos tecnológicos a la Subsecretaría de Acceso a la Justicia, respecto a las intervenciones requeridas en las nuevas sedes de la Secretaría, generando conciencia sobre la importancia de adoptar las buenas prácticas, normatividad y estándar para la habilitación de la infraestructura de puestos de trabajo y servicios tecnológicos en dichas sedes.
• Uso y apropiación:
1. Se desarrolló la primera campaña de sensibilización 2021, “Iniciando año en nuestra Secretaría” cuyo objetivo fue fortalecer el uso y apropiación de las herramientas tecnológicas que actualmente se tienen disponibles para optimizar el trabajo institucional desde casa, para la cual se realizaron 22 piezas de información siendo divulgadas a través de 10 Boletines Semanales y correos masivos.  
2. Se realizaron 17 actividades de entrenamiento en ORFEO, TEAMS, SIDIJUS, SIRPA, SI-Capital y Microsoft Dynamics participando 221 personas entre funcionarios y contratistas.
</t>
  </si>
  <si>
    <t xml:space="preserve">Implementación de la Política de Gobierno Digital a través de la ejecución de los planes de trabajo alineados a las metas del proyecto de inversión y a los dominios de MinTIC: 
1. Infraestructura y servicios Tecnológicos 35%
2. Uso y Apropiación: 49%
3. Sistemas de Información: 42%
4. Servicios ciudadanos digitales: 32%
5. Documentos asociados a Gobierno TI: 24%
- Con la optimización de los servicios tecnológicos y sistemas de información que soportan los procesos y procedimientos, se esperan ahorros relacionados con la gestión que demanda la atención de incidentes y/o problemas.
 - Con las acciones de sensibilización y capacitación de los funcionarios y/o contratistas para el uso y apropiación de los diferentes componentes de TI, se fortalecen las competencias del recurso humano.
 - Con la mejora a los existentes y/o implementación de nuevos servicios ciudadanos digitales, se reducen los costos en que la Entidad incurre en la atención a los ciudadanos
 - Con la actualización documental que representa el "saber hacer" que se ha adquirido con la experiencia, se estandarizan los niveles de operación que se debe mantener para lograr los resultados esperados.
Finalmente, es importante destacar que la alta ejecución presupuestal de la meta se origina por la suscripción de contratos referentes a temas de las tecnologías de la información y las comunicaciones, como soportes y licenciamiento, en los cuales se realiza un único pago, y su ejecución se da de manera progresiva durante la vigencia. </t>
  </si>
  <si>
    <t>Implementación de la Política de Gobierno Digital a través de la ejecución de los planes de trabajo alineados a las metas del proyecto de inversión y a los dominios de MinTIC: 
1. Infraestructura y servicios Tecnológicos 83 %
2. Uso y Apropiación: 75%
3. Sistemas de Información:69%
4. Servicios ciudadanos digitales: 52%
5. Documentos asociados a Gobierno TI: 39%
A continuación, se listan los principales beneficios obtenidos por la secretaría:
- Con la optimización de los servicios tecnológicos y sistemas de información que soportan los procesos y procedimientos, se esperan ahorros relacionados con la gestión que demanda la atención de incidentes y/o problemas.
 - Con las acciones de sensibilización y capacitación de los funcionarios y/o contratistas para el uso y apropiación de los diferentes componentes de TI, se fortalecen las competencias del recurso humano.
 - Con la mejora a los existentes y/o implementación de nuevos servicios ciudadanos digitales, se reducen los costos en que la Entidad incurre en la atención a los ciudadanos
 - Con la actualización documental que representa el "saber hacer* que se ha adquirido con la experiencia, se estandarizan los niveles de operación que se debe mantener para lograr los resultados esperados.</t>
  </si>
  <si>
    <t>472 - Implementar el 50% de la Política de Seguridad Digital acorde a la normativa distrital y nacional en la Secretaría de Seguridad, Convivencia y Justicia</t>
  </si>
  <si>
    <t>Porcentaje de avance en la implementación de la Política de Seguridad Digital acorde a la normativa distrital y nacional en la Secretaría de Seguridad, Convivencia y Justicia</t>
  </si>
  <si>
    <t>Política de Seguridad Digital acorde a la normativa distrital y nacional en la Secretaría de Seguridad, Convivencia y Justicia, implementada al 50%</t>
  </si>
  <si>
    <t xml:space="preserve">Contemplando la normativa expedida por el Gobierno Nacional a través del MINTIC y en el marco de las mejores prácticas establecidas por la norma ISO 27001-2013, se adelantaron las siguientes acciones:
1. Implementación y seguimiento del Modelo de Seguridad y Privacidad de la Información-MPSI determinando controles que se encuentran deficientes de acuerdo con las buenas prácticas establecidas.
2. Formulación de las siguientes políticas: a. Seguridad de la Información del Sitio Web – PO-GT-3, aprobada mediante Resolución Nº 267 del 12 de julio de 2018, para proteger y dar un manejo adecuado a los activos de información de la Entidad.
b. Protección de Datos Personales, aprobada mediante Resolución Nº 645 del 05 de diciembre de 2018. c. Riesgos en la Intranet de la Entidad  d. Desarrollo de Software Seguro, la cual se encuentran en fase preliminar y revisión
3. Planificación, diseño y puesta en operación preliminar de ambientes de desarrollo y pruebas para los sistemas de información, con el fin de mitigar riesgos de cambios no autorizados o indisponibilidad de los sistemas en producción.
4. Identificación y clasificación de activos de información de los siguientes procesos: 
a. Acceso y Fortalecimiento de la Justicia
b. Atención Integral Básicas a los PPL (Personas Privadas de la Libertad)
c. Atención y Servicio al Ciudadano
d. Control Interno Disciplinario
e. Direccionamiento Sectorial e Institucional
f. Fortalecimiento de Capacidades Operativas
g. Gestión de Comunicaciones
h. Gestión de Emergencias
i. Gestión de Recursos Físicos y Documental
j. Gestión de Seguridad y Convivencia
k. Gestión de Tecnologías de Información
l. Gestión Financiera
m. Gestión Humana
n. Gestión Jurídica y Contractual
o. Gestión y Análisis de Información de Seguridad, Convivencia y Justicia
p. Seguimiento y Monitoreo al Sistema de Control Interno  
q. Custodia y vigilancia para la seguridad de la CD
r. Atención integral básica a los PPL
s. Tramite jurídico a la situación de los PPL CD
t. Centro de Comando, Control y de Comunicaciones –C4
</t>
  </si>
  <si>
    <t xml:space="preserve">a. Se publicó la Política de Seguridad y Privacidad de la Información en el sitio web de la Entidad y expidió la resolución 0025 del 29 de enero del 2021 por medio de la cual se adopta la misma.
b. Se realizó la medición y reporte al FURAG para vigencia 2020 en marco de las políticas de seguridad digital.
c. Se detectaron y controlaron 5.313 eventos de seguridad informática, correspondientes a intentos de intrusiones y denegaciones de servicio, manteniendo la disponibilidad, integridad y confidencialidad de la infraestructura que soporta las soluciones y servicios tecnológicos de la Secretaría.
d. Se aumentó la disponibilidad del servicio de conectividad MPLS entre las sedes y nivel central, mediante la instalación y puesta en funcionamiento de un enlace de comunicación de backup.
</t>
  </si>
  <si>
    <t xml:space="preserve">Durante el periodo se han desarrollado las siguientes actividades:
1. Elaboración del instrumento de autoevaluación del modelo de seguridad y privacidad para el año 2021, de acuerdo a lo anterior se ha generado la estrategia del plan de seguridad y privacidad de año 2021 y el plan de tratamiento de riesgos 2021, que da el enfoque en el fortalecimiento de las políticas de operación de la Entidad y el mejoramiento continuo en el plan de tratamiento de riesgo.
2. Implementación de equipos que permiten tener un control preventivo y detectivo sobre los eventos que cursan desde y hacia la red de la entidad.
3. Implementación de campaña "Ciberseguridad para todos" en temáticas referentes a ciberseguridad y mecanismos de prevención ante diferentes métodos de ataques informáticos.
4. Revisión de la documentación correspondiente al modelo de seguridad y privacidad de la información en los tópicos de seguridad de las comunicaciones y controles criptográficos.
</t>
  </si>
  <si>
    <t>Se ha avanzado en los siguientes lineamientos: 
* A.6.1.3 Contacto con las autoridades
* A.6.1.4 Contacto con grupos de interés especial
* A.10.1.1 Política sobre el uso de controles criptográficos
* A.10.1.2 Gestión de llaves
* A.12.1.2 Gestión de Cambios
* A.12.2.1. Controles contra códigos maliciosos
* A.12.3.1 Respaldo de la información
* A.12.4.4 Sincronización de relojes
* A.12.5.1 Instalación de software en sistemas operativos
* A.12.6.1 Gestión de las vulnerabilidades técnicas
* A.13.1.1 Controles de redes
* A.13.1.2 Seguridad de los servicios de red
* A.13.1.3 Separación en las redes
* A.13.2.1 Políticas de transferencia de información
Los beneficios de estas actividades es incrementar la postura de seguridad de la información de la entidad, el cumplimiento de los requerimientos internos y el cumplimiento del Modelo de Seguridad y Privacidad de la Información.</t>
  </si>
  <si>
    <t>456 - Elaborar 8 investigaciones para construir las herramientas, insumos y/o recomendaciones que faciliten la toma de decisiones de la Secretaría de Seguridad, Convivencia y Acceso a la Justicia</t>
  </si>
  <si>
    <t xml:space="preserve">Número de investigaciones realizadas para construir las herramientas, insumos y/o recomendaciones que faciliten la toma de decisiones de la Secretaría de Seguridad, Convivencia y Acceso a la Justicia </t>
  </si>
  <si>
    <t>8 investigaciones para construir las herramientas, insumos y/o recomendaciones que faciliten la toma de decisiones de la Secretaría de Seguridad, Convivencia y Acceso a la Justicia elaborados</t>
  </si>
  <si>
    <t>Oficina de Análisis de la Información y estudios estratégicos</t>
  </si>
  <si>
    <t xml:space="preserve">Se adelantó el proceso de contratación para desarrollar un estudio que identifique las causas, contextos, factores coadyuvantes, actores, relaciones, dinámicas y escenarios de la violencia homicida en la ciudad de Bogotá, teniendo como referencia temporal los registros del año 2020, estableciendo alternativas de intervención para controlar y disminuir su incidencia. Se recibieron ocho (8) propuestas de las cuales se seleccionará la firma que llevará a cabo el estudio.
</t>
  </si>
  <si>
    <t xml:space="preserve">Se realizó un estudio para identificar las causas, contextos, factores coadyuvantes, actores, relaciones, dinámicas y escenarios de la violencia homicida en la ciudad de Bogotá, teniendo como referencia temporal los registros del año 2020, estableciendo alternativas de intervención para controlar y disminuir su incidencia, priorizando las Unidades de Planeación Zonal más afectadas por este fenómeno. 
Se hizo seguimiento semanal al reporte de resultados y se dieron las recomendaciones y observaciones correspondientes para la entrega final del documento y presentación con la información que será fundamental para la toma de decisiones con el fin de disminuir la violencia homicida en la ciudad.
</t>
  </si>
  <si>
    <t xml:space="preserve">De acuerdo a las actividades contempladas para la realización de los estudios, se llevó a cabo el diseño y consolidación de una base de hechos de homicidios que integra información proveniente de fuentes alternas como el PMU - NUSE y relatos de prensa. Con esta base se pretende complementar la información de las fuentes oficiales sobre tipos de violencia, modalidades, móviles, contextos y actores, así como profundizar en el análisis cualitativo de las dinámicas del conflicto en los territorios, de tal forma que se puedan generar estrategias acordes a las condiciones en las que se presenta la violencia homicida.
Así mismo, se dio inicio al desarrollo de una investigación sobre el fenómeno de Desapariciones voluntarias e involuntarias en la ciudad, la cual busca determinar la dimensión histórica de esta práctica y conocer el perfil de las víctimas, así como las rutas institucionales existentes y el marco legislativo actual para la respuesta a estos casos.
</t>
  </si>
  <si>
    <t xml:space="preserve">Se continuó con la actualización de la base de datos de homicidios con información proveniente de fuentes alternas a las oficiales como el NUSE PMU, relatos de prensa y la base de afectación de Grupos de Delincuencia Organizada. Se recolecto información en las localidades de Kennedy y Los Mártires a través de entrevistas y grupos focales. Se elaboró la cartografía de los homicidios del primer semestre de 2021, complementada con información sobre homicidios de 2019 a 2021 (enero a junio) y de estructuras que trafican con drogas afectadas por las autoridades. Adicionalmente se definieron las variables a ser consideradas en el análisis de correlaciones.
En cuanto al desarrollo de la investigación sobre el fenómeno de Desapariciones voluntarias e involuntarias en la ciudad se consolido la base de datos sobre mecanismos de búsqueda activos, denuncias por desaparición de Fiscalía y denuncias por desaparición de Medicina Legal. Se diseñaron instrumentos de recolección de información en campo. (Entrevistas semiestructuradas) y se realiza mapeo de actores clave a entrevistar para profundizar el análisis de los apartados.
</t>
  </si>
  <si>
    <t>A la fecha se cuenta con un 80% de avance en las dos investigaciones; en el mes de septiembre se realizaron las siguientes actividades:
Investigación Homicidios:
Se actualizó la base de datos de homicidios (81 nuevos registros provenientes de relatos de prensa, 7 nuevos registros de afectación de Grupos de Delincuencia Organizada, con información de la Fiscalía General de la Nación y la Policía Nacional), se adelantaron actividades de campo en las localidades de Santa Fe, Los Mártires, San Cristóbal y Ciudad Bolívar orientados por los equipos territoriales de Idipron, se generaron cuatro reportes sobre el comportamiento del homicidio; adicionalmente se elaboraron documentos sobre análisis territorial y se avanza en la redacción del informe final.
Investigación sobre el fenómeno de Desapariciones voluntarias e involuntarias en la ciudad:
 Se encuentra en fase de redacción del informe final.</t>
  </si>
  <si>
    <t>354 - Diseñar e implementar al 100% una (1) estrategia de intervención de entornos vulnerables, con especial énfasis en las Instituciones Educativas Distritales, las Instituciones de Educación Superior, el Sistema Integrado de Transporte Público, las ciclorrutas, los parques y las zonas de rumba.</t>
  </si>
  <si>
    <t>Porcentaje de avance en el diseño e implementación de una (1) estrategia de intervención de entornos vulnerables con énfasis en Instituciones Educativas Distritales, Sistema Integrado de Transporte Público, Ciclorutas, parques y zonas de rumba</t>
  </si>
  <si>
    <t xml:space="preserve">Estrategia diseñada e implementada de intervención de entornos vulnerables, con especial énfasis en las Instituciones Educativas Distritales, las Instituciones de Educación Superior, el Sistema Integrado de Transporte Público, las ciclorrutas, los parques y las zonas de rumba. </t>
  </si>
  <si>
    <t>Dirección de Prevención y Cultura Ciudadana</t>
  </si>
  <si>
    <t>Isabel Cristina Ramirez</t>
  </si>
  <si>
    <t xml:space="preserve">Durante el periodo se realizaron las siguientes actividades:
Articulación interinstitucional: Liderar la realización y el cumplimiento de las funciones del Consejo Local de Seguridad, según lo establecido en el Decreto 079 de 2018: 50; Participar en la mesa de acompañamiento social a la VIP/PVG: 1 Zonas de atención prioritaria: Actividades de reconocimiento y/o control a CHC en zonas con presunta instrumentalización de esta población para actividades delictivas (Identificación dinámicas venta estupefacientes y otras): 39; Actividades de registro y control (Plan Baliza, Avispa, Guitarra) en jornada nocturna en zonas priorizadas.: 72; Coordinación y acompañamiento a patrullajes conjuntos con MEBOG, EJERCOL y actores locales en zonas con alta incidencia de delitos, o ausencia de presencia institucional: 17; Coordinación y acompañamiento actividades de registro y control en zonas con presunta presencia de grupos delincuenciales y comisión de delitos como homicidio, feminicidio, hurtos, distribución y venta de SPA: 309; Coordinación y participación en actividades de control para prevenir y mitigar las violencias basadas en género: 1; IVC a establecimientos identificados como dinamizadores o generadores de delitos o contravenciones: 161; Participación en intervenciones interinstitucionales integrales para mitigar los delitos de mayor impacto en la localidad, conforme a la priorización en mesas locales de articulación: 5. Entornos de confianza: Actividad en espacio público - resignificación: 11; Actividades para la promoción de la convivencia y la resolución pacífica de conflictos: 3; Actividades para promover la convivencia y el acceso a la justicia: 43; Consejos para el Cuidado: 2; Coordinación y acompañamiento a actividades para mitigar el hurto a celulares(Verificación de IMEI, registros a personas, etc.): 13; Coordinar y acompañar actividades de control para prevenir y mitigar el hurto a personas en zonas con alta incidencia o riesgo de este delito: 4; Coordinar y acompañar actividades de registro y control (Plan Baliza, Avispa, Guitarra) en zonas escolares y parques, con problemáticas de seguridad y convivencia: 32; Gestionar y coordinar actividades persuasivas y de control con Migración Colombia: 5; Jornada de Embellecimiento: 3; Participar en actividades para controlar la ocupación indebida del espacio público (extensión de actividad económica, vendedores informales, parqueo indebido, domiciliarios, etc.): 12; Realizar espacios pedagógicos y de sensibilización sobre temas que puedan afectar la convivencia en entornos de confianza (Uso del espacio público, manejo de residuos, mascotas, consumo de spa o alcohol etc.): 64; Recorridos Identificación y Caracterización Factores de Riesgo: 32; Bici nos mueve con seguridad: Alianza con pequeños comercios a Ruta Segura: 76.
Principales obstáculos para el cumplimiento de la meta PDD: Las acciones se han visto afectadas por las restricciones de aislamiento y prevención de contagio para los funcionarios y el equipo territorial.
</t>
  </si>
  <si>
    <t xml:space="preserve">Esta estrategia tiene como objetivo principal generar espacios sociales donde se expresen y posibiliten acciones que promuevan la construcción de confianza y la mejora de la convivencia, mediante el fortalecimiento de la participación ciudadana tanto individual como a través de su participación en organizaciones sociales o comunitarias, complementada por acciones intersectoriales e interinstitucionales para la prevención y/o mitigación de la violencia, el delito y acciones contrarias a la convivencia en la ciudad, desde un abordaje integral.  En este contexto, el entorno de confianza ha sido definido como un espacio físico priorizado por su alta conflictividad y violencia, y en el cual se desarrollan actividades sociales que posibiliten la permanente construcción colectiva de relaciones de sociabilidad y solución pacífica de conflictos basadas en 1) la confianza 2) el autocuidado y el cuidado mutuo 3) la escucha solidaria y 4) la cooperación entre habitantes y grupos de ciudadanos con la institucionalidad representada por las entidades del Distrito.   El programa cuenta con los siguientes proyectos asociados:   · Prevención itinerante contra la violencia y la criminalidad en los entornos de confianza · En Bici nos cuidamos · Transporte público seguro, diverso y cuidador · La Caracas Revive · Reconstrucción de la confianza y el tejido social en los CAI · Entornos educativos confiables
1. Prevención itinerante contra la violencia y la criminalidad en los entornos de confianza:  Con el ánimo de superar los sesgos de una lectura fragmentada, limitadas a la atención de puntos críticos por su alto nivel de concentración del delito, se identificaron 93 polígonos priorizados por su alto grado de sensación de inseguridad y desconfianza y en donde existe un alto índice de conflictividad y violencia que ha afectado la vida en común y la sociabilidad entre sus habitantes. Estos polígonos están conformados por todos aquellos equipamientos y/o espacios de relacionamiento en donde se desarrolla la vida cotidiana de las y los ciudadanos como parques, entornos escolares, estaciones de transporte público, tramos de ciclo rutas, zonas de rumba, así como zonas bajo puentes, calles, esquinas y alamedas.   Estos lugares son considerados sujetos de intervención para la generación de Entornos en los que se implementan acciones que promueven la construcción de confianza, el autocuidado y el cuidado mutuo, la escucha solidaria, la cooperación, la resignificación del territorio y la construcción de sentido de pertenencia, mediante el fortalecimiento de la participación activa e incidente de la ciudadanía, complementada por acciones interinstitucionales para el control y la prevención de la violencia, el delito y acciones contrarias a la convivencia en la ciudad. 
Para el periodo 2020, se diseñaron 20 planes de acción para la prevención de violencias y delitos para ser implementados en 93 polígonos priorizados en las 20 localidades de la ciudad, de acuerdo a cifras de comportamiento de delitos contra la vida y el patrimonio, clima escolar, alertas tempranas y acciones populares en espacio público. Estos planes fueron validados por Alcaldes Locales, comandantes de estación de policía y enlaces territoriales.
En materia de coordinación interinstitucional se viene consolidando una agenda de articulación con UAESP, IDIPRON, DADEP, IPES, Secretaría de Cultura, IDARTES y Jardín Botánico para lograr que sus intervenciones sean desarrolladas en los entornos priorizados de acuerdo a las necesidades territoriales particulares que se van actualizando periódicamente. Entre estas se logró trabajar en mesas de articulación entre IPES, Alcaldías locales, Policía de prevención: diálogo con vendedores informales. Articulación UAESP-ENEL: recorridos de identificación de espacios degradados y sin iluminación.  Además, se inició articulación con la Secretaría de Educación para acordar lineamientos técnicos de Mesa de Entornos Escolares y priorización de instituciones educativas que inician Reapertura Gradual, Progresiva y Segura (R-GPS) en 2021.    Fase previa en proceso de articulación con la Secretaría de Cultura a través de convenio interadministrativo para el diseño e implementación de Estrategia Entornos Universitarios para la prevención y el control del delito con enfoque de cultura ciudadana. En este marco se viene adelantando el diseño de encuesta de seguridad y convivencia para implementar en comunidad universitaria (UPN, UDistrital, Colegio Mayor de Cundinamarca, U. Nacional).
2, Proyecto: En bici nos cuidamos:  El año 2020 ha implicado un gran reto en materia de seguridad para bici usuarios. La crisis sanitaria que ha representado el COVID – 19 ha repercutido en su seguridad lo que ha implicado que los esfuerzos institucionales, no solo de la SDSCJ, si no la Policía Metropolita de Bogotá-MEBOG y la Fiscalía General de la Nación, destinen una focalización de las acciones territoriales de sus equipos hacia la contención del incremento del hurto de bicis, el cual se desarrolla en el marco de las medidas de aislamiento preventivo y de cuarentenas.  La SDSCJ plantea actividades de promoción de prácticas responsables de ciudadanos para prevenir la ocurrencia de hurtos por oportunidad. Principalmente se planteó en primera medida fortalecer el trabajo interinstitucional, avanzar en priorizaciones que permitan enfocar de mejor manera los recursos y los esfuerzos y crear estrategias que promuevan el cuidado y la corresponsabilidad ciudadana.   Mediante Resolución 750 de 2020 se creó la Mesa Técnica de Monitoreo y Seguimiento al Plan de Seguridad Ciudadana para los Ciclistas de Bogotá ‘La bici nos mueve con seguridad’. Esto dio lugar a un plan ambicioso que se ha coordinado y diseñado de forma interinstitucional cuyo nombre es Plan “La bici nos mueve con seguridad”. Este plan contempla tres grandes frentes y líneas de acción a través de las cuales se pretende atacar distintas dinámicas a tener en cuenta en lo que a seguridad de bicicletas respecta.   En el componente de prevención se cuenta con 7 acciones que se apoyan bastante en la participación ciudadana como son el Recorrido Comunitario, la Creación de Caravanas y la Alianza con pequeños comercios que buscan instalar capacidades para que haya una agencia y un rol activo en la comunidad misma.   Así mismo, hay unas actividades de control con unas dinámicas y objetivos particulares. La actividad de IVC busca el ataque directo al eslabón de la venta en la cadena de valor del mercado criminal del hurto de bicicletas. Por medio de esta acción se busca la recuperación de bicicletas que hayan sido hurtadas. Así mismo, en tramos priorizados se realizan requisas o registros a personas (ciclistas) para controlar que todo esté en orden en términos de documentos y de propiedad de las bicicletas. Los Planes Baliza buscan brindar condiciones de seguridad y confianza en barrios, trascendiendo así el trabajo en tramos. El Plan Baliza busca disuadir y prevenir por medio de una presencia institucional que sea notoria.  a) Registro Bici : · Se ha adelantado la gestión con los 4 grandes importadores de bicicleta.  · En lo que respecta el registro bici, se han adelantado un total de 58 jornadas de registro y 38 jornadas articuladas con la Secretaría de Seguridad. 
· Desde que se comenzó con el trabajo articulado en la Mesa inter-sectorial se han completado 5.129 registros. Hasta el momento se cuentan 16.615 bicicletas con registro completo y las que cuentan con registro en plataforma son 45.724.  
b) Rutas Seguras: • En lo que respecta a Alianza con comercios bici-amigos es debido mencionar que a la fecha hay 700 comercios bici-amigos. • Se han realizado 5 bici-rodadas en localidades como Kennedy, Bosa, Fontibón, Santa Fe, Chapinero, San Cristóbal, Suba y Engativá con el objetivo de reconocer las problemáticas de distintas zonas que se deban reforzar en términos de seguridad, iluminación y presencia institucional.  • A la fecha hay 700 comercios aliados bici-amigos para brindar condiciones de seguridad y confianza a los ciclistas en 20 localidades de la ciudad. Al estar en una relación de alianza con el sector comercio se logra extender la red de cuidado y apoyo que se busca dentro de los objetivos de seguridad. Un aspecto importante de esta alianza tiene que ver con la acogida que ha habido por parte de los mismos comercios y las comunidades vecinas.  • Por medio de la Mesa inter-sectorial, se ha dado trámite y avance a tácticas y acciones para la mitigación del acoso a las mujeres por medio de la elaboración de la cartilla de auto-cuidado, así como la alianza con el comercio que se ha hecho en los tramos priorizados para así poder ofrecer asistencia y apoyo permanente a las mujeres ciclistas en la vía. 
Durante el último trimestre las acciones territoriales se han fortalecido en respuesta a las necesidades manifestadas por la comunidad, de tal forma que en el periodo comprendido entre octubre y noviembre se logra la realización de 593 actividades de control y registro. Así mismo, durante el mismo periodo una de las estrategias a resaltar en el distrito es la concertación e implementación del “Plan Navidad”, apuesta distrital encaminada a la generación de una multiplicidad de acciones intersectoriales dirigidas a garantizar una mayor seguridad en la ciudad en términos de prevención y control del delito, siendo ello una estrategia que convoca a todos los equipos territoriales para intervenir a través de diferentes frentes de acuerdo con las necesidades históricas identificadas en esta época del año. En el marco de esta iniciativa y en el marco de acciones dirigidas a atacar el hurto como delito de alta ocurrencia, se logra el registro de 2482 bicicletas.
3. Proyecto: Transporte Público Seguro, Diverso y Cuidador: 
El objetivo de esta estrategia es mejorar los factores de riesgo identificados en las estaciones y portales del componente Troncal y en los paraderos del componente zonal pertenecientes al Sistema Integrado de Transporte Público-SITP, que sean reconocidos desde el territorio y desde la Dirección Técnica de Seguridad de TRANSMILENIO S.A., quienes reciben los reportes sobre las problemáticas en el Sistema. Se tiene en cuenta la afectación que estos presenten para los entornos territoriales y comunitarios. Su fundamento viene de las lógicas de control, prevención del delito y promoción de cambios en la cultura ciudadana, desde un enfoque de trabajo interinstitucional, con el fin de intervenir las problemáticas de forma integral. 
En el marco de sus competencias, la Secretaría Distrital de Seguridad, Convivencia y Justicia (SDSCJ), y la Policía Metropolitana de Bogotá (MEBOG), están trabajando de forma articulada en una estrategia para la prevención del delito en la troncal Caracas – Centro, específicamente en 16 estaciones y 3 portales. Dicha estrategia busca promover las ofertas institucionales frente a la prevención del delito sobre la troncal Caracas, y los portales priorizados buscando que la ciudadanía circunvecina se apropie del entorno que los rodea y desarrolle un sentido de corresponsabilidad.
A esta estrategia, se suma la intervención en puntos críticos identificados, tanto en el componente troncal como en el zonal del SITP, en toda la ciudad de Bogotá, donde se viene implementando un plan de trabajo que busca intervenir diferentes líneas como son: prevención y control del hurto, manejo de ventas informales, disminución de la violencia basada en género y aumento de la denuncia, donde se busca además realizar articulaciones interinstitucionales para la mejora de los entornos de paraderos, estaciones y portales. Se añade el trabajo constante que se viene realizando por parte de nuestros equipos territoriales, quienes de forma articulada adelantan acciones con las entidades competentes para encontrar las mejores soluciones a las problemáticas de uso de los espacios de las estaciones y portales del Sistema TransMilenio, tanto al interior como en los entornos.
En el marco del desarrollo de la estrategia se han obtenido los siguientes logros y resultados: 
· Interevnción en 19 localidades del Distrito Capital, en los componentes zonal y troncal del Sistema.
· Conformación de un equipo de trabajo territorial entre la oficina de Prevención y Ciudadanía de la Policía Metropolitana de Bogotá y la Dirección de Prevención y Cultura Ciudadana de la SDSCJ.
· En el mes de febrero se realizaron tres (3) jornadas para la caracterización de los entornos de las estaciones y portales priorizados de la cual entregó un informe con los resultados, donde se realizó una identificación inicial de las problemáticas relacionadas.
· Se realizaron acercamientos con universidades, institutos, asociaciones, vecinos y comerciantes de los sectores, con el fin de que estos apadrinen los entornos priorizados, teniendo en cuenta las particularidades propias de cada uno de los espacios.
· Se realizaron trece (13) reuniones con universidades, institutos, asociaciones, vecinos y comerciantes de los diferentes entornos priorizados, según las particularidades propias de cada uno de los espacios, con el fin de realizar un mapeo de las problemáticas identificadas para poder coordinar la intervención interinstitucional requerida.
· Se articuló la estrategia de entornos de TransMilenio con la intervención “Zona Centro Sin Fronteras” para la intervención en las estaciones Cll 26, Cll 22 y Cll 19.
· Se realizó la identificación de los riesgos asociados a las estaciones de Transmilenio.
· Durante el segundo semestre, se propusieron 44 estaciones del componente troncal priorizadas para la intervención en 19 localidades, los cuales se mantuvieron hasta el final del año 2020, a las cuales se les suman los puntos críticos identificados por los reportes recibidos desde TRANSMILENIO S.A., por lo cual la intervención no está limitada a los puntos priorizados, sino que es dinámica según las necesidades del servicio.
· A corte del 31 de diciembre se han realizado 697 intervenciones en los puntos del componente zonal identificados como críticos. El objetivo de estas intervenciones es trabajar las problemáticas de seguridad en el sistema de transporte masivo, en el componente zonal, frente a la prevención al hurto a personas y a la necesidad de atender las medidas de bioseguridad y distanciamiento social con motivo del COVID19.
· Las actividades realizadas en el componente zonal, se vienen desarrollando en diferentes horarios, según la priorización realizada por TRANSMILENIO S.A; las acciones conjuntas realizadas fueron: uso adecuado del tapabocas, cumplimiento de la medida de pico y cedula, uso adecuado del SITP, metro y medio por la vida, uso adecuado de celular en vía pública, verificación de antecedentes a personas (solo policía), acompañamiento de Gestores de Convivencia y Policía en los paraderos y recomendaciones de autocuidado y autoprotección en la utilización del sistema. 
· Frente a las acciones en el territorio, en lo que va corrido del segundo semestre se han realizado 1501 intervenciones en las 19 localidades donde se está implementando la estrategia de Transporte Público. De estas, 804 se han realizado en el componente troncal y 697 en el componente zonal; 705 han sido de prevención, 603 han sido de control y 193 han sido conjuntas entre prevención y control, para un total de 1501 intervenciones realizadas por el equipo territorial frente a la realización de espacios pedagógicos y de sensibilización en temas de prevención, y a la implementación de planes de control del delito en los diferentes puntos.
· Desde la Secretaría Distrital de Seguridad, Convivencia y Justicia – SDSCJ, también nos encontramos trabajando con el IPES y TRANSMILENIO S.A en la elaboración de una oferta de servicios para vendedoras y vendedores informales del Sistema de Transporte, con el fin de brindarles nuevas oportunidades de trabajo, y estamos realizando operativos en compañía de Migración Colombia, la Policía de Prevención y el Comando Trasporte Masivo, con el fin de identificar a las y los ciudadanos venezolanos que se encuentran de manera irregular en el territorio nacional. 
· Adicionalmente, durante este trimestre, de manera conjunta con la Subgerencia de Comunicaciones y Atención al usuario de TRANSMILENIO S.A se logró sacar la estrategia de comunicaciones, la cual cuenta con una campaña y un plan de trabajo para ser aplicado el componente troncal.
·  interinstitucional y los operativos de control para la seguridad.
4. Proyecto: La Caracas Revive:
El proyecto denominado La Caracas Revive, pretende lograr ganar la confianza de la en un territorio que está en el imaginario colectivo como inseguro. Esto se pretende hacer, colectivizando las necesidades y sus soluciones, apropiando espacios antes críticos y convirtiéndoles en espacios para el sano disfrute, libres de situaciones complejas de seguridad y donde el desarrollo de la personalidad vaya de la mano de los deberes ciudadanos, en línea con el nuevo Plan de Desarrollo, en donde el ambiente y la seguridad sean ejes dinamizadores de Bogotá.
Esta estrategia tiene como objetivo resignificar un espacio tan vital e importante como la Avenida Caracas en el imaginario colectivo, en la ciudadanía que vive, trabaja o transita por este espacio, en las empresas privadas y comercio en general, en los actores educativos. El trabajo de los Equipos Territoriales de la Secretaría de Seguridad, Convivencia y Justicia (SSCJ), permite identificar el comportamiento de los delitos de alto impacto, violencias o comportamientos contrarios a la convivencia y cada una de las modalidades delictivas que afectan la sana convivencia. El trabajo constante con las comunidades y grupos que cohabitan este tramo vial ha permitido incluir acciones que permiten trabajar de manera conjunta en la solución de problemáticas que afectan la seguridad y la convivencia de un importante sector de la ciudad. 
A continuación, se enuncian cada uno de los logros y resultados alcanzados entre los meses de julio y septiembre de 2020:
• 11 recorridos y trabajo de campo con equipos de prevención y control de la Secretaría de Seguridad para evaluación de acciones en terreno. 
• 6 recorridos de identificación problemática con entidades distritales entre julio y agosto 2020
• 7 mesas de trabajo con los alcaldes locales entre julio y agosto de 2020.
• 14 entidades comerciales vinculadas, entre ellas grupo Éxito.
• 4 acciones de transformación de muros y paredes en la localidad de Mártires entre junio y septiembre de 2020.
• 2 acciones de intervención interinstitucional de postes y mobiliarios entre agosto y septiembre de 2020.
• Desarrollo de metodología de intervención con laboratorio de innovación de la Alcaldía de Teusaquillo entre julio y agosto de 2020.
• Trabajo articulado con estrategias como el Castillo de las Artes en la localidad de Mártires.
• Convenio interadministrativo 1567 con IDARTES.: Festival de las Artes Valientes : su primera fase, sobre la Avenida Caracas entre las calles 13 a la 26, en las localidades de Santa Fe y Los Mártires de la ciudad de Bogotá, durante las 24 horas del día con énfasis entre las 6:00 p.m. y las 6:00 a.m. Este proyecto, es la materialización de un convenio entre el Instituto Distrital de las Artes - IDARTES y la SDSCJ y Justicia para crear una oportunidad para que la ciudadanía se apropie y habite un espacio físico y simbólico que históricamente ha sido segregado y marcado por percepciones y prejuicios, situaciones que han impedido que los espacios sean experimentados a plenitud. Desde este territorio se construirán, de la mano de las comunidades que habitan y dan vida a este sector, nuevas narrativas que nos permitan entender que a través del arte y la cultura podemos pensarnos una ciudad que le pertenece a toda la ciudadanía, donde en el diálogo con distintas voces se experimenten otras formas de vivir los espacios desde la creación colectiva, la solidaridad, la empatía y el cuidado.
</t>
  </si>
  <si>
    <t xml:space="preserve">Se logró avanzar en 341 intervenciones que permitieron acercarse a las localidades y así intervenir en los diferentes espacios.
Adicionalmente, se articuló con la Secretaría de Educación para acordar lineamientos técnicos de Mesa de Entornos Escolares y priorización de instituciones educativas que inician Reapertura Gradual, Progresiva y Segura (R-GPS) en 2021 incluyendo temática de personas habitante de calle. Lo anterior, permitió generar un plan piloto de convivencia y reapertura con Policía de Prevención y Gestores en nueve (9) localidades.
</t>
  </si>
  <si>
    <t xml:space="preserve">De acuerdo al plan interinstitucional establecido entre la Secretaría de Educación del Distrito (Programa ECO) y Policía Metropolitana (Infancia y Adolescencia), para el acompañamiento a la Reapertura Gradual, Progresiva y Segura R-GPS, durante el mes de junio se aplicaron 311 Encuestas de Seguridad y Convivencia completando un total de 664 encuestas en los 44 entornos educativos priorizados como parte de las acciones necesarias para actualizar la identificación de factores de riesgo físicos y sociales en el entorno que puedan afectar la integridad de niños, niñas y adolescentes. Durante la aplicación de la encuesta se invita a la ciudadanía a hacer parte de las Redes CUIDAdanas como espacio para la escucha solidaria, la participación incidente y la construcción colectiva de confianza que garantice la seguridad y convivencia de la comunidad educativa y los habitantes del sector.
Se realizó Ciclo Expedición piloto en contra jornada con alumnos del Colegio priorizado Carlos Pizarro IED de la localidad de Bosa, en el marco de la articulación con la estrategia Al Colegio en Bici, liderado por la secretaría de Movilidad y el programa Redes Protectoras de la Secretaría de Educación. La actividad incluyó taller lúdico pedagógico en el Parque Miami y Parque Atalayas II sector. También se incluyó a los guías pedagógicos en los chats de grupos ciudadanos de la estrategia "La Bici nos mueve con seguridad". Se tiene previsto programar Jornadas EcoTeatro en articulación con el programa ECO (Entornos Educativos Protectores y Confiables de la SED) en parques de los entornos educativos priorizados, como parte de las iniciativas para construir ecosistemas de convivencia y paz.
Plan Guitarra: Registro e identificación a personas que se desplazan en el transporte público, con el fin de realizar aplicación de la ley 1801 de 2006, sensibilización y orientación a la ciudadanía frente al autocuidado según la ocurrencia de delitos de alto impacto.
</t>
  </si>
  <si>
    <t>Se han realizado 1556 acciones en lo corrido del año, para el mes de septiembre se realizaron 180 acciones que han permitido la apropiación de los parques por parte de la comunidad, realizar acciones de acompañamiento en los colegios y fortalecer la seguridad en las rutas de los ciclistas. De igual manera, ha permitido mejorar la seguridad y convivencia en el sistema integrado de transporte público mediante la presencia de personal de entidad</t>
  </si>
  <si>
    <t>351 - Diseñar e Implementar al 100% un (1) plan de fortalecimiento al Centro de Comando, Control, Comunicaciones y Cómputo (C4), enfocado a la interconectividad las cámaras de seguridad de la ciudad y el transporte público (Transmilenio) junto con el fortalecimiento de bases de datos con antecedentes criminales de delincuentes.</t>
  </si>
  <si>
    <t>Porcentaje de avance en el diseño e implementación de un (1) plan de fortalecimiento del Centro de Comando, Control, Comunicaciones y Cómputo C4</t>
  </si>
  <si>
    <t>Plan de fortalecimiento diseñado e implementado  al Centro de Comando, Control, Comunicaciones y Cómputo (C4), enfocado a la interconectividad las cámaras de seguridad de la ciudad y el transporte público (Transmilenio) junto con el fortalecimiento de bases de datos con antecedentes criminales de delincuentes.</t>
  </si>
  <si>
    <t>C4</t>
  </si>
  <si>
    <t>Ada Luz Sandoval Herazo</t>
  </si>
  <si>
    <t xml:space="preserve">Se avanza en la formulacion del plan de fortalecimiento institucional. Se adicionó el convenio para la modernización tecnológica de la plataforma de atención de llamadas, sistema de monitoreo y visualización, soporte, funcionamiento y mantenimiento, incorporando nuevas necesidades para el fortalecimiento del C4. Igualmente se contrataron los servicios de apoyo para fortalecer la cantidad de operadores de la línea de emergencias, dada la mayor demanda de este servicio con ocasión a la emergencia relacionada con le COVID-19. Se contrataron los servicios profesionales para el desarrollo de estrategias de fortalecimiento de la operación y gestión del C4.
Así mismo se resalta que de acuerdo a la mencionada situación extraordinaria causada por la emergencia mundial del COVID19, generó un alto número de llamadas que desbordo cualquier cálculo o proyección que se pudiera haber realizado; y es así como para el C4 en su componente NUSE 123 se han superado todos los cálculos, pasando de recibir 30.000 llamadas en promedio diario a recibir hasta 118.000 llamadas en un día; razón por la cual, se requería ir incrementando la capacidad de atención del C4 ¿ NUSE 123, con el fin de incrementar el número de llamadas atendidas; razón por la cual la Secretaria de Seguridad, Convivencia y Justicia fortaleció la operación de recepción y tramite de incidentes con una cobertura más amplia en la Sala Unificada de Recepción - S.U.R., y el despacho de los servicios de salud en el CRUE, para lo cual se realizó una redistribución de estaciones de trabajo con licenciamiento de PremierOne, las cuales fueron ubicadas de la siguiente forma:
*76 Estaciones de PremierOne para la S.U.R., y 24 en el Centro de Formación de ETB, Barrio Modelo Norte.
*40 Estaciones de PremierOne para despacho del CRUE, en las instalaciones de la Secretaria de Salud y 30 ubicadas en la ETB, sede de Chapinero de la calle 57.
Para conseguir un mayor distanciamiento entre los operadores en su labor diaria, disminuir el personal dentro de la sala y para generar zonas aisladas que evitarían que en caso de presentarse un positivo por COVID19 y este pueda afectar más personas, la operación de recepción se distribuyó en diferentes espacios; para lo cual se realizó distribución del total de funcionarios de la sur en cinco salas, incluida la SUR, promoviendo el distanciamiento como medida de prevención.
Para el caso de contratación por prestación de servicios de operadores fue un total de 113 personas quienes iniciaron fase de capacitación la primera semana de mayo y van hasta el mes de agosto.
</t>
  </si>
  <si>
    <t xml:space="preserve">• Se realizó el diseño en un 90% del plan de fortalecimiento al C4 así como 
• Se continuaron las labores para dar continuidad de la operación del NUSE 123, mediante las adiciones y prorrogas con los operadores de soporte ETB mediante el convenio 561 de 2014 así como las labores de interventoría 
• Se inicio el Quality program (programa de calidad) con Motorola Solutions, proveedor de servicios de la plataforma del NUSE123 a fin de identificar los factores de mejora tecnologicos y operativos de la operación NUSE 123. 
• Se conformo un equipo dedicado al monitoreo de la operación NUSE 123, diario a fin de mejorar la atención de los operadores.
</t>
  </si>
  <si>
    <t xml:space="preserve">Se está realizando la estructuración del plan integral de mejoramiento tecnológico para la vigencia 2021-2024, articulado con los lineamientos establecidos por la oficina Asesora de Planeación
Se garantiza el fortalecimiento de los organismos de seguridad con jurisdicción en el Distrito Capital en cuanto al suministro de bienes y servicios de tecnología e informática, equipos para vigilancia, la actualización y el sostenimiento del sistema de radio, del sistema de video vigilancia y de la línea de emergencias. Así mismo, se busca mejorar los equipos técnicos para el apoyo de la investigación criminal, el procesamiento de pruebas y de inteligencia, así como la adquisición de equipos de comunicación, transmisión, operación y mantenimiento de todo el sistema integral de comunicaciones (Video Vigilancia, Voz y Datos) de la ciudad. Las actividades relevantes en la gestión del primer trimestre de la vigencia 2021 son:
ADQUISICIÓN ROBOT ANTIEXPLOSIVOS DE LA POLICÍA METROPOLITANA DE BOGOTÁ. Este contrato se ejecutó en el tiempo contractual establecido, inició el 7 de enero del año en curso y finalizó el 6 de marzo de 2021, realizando las capacitaciones y pruebas de campo pactadas contractualmente.
El 12 de marzo de 2021, fecha en la cual se dio la entrega de 845 detectores de metales portátiles, en los tiempos programados y de acuerdo con lo solicitado
Contrato 2062-2020 Internet Solutions S.A.S, por medio del cual se adquirió el Licenciamiento del software Foresen a la MEBOG, el proveedor ya hizo entrega del mismo.
Contrato 2093-2020 I3Net S.A.S, a través del cual se adquirieron diez (10) Videoproyectores destinados a la Fiscalía General de la Nación y diecinueve (19) Monitores Profesionales para la Policía Metropolitana de Bogotá. Ya se realizó la entrega de los mismos a las agencias.
Contrato 2094-2020 Tecnophone Colombia S.A.S, para la compra de 10 Portátiles a la Policía Metropolitana de Bogotá. el proveedor solicito una prórroga a la Orden de Compra por escases de partes para el ensamble de los Portátiles, sin embargo, a la fecha ya fueron entregados.
Así mismo se garantizó el servicio de telefonía celular de los organismos de seguridad.
Se avanzó en la estructuración del requerimiento técnico para la renovación de los radios APX de la policía con Motorola a fin de realizar la contratación II trimestre de 2021. Este involucra la adquisición de 2000 radios conforme a las necesidades establecidas por la MEBOG la secretaria distrital de seguridad.
</t>
  </si>
  <si>
    <t xml:space="preserve">Se realzó la negociación y estudio de mercado para el modificatorio del convenio interadministrativo No. 561, con el fin de prorrogar el proyecto de implementación de la planta telefónica NG911 VESTA.
Se contrataron los servicios de 3 operadores de la línea 123, para el fortalecimiento de la misma. De manera similar se contrataron los servicios de un apoyo legal profesional, para apoyar en la suscripción de convenios y contratos con otros entes privados y públicos.
</t>
  </si>
  <si>
    <t>Se formuló y se presentó al comité directivo el plan de fortalecimiento.
Se mantiene la operación del nuse 123 , los sistemas de videovigilancia, así como los contratos de interventoría y  el personal de operación de la línea de emergencias con el fin de garantizar la continuidad de la operación de la línea 123 y de los demás componentes del sistema C4.</t>
  </si>
  <si>
    <t xml:space="preserve">361 - Formular e implementar al 100% el Plan de Continuidad de Negocio del C4 con sitios alternos multipropósito </t>
  </si>
  <si>
    <t>Porcentaje de avance en la formulación e implementación del Plan de continuidad de negocio del C4 con sitios alternos multipropósito</t>
  </si>
  <si>
    <t xml:space="preserve"> Plan de Continuidad de Negocio del C4 con sitios alternos multipropósito, formulado e implementado</t>
  </si>
  <si>
    <t xml:space="preserve">Se avanza en la formulacion de plan de continuidad del negocio, Se contrató el servicio de conectividad de datos del sistema de videovigilancia, garantizando la continuidad del servicio.
Durante lo corrido de este año, se han realizado aproximadamente a la fecha 10.600 visitas de mantenimiento preventivo y/o correctivo por parte de los contratistas de instalación y mantenimiento, lo cual resume los ciclos de mantenimiento del sistema de video vigilancia de la ciudad, esto ha permitió la estabilización de las 5125 (Ver tabla de distribución de cámaras por localidad y UPZ) cámaras instaladas e interconectadas, especialmente en las 4850 cámaras que son monitoreadas por la policía, siendo unificadas en una única plataforma de administración para su operación.
</t>
  </si>
  <si>
    <t>Se realizó el diseño del plan de fortalecimiento el C4 al 90% en conjunto con la oficina de planeación. Entre los entregables se relacionan los siguientes: Sistema de gestión de continuidad del negocio (BCMS) Sistema redundante según RTO/RPO/RSL y el Sistema de copias de seguridad. Se dio continuidad a los contratos de los proveedores de conectividad, mantenimiento y interventoria del sistema de video vigilancia, así cómo el mantenimiento del sistema de radio troncalizado.</t>
  </si>
  <si>
    <t xml:space="preserve">En comité directivo del 19 de marzo se aprobó el plan de continuidad del negocio del C4 diseñado en coordinación entre la oficina asesora de planeación y el personal del C4. El plan de continuidad se presentó como respuesta a las oportunidades de mejora identificadas en la operación del C4, donde se resaltan la siguientes:
• Baja capacidad del C4 para continuar prestando sus servicios ante la ocurrencia de incidentes disruptivos: 
• Infraestructura TI con enfoque operacional de nivel mínimo
• No disponibilidad mecanismos funcionales alternos (TI/misión)
• Obsolescencia tecnológica
• Falta de integración e interoperabilidad sistemas
• Centralización (punto único de falla)
• Ausencia de trazabilidad en llamadas y acciones (RPO)
• Bajo nivel de conformidad frente a estándares técnicos
Como alternativa de solución se seleccionó desarrollar un sistema de gestión de continuidad de negocio (BCMS). Este basado en estándares y buenas prácticas internacionales que involucre planes de recuperación de desastres, resiliencia de los servicios, gestión de capacidades técnicas en continuidad de agencias y colaboradores en integración e interoperabilidad 
</t>
  </si>
  <si>
    <t xml:space="preserve"> A continuación se describen las principales actividades desarrolladas durante el primer semestre del 2021:
-Con base en la política de continuidad de negocio, definida y aprobada en abril 2021, se plantearon los objetivos de continuidad de negocio.
-Se definió la ficha técnica de aspectos a ser cubiertos en un potencial servicio de transferencia de conocimiento.
-Se realiza la programación presupuestal para los sistemas de gestión. Por otro lado, se avanza en la revisión técnica.
-Se avanza en el estudio de fortalecimiento del CAD con la policía MEBOG
Se resaltan los avances que se detallan por cada una de las temáticas, que se enuncian a continuación:
-Campañas de sensibilización en el uso de la Línea 123: se adelantaron, en coordinación con el aliado tecnológico ETB y la Oficina de Comunicaciones de la SDSCJ, campañas de sensibilización para el adecuado uso del número de emergencias 123 por parte de los ciudadanos, integrando conceptos que buscan mejorar la percepción y conocimiento del NUSE 123 y su correcto uso. Estas campañas se adelantaron en el Distrito a través de las redes sociales (Facebook, Instagram, Twitter, Tap Tap), Podcast, televisión y Radio.
</t>
  </si>
  <si>
    <t>Actualmente se encuentra en revisión el plan, y en ajustes a la ejecución por medio de un cronograma detallado, en el cual se preveén actividades de definición de la  estrategia integral de mejora de los indicadores de calidad, eficiencia y eficacia, de seguridad de la Información ISO 27001, y de continuidad de negocio para el C4, formulización documental, desarrollo de competencias, implementación y  mejora contínua.</t>
  </si>
  <si>
    <t>352 - Aumentar  en 15% el número de cámaras instaladas y en funcionamiento en la Ciudad</t>
  </si>
  <si>
    <t xml:space="preserve">Porcentaje cámaras aumentadas,  instaladas y en funcionamiento en la ciudad </t>
  </si>
  <si>
    <t>Cámaras aumentadas en 15%, instadas y en funcionamiento en la Ciudad</t>
  </si>
  <si>
    <t xml:space="preserve">• Se realizó la conexión de nuevas cámaras de privados y otras entidades, por medio del contrato de conectividad permitiendo el aumento de cámaras en 1326 en la vigencia 2020, sin recurrir a la compra de nuevas cámaras.
• Se dio continuidad a los contratos de los proveedores de conectividad, mantenimiento y interventoría del sistema de video vigilancia, así como el mantenimiento del sistema de radio troncalizado, lo cual permite dar continuidad a la operación sin exposición al riesgo durante la transición de cambio de anualidad.
• Adicionalmente, se inicia la proyección de realizar las fichas técnicas de la adquisición de nuevos radios y bodycams para el cuerpo de la policía.
</t>
  </si>
  <si>
    <t>No se asignaron recursos en la vigencia 2021 para la compra de cámaras durante el 2021 y aumentar el número de cámaras en la vigencia 2021</t>
  </si>
  <si>
    <t>No se reporta avance físico, teniendo en cuenta que para la vigencia 2021, no fueron asignados recursos que permitan el cumplimiento y desarrollo de la misma.</t>
  </si>
  <si>
    <t>Se prevé la adquisición de cámaras durante la vigencia 2022</t>
  </si>
  <si>
    <t>371 - Modernizar al 100% el Número Único de Seguridad y Emergencias (NUSE 123)</t>
  </si>
  <si>
    <t>Porcentaje de avance en la modernización del Número Único de Seguridad y Emergencias (NUSE 123)</t>
  </si>
  <si>
    <t>Número Único de Seguridad y Emergencias (NUSE 123), modernizado</t>
  </si>
  <si>
    <t xml:space="preserve">La Secretaría Distrital de Seguridad, Convivencia y Justicia a través de la Oficina del Centro de Comando, Control, Comunicaciones y Cómputo - C4, ha estimado la pertinencia y viabilidad técnica de permitir la integración de la Secretaría Distrital de la Mujer al Número Único de Seguridad y Emergencias NUSE 123, sujeto al cumplimiento de los lineamientos técnicos, administrativos y operativos generales.
De acuerdo con los incidentes reportados a la Secretaría Distrital de la Mujer estima prioritario y estratégico para el Distrito Capital, su integración con el Número Único de Seguridad y Emergencias NUSE 123, con el propósito de contribuir con la seguridad o respuesta integral a urgencias y emergencias hacia las mujeres víctimas de violencias en la ciudad. Se contrataron servicios profesionales para la implementación del plan de Modernización.
</t>
  </si>
  <si>
    <t>Se realizó la integración de la secretaria de la mujer mediante resolución y se dio inicio al piloto de operación de la misma en la integración con el sistema NUSE 123.</t>
  </si>
  <si>
    <t xml:space="preserve">Se avanzó en la estructuración de fichas técnicas y estructuración de convenio con la registraduría general para obtener permisos para realizar análisis de información en el sistema de videovigilancia lo cual permitiría realizar reconocimiento de rostros y mejorar los procesos de policía judicial.
Adicionalmente, se continua en la implementación y seguimiento del cronograma presentado por la ETB para la puesta a punto de la planta telefónica NG911 de C4.
</t>
  </si>
  <si>
    <t xml:space="preserve">Es necesario para la implementación del proyecto en la presente vigencia, contar previamente con un convenio interadministrativo, tripartita (SDSCJ, PONAL y RNEC) que permita el acceso e intercambio de información entre el sistema de video vigilancia de la ciudad, las herramientas de video  analítica a adquirir por la SDSCJ y la Base de datos de Biometría Facial de  la Registraduria, aspecto que a la fecha de la presente solicitud no ha sido posible, debido a la revisión técnica, jurídica, financiera y operacional, que están realizando actualmente la  RNEC y la Policía MEBOG, previo a la realización de la minuta del convenio interadministrativo. Es de aclarar que este tipo de convenio para acceso a la base de datos de biometría fácil de la RNEC, es único y primigenio en Colombia, esto quiere decir que la Policía y la SDSCJ serán las primeras entidades del estado en tener acceso a esta información en tiempo real. 
Razón por la cual, están  siendo sometidos a revisión de la Secretaria General de la Dirección general de la Policía (Por ser firmado por el director general de esa institución, a la ves la RNEC), los documentos previos a la realización de la minuta del convenio (Estudio previo de necesidad para establecer la conveniencia y oportunidad para la suscripción de convenio con Registraduría nacional del estado civil y ficha técnica para la adquisición de herramientas de video analítica y de equipos de interconexión a la base de datos de la RNEC), garantizándose todos los protocolos de seguridad y acceso a información establecidos por la Registraduria. 
Así las cosas, si en el  mejor de los casos tuviéramos firmado el convenio para el mes de julio, y a partir de la firma del mismo, se iniciara un proceso de contratación de las herramientas de analítica y los equipos requeridos para interconexión con la base de datos de la Registraduria; este proceso demoraría aproximadamente 3 meses, lo que permitiría tener un contrato firmado para finales del mes de octubre de 2021, dejando solo dos meses de la presente vigencia para la implementación y ejecución del proyecto, aspecto que generaría que gran parte del presupuesto quedara en reserva debido a que este tipo de proyectos requieren mínimo de 8 meses para su implementación.  
Por lo anterior, se considera como una mejor opción, firmar el convenio en la presente vigencia e implementar el proyecto en la vigencia 2022, iniciándose el proceso de contratación del mismo en el primer trimestre de 2022.
</t>
  </si>
  <si>
    <t>Se ha cumplido con  la implementación de 300 analíticas, así mismo se ha avanzado en un 90% en la implementación de la planta telefónica</t>
  </si>
  <si>
    <t>372 - Promover la vinculación de 2.000 policías nuevos para la prevención y control del servicio policial en la ciudad a través de un plan de promoción e incentivos para su incorporación</t>
  </si>
  <si>
    <t>Número de policías nuevos vinculados para la prevención y control del servicio policial en la ciudad a través de un Plan de promoción e incentivos para su incorporación</t>
  </si>
  <si>
    <t>Promoción de la vinculación de 2.000 policías nuevos para la prevención y control del servicio policial en la ciudad a través de un plan de promoción e incentivos para su incorporación</t>
  </si>
  <si>
    <t xml:space="preserve">La Secretaría Distrital de Seguridad, Convivencia y Justicia, por conducto de la Subsecretaría de Seguridad, considera pertinente y oportuno garantizar con recursos adicionales para la adición presupuestal al proyecto, con el fin de poner en marcha el plan de becas para 1.500 nuevos policías que sean admitidos, y se espera que incluyan el costo de matrícula, derechos de grado, equipos y pruebas por el valor que la Policía defina.
Este proyecto que ha sido diseñado en mesas de trabajo con la Policía y basado en los documentos y soportes enviados por la Policía Metropolitana de Bogotá, quien estará a cargo de la formulación logística y metodológica del proceso, permitirá acompañar el deseo de muchos jóvenes de ingresar a la institución y que entrará en vigencia en el segundo semestre de 2021.
Con respecto al costo total de los elementos del equipo del curso a patrulleros, se contemplan los valores discriminados de este componente, compuestos por matricula, derechos de grado, equipo y pruebas de 450 mujeres y 1050 hombres, para lo cual se requiere disponer de la suma doce mil millones, para lo cual se está gestionando un traslado entre proyectos de inversión.
Con relación a este tema se tiene una cotización de FORPO que realiza el costo total, teniendo en cuenta las anteriores variables descritas, indicando que la cuota de administración que cobraría sería del 4%, razón por la cual se recomienda investigar otras maneras, en donde dentro de estas se plantea que para la adquisición de dotación se tienen líneas de compra eficiente y así mismo se puede llevar a cabo la suscripción de un convenio con la Policía Metropolitana de Bogotá.
</t>
  </si>
  <si>
    <t>Se desarrollan varias actividades  tales como:
-Se entrega oficialmente el documento de Plan de Incorporación incluyendo un diagnóstico actualizado y los ajustes realizados por la oficina de Planeación. Se expide la resolución respectiva para la adopción del Plan. Se elabora minuta, actualmente en revisión y pendiente de la firma por parte de la Policía Nacional.  Se define el alcance del convenio teniendo en cuenta los costos y riesgos con FORPO Y PONAL. 
- Se realiza reunión interna para definir planes de acción a realizar dentro de la ejecución del Plan de Incorporación.
- Se sostiene reunión con FORPO para presentación de propuesta y validación de elementos que se adquieren con ellos dentro del Plan de Incorporación.
- Se expide minuta de convenio interadministrativo del Plan de Incorporación y así mismo para revisión por parte de la subsecretaria de seguridad y convivencia y expedición de concepto favorable.
-Se avanza en la consolidación con la dirección de seguridad en un visor de información para el Plan de Incorporación. 
- Se realiza reunión con la Policía Metropolitana y la oficina de talento humano para la revisión del proceso de compra de paquetes turísticos según observaciones de la Contraloría.</t>
  </si>
  <si>
    <t>OBJETIVO 2</t>
  </si>
  <si>
    <t>Porcentaje de avance en el diseño e implementación de una (1) estrategia para el fortalecimiento de la cultura ciudadana y la participación para la seguridad, convivencia y prevención de violencias basadas en género y el machismo</t>
  </si>
  <si>
    <t>Estrategia de fortalecimiento de la cultura ciudadana y la participación para la seguridad, convivencia y la prevención de violencia basada en género y el machismo, a través de la gestión en el territorio, diseñada e implementada</t>
  </si>
  <si>
    <t>Durante el periodo se realizaron las siguientes actividades: Atención a plantones: 173/ Acompañamiento en marchas: 77/ Atención al bloqueo en vías: 31/Control de aglomeraciones (concentraciones): 76 /Diseño y aplicación de un formulario para la recolección de información de campo frente a las diferentes actividades atendidas, que permite identificar elementos de tiempo, modo, lugar y actores presentes/ Construcción de base de datos organizada y actualizada con la información de los y las Gestores de Convivencia/ Proceso de inducción para los integrantes del componente/ Primera fase del proceso de formación Red de Saberes/ Bitácora, programador y carga laboral de los integrantes del componente/Documento técnico y teórico del trabajo desarrollado por el programa Gestores de Convivencia desde su creación/Fichas informativas de preparación operativa para jornadas de movilización.</t>
  </si>
  <si>
    <t xml:space="preserve">Durante el periodo comprendido entre enero  y diciembre de 2020, el equipo de gestores, realizó 1.586 acompañamientos e intervenciónes de mediación a las diferentes actividades de protesta y movilización social, con el fin de convertirse en el componente de mediación y concertación más efectiva con la ciudadanía y las instituciones del distrito capital, en los diferentes territorios, espacios, actividades y eventos; el diálogo como herramienta fundamental para mantener la dignidad humana, con la cual se evita que la protesta y manifestaciones se transformen en alteraciones al orden público, a la convivencia, por ello, se propicia la seguridad y convivencia ciudadana.  · Se ha logrado un trabajo articulado desde el Puesto de Mando Unificado, el cual opera de manera permanente las 24 horas y los 7 días de la semana, cuenta con la presencia y participación continua de funcionarios de la Secretaría, es allí, en donde de manera articulada con las demás entidades del distrito, se reciben todos y cada uno de reportes de acontecimientos de la Capital de la República, en aras de hacer seguimiento o que requieran especial atención por parte de algunas o todas las entidades, quienes coordinan desde sus competencias para dar una respuesta óptima, eficaz y operativa. 
· Otro elemento importante realizado por la estrategia en el marco de la emergencia del Covid-19, es la construcción de espacios de diálogo con los diferentes colectivos organizados, previo a grandes protestas y movilizaciones, con el fin de evitar que puedan convertirse en un riesgo frente al aumento del contagio. A través de estos ejercicios de elaboración de -pactos conjunto-, se ha incentivado opciones de protesta por medio de plataformas virtuales y se ha fortalecido la confianza institucional y los canales de comunicación de manera óptima con estos actores. Se han concertado pactos frente a acciones de protesta con: a) Las diferentes hinchas de barras futboleras que confluyen en la ciudad de Bogotá, b) Los grupos identitarios como la Coordinadora Antifascista, c) Los grupos feministas, d) Los grupos comunales, e) Las organizaciones de trabajadores, y f) las demás expresiones de la sociedad civil.  · Realización diaria de un programador digital, donde se recopilan las diferentes solicitudes de acompañamiento que le hacen al equipo de Gestores de Convivencia, de esta manera se tienen presente las mismas, para que previo a la fecha de realización de la actividad, se programe el número de gestores que atenderá las solicitudes. La información que alimenta el programador, nos llega por varias fuentes: a) por el Sistema ORFEO de la Secretaría; b) por los Correos electrónicos institucionales; c) por articulación con las diferentes entidades; d) a través de las redes sociales, e) por información directa de los actores (líderes de manifestaciones) y e) por traslado de competencia de la Secretaría Distrital de Gobierno (ente encargado del sistema de información de protestas en la ciudad). 
</t>
  </si>
  <si>
    <t xml:space="preserve">En el primer trimestre, se alcanzó con el cumplimiento de varias acciones a través de estrategias como la reactivación de la mesa interinstucional en donde participaron funcionarios de las Secretarías de Seguridad, de la Mujer, de Integración Social. Adicionalmente, la Policía, Fiscalía, ICBF, Migración Colombia y Ministerio del Interior. Lo anterior se realizó con el fin de hacer análisis, seguimiento y prevención de casos de feminicidios en la ciudad.
Ahora bien, con la articulación de la Secretaría de Seguridad y de la Mujer, se desarrolló una campaña de comunicación para dar a conocer en qué consiste la violencia contra las mujeres y sus derechos, y a dónde pueden recurrir en caso de ser víctimas de la violencia.
Teniendo en cuenta lo anterior, y conforme con las estrategias implementadas, se logró el fortalecimiento ciudadano en temas de seguridad y convivencia permitiendo avanzar en procesos de habilidades de resolución de conflictos.
</t>
  </si>
  <si>
    <t xml:space="preserve">Desarrollo de Jornada de diálogo con niños, niñas y sus familiares, para contar lo qué les lastima. Socialización de las actividades pedagógicas que ofrece la Secretaría Distrital de Seguridad, Convivencia y Justicia, para niños y niñas, sus padres, familiares, y cuidadores. El tema a tratar fue Los niños y las niñas expresan situaciones que los lastiman, con la participación de 10 niños y niñas
Con el tema de "Los 7 pilares para el empoderamiento hacia la prevención del abuso sexual infantil", participaron 20 niños y niñas, en grupos pequeños y a cielo abierto.
Con la actividad construcción de capacidades para el manejo de los temas objeto de las jornadas pedagógicas que deben realizar los equipos territoriales, gestores de convivencia y promotores comunitarios en las localidades; se abordaron temas como: 
1. Violencias en entornos de las familias
2. Abuso sexual infantil
3. Diversidad sexual y de género
4. Violencia basada en género y contra la mujer
Dificultades encontradas para la realización de actividades en el territorio: se realizó una reunión con lideresas de poblaciones de especial atención constitucional, Migrantes y población transgénero, donde se trataron temas como: 
1. Importancia de la conformación de redes Ciudadanas
2. Dificultades de los grupos de migrantes
3. Dificultades de los grupos transgénero
</t>
  </si>
  <si>
    <t>Las actividades de esta estrategia en el marco de la Seguridad Ciudadana, la Convivencia y la Justicia, están dirigidas a realizar procesos pedagógicos para la construcción de capacidades en la ciudadanía en general, de manera que permitan prevenir, mitigar y atender las violencias y hechos delictivos en contra de las mujeres.</t>
  </si>
  <si>
    <t>OBJETIVO 3</t>
  </si>
  <si>
    <t>337 -     300 jóvenes vinculados al Sistema de Responsabilidad Penal Adolescente con consumo problemático de sustancias psicoactivas que ingresan al programa de seguimiento judicial de tratamiento de drogas y a la estrategia de responsabilización.</t>
  </si>
  <si>
    <t>Número de jóvenes vinculados al Sistema de Responsabilidad Penal Adolescente con consumo problemático de sustancias psicoactivas que ingresan al programa de seguimiento judicial de tratamiento de drogas y a la estrategia de resposabilización</t>
  </si>
  <si>
    <t>300 Jóvenes vinculados al Sistema de Responsabilidad Penal Adolescente con consumo problemático de sustancias psicoactivas que ingresan al programa de seguimiento judicial de tratamiento de drogas y a la estrategia de resposabilización</t>
  </si>
  <si>
    <t>Dirección de Responsabilidad Penal Adolescente</t>
  </si>
  <si>
    <t xml:space="preserve">Ivan Arturo Torres </t>
  </si>
  <si>
    <t xml:space="preserve">
A 30 de septiembre se avanza con un 30% de la programación para 2020, se han adelantado sesiones de socialización del Programa con la Secretaría Distrital de Salud (Dirección de Aseguramiento), autoridades del SRPA (Jueces especializados, Fiscales, Defensorías de Familia y Defensores Públicos), EPS (Unicajas Comfacundi y Famisanar) e IPS-SPA (Remy y Unitox). Se construyó ruta de atención con Capital Salud EPS, se elaboró primera versión de ruta de ingreso la cual será puesta a consideración del ICBF, la Personería de Bogotá, la Procuraduría General de la Nación y el Subcomité de Justicia Restaurativa del Distrito para su validación.
Beneficios: El Programa parte de asumir que el consumo problemático de sustancias psicoactivas, más que atenuarse durante el tiempo de las sanciones que las autoridades judiciales imponen a las y los adolescentes, en general tiende a agravarse. En razón de lo anterior, la estrategia se centra en la identificación de las necesidades de las y los adolescentes y jóvenes y los remite a tratamiento basado en evidencia científica bajo supervisión judicial y promueve su inclusión social, educativa, productiva y cultural a fin de asegurar que puedan construir proyectos de vida lejos del delito, antes o después de la sanción.  En el caso de Bogotá la estrategia apenas empieza a implementarse, pero la experiencia del Ministerio de Justicia y del Derecho informa que, a pesar de atender adolescentes y jóvenes policonsumidores que se iniciaron en el consumo de sustancias psicoactivas entre los 8 y los 10 años, los niveles de reincidencia, luego de pasar por el Programa logran disminuir a porcentajes que se encuentran entre el 5% y el 6%.
Principales obstáculos para el cumplimiento de la meta PDD: Las y los adolescentes y jóvenes se encuentran afiliados a distintas Entidades Promotoras de Salud EPS y ello supone entrar en contacto y establecer acuerdos con cada una. Hecho el contacto con las EPS es necesario verificar cuáles son las IPS de su red de prestadores que tienen programas de atención al consumidor de sustancias psicoactivas, visitarlas, revisar su Modelo de Tratamiento y asegurar que esté acorde con la normatividad vigente (Res. 5269/17). Una vez esto esté OK, se requiere construir con la EPS la ruta de atención a fin de garantizar una valoración oportuna y la remisión a valoración para tratamiento por consumo. Recibido el Plan de Tratamiento hay que coordinar con las autoridades judiciales la celebración de la audiencia en que se aplicará el Principio de Oportunidad y/o la sustitución de la sanción para que el juez respectivo ordene el programa. Todo esto hace que el proceso sea demasiado lento.
</t>
  </si>
  <si>
    <t xml:space="preserve">En la vigencia 2020 se cumplió el 100% de la programación prevista, la implementación del Programa ha supuesto el despliegue de un proceso de articulación, sensibilización y socialización.
Durante la vigencia 2020 las autoridades del SRPA remitieron al Programa 116 adolescentes y jóvenes. Luego de verificar los temas de afiliación se ha realizado sensibilización con 59 adolescentes y jóvenes pre-candidatizados; de estos se activó ruta de salud e ingreso al programa en 30 casos a través de Capital Salud EPS, Famisanar EPS y Sanitas EPS, de los cuales: • Dos (2) jóvenes se encuentran en fase de desintoxicación (Internación hospitalaria en REMY IPS), • Dos (2) adolescentes en fase de deshabituación (Internación hospitalaria en REMY IPS), 
• Cuatro (4) adolescentes en fase ambulatoria a través de la IPS REMY, • Cinco (5) adolescentes en fase ambulatoria en IPS UNITOX 13 adolescentes y jóvenes con Plan de tratamiento y Audiencia de legalización de Principio de Oportunidad / Sustitución de sanción privativa de la libertad, • Tres (3) adolescentes con Plan de Tratamiento (pendientes de audiencia para sustitución privativa de la libertad y remisión a PSJTD), 
• Un (1) adolescente con Plan de Tratamiento (pendiente de audiencia para legalización Principio de Oportunidad y remisión al PSJTD).  En 16 casos, el ingreso se produjo por aplicación del Principio de Oportunidad y en 14 por sustitución de sanción.  Adicionalmente, se construyeron las rutas de ingreso del Programa (por aplicación del principio de Oportunidad y para adolescentes en ejecución de la sanción), las cuáles serán puestas a consideración del ICBF, la Personería de Bogotá, la Procuraduría General de la Nación y el Subcomité de Justicia Restaurativa del Distrito para su validación. La implementación del Programa ha supuesto el despliegue de un proceso de articulación, sensibilización y socialización. Durante la vigencia 2020 se han desarrollado las siguientes acciones: • Capacitación y sensibilización a las diferentes autoridades e instituciones pertenecientes al SRPA, sobre las líneas de acción y articulaciones necesarias para el desarrollo del Programa de Seguimiento Judicial al Tratamiento de Drogas. • Articulación con Ministerio de Justicia para que las autoridades del SRPA en Bogotá (jueces, fiscales, defensores públicos y defensores de familia) participaran en jornadas de formación e intercambio con las cortes de drogas de los Estados Unidos y el equipo que lidera la implementación del Programa en Medellín. • Articulación interinstitucional desde el PSJTD con Entidades Prestadoras de Servicios de Salud (EPS) y operadores que trabajan en conjunto con estas, para la vinculación de adolescentes y jóvenes a procesos de atención terapéutica frente a la problemática de consumo de SPA. • Reuniones de articulación y construcción de acuerdos de atención con las EPS (Capital Salud, Unicajas Comfacundi, Famisanar y Sanitas). • Reuniones de articulación, estudios de caso, recepción y seguimiento a casos con las diferentes IPS, con las que se cuenta con convenio actualmente (REMY y UNITOX IPS).
• Recepción de casos y articulación con las diferentes autoridades del Sistema de Responsabilidad Penal Adolescente (Jueces con función de Conocimiento, Asistentes Sociales de Jueces con función de Conocimiento, Jueces con función de Garantías, Fiscalías, Asistentes Técnicos Fiscalías, Defensorías de Familia, Defensorías Publicas y Equipos de los diferentes centros de atención especializada (CAE).  • Revisión de expedientes de adolescentes y jóvenes remitidos al PSJTD, como parte del proceso de preselección de casos.  • Desarrollo de espacios de trabajo con familias en el fortalecimiento de corresponsabilidad, herramientas de regulación y gestión emocional, contextualización de los procesos terapéuticos y judiciales que llevan los adolescentes del SRPA en el PSJTD, • Programación y participación de audiencias para ingreso al PSJTD y audiencias de seguimiento. Articulación y activación de ruta de atención con el IDIPRON, para la vinculación de adolescentes y jóvenes al Programa de mitigación de dicha entidad. • Articulación y activación de ruta de atención con el IDIPRON, para la vinculación de adolescentes y jóvenes al Programa de mitigación de dicha entidad • Desde la estrategia de entrenamiento en habilidades socioemocionales, se trabajó en articulación con los profesionales del PSJTD y de la IPS Remy desarrollando un proceso de auto cambio guiado a través de sesiones presenciales en la IPS por medio de una cartilla guía del trabajo con los adolescentes vinculados. </t>
  </si>
  <si>
    <t xml:space="preserve">Con corte a 31 de marzo de 2021, se avanzó en un 16,67% de la meta, correspondiente a 10 adolescentes y jóvenes que fueron vinculados al sistema de responsabilidad penal adolescente, los cuales están recibiendo tratamiento por consumo de sustancias psicoactivas.
De igual manera, se logró la articulación con las EPS Capital Salud, Famisanar EPS y Sanitas EPS, lo que permite que los tiempos de asignación de citas sean ágiles y que se asignen con un criterio de oportunidad a los jóvenes vinculados. 
Se espera para la vigencia 2021, vincular a 50 jóvenes más para que sean beneficiarios del programa. 
</t>
  </si>
  <si>
    <t xml:space="preserve">La implementación del Programa de Seguimiento Judicial de Tratamiento de Drogas constituye un aporte de gran relevancia para la ciudad pues permite brindar tratamiento médico basado en evidencia científica y bajo supervisión judicial a adolescentes y jóvenes que cometen delitos como consecuencia del consumo problemático de sustancias psicoactivas.
Durante el primer semestre de la vigencia se han vinculado 30 jovenes, los cuales están recibiendo tratamiento en distintas IPS de la ciudad. La articulación con las EPS Capital Salud, Famisanar y Sanitas ha permitido que los tiempos de la asignación de citas sean ágiles y que estas se den bajo un criterio de oportunidad.
El Programa busca disminuir la reincidencia procurando que la o el adolescente ofensor desista de la conducta delictiva; para esto ha sido muy importante el realizar las visitas domiciliarias a 8 familias en el periodo, generando adherencia e información clara con las familias, en pro de trabajar en conjunto con la familia o red primaria con la que cuente el adolescente para su proceso.
</t>
  </si>
  <si>
    <t>Durante la vigencia a 30 de septiembre han sido remitidos 174 adolescentes y jóvenes para vialidad de ingreso, de los cuales 37 han sido vinculados al programa de seguimiento judicial al tratamiento de drogas en las diferentes modalidades de atención, a través de la activación de la ruta en salud con las diferentes EPS e IPS prestadoras del servicio de atención especializada para el consumo de sustancias psicoactivas, con el acompañamiento permanente del equipo en los diferentes momentos del proceso, tanto jurídico como de salud.  
Un aspecto importante dentro del desarrollo del programa, es la articulación con las entidades del sector salud, las autoridades judiciales y las demás entidades que componen el Sistema de Responsabilidad Penal para Adolescentes, acompañando el proceso de aprestamiento y puesta en marcha, así como hacer seguimiento a la implementación en todo el Distrito.</t>
  </si>
  <si>
    <t>338 -  Atender 800 adolescentes y jóvenes a través de las diferentes rutas del programa distrital de Justicia Juvenil Restaurativa</t>
  </si>
  <si>
    <t>Número de adolescentes y jóvenes atendido a través de rutas del programa distrital de Justicia Juvenil Restaurativa</t>
  </si>
  <si>
    <t>800 Adolescentes y jóvenes atendidos a través de rutas del programa distrital de Justicia Juvenil Restaurativa</t>
  </si>
  <si>
    <t xml:space="preserve">Gracias a la sólida articulación entre la Dirección de Responsabilidad Penal Adolescente y las autoridades del SRPA se logró vincular a 53 adolescentes y jóvenes a las dos rutas de ingreso que se encuentran en ejecución y que se describen a continuación:
1) Principio de Oportunidad en la modalidad de suspensión del procedimiento a prueba, en esta línea por iniciativa de la Fiscalía General de la Nación y bajo el control de legalidad de un Juez con función de Control de Garantías, los adolescentes y jóvenes son beneficiados con la aplicación preferente del Principio de Oportunidad bajo la modalidad de Suspensión del Procedimiento a Prueba. Tras ser remitidos al Programa, las y los adolescentes y jóvenes comienzan un proceso enmarcado en los principios de la Justicia Restaurativa para lograr tres objetivos: responsabilizarse de sus actos, reparar el daño causado y reintegrarse a su contexto familiar, comunitario y social como ciudadanos responsables y con un proyecto de vida alejado de la violencia y el delito; 2) Procesos restaurativos para adolescentes y jóvenes con procesos penal en curso y/o en cumplimiento de sanción: En esta línea son atendidos adolescentes y jóvenes que se encuentran en etapa de juzgamiento y adolescentes y jóvenes que cumplen sanciones privativas y no privativas de la libertad y son remitidos por los Jueces con función de Conocimiento (encargados de hacer seguimiento a la sanción según el artículo 147 de la Ley 1098 de 2006), las Defensorías de Familia y/o los equipos de las Unidades Atención del SRPA. Se abordan casos por diferentes tipos de delito siempre y cuando la o el postulado cumpla con unos requisitos objetivos y subjetivos previamente determinados. Se realizan procesos restaurativos y encuentros víctima - ofensor en los que participan las familias y, si es del caso, los miembros de la comunidad que puedan llegar a verse afectados.
Beneficios: El Programa Distrital de Justicia Juvenil Restaurativa (PDJJR) presta atención a víctimas, adolescentes y jóvenes ofensores y a algunos miembros de sus familias. Proceso enmarcado en los principios de la Justicia Restaurativa para lograr tres objetivos: Responsabilizarse de sus actos, reparar el daño causado y reintegrarse a su contexto familiar, comunitario y social como ciudadanos responsables y con un proyecto de vida alejado de la violencia y el delito. Los índices de reincidencia de las y los adolescentes y jóvenes atendidos son del 4%. El pasado mes de agosto de 2020 se evaluó el cumplimiento de objetivos de los Planes Integrales Restaurativos propuestos por las y los adolescentes y jóvenes ofensores teniendo como resultado el 87,8% de cumplimiento.
Principales obstáculos para el cumplimiento de la meta PDD: A septiembre de 2020 no se presentan retrasos para la meta, si bien las dinámicas se han visto alteradas dada la situación generada por COVID-19 la articulación existente no ha afectado el avance de la meta.
</t>
  </si>
  <si>
    <t xml:space="preserve">Durante julio a diciembre de 2020 ingresaron 92 adolescentes y jóvenes, de los cuales 59 ingresaron a través de la línea de Principio de Oportunidad en la modalidad de Suspensión del Procedimiento a Prueba y 33 en ejecución de la sanción.  Las dos líneas de atención a través de las cuales se ha brindado atención durante este periodo en el Programa Distrital de Justicia Juvenil Restaurativa (PDJJR) son:
• Principio de Oportunidad en la modalidad de suspensión del procedimiento a prueba, en esta línea por iniciativa de la Fiscalía General de la Nación y bajo el control de legalidad de un Juez con función de Control de Garantías, los adolescentes y jóvenes son beneficiados con la aplicación preferente del Principio de Oportunidad bajo la modalidad de Suspensión del Procedimiento a Prueba. Tras ser remitidos al Programa, las y los adolescentes y jóvenes comienzan un proceso enmarcado en los principios de la Justicia Restaurativa para lograr tres objetivos: responsabilizarse de sus actos, reparar el daño causado y reintegrarse a su contexto familiar, comunitario y social como ciudadanos responsables y con un proyecto de vida alejado de la violencia y el delito;
• Procesos restaurativos para adolescentes en ejecución de sanción: En esta línea son atendidos adolescentes y jóvenes que se encuentran en etapa de juzgamiento y adolescentes y jóvenes que cumplen sanciones privativas y no privativas de la libertad y son remitidos por los Jueces con función de Conocimiento (encargados de hacer seguimiento a la sanción según el artículo 147 de la Ley 1098 de 2006), las Defensorías de Familia y/o los equipos de las Unidades Atención del SRPA. Se abordan casos por diferentes tipos de delito siempre y cuando la o el postulado cumpla con unos requisitos objetivos y subjetivos previamente determinados. Se realizan procesos restaurativos y encuentros víctima – ofensor en los que participan las familias y, si es del caso, los miembros de la comunidad que puedan llegar a verse afectados.
En el periodo julio a diciembre 2020, entre los casos que ingresaron y aquellos que se encontraban en atención y en seguimiento se atendieron 467 personas entre ofensores y víctimas, adicionalmente se atiende entre 1 y 2 personas de la red de apoyo, conllevando la atención en promedio de 1.000 personas con quienes se adelantaron alrededor de 5.000 atenciones.
Durante 2020 (julio a diciembre) se participó en 15 escenarios de articulación y socialización de la Justicia Restaurativa, con: Coordinador Nacional de Seguridad de Homecenter, Policía de Infancia y Adolescencia de Bogotá, Corporación Infancia y Desarrollo (operador de la SED para el SRPA), Defensores de familia, equipo de Transmilenio, equipo de Santander de ICBF y Secretaria de Gobierno de Santander, estudiantes de maestría de políticas públicas de la Nacional y jóvenes del CAE Bosconia.
De igual forma, se adelantó proceso de articulación para el fortalecimiento de habilidades de regulación emocional con la estrategia “Cuenta hasta 10”, vinculando 56 personas en calidad de víctimas, familia u ofensor, brindando estrategias de auto regulación desarrollando a la fecha 489 atenciones. 
</t>
  </si>
  <si>
    <t xml:space="preserve">
Con corte a 31 de marzo de 2021, se alcanzó el 31% de lo programado para esta vigencia, correspondiente a la atención de 31 adolescentes y jóvenes a través de las diferentes rutas del programa distrital de Justicia Juvenil Restaurativa. 
Las dos líneas de atención a través de las cuales se ha brindado atención durante este periodo en el Programa Distrital de Justicia Juvenil Restaurativa (PDJJR) son:
1) Principio de Oportunidad en la modalidad de suspensión del procedimiento a prueba, en esta línea por iniciativa de la Fiscalía General de la Nación y bajo el control de legalidad de un Juez con función de Control de Garantías, los adolescentes y jóvenes son beneficiados con la aplicación preferente del Principio de Oportunidad bajo la modalidad de Suspensión del Procedimiento a Prueba. Tras ser remitidos al Programa, las y los adolescentes y jóvenes comienzan un proceso enmarcado en los principios de la Justicia Restaurativa para lograr tres objetivos: responsabilizarse de sus actos, reparar el daño causado y reintegrarse a su contexto familiar, comunitario y social como ciudadanos responsables y con un proyecto de vida alejado de la violencia y el delito. 
2) Procesos restaurativos para adolescentes y jóvenes con procesos penal en curso y/o en cumplimiento de sanción: En esta línea son atendidos adolescentes y jóvenes que se encuentran en etapa de juzgamiento y adolescentes y jóvenes que cumplen sanciones privativas y no privativas de la libertad y son remitidos por los Jueces con función de Conocimiento (encargados de hacer seguimiento a la sanción según el artículo 147 de la Ley 1098 de 2006), las Defensorías de Familia y/o los equipos de las Unidades Atención del SRPA. Se abordan casos por diferentes tipos de delito siempre y cuando la o el postulado cumpla con unos requisitos objetivos y subjetivos previamente determinados. Se realizan procesos restaurativos y encuentros víctima ofensor en los que participan las familias y, si es del caso, los miembros de la comunidad que puedan llegar a verse afectados.
La justicia restaurativa parte del reconocimiento de un conflicto entre la víctima y el ofensor, en el que tiene interés la comunidad. Ella, se centra en el daño más que en el delito e involucra a la víctima (a la que busca atender, proteger y reparar), al adolescente / joven infractor (a quienes procura responsabilizar por la conducta delictiva, comprometer en iniciativas orientadas a reparar el daño causado y a generar capacidades para mediar su inclusión social, educativa, productiva, etc.), y a la comunidad (a la que busca hacer co-responsable de la resolución de los conflictos en que se ven inmersos sus adolescentes y jóvenes).
El Equipo Pedagógico Artístico de la DRPA, en articulación con la Secretaria Distrital de Educación y la Corporación Infancia y Desarrollo ha logrado vincular a la oferta educativa a 24 adolescentes y jóvenes que se encontraban desvinculados del sistema educativo y no tenían contemplado retomarlo; se trabajó frente a su proyecto de vida y actualmente se encuentran avanzando satisfactoriamente.
</t>
  </si>
  <si>
    <t xml:space="preserve">El Programa Distrital de Justicia Juvenil Restaurativa (PDJJR) busca resaltar el carácter pedagógico que la Ley 1098 de 2006 asigna al proceso judicial y a las medidas y sanciones en el marco del SRPA, generar otras formas de responder y encarar el conflicto generado con ocasión del delito y buscar salidas alternativas al uso de la sanción y en especial a la privación de la libertad. 
Durante el primer semestre de 2021, se atendieron 84 adolescentes y jóvenes que ingresaron al programa, durante la atención se realizó trabajo con los ofensores, sus familias y sus comunidades buscando hacerlos co-responsables de la conducta delictiva y de la resolución del conflicto generado con ocasión del delito.
El trabajo con las víctimas busca ayudarles a identificar y a trabajar en los daños que les fueron causados; con los adolescentes ofensores se centra en la responsabilización y la reparación; con las familias se centra en la identificación de factores de riesgo y la activación de factores protectores. En el año 2021 han terminado proceso con cese de la acción penal 67 casos por cumplimiento de objetivos restaurativos. 
</t>
  </si>
  <si>
    <t>Entre enero a septiembre de 2021, el Programa Distrital de Justicia Juvenil Restaurativa (PDJJR) a través de las rutas del programa distrital de Justicia Juvenil Restaurativa ha brindado atención a 203 adolescentes y jóvenes del Sistema de Responsabilidad Penal Adolescente que ingresaron en esta vigencia. Así mismo, se brinda atención a quienes ingresaron en la vigencia anterior y que aún se encuentran en proceso o en seguimiento. El programa brinda atención a víctimas, adolescentes y jóvenes ofensores y a algunos miembros de sus familias; el proceso se orienta a incidir en la responsabilización por el comportamiento de carácter delictivo, acrecentar la conciencia del daño causado en los derechos de terceros, generar acciones orientadas a reparar a las víctimas y ganar capacidades para reintegrarse a su medio familiar y comunitario como personas con derechos y deberes y como actores social proactivos. Con las víctimas se trabaja en el reconocimiento del daño generado a partir del delito, la atención de dicho daño, la promoción de su participación en la resolución del conflicto generado con ocasión de la conducta delictiva y la reintegración a su medio familiar y comunitario.</t>
  </si>
  <si>
    <t>341 -  Vincular 1.500 adolescentes y jóvenes del Sistema de Responsabilidad Penal Adolescente mediante la implementación de estrategias orientadas a fortalecer su atención integral</t>
  </si>
  <si>
    <t>Número de adolescentes y jóvenes vinculados al Sistema de Responsabilidad Penal Adolescente mediante la implementación de estrategias orientadas al fortalecimiento de la atención integral</t>
  </si>
  <si>
    <t>1.500 adolescentes y jóvenes del Sistema de Responsabilidad Penal Adolescente vinculados mediante la implementación de estrategias orientadas a fortalecer su atención integral</t>
  </si>
  <si>
    <t xml:space="preserve">Indicador: 368 Número de adolescentes y jóvenes vinculados al Sistema de Responsabilidad Penal Adolescente mediante la implementación de estrategias orientadas al fortalecimiento de la atención integral
Avances: Avances: A 30 de septiembre, 73 adolescentes y jóvenes han sido vinculados a estrategias orientadas a fortalecer su atención integral. 
46 adolescentes y jóvenes sancionados con privación de la libertad han recibido atención (psicosocial, pedagógica, artística, educativa y ocupacional) en el Centro de Atención Especializada Bosconia; dicha atención busca ayudarlos a construir proyectos de vida y de futuro lejos del delito y a disminuir el riesgo de reincidencia.
27 fueron vinculados a la Estrategia de atención especializada a víctimas y adolescentes y jóvenes ofensores vinculados al SRPA por la presunta comisión de delitos contra la libertad, integridad y formación sexual en Bogotá; esta estrategia, ofrece atención terapéutica individual, grupal y familiar a los adolescentes ofensores y a las víctimas.
De igual forma, se ha avanzado en el diseño de una Estrategia de atención a adolescentes y jóvenes que ingresan al SRPA por la presunta comisión de conductas de carácter delictivo y son reintegrados a su entorno familiar, con o sin vinculación a un proceso judicial en Bogotá. Se ha venido generando articulación con la Regional Bogotá del ICBF y la coordinación de la Unidad de Fiscalías del SRPA a fin de identificarlos, caracterizarlos y construir rutas que garanticen su vinculación a la estrategia. También se ha avanzado en la consecución de un espacio físico que acoja la estrategia en asocio con el IDIPRON, el DADEP y la Lotería de Bogotá.
Beneficios: el diseño y articulación para la puesta en marcha de las nuevas estrategias, que en conjunto con el fortalecimiento a los programas ya existentes integran ofertas para que los adolescentes y jóvenes participen de un conjunto de estrategias (psicosociales, pedagógicas, artísticas, educativas y ocupacionales) que les permitan construir proyectos de vida lejos del delito y disminuir el riesgo de reincidencia.
Principales obstáculos para el cumplimiento de la meta PDD: A septiembre de 2020 no se presentan retrasos para la meta, si bien las dinámicas se han visto alteradas dada la situación generada por COVID-19, la articulación existente no ha afectado el avance de la meta.
</t>
  </si>
  <si>
    <t xml:space="preserve">En la vigencia 2020, 100 adolescentes y jóvenes fueron vinculados a estrategias orientadas a fortalecer su atención integral.  1. Estrategia para la atención de adolescentes y jóvenes vinculados con sanción privativa de la libertad en el marco del SRPA:  Es importante indicar que el CAE Bosconia viene siendo intervenido con un equipo de pedagogos y artistas que trabajan en diferentes frentes: enriquecimiento del ambiente y las estrategias comunicativas de las y los adolescentes y sus familias (estrategia generada al evidenciar que en las visitas virtuales los flujos comunicativos se agotan con rapidez y las comunicaciones se tornan funcionales); estrategia para incidir en la responsabilización por la conducta de carácter delictivo; exploración de iniciativas de reparación de los daños causados en la persona de la víctima; estrategia de fortalecimiento de la capacidad resiliente de los adolescentes y jóvenes y; como recurso para incentivar su desarrollo personal, entre otros.   Durante 2020 se llevaron a cabo 82 intervenciones.  Adicionalmente el CAE cuenta con el acompañamiento psicosocial del equipo de la Estrategia de Entrenamiento en Habilidades Emocionales “Cuenta Hasta 10” de la Dirección de Responsabilidad Penal Adolescente, el cual ha venido brindando acompañamiento psicológico a las familias de los adolescentes y jóvenes, desarrollando estrategias de “cuidado al cuidador” con el equipo de educadores del operador pedagógico y el acompañamiento a los casos de adolescente y jóvenes que solicitan sustitución de sanción y/o permisos extramurales, con el fin de asegurar que sea una medida adecuada y que no genere riesgo para ellos ni para las y los habitantes de la ciudad.   2. Línea de atención especializada en salud mental y delitos contra la libertad, integridad y formación sexual. Los aprendizajes derivados de experiencias afines y la revisión de diferentes estudios a nivel nacional e internacional, así como los múltiples aportes recibidos por expertos que han venido cooperando con la Dirección de Responsabilidad penal Adolescente para el desarrollo de la estrategia han permitido establecer que esta se estructurará a partir de tres módulos de atención diferenciados:  • Módulo de Psicoeducación Sexual I. • Módulo de Psicoeducación Sexual II. • Módulo III Atención Especializada.
De igual forma, y con el ánimo de contar con un acompañamiento académico de alto nivel, la coordinación de la Estrategia durante 2020 se realizaron 8 sesiones de la Mesa Asesora de Expertos, las cuales contaron con la participación de invitados nacionales e internacionales que han presentado sus experiencias e investigaciones frente a la atención de adolescentes y jóvenes inmersos en conductas abusivas de carácter sexual.  En 2020 la Estrategia ha atendido un total de: 73 adolescentes y jóvenes ofensores y 13 víctimas en los diferentes módulos que se han venido implementando
3. Estrategia para la atención de Jóvenes que ingresan al SRPA y son reintegrados a su medio familiar con o sin vinculación a un proceso judicial.
Durante el 2020 se avanzó en el diseño de una Estrategia de atención a adolescentes y jóvenes que ingresan al SRPA por la presunta comisión de conductas de carácter delictivo y son reintegrados a su entorno familiar, con o sin vinculación a un proceso judicial en Bogotá, para ello, se realizó revisión de bibliografía y de bases de datos relacionadas con la problemática de la ciudad, con el fin de contar con un documento propuesta para esta estrategia.
El documento contiene un contexto, los objetivos, las rutas de entrada y la oferta institucional que se brindará en el marco de la estrategia. Dicho documento ha sido socializado con jueces y magistrados, así como con la Unidad de Responsabilidad Penal Adolescente de la Fiscalía. A partir de dichas socializaciones, el documento se ha ajustado, por lo que a la fecha se cuenta con un documento que recoge las recomendaciones de estos actores. 
1.3. Programa: 47 Calidad de Vida y Derechos de la Población privada de la libertad.
1.3.1. Meta Plan de Desarrollo 342:  Diseñar e implementar el 100% de las acciones priorizadas del plan de mejoramiento para la problemática de hacinamiento carcelario en Bogotá, que incluyen los diseños de la primera fase para la construcción de la nueva cárcel distrital.  La meta avanzó acorde con lo programado, es decir, en el 5% en la realización del diseño e implementación de las acciones priorizadas del plan de mejoramiento para la problemática de hacinamiento carcelario. A continuación, se relacionan las principales acciones desasrolladas:
1. Entrega de Elementos de Protección Personal. Se entregaron elementos de protección para el personal privado de la libertad de las Estaciones de Policía y URI de la ciudad. En total se han efectuado 23 entregas así: 49 termómetros, 101.002 tapabocas industriales, 79 cajas de guantes por 50 pares,144 galones de gel antibacterial por 4 litros cada uno, 407 galones de jabón para uso corporal por 20 litros cada uno y 4 litros de alcohol.  
A su turno, se han entregado con destino al personal asignado a la vigilancia y custodia de las personas privadas de la libertad en Estaciones de Policía y URI: 150 monogafas, 1.853 trajes antifluido lavables de bioseguridad, 4 cajas de Guantes de Nitrilo, 5.200 tapabocas industriales, 9542 máscaras N-95, 1 galón de gel antibacterial de 4 litros, 1 galón de alcohol de 4 litros, 1781 trajes de bioseguridad desechables, 1615 batas de protección y 500 caretas (estas últimas en articulación con la Fundación Acción Interna de Johanna Bahamón). 
Igualmente, desde el 19 de mayo de 2020 la SDSCJ viene haciendo entregas de elementos de limpieza y desinfección con destino a la población privada de la libertad de los centros de retención transitoria en Bogotá, como las Estaciones de Policía y URI de Bogotá. 
2. Entrega kits de aseo y colchonetas. Se entregaron un total de 4.641 kits de aseo para personas privadas de la libertad que se encuentran en centros de retención transitoria y 1.100 colchonetas a las personas privadas de la libertad de los centros de retención transitoria y se contrató el suministro de otras 939 que se materializará en 2021.
3. Control riesgo biológico centros de retención transitoria. Se realizó jornada de control de riesgo biológico en las Unidades de Reacción inmediata de Engativá, Ciudad Bolívar, Puente Aranda y Usaquén (Paloquemao). Adicionalmente fueron entregadas por parte de la SDCJ a la MEBOG 5 hidrolavadoras y 30 fumigadoras con destino a los centros de retención transitoria, los cuales ya fueron distribuidos por la MEBOG a todas las sedes.
4. Mantenimiento instalaciones Estaciones de Policía. Se culminaron las obras de mantenimiento y adecuación de los equipamientos priorizados por la MEBOG para las Estaciones de Policía de Kennedy, Bosa, Ciudad Bolívar, Santafé, Mártires, Teusaquillo, Engativá, Antonio Nariño, y Fontibón, con cargo a los recursos del Fondo de Seguridad Territorial, cuya readecuación de espacios nos permitió crecer en algunos cupos para personas privadas de la libertad en estos centros de retención. Estas obras se enfocaron en el mantenimiento de pisos, techos, pintura epóxica en muros, celdas, baterías sanitarias y redes eléctricas e hidrosanitarias.
5. Atención en salud. Prevención. La SDSCJ mantuvo la estrategia de tamizaje médico para captura de síntomas asociados a Covid-19 en los centros de retención transitoria, en el marco de esta estrategia se atendieron 7.115 personas privadas de la libertad (varias veces se valoró a la misma persona) y a 301 custodios, para un total de 7.416 valoraciones médicas.  Afiliación por listado censal. En cumplimiento del Decreto 858 de 2020 el Distrito afilió por listado censal a 476 personas privadas de la libertad sindicadas de la comisión de delitos que se encuentran en los centros de retención transitoria. Con esta estrategia, se logró reducir a solo 57 casos (2%) el número de reclusos que están pendientes de validación de su aseguramiento en salud.
6. Revista Artes y Letras. El Canarito - Letras con carácter-, es una revista que nace en la Biblioteca URI-Puente Aranda con la finalidad de continuar brindando los servicios de promoción de lectura, escritura y oralidad. En el marco del Convenio con Bibliored se hizo la reproducción de 1.000 unidades durante septiembre, ejemplares que fueron repartidos entre las personas privadas de la libertad de la Cárcel Distrital y de las Estaciones de Policía y URI.
7. Diseños y primera fase de la nueva cárcel Distrital.  La Secretaría pretende adelantar durante el cuatrienio las gestiones administrativas, presupuestales y logísticas necesarias para llevar a cabo la fase uno para la construcción de una nueva Cárcel para la ciudad. Esta fase uno supone habilitación del uso de suelo, selección de inmueble, disponibilidad del predio, viabilidad presupuestal del proyecto y contratación de estudios y diseños. En la vigencia 2020 se ha avanzado en la habilitación de las normas de uso del suelo para el desarrollo de un proyecto carcelario. Esta gestión se concretó con la expedición del Decreto 261 de 2020, que habilitó uso de suelo en toda la ciudad para construir una nueva Cárcel Distrital. Con todo, en el tercer trimestre de 2020 se logró la articulación con el Gobierno Nacional para contemplar la construcción de la nueva Cárcel Distrital en predios de la Picota. Para ello, esta Secretaría remitió antes de finalizar el año un borrador de Convenio Marco al Ministerio de Justicia y del Derecho, con el que se busca concretar las discusiones preliminares que se han adelantado. 
8. Centro Especial de Reclusión.  En 2020 esta Secretaría creó el equipamiento Centro Especial de Reclusión en la norma urbanística (Decreto 261 de 2020) y adquirió 3 inmuebles contiguos en donde será habilitado este equipamiento. La inversión para la adquisición de estos inmuebles fue de alrededor de 10.600 millones de pesos. Asimismo, el contrato de mantenimiento de equipamientos que tiene esta Secretaría fue inyectado con 2.000 millones de pesos para llevar a cabo adecuaciones a la infraestructura de los inmuebles adquiridos para poder habilitar el equipamiento en el primer semestre de 2021. El equipamiento tendrá una capacidad aproximada de 500 cupos.
9. Habilitación de nuevos cupos transitorios. Se registraron dos habilitaciones de cupos en centros de detención transitoria durante 2020. Por un lado, a partir de los mantenimientos realizados en nueve estaciones de policía, se logró optimizar el espacio disponible en celdas para habilitar 35 nuevos cupos. Por su parte, en el Complejo de Seguridad de Puente Aranda fueron habilitados 400 cupos transitorios, distribuidos así: (i) 200 entregados en mayo de 2020, a partir del uso temporal de las celdas del Centro de Traslado por Protección, ubicadas en el primer piso del Complejo; y (ii) 200 más entregados en septiembre de 2020, a través de la adecuación de algunas oficinas del segundo piso del Complejo. 
10. Caracterización de la población recluida. En 2020 se trabajó en la estructuración de un proyecto de análisis de datos de población privada de la libertad, priorizando la información disponible sobre las personas recluidas en centros de detención transitoria. En particular, durante 2020, el proyecto se enfocó en verificar el estado de los procesos penales de los detenidos, en aras de generar un sistema de alertas de vencimientos de términos en el proceso penal. Teniendo en cuenta este enfoque, se adelantó un piloto con la población detenida preventivamente del Complejo de Puente Aranda, en el que se revisó cada proceso penal en curso y se consolidó un listado de casos para ser revisado por parte de la Dirección Nacional de Defensoría Pública de la Defensoría del Pueblo. 
</t>
  </si>
  <si>
    <t xml:space="preserve">
Durante el periodo de enero a marzo de 2021, un total de 20 adolescentes y jóvenes han sido vinculados a estrategias orientadas a fortalecer su atención integral.
Gracias a la articulación del Equipo Pedagógico Artístico de la DRPA, la Secretaria Distrital de Educación y la Corporación Infancia y Desarrollo se logró vincular a la oferta educativa a 12 adolescentes y jóvenes que se encontraban desvinculados del sistema educativo. Los demás adolescentes y jóvenes del CAE Bosconia que son bachilleres se vincularon a educación universitaria o educación virtual con el SENA, implementándose de manera gradual procesos de alternancia educativa en espacios fuera del centro con autorización del juez competente, lo cual
ha permitido fortalecer la adherencia a los procesos de atención y ha fortalecido la construcción de los proyectos de vida de los jóvenes y adolescentes.
De igual manera, se están realizando espacios de formación deportiva y de expresión artística de lunes a viernes (entrenamiento personalizado, talleres de artes plásticas, arte circense, música, propuestas productivas, tejido y cine-foro), con participación de todos los jóvenes y adolescentes del CAE; las artes son asumidas como una mediación para trabajar en su responsabilización, el fortalecimiento de la empatía (para que puedan entender el daño causado con su actuar), el desarrollo del crecimiento personal y el cultivo del pensamiento crítico. Se ha conseguido una total adherencia de los jóvenes y adolescentes a estos espacios y eso ha permitido avanzar en los procesos que algunos de ellos llevan en el PDJJR.
Por otra parte, en el marco de la estrategia de atención especializada a víctimas y adolescentes y jóvenes ofensores vinculados al SRPA por la presunta comisión de delitos contra la libertad, integridad y formación sexual en Bogotá, se ha logrado la articulación y posicionamiento de la Estrategia con autoridades judiciales que reconocen el avance en su diseño e implementación. En la actualidad se reciben remisiones de diferentes fiscalías y juzgados del SRPA, se ha avanzado en el conocimiento de estrategias para el abordaje de este tipo de delitos, partiendo de reconocer experiencias basadas en evidencia con resultados favorables para Latinoamérica, Bogotá se posiciona como pionera en materia de atención de ofensores sexuales adolescentes de cara a prevenir la reincidencia.
La Estrategia ha permitido evidenciar que este tipo de delitos afecta principalmente a los niñas, niñas y adolescentes, que los ofensores son mayoritariamente integrantes de sus propias familias y que las agresiones y abusos ocurren primordialmente al interior de sus propias casas.
</t>
  </si>
  <si>
    <t xml:space="preserve">En el primer semestre de la vigencia 2021, en el Centro de Atención Especializada Bosconia ha brindado atención a jóvenes que cumplían sanciones privativas de la libertad por orden de las autoridades judiciales. El proceso de atención buscaba incidir en su responsabilización por la conducta delictiva, incentivarlos a retomar su proceso educativo, generar acciones orientadas a reparar a las víctimas y desarrollar capacidades para construir proyectos de vida lejos del delito. Mientras que la reiteración en el delito de un joven sancionado con privación de la libertad está por encima del 40%, en el caso de Bosconia esta es del 25%.
Por otra parte, en el programa para la Atención y Prevención de la Agresión sexual PASOS, se cuenta con los siguientes avances en el primer semestre:
-Se logra consolidar una experiencia líder en la atención de adolescentes y jóvenes que cometen conductas abusivas de carácter sexual, permitiendo que Bogotá sea una ciudad pionera que promueve la atención especializada por este tipo de conductas.
-Se posiciona la atención diferencial para víctimas con enfoque restaurativo por este tipo de delitos, quienes en su mayoría son niñas y niños, y familiares de las y los ofensores.
-El saldo social del trabajo realizado en el periodo con los 32 adolescentes atendidos es de gran importancia, pues los delitos sexuales que se cometen en el marco del SRPA afectan principalmente a niñas, niños y adolescentes, situación que se agrava al considerar que las y los ofensores son integrantes de sus propias familias y que los delitos ocurren al interior de sus propias casas.
-La estrategia apunta directamente a la prevención de los delitos sexuales, una modalidad delictiva que viene en aumento y que requiere atención prioritaria por parte de la sociedad y de las autoridades.
</t>
  </si>
  <si>
    <t>Durante lo corrido del 2021, se han presentado los siguientes avances en las siguientes estrategias: 
(A) Programa para la Atención y Prevención de la Agresión sexual * PASOS: en lo corrido del 2021 ha vinculado a través de sus diferentes rutas de ingreso a 154 personas: 29 adolescentes y jóvenes por Principio de Oportunidad, 33 adolescentes y jóvenes por la ruta de ejecución de la sanción y 23 por la ruta de Garantía de Derechos, 69 víctimas directas e indirectas. 
Lo anterior ha permitido posicionar al Programa como pionero en la atención por este tipo de conductas obteniendo el reconocimiento entre las autoridades judiciales y administrativas por su nivel de especificidad en la atención que responde al nivel de complejidad en cada caso e instala la idea de una atención no solo al fenómeno del abuso sexual infantil sino de intervención en los contextos familiares lo que resulta necesario para reducir la reincidencia en conductas sexuales abusivas y desinstalar la naturalización del abuso y lograr contextos más seguros y protectores. 
(B) Centro de Atención Especializada Bosconia, operó hasta junio de 2021, se atendieron 22 adolescentes y/o jóvenes, 20 ingresaron en 2020 y 2 en 2021; contó con la intervención de un equipo de pedagogos y artistas que trabajaron en: enriquecimiento del ambiente y las estrategias comunicativas de las y los adolescentes y sus familias; se fortalecieron procesos diarios de manera presencial y virtual con oferta en áreas gráfica, literaria, corporal, musical y cinematográfica, trabajo mediante centros de interés para profundizar en habilidades y conocimientos. 
(C) Estrategia de atención a adolescentes y jóvenes con medida de reintegro familiar y/o en egreso del SRPA: En coordinación con la Secretaría de Educación se inició en el mes de agosto el piloto de educación flexible para adolescentes y jóvenes de la estrategia de pos egreso. Se han vinculado 42 personas (egresados del SRPA, víctimas y comunidad).
(d) Intervención artística Centro de Internamiento preventivo (CIP) *La Acogida*: diseño y elaboración participativa de una intervención artística que fomente la apropiación y resignificación del espacio de ingreso, 12 adolescentes y jóvenes ubicados en el centro han participado en la estrategia.</t>
  </si>
  <si>
    <t>317 - Formar a 10.000 jóvenes en habilidades de mediación, tolerancia, empatía, autocontrol y manejo de emociones para prevenir la vinculación de jóvenes al delito, violencias y consumo de sustancias.</t>
  </si>
  <si>
    <t>Número de jóvenes formados en habilidades de mediación, tolerancia, empatía, autocontrol y manejo de emociones para prevenir su vinculación al delito, violencias o consumo de SPA</t>
  </si>
  <si>
    <t>10.000 jóvenes  formados  en habilidades de mediación, tolerancia, empatía, autocontrol y manejo de emociones para prevenir la vinculación de jóvenes al delito, violencias y consumo de sustancias.</t>
  </si>
  <si>
    <t xml:space="preserve">Sumna </t>
  </si>
  <si>
    <t xml:space="preserve">Acompañamiento a semilleros de jóvenes: 3/ Actividad de sensibilización con jóvenes en materia de prevención para consumo de SPA: 2/ Reunión con líderes y organizaciones para socialización, concertación y vinculación a la estrategia jóvenes: 7/ Encuentro general con representación de todos los equipos de la estrategia de jóvenes: 2/ Gestión de una resolución que permite la contratación de jóvenes en condiciones de fragilidad social (Res. 834 del 2020) / Aplicación de formulario de inscripción y caracterización de jóvenes, total de 450 inscritos, de los cuales hoy la institución cuenta con un documento con análisis de la información arrojada sobre aspectos sociales, económicos, familiares, psicosociales y territoriales de los jóvenes/ Selección de 100 jóvenes a contratar por la SCJ a jóvenes de 4 localidades aplicando 5 dimensiones de fragilidad social (Abandono escolar, maternidad y paternidad temprana, aporte económico al hogar, jefatura del hogar, vinculación al SRPA)/ Selección de jóvenes habitantes en las localidades priorizadas, para conformación de duplas de Big Partners (Gestores Juveniles)/ Acercamiento a 5 instituciones de educación superior en el marco de la construcción de procesos de cualificación y generación de oportunidades para los y las jóvenes participantes de la estrategia.  Principales obstáculos para el cumplimiento de la meta PDD: Se han presentado dificultades en el proceso de contratación para este tipo de población. Sin embargo para este fin se expidió la Resolución (Res. 834 del 2020), la cual agregó nuevos rangos de remuneración y requisitos de formación.
</t>
  </si>
  <si>
    <t xml:space="preserve">• Gestión de resolución interna que permite la contratación de jóvenes en condiciones de fragilidad social (Res. 834 del 2020).
• Realización de 15 reuniones con 89 líderes de las localidades priorizadas en 2020, 11 reuniones de socialización de inscripción con jóvenes, un grupo focal para la construcción y selección de mensajes claves para la comunicación de la estrategia. 10 reuniones para elaboración de acuerdos en localidades que inician a partir de 2021 con el propósito de iniciar la construcción de semilleros de jóvenes que participarán en los años siguientes. 
• Aplicación de formulario de inscripción y caracterización de jóvenes, total de 450 inscritos, de los cuales hoy la institución cuenta con un documento con análisis de la información arrojada sobre aspectos sociales, económicos, familiares, psicosociales y territoriales de los jóvenes. 
• Selección de 100 jóvenes a contratar por la SDSCJ a jóvenes de 4 localidades aplicando 5 dimensiones de fragilidad social (Abandono escolar, maternidad y paternidad temprana, aporte económico al hogar, jefatura del hogar, vinculación al SRPA).
• Selección de jóvenes habitantes en las localidades priorizadas, para conformación de duplas de Big Partners (Gestores Juveniles). Estos gestores formarán, supervisarán y acompañarán a los 100 jóvenes objeto de la intervención. Inicialmente estarán encargados del acompañamiento y recolección de documentos de contratación. 
• Socialización de jóvenes seleccionados con líderes locales para una re-validación del cumplimiento con los criterios de inclusión y exclusión de los mismos. 
• Acercamiento a 5 instituciones de educación superior en el marco de la construcción de procesos de cualificación y generación de oportunidades para los y las jóvenes participantes de la estrategia.
• Un total de 86 Sesiones formativas implementadas con jóvenes de Ciudad Bolívar, Kennedy, Bosa y Los Mártires, en habilidades de mediación, género, DDHH, cartografía social, planes de vida. 
• 17 Sesiones de formación correspondientes a 68 horas de trabajo diseñadas. 3. Realización de dos ferias de servicios para jóvenes en la localidad de Ciudad Bolívar, participó: SDSCJ, Secretaría Distrital de Salud, Alcaldía Local, SDD, Registraduría, Agencia Pública de Empleo y SDIS.
• 30 acciones adelantadas por los Jóvenes en el proceso de transformación comunitaria y de sus entornos, enmarcadas en cultura de paz y legalidad. 
• 300 Personas participantes en las acciones adelantadas por los jóvenes vinculados a la estrategia (en los procesos de transformación comunitaria). 6. 43 jóvenes vinculados bajo la modalidad de OPS a la Secretaría de Seguridad, Convivencia y Justicia.
</t>
  </si>
  <si>
    <t>En el marco de las estrategias "Transporte público" y "En bici nos cuidamos", 200 jóvenes capacitados por el Instituto Distrital para la Protección de la Niñez y la Juventud - IDIPRON se tomaron varios escenarios públicos como estaciones de TransMilenio, paraderos, alamedas, parques y ciclorutas, sensibilizando a la ciudadanía en temas de seguridad, cuidado y prevención de hurtos. Durante las próximas semanas se continuará con la sensibilización ciudadana en diferentes puntos de la ciudad priorizados por tener el mayor número de hurtos.</t>
  </si>
  <si>
    <t xml:space="preserve">La SDSCJ firmó el convenio interadministrativo número 1849 de 2020 con el Instituto Distrital para la Protección de la Niñez y la Juventud IDIPRON, el cual tiene como objeto aunar esfuerzos administrativos, técnicos y financieros con el fin de fortalecer la ejecución del plan territorial de seguridad y convivencia, con la participación de jóvenes beneficiaros que se encuentran vinculados en las diferentes estrategias pedagógicas del IDIPRON. Este convenio tiene vigencia hasta agosto del 2021 y ha logrado capacitar a jóvenes de 19 localidades en diferentes temas, manteniendo la continuidad de sus procesos. De igual forma, mediante este convenio, estos jóvenes han venido acompañando mediante su presencia y socialización de tipos de seguridad en espacios públicos como parques, ciclo vías y estaciones de Transmilenio. Se han realizado capacitaciones en las siguientes temáticas:
Fortalecimiento de temas SDSCJ con la participación de 196 jóvenes
Actividad Registro de Bici, con 181 jóvenes participantes
Trabajo en equipo y Trabajo en grupo, con 149 jóvenes participando
Proyecto de Vida y Estrategias de comunicación convenio 1849, 271 de jóvenes participantes
Fortalecimiento de actividades de campo, 271 jóvenes participantes
Qué es el código nacional de seguridad y convivencia ciudadana, con la participación de 180 jóvenes participantes
Resolución de conflictos 161 jóvenes participantes
Por otro lado, se han llevado a cabo 5 reuniones entre la SDSCJ y la Secretaría Distrital de Integración Social con el fin de suscribir un convenio administrativo con el fin de formar jóvenes y cumplir con las metas del plan de desarrollo.
</t>
  </si>
  <si>
    <t>Esta estrategia tiene como objetivo promover la construcción de planes de vida en jóvenes enmarcados en el ejercicio de la ciudadanía, centrados en cultura de paz y legalidad, incentivando las prácticas de transformación comunitaria y brindando formación a los jóvenes en habilidades de mediación, tolerancia, empatía, autocontrol y manejo de emociones, con lo cual se busca prevenir la ocurrencia de delitos tales como: lesiones personales, delitos sexuales, violencia intrafamiliar, hurto (en general), riñas y consumo de SPA.</t>
  </si>
  <si>
    <t>OBJETIVO 4</t>
  </si>
  <si>
    <t>316 -  Diseñar e implementar al 100% una estrategia de mediación comunitaria para dar respuesta a la conflictividad social</t>
  </si>
  <si>
    <t>Porcentaje de avance en el diseño e implementación de una (1) estrategia de mediación comunitaria para dar respuesta a la conflictividad social</t>
  </si>
  <si>
    <t>Estrategia de mediación comunitaria para dar respuesta a la conflictividad social diseñada</t>
  </si>
  <si>
    <t>Dirección de Acceso a la Justicia</t>
  </si>
  <si>
    <t>Mauricio Ciaz Pineda</t>
  </si>
  <si>
    <t>El trabajo interinstitucional ha permitido dar inicio al trabajo mancomunado que permitirá el cumplimiento total de la meta.</t>
  </si>
  <si>
    <t>El Trabajo colaborativo con entidades favorecio el avance de meta 
Estrategia de Transporte Público:
-Sensibilización y prevención en hurto a personas y hurto de vehículos en Bosa sector San José con la participación de PONAL y SDSCJ
-Registro y control en sector de TransMilenio calle 40 sur, con usuarios del sistema de transporte público, en la localidad de Ciudad Bolívar sector Lucero.
-Planes guitarra en zonas y rutas priorizadas por el delito de hurto a personas en el componente zonal, con la Comunidad en general, y con la Comunidad usuaria del transporte público en Rafael Uribe sector estación TransMilenio calle 40 sur.
Con la Estrategia de en bici nos Cuidamos se adelantó:
-Dos Decretos Distritales, 1 de Rutas Seguras y otra Registro Bici.
-El 16 y el 23 de junio -Mesa intersectorial de seguridad para ciclistas, cumplimiento la resolución 750/2020.
-El 23 de junio 2021 - Facebook Live "En bici nos cuidamos".
-Mesa de trabajo entre Secretaría Distrital de Movilidad, Secretaría Distrital de Educación y la SDSCJ para fortalecer oferta institucional programa "Al colegio en bici".
-Se acompañó un punto del programa Escuela bici del Instituto Distrital de Recreación y Deporte en la localidad de Chapinero, para generar mayor confianza a personas usuarias del programa
Con la acción de Entornos educativos seguros y confiables se logró:
-Se aplicaron 311 Encuestas de Seguridad y Convivencia, llegando a un total de 664 encuestas en los 44 entornos educativos para actualizar la identificación de factores de riesgo físicos y sociales que afectan la integridad de niños, niñas y adolescentes
-Con la acción Parques priorizados en Entornos de Confianza se realizaron 11 Recorridos de la confianza con el acompañamiento de IDPAC, JBB, UAESP, IDIPYBA, Alcaldías locales y Policía para identificar factores en parques para mejorar la percepción de inseguridad
-15 jornadas de encuestas en parques priorizados para caracterizar la población que habita y usa los parques, así como posibles situaciones violentas o conflictivas que ha sido víctima o testigo, en total se aplicaron 581 Encuestas
-11 Reuniones Comunitarias para dialogar sobre conflictos que se generan por el uso de parques y posibles acuerdos para generar la convivencia pacífica y respetuosa entre la comunidad
-13 Jornadas Comunitarias de resignificación y apropiación del espacio público, formalizándose 13 Redes Ciudadanas que trabajan en prevención de violencias y delitos familiar y barrial
-2 Diálogos con barras futboleras para trabajar alrededor de los conflictos por el uso y apropiación del parque
-Durante jornadas se realizó poda y mantenimiento de árboles, limpieza y pintura de postes, siembra de nuevos árboles y mejoramiento de infraestructura, con el apoyo de jóvenes de IDIPRON y acompañamiento de promotores comunitarios
-Se convocó a ciudadanía a participar y conformar redes Ciudadanas con el apoyo y acompañamiento de la SDSCJ y Policía Metropolitana garantizando seguridad</t>
  </si>
  <si>
    <t>Se iniciaron procesos de conformación de pactos y generación de alianzas interinstitucionales para la articulación de procesos en pro de la seguridad.</t>
  </si>
  <si>
    <t>319 - Fortalecer 800 grupos de ciudadanos vinculados a instancias de participación para la convivencia y seguridad.</t>
  </si>
  <si>
    <t>Número de grupos de ciudadanos vinculados a instancias de participación para la convivencia y seguridad</t>
  </si>
  <si>
    <t>800 grupos de ciudadanos vinculados a instancias de participación para la convivencia y seguridad, fortalecidos</t>
  </si>
  <si>
    <t xml:space="preserve">Constante </t>
  </si>
  <si>
    <t xml:space="preserve">Asistencia mesa técnica convenio IDPAC: 1; Asistencia mesa técnica convenio UNAL: 1; Comunicación de Gestores para fortalecimiento vía digital: 4997; Reunión con Grupos de Ciudadanos: 54; Diseñó de la estrategia de Fortalecimiento a Grupos Ciudadanos Comprometidos con la Seguridad y la Convivencia, basados en lo que se venía implementando en el cuatrienio anterior/ Diseñó metodología de Banco de Proyectos para implementar en el Territorio, según entornos priorizados/Se adelantó una encuesta de Necesidades de Formación, la cual se envió a los 813 GCSC para definir metodologías a aplicar en la Formación con el IDPAC.
Principales obstáculos para el cumplimiento de la meta PDD: Debido a la contingencia por la emergencia de salud - COVID - 19, no fue viable adelantar actividades presenciales con los Grupos De Ciudadanos Comprometidos con la Convivencia y la Seguridad - GCSC lo que generó dificultades en la implementación de acciones. No obstante, para retomar esa confianza en la comunidad y en especial con los grupos de ciudadanos se habilitaron canales digitales para tener un contacto permanente con las personas a través del envío de mensajes, tips de autocuidado, respeto, convivencia y temas de interés.
</t>
  </si>
  <si>
    <t xml:space="preserve">La estrategia aborda tres acciones fundamentales: 1) Promover la corresponsabilidad de los ciudadanos y su participación activa en el diseño e implementación de planes y actividades que contribuyeran con el mejoramiento de las condiciones de seguridad y convivencia de sus entornos; 2) Sensibilizar a los ciudadanos en temas de interés para la comunidad que aportaran al mejoramiento de las condiciones de seguridad de sus entornos; y 3) Promover el trabajo articulado entre la comunidad y la institucionalidad.  Específicamente, las acciones se han direccionado para impactar a los ochocientos trece (813) grupos de ciudadanos comprometidos con la seguridad y convivencia, con los cuales actualmente la comunicación es a través de sus coordinadores o líderes, quienes mantienen comunicación constante con los gestores de seguridad y convivencia de la Secretaría, de manera virtual, por los canales que los ciudadanos nos han autorizado activar (WhatsApp y correo electrónico). 
Lo anterior ha permitido que la Secretaría Distrital de Seguridad, Convivencia y Justicia, este en contacto permanentemente con la comunidad manteniéndola informada, logrando así que esta tenga una participación en materia de seguridad y convivencia impactando.  Cada localidad desarrollo acciones para el cumplimiento de las tres metas donde se pudo reconocer el trabajo de corresponsabilidad de parte de la ciudadanía, la acogida de la secretaría en los territorios y sobre todo, la ganancia que se da cuando se propician espacios más seguros y en convivencia con los siguientes resultados:  Actividad en espacio público - resignificación con la participación activa de grupos ciudadanos por la seguridad y convivencia en los entornos de confianza priorizados 90; Jornadas de formación con corregidores, lideresas/ líderes de JAC para la resolución y mediación de conflictos 3; Reunión de presupuestos participativos y Rendición de Cuentas 65; Reuniones con los grupos de Ciudadanos en los entornos de confianza priorizados 256; Seguimiento y/o actividades concertadas con grupos ciudadanos 6
</t>
  </si>
  <si>
    <t>Con la Activación del “Patrullando” como estrategia de diagnóstico en campo basado en teoría de ventanas rotas. Los recorridos cuentan con acción posterior de UAESP y conformación de redes #CUIDAdanas. Se han realizado 15 con 42 responsabilidades interinstitucionales. Se han desarrollado 848 acciones comunitarias para la seguridad y convivencia y 25 frentes locales de seguridad creados con codificación de Policía.</t>
  </si>
  <si>
    <t>1.  Sistema de cámaras de Valles de Cafam - Usme
En el barrio Valles de Cafam, de la localidad de Usme, se encuentra un proceso comunitario que además de consolidar las relaciones de convivencia, se ha complementado con la instalación de 48 cámaras con un centro de comando, donde se vigilan las condiciones de seguridad de 18 bloques residenciales. Gracias a la gestión del promotor comunitario, se adelantó revisión técnica, para posible conexión con el Centro de Comando, Control, Comunicaciones y Cómputo (C4), en compañía del Subsecretario de Seguridad, Fecha: 06-06-2021.
2. Feria de servicios plazoleta la Mariposa - Santafé
En el marco de las acciones adelantadas con el Jardín Botánico de Bogotá, se proyectó actividad de recuperación e involucramiento de los comerciantes que circundan la plazoleta de la mariposa, en la localidad de Santafé, con el ánimo de conformar red Ciudadana, que contribuya al cuidado de las plantas sembradas y la seguridad y convivencia. En el evento participaron IDIPRON, Gestores de Convivencia, Secretaría de Salud y SDSCJ. El aforo alcanzó las 200 personas. Fecha: 11-06-2021
3. Firma de pacto por la vida Metrovivienda ¿ Bosa
Tras un proceso previo de dialogo entre el comandante del CAI Metrovivienda, los jóvenes del sector y algunos líderes comunitarios, se desarrolló evento de feria de servicios en el marco de la firma de un pacto por la vida, entre las partes. En el evento participaron IDIPRON, SDSCJ, Policía de Prevención y Educación Ciudadana, colectivos de mujeres bici, jóvenes y adultos mayores. El aforo alcanzó las 120 personas. Fecha: 12-06-2021
4. Apoyo a la conformación de Frente de Seguridad Villa Luz, Engativá
Clausura de conformación Frente Seguridad Local correspondiente al sector Villa Luz, en la localidad de Engativá, evento que se realizó en coordinación con policía de prevención y educación ciudadana, en el Club de Suboficiales y Nivel Ejecutivo de la Policía Nacional. Gracias al trabajo de los promotores (as) comunitarios (as), se logró adelantar las acciones de convocatoria, reunión y las acciones para la conformación de dicho programa de participación ciudadana de la Policía. El aforo fue de 25 personas. Fecha: 18-06-2021
5. Firma de Pacto de corresponsabilidad para conformación de Red CUIdadana Barrios los Ángeles ¿ Puente Aranda 
En el marco del fortalecimiento y creación de redes CUIdadanas, se adelantó la firma del pacto de corresponsabilidad entre los habitantes del barrio los Ángeles de la localidad de Puente Aranda y la SDSCJ, coordinada por los promotores comunitarios en compañía de la alcaldía local, proyecto K-ua y Policía de la estación. El aforo para la firma del pacto fue de 87 personas, entre habitantes y representantes de las instituciones involucradas. Fecha: 28-06-2021</t>
  </si>
  <si>
    <t>Se fortalecieron 345 grupos con la realizarón de las siguientes acciones; actualización de grupos de ciudadanos, firmas de pactos de corresponsabilidad, elaboración de análisis situacionales con el fin de fortalecer los grupos de ciudadanos y mejorar la seguridad y la convivencia.</t>
  </si>
  <si>
    <t>419 - Implementar al 100% una (1) estrategia de participación ciudadana en la Secretaría de Seguridad, Convivencia y Justicia</t>
  </si>
  <si>
    <t>Porcentaje de avance en la implementación de una (1) estrategia de participación ciudadana en la Secretaría de Seguridad, Convivencia y Justicia</t>
  </si>
  <si>
    <t>Estrategia de participación ciudadana en la Secretaría de Seguridad, Convivencia y Justicia, Implementada</t>
  </si>
  <si>
    <t>Reynaldo Ruiz Solorzano</t>
  </si>
  <si>
    <t>Contante</t>
  </si>
  <si>
    <t xml:space="preserve">Se consolido la información enviada en los formularios por parte de las dependencias de la entidad, y con esta consolidación se realizará el diagnóstico del Plan de Participación Ciudadana.
La Secretaría Distrital de Seguridad, Convivencia y Justicia, se encuentra desarrollando las especificaciones para llevar a cabo la Audiencia Pública de Rendición de Cuentas y los espacios secundarios de Rendición de Cuentas con los grupos de valor y de interés, explicando y justificando la gestión de la entidad, permitiendo preguntas y cuestionamientos, con el fin de informar públicamente sobre las decisiones y explicar la gestión pública, sus resultados y los avances en la garantía de derechos. Por lo anterior, la SDSCJ actúa de forma transparente, entregando a la ciudadanía toda aquella información de la gestión desarrollada e información solicitada, de interés social.
</t>
  </si>
  <si>
    <t xml:space="preserve">Durante el periodo se ejecutaron las siguientes actividades:
• Se Formuló el Plan de Participación Ciudadana de la Secretaría Distrital de Seguridad, Convivencia y Justicia
• Se desarrolló un (1) evento de Rendición de Cuentas del Sector Seguridad, Convivencia y Justicia
• Se desarrolló espacios secundarios de rendición de Cuentas del Sector Seguridad, Convivencia y Justicia
Lo anterior permitió:
• Fomentar el acceso a la información pública por parte de la ciudadanía y fomento de la participación ciudadana.
• Elaborar la estrategia de rendición de cuentas para el desarrollo de los espacios de diálogo ciudadano y promoción de la participación ciudadana.
• Brindar Información pública disponible y oportuna para el acceso por parte de la ciudadanía.
• Mayor transparencia en la gestión de la entidad y en mecanismos de prevención frente a los actos de corrupción y despilfarro de los recursos públicos.
</t>
  </si>
  <si>
    <t xml:space="preserve">En cumplimiento de esta meta, durante el periodo 1 de enero al 31 de marzo de 2021, realizó lo siguiente:
• Estructurar la propuesta de medición de satisfacción a ciudadanos que recibieron respuesta de la SDSCJ.
• Definir el plan de mejoramiento resultado de la revisión por la dirección, llevada a cabo en el mes de diciembre de 2020, para la medición de satisfacción a ciudadanos que recibieron respuesta de la SDSCJ.
• Realizar la presentación de los resultados obtenidos por la SDSCJ en la medición del Índice Distrital de Servicio a la Ciudadanía 2020 y establecer el plan de acción a incluir en el PAAC.
• Emitir un lineamiento respecto a las alertas y el seguimiento de las PQRS en trámite en Cárcel Distrital de Varones y Anexo de Mujeres.
• Establecer un lineamiento para realizar el reporte de las PQRS que durante el periodo no fueron oportunas en el trámite de las peticiones ciudadanas.
• Solicitar a directivos la delegación de enlaces de atención y servicio al ciudadano para la vigencia 2021.
• Consolidar y documentar el avance de las actividades a cargo del Equipo de Atención y Servicio al Ciudadano de la Subsecretaría de Gestión Institucional establecidas en el FURAG.
• Identificación temas y subtemas SDSCJ 2021 relacionados con COVID19.
• Se dio acompañamiento por parte de la interprete en lengua de señas a la población sorda que acude a los servicios de la Entidad, así mismo, se ha realizado la traducción a lengua de señas de los videos, noticias, plataforma estratégica de la Entidad y el acompañamiento de actividades de Facebook live y a los diálogos ciudadanos de acceso a la justicia, y seguridad y convivencia.
• Se realizó el reporte de la cuenta anual de la contraloría relacionada con las PQRS tramitadas en la Entidad durante la vigencia 2020.
• La gestión de las PQRS que ingresan por el Sistema Distrital Bogotá Te Escucha SDQS, en lo relacionado al registro y cierre de las peticiones en trámite de la Entidad por competencia.
• Los informes de PQRS de la SDSCJ, con el fin de determinar puntos de control y oportunidades de mejora dentro de los procesos de la entidad; los cuales se encuentran publicados en la página web de la Entidad.
• Se realizaron las gestiones necesarias con la Secretaria General para que los funcionarios y contratistas de la Entidad participen en las actividades de cualificación y e-cualficación 2021.
• Se emitieron orientaciones respecto a la organización y custodia de archivo PQRS; así como solicitud de capacitación.
• Se estructuró, con las partes involucradas, la propuesta de diagnóstico para el diseño e implementación de un sistema de turnos integral en la Entidad, que incluya la medición de la satisfacción de la atención realizada a los ciudadanos desde los distintos puntos.
• Se realizó el reporte de avance de las actividades inmersas en PAAC.
• Se llevó a cabo el ajuste a la caracterización del proceso, procedimiento de PQRS y demás herramientas en el marco de las mejoras del sistema de gestión de calidad.
• Se socializaron, mediante pieza comunicativa las tipologías y tiempos de respuesta de las mismas de conformidad con lineamientos normativos generados durante la pandemia por COVID19.
Trámite de peticiones ciudadanas - SDSCJ.
A continuación, se relacionan los datos del total de las peticiones radicadas y tramitadas en la SDSCJ por parte de los ciudadanos, durante el periodo enero – marzo de 2021:
• Peticiones recibidas: durante este periodo ingresaron a la Entidad un total de 3.615 registros de peticiones ciudadanas, de las cuales el 84.39%, equivalen a 3051 peticiones, asignadas para respuesta de fondo en la SDSCJ. Adicionalmente, se realizaron 487 traslados a otras entidades (13.47%) y se cerraron desde atención al ciudadano 77 por no competencia y/o desistimiento (2.13%).
• Peticiones por canal de ingreso: durante el primer trimestre de 2021, los canales de interacción más utilizados por los ciudadanos para presentar sus peticiones ante la SDSCJ son: en primer lugar el canal E-mail con un total de 996 peticiones radicadas que representa el 32.6%; en segundo lugar está el canal Web con 877, que representa el 28.7%; en tercer lugar el canal Escrito con un total de 663 representando un 21.73%; seguido del canal telefónico con 468 representando un 15.3%; luego están los canales presencial, buzón, y redes con 32, 12 y 3 peticiones respectivamente, para un total de 3.051 peticiones atendidas con respuesta de fondo por la SCJ.
• Peticiones por tipología: durante este periodo la tipología más utilizada por los ciudadanos para tramitar sus solicitudes ante la Secretaría Distrital de Seguridad, Convivencia y Justicia fue el Derecho de Petición de Interés Particular, debido a que la gran mayoría de las peticiones que ingresan a la Entidad corresponden a las Personas Privadas de la Libertad que se encuentra en la Cárcel Distrital de Varones y Anexo de Mujeres. Se obtuvo una participación porcentual del 59.75%, equivalente a 1.823 peticiones, respecto al total de 3.051 peticiones ingresadas para ser atendidos con respuesta de fondo por la SCJ; en segundo lugar, un 32% corresponde a peticiones ciudadanas sin una tipología definida, a razón que son aquellas a las que se les ha evaluado para eventos como cierres por no competencia y/o desistimiento, o solicitud de aclaración, etc.; seguido por el 12% de peticiones cuya tipología corresponde a derechos de petición de interés general que abarcan diferentes tipos de problemáticas referentes al interés general de la ciudadanía en temas como: Comparendos del Código de Policía; asuntos propios de las Personas Privadas de la Libertad; Seguridad y Convivencia Ciudadana, entre otros.
Retos:
• Aumentar el porcentaje de ciudadanos con percepción positiva respecto a la pertinencia, calidad, sencillez y claridad de los trámites, procesos y la información ofrecida por la Entidad.
• Realizar las acciones necesarias para establecer mecanismos de medición de tiempos de espera y respuesta en los canales presencial, telefónica y virtual, que permita la toma de decisiones para la mejora continua en la prestación del servicio.
• Implementar la medición de la satisfacción a los ciudadanos de las respuestas recibidas a sus solicitudes, mediante encuesta fortaleciendo así el modelo y la cultura del servicio al ciudadano en la Entidad.
• Socializar en cada periodo vencido los extemporáneos resultantes a los usuarios, enlaces y jefes de cada una de las direcciones, oficinas y grupos de la SDCJ, con el fin de hacer tomar conciencia de la importancia que tiene el indicador de tiempos de respuesta con resultado sobresaliente.
• Identificar temáticas recurrentes, con el fin de establecer espacios de retroalimentación con las áreas técnicas competentes para atender la solicitud y ser facilitadores para mejorar la prestación del servicio y así evitar la multiplicidad de quejas reclamos sugerencias y denuncias con los mismos temas.
</t>
  </si>
  <si>
    <t>Se realizó capacitación sobre temas de participación ciudadana a los diferentes grupos de valor, organizada por el sector.
Se ha desarrollado gestiones de gobierno abierto y los compromisos definidos con la OPG.
Se realizó el seguimiento a los compromisos registrados como resultado de los diálogos ciudadanos, los cuales ya tienen primer acercamiento con la ciudadanía para la programación de los recorridos.</t>
  </si>
  <si>
    <t>Desde la Dirección de Prevención se han adelantado las actividades de participación ciudadana de conformidad con la estrategia formulada. En este punto es importante manifestar que la integridad está definida como uno de los pilares fundamentales para la implementación del modelo integrado de Planeación y Gestión y con las actividades establecidas para esta vigencia se busca garantizar el accionar probo de los servidores y colaboradores de la entidad, que de la mano con las actividades establecidas para la generación de la cultura transparencia, permite a la entidad fortalecer y blindar la gestión de las diferentes áreas, evitando que se puedan presentar actos de corrupción.</t>
  </si>
  <si>
    <t>418 - Implementar al 100% la política pública Distrital de atención y servicio a la ciudadanía en la Secretaría de Seguridad, Convivencia y Justicia</t>
  </si>
  <si>
    <t>Porcentaje de avance en la implementación de la política pública Distrital de atención y servicio a la ciudadanía en la Secretaría de Seguridad, Convivencia y Justicia</t>
  </si>
  <si>
    <t>Política pública Distrital de atención y servicio a la ciudadanía en la Secretaría de Seguridad, Convivencia y Justicia, Implementada</t>
  </si>
  <si>
    <t xml:space="preserve">En cumplimiento a la presente meta se han desarrollado las siguientes actividades:
*Se realizó reporte a la Secretaria General del seguimiento al plan de acción de la Política Pública Distrital de Servicio a la Ciudadanía.
*Se realizó el acompañamiento a la población sorda que acude a los servicios de la Entidad. Actividades consolidadas en la matriz de seguimiento de la prestación del servicio de lengua de señas de la SDSCJ.
*Se han adelantado mesas de trabajo con la Dirección TIC y Dirección de Acceso a la Justicia, para establecer las acciones encaminadas a dar cumplimiento al sistema de turnos. Se estableció el plan de trabajo que permita generar los productos o insumos necesarios para consolidar las seis etapas: Pre llegada Ciudadano; Llegada del Ciudadano; Gestión Colas; Servicio; Post servicio; Administración.
*Se capacitó en el manejo del centro de relevo a los equipos de correspondencia y de atención y servicio al ciudadano.
*Se realizaron interpretaciones a lengua de señas de noticias, videos de YouTube y acompañamiento en Facebook live.
</t>
  </si>
  <si>
    <t xml:space="preserve">• Realizar seguimiento trimestral al cumplimiento de las actividades inmersas en el plan de acción de la política pública de servicio.
• Realizar una propuesta de diagnóstico para el diseño e implementación de un sistema de turnos integral en la Entidad que incluya la medición de la satisfacción de la atención realizada a los ciudadanos desde los distintos puntos.
• Realizar la cualificación y/o entrenamiento en lengua de señas colombiana y actualizar y publicar videos en lenguaje de señas.
• Las cuales permitieron:
• Establecer estrategias de comunicación e integración tecnológica con entidades y ciudadanía, que permita enriquecer los procesos adelantados por la Entidad, y demás actores.
• Integrar los sistemas de información y brindar un modelo unificado para la Entidad, de tal forma que se cuente con información consistente y oportuna.
• Mediante el mejoramiento de los espacios de uso de los servidores y de la ciudadanía que utiliza los servicios de la SDSCJ se busca posicionar a la Secretaría como una Entidad amigable, mejorar la capacidad institucional para ofrecer mejores bienes y servicios a la ciudadanía.
</t>
  </si>
  <si>
    <t xml:space="preserve">Se realizó la aprobación del Plan de Participación Ciudadana, el cual tiene por objeto: Identificar, definir y socializar los espacios físicos y virtuales generadores de participación que permiten involucrar a la ciudadanía y demás grupos de interés, a través de una comunicación en doble vía de la gestión misional y administrativa de la Secretaría Distrital de Seguridad, Convivencia y Justicia, para propiciar la participación en la toma de decisiones que beneficie la satisfacción de las partes interesadas respecto a la prestación de servicio, garantizando la transparencia en la gestión de la Administración Pública.
En este sentido, para el 2021 se realizó la formulación de la estrategia de rendición de cuentas, en la cual se establece como parte de la fase de ejecución el desarrollo de los espacios de diálogo ciudadano, de los cuales para el primer trimestre de la vigencia se desarrollaron dos, así:
1. El día 10 de marzo de 2021, sobre las temáticas de Acceso a la Justicia presidido por la Subsecretaria de Acceso a la Justicia, Natalia Muñoz Labajos.
2. El día 12 de marzo de 2021, sobre las temáticas de seguridad y convivencia presidido por el Subsecretario de Seguridad y Convivencia, Andrés Nieto.
En dichas jornadas se entregó información de gestión dentro del marco del Plan de Desarrollo Distrital 2020-2024: “Un Nuevo Contrato Social y Ambiental para la Bogotá del Siglo XXI” y se respondieron, por parte de los directivos y subsecretarios, las inquietudes, peticiones, quejas, reclamos o sugerencias de los asistentes.
A partir de los cuales, se publicó y divulgó el informe de rendición de cuentas de la SDSCJ de la vigencia 2020, para conocimiento de la comunidad y partes interesadas (https://bit.ly/3m3m0Ka), y la actualización del micrositio de rendición de cuentas https://scj.gov.co/es/transparencia/rendicion-de-cuentas. </t>
  </si>
  <si>
    <t>Se realizó seguimiento trimestral al cumplimiento de las actividades inmersas en el plan de acción de la política pública de servicio a la ciudadanía PPDSC.
Se elaboró propuesta de diagnóstico para el diseño e implementación de un sistema de turnos integral en la Entidad, que incluya la medición de la satisfacción de la atención realizada a los ciudadanos desde los distintos puntos.
Cualificación y/o entrenamiento en lengua de señas colombiana.</t>
  </si>
  <si>
    <t>Se realizó reunión para revisión de los requisitos técnicos del sistema de turnos institucional a incluir en la ficha técnica del servicio que se requiere cotizar en el mercado.
La intérprete de lengua de señas, atendió a siete (7) personas sordas en las sedes de la Entidad e interpretó a lengua de señas, un total de 12 videos y noticias. Garantizando la atención a personas sordas que acuden a solicitar servicios a la Entidad; aportando así al cumplimiento de la política pública de discapacidad
Se da cumplimiento a los lineamientos de política pública, impactando positivamente en la atención a los ciudadanos que acuden a la Entidad.</t>
  </si>
  <si>
    <t>427 - Implementar y poner en operación el 100% del Sistema de Gestión de Documentos Electrónicos y Archivo - SGDEA en la Secretaría de Seguridad, Convivencia y Justicia</t>
  </si>
  <si>
    <t>Porcentaje de avance en la implementación y puesta en operación del Sistema de Gestión de Documentos Electrónicos y Archivo -SGDES en la Secretaría de Seguridad, Convivencia y Justicia</t>
  </si>
  <si>
    <t>Implementar y poner en operación el 100% del Sistema de Gestión de Documentos Electrónicos y Archivo - SGDEA en la Secretaría de Seguridad, Convivencia y Justicia</t>
  </si>
  <si>
    <t>Dirección de Recursos Físicos y Gestión Documental</t>
  </si>
  <si>
    <t>Marcela Guerrero</t>
  </si>
  <si>
    <t>Cosntante</t>
  </si>
  <si>
    <t xml:space="preserve">Durante el presente periodo se reportan avances y logros respecto a los siguientes elementos:
*Tablas de Retención Documental (TRD): se recibió concepto técnico del Consejo Distrital de Archivos, en el cual la entidad solicitó realizar ajustes a denominación, valoración documental, revisión de procedimientos y creación de nuevas series documentales. La SDSCJ realizó una Mesa Técnica de Archivo en el marco del Comité Institucional de Gestión y Desempeño para aprobación de las actualizaciones. Se remitieron los ajustes aprobados al Consejo Distrital de Archivos, actualmente se encuentra en proceso de revisión.
*Programa de Gestión Documental (PGD): documento elaborado, actualmente se encuentra en proceso de revisión y ajustes. Se debe presentar para aprobación a la Mesa Técnica de Archivo del Comité Institucional de Gestión y Desempeño.
*Plan Institucional de Archivos (PINAR): documento en elaboración. Se debe presentar para aprobación a la Mesa Técnica de Archivo del Comité Institucional de Gestión y Desempeño.
*Política de Gestión Documental: documento en elaboración. Se debe presentar para aprobación a la Mesa Técnica de Archivo del Comité Institucional de Gestión y Desempeño.
*Procedimientos de gestión documental: se realizó la respectiva revisión, ajustes y mejoras, ya se encuentran aprobados y publicados en la intranet.
*Sistema Integrado de Conservación (SIC): durante la vigencia se estableció un plan de trabajo para la elaboración, proyección y socialización de los programas y subprogramas del SIC: Capacitación y sensibilización; Inspección de sistemas de almacenamiento e instalaciones físicas: Saneamiento
</t>
  </si>
  <si>
    <t xml:space="preserve">En la vigencia 2020, se realizó el diagnóstico de la situación actual e Identificación de requisitos funcionales y no funcionales -Modelo de requisitos para la implementación del SGDEA en la entidad. De manera similar, se realizó el inventario documental de los archivos de gestión en físico y la intervención archivística de la documentación de la Dirección Jurídica y Contractual, que permita contar con inventarios documentales y expedientes organizados para cargar en la estructura del SGDEA, conllevando a avances frente a los siguientes temas:
• TRD: La SDSCJ realiza mesa técnica de archivo del Comité Institucional de Gestión y Desempeño para aprobación de la actualización.
• PGD: documento elaborado, actualmente se encuentra en proceso de revisión y ajustes. Se debe presentar para aprobación a la mesa técnica de Archivo del Comité Institucional de Gestión y Desempeño.
• PINAR: documento en elaboración. Se debe presentar para aprobación a la mesa técnica de Archivo del Comité Institucional de Gestión y Desempeño.
• Política de Gestión Documental: documento en elaboración. Se debe presentar para aprobación a la mesa técnica de Archivo del Comité Institucional de Gestión y Desempeño.
• Procedimientos de gestión documental: se realizó la respectiva revisión, ajustes y mejoras, ya se encuentran aprobados y publicados en la intranet.
• SIC: durante la vigencia se estableció un plan de trabajo para la elaboración, proyección y socialización de los programas y subprogramas del SIC: Capacitación y sensibilización, Inspección de sistemas de almacenamiento e instalaciones físicas, Saneamiento ambiental: Limpieza y Desinfección,
• Monitoreo y control de condiciones ambientales, Control de condiciones ambientales, Almacenamiento y Re-almacenamiento, Prevención de emergencias y atención de desastres a las diferentes dependencias de la entidad.
</t>
  </si>
  <si>
    <t xml:space="preserve">En cumplimiento de esta meta se reportan los siguientes frentes:
• Gestión Documental: involucra todo lo relacionado con las Tablas de Retención Documental, Registro de Activos de Información e Índice de Información Clasificada y Reservada. Durante este primer trimestre se realiza el cronograma de capacitación y divulgación conforme al PIC de la Entidad, adicionalmente mediante el boletín interno No. 131 se realizó la divulgación interna a los funcionarios de este instrumento archivístico.
• Programa de Gestión Documental (PGD) - Plan Institucional de Archivos (PINAR): durante este primer trimestre de 2021, se presentan el PGD y PINAR al Comité Institucional de Gestión y Desempeño del 27 de enero de 2021, se genera la Resolución 0128 del 19 de marzo de 2021 para la adopción del PGD, adicionalmente se identifican las actividades a realizar en esta vigencia mediante la Matriz de Seguimiento de las Actividades del PGD y PINAR, y se realiza la programación de socialización de estos instrumentos durante el 2021 conforme al PIC de la Entidad. Adicionalmente mediante el boletín interno No. 131 se realizó la divulgación interna a los funcionarios de estos instrumentos archivísticos.
• Sistemas de Gestión de Documentos Electrónicos de Archivo – SGDEA: conforme al diagnóstico SGDEA entregado a la dirección de Recursos Físicos y Gestión Documental en diciembre 2020, durante este primer trimestre DE 2021 se replanteó la estructura del documento teniendo en cuenta las observaciones recibidas por parte de los directivos responsables del SGDEA. A partir de esto se le dio un enfoque mucho más integral, de acuerdo con el “modelo y guía de uso sistema de gestión de documentos electrónicos de archivo para el Distrito Capital – SGDEA-DC-RTF 1.0”, el cual se constituye como una guía para que las entidades del Distrito desarrollen sus propios modelos, enfocado en los siguientes aspectos:
1. Diagnóstico integral de todos los procesos de la gestión documental.
2. Evaluación del nivel de madurez de los instrumentos archivísticos.
3. Diagnóstico de los documentos físicos, electrónicos y electrónicos de archivo de la SDSCJ (la identificación de los documentos físicos nos permite identificar la producción documental en la entidad para lograr determinar y estructurar el SGDEA y también con la posibilidad que la herramienta contenga un módulo o servicio para administrar los archivos físicos dentro de la entidad y su ubicación).
4. Diagnóstico del Sistema Integrado de Gestión -SIG-, los procesos y procedimientos de la SDSCJ
5. Definición de los requisitos técnicos y funcionales que debería cumplir un SGDEA – DC RTF1.0. –MRDE.
6. Requisitos no funcionales, que deben ser definidos por la Entidad de acuerdo a las necesidades y recursos particulares ya que la DC RTF 1.0 no los incluye.
7. Evaluación del aplicativo ORFEO con miras a la implementación de un SGDEA.
8. Diagnóstico de algunas de las herramientas disponibles en el mercado para SGDEA.
9. Preservación Documental a largo plazo. Los servicios definidos en la RTF no incluyen el proceso de la preservación digital a largo plazo ya que este debe ser desfragmentado y tratado de una forma particular por sus características en pro de “la preservación y a la garantía de autenticidad, integridad y disponibilidad a través de metadatos que soporten el contexto y la cadena de custodia”.
Adicionalmente, se realizó la proyección del plan de trabajo para la vigencia 2021, con las actividades principales, fechas y asignación de responsables. Se comenzó el desarrollo del programa de documento electrónico, así como la evaluación del proceso de digitalización. Se realizó el Tesauro especializado en temas de seguridad, convivencia, justicia, derechos humanos y administración pública V1 2021 y el Banco Terminológico de Serie y Subseries Documentales para ser incluidos en la caracterización del proceso C-FD-1 Gestión de Recurso Físico y Documental y alineado al Sistema Integrado de Gestión de la Entidad.
• Sistema Integrado de Conservación: dentro del cual se destaca el Plan de Conservación Documental, este componente tiene un mayor nivel de madurez y está conformado por seis (6) estrategias con sus respectivos programas de conservación preventiva. En el primer trimestre del año 2021 se consolidó el plan de trabajo de los programas:
o Programa de Capacitación: estructura del cronograma fechas y temáticas en el PIC.
o Programa de inspección de sistemas de almacenamiento e instalaciones físicas: cronograma de visitas a las sedes de la Entidad, que iniciará en el mes de abril, descripción de requerimientos de infraestructura para el Archivo Central como solicitud al contratista de arrendamiento.
o Programa de saneamiento ambiental (limpieza y desinfección): remisión de aspectos técnicos que se deben incluir en los estudios previos del contrato de fumigación, desinfección y control de roedores.
o Programa de almacenamiento y re-almacenamiento: el proyecto de Planos, se inscribe en este programa del SIC, cuyo objetivo es identificar la cantidad real de documentos de gran formato y contar con un inventario unificado para evaluar el estado de conservación de esta documentación. Durante este trimestre se avanzó en la formulación del formato de inventario documental que tiene 26 campos:
- Identificación/ descripción: 11 campos
- Características físicas: 3 campos
- Estado de conservación: 11 campos
- Observaciones: 1 campo.
Una vez establecidos estos campos del FUID y complementados con elementos propios de los documentos planimétricos, durante el primer trimestre se levanta el inventario de 860 planos inventariados, lo que corresponde a un 30% sobre el segmento total de planos.
Lo anterior corresponde a un total de 6.282 planos, cantidad que puede variar conforme se haga la corroboración uno a uno, por lo cual se dio prioridad al segmento de documentos de la Dirección de Cárcel Distrital, ya que esta información es de reserva y tiene valores secundarios de tipo histórico, técnico y de investigación. Esta priorización consiste en que el personal realizará a corte de junio 30, el inventario y elaborará un diagnóstico de estado de conservación del total de planos del segmento Cárcel Distrital, dejando cuantificados y unas recomendaciones de almacenamiento compilado en un informe.
• Plan de Preservación Digital: Para el primer trimestre de la vigencia 2021 se plantea el plan de trabajo, cuyas actividades iniciaran el mes de abril.
• Inventario Documental de los Archivos de Gestión de los documentos en físico: se identificaron un total de 656 metros lineales de documentos de los cuales 468 corresponden a documentos identificados según las TRD de la Entidad y 195 son documentos de apoyo, esto permitió realizar el proceso de transferencia documental de 17 dependencias con información de la vigencia 2017 y 2018, adicionalmente en este periodo se divulgaron los resultados del proyecto a todos los funcionarios de la Entidad, mediante el boletín interno No. 140. Las próximas actividades a realizar será la publicación de los inventarios en una ruta en SharePoint, lo anterior con miras al documento electrónico y teniendo en cuenta lo solicitado a la Dirección de TICS sobre el uso de esta herramienta colaborativa en la Entidad, como repositorio temporal de la información, por otro lado las dependencias deberán realizar los procesos de organización de documentos a la documentación a transferir en el marco de la Política de Cero Papel.
• Transferencias documentales primarias: durante el primer trimestre de la vigencia 2021, el equipo de gestión documental continuó con las visitas a las dependencias para realizar las transferencias documentales correspondientes a la vigencia 2017 y en algunos casos de vigencia 2018, por lo cual se logra que diez (10) dependencias realicen entrega formal de 177 cajas con 938 carpetas que serán trasladadas al Archivo Central, conforme a los procedimientos y normatividad archivística. Adicionalmente se realiza el cronograma de transferencias documentales para la vigencia 2021.
• Intervención archivística a la serie contratos y convenios: a corte de marzo 2021, se ha realizado la intervención de aproximadamente 154.116 folios equivalentes a 24.5 Metros Lineales, lo cual equivale a 35% de avance en intervención frente al total de contratos identificados desde la vigencia 2016 - 2018. Para la Dirección de Operaciones en este primer trimestre se realizó el descargue, impresión y quema de CDs de información relacionado con la serie Contratos y Convenios de 458 radicados lo que equivale aproximadamente a 4.580 folios equivalentes a 0,76 metros lineales. Por otro lado, se llevó a cabo la intervención de 34 contratos con todos los procesos archivísticos equivalente a 11.572 folios es decir un total de 1.92 metros lineales. En total la Dirección de Operaciones ha intervenido 7.5% de los contratos de la vigencia 2019. 
El 100% de los contratos entregados a 30 de marzo de la vigencia 2021 se encuentran rotulados e inventariados, el 12.4% se encuentra intervenido con todos los procesos archivísticos. En el mes de marzo se llevaron a cabo 102 préstamos de expedientes. Los cuales se registran en el control de préstamo de documentos.
• Programa de Capacitación - Gestión Documental: conforme al Plan Institucional de Capacitación – PIC de la vigencia 2021, durante este primer trimestre se realiza el cronograma de capacitaciones de gestión documental que incluye los siguientes temas: Aplicación de Tablas de Retención Documental: actualización de TRD, Socialización del Programa de Gestión Documental -PGD- y Plan Institucional de Archivos -PINAR- 2020-2024, Rescate documental luego de un incendio y/o inundación, Socializar la nueva Política de Gestión Documental, Normatividad archivística y Sistema Integrado de Conservación, Organización de documentos electrónicos y las obligaciones de los servidores con la información pública.
• Archivo Central: durante el primer trimestre del 2021, se evidencian las siguientes actividades realizadas y su respectivo avance:
o Consultas y préstamos: durante el primer trimestre del 2021 se dio respuesta a un total de 153 de solicitudes, de las cuales se realizó la búsqueda de 152 requerimientos en físico y de estos se realizó la digitalización de 121 expedientes para un total de 46.086 imágenes digitalizadas.
o Verificación y levantamiento de inventarios (Eliminación): la actividad se concentró en la verificación y levantamiento de inventarios documentales de la documentación con disposición final “Eliminación (E)”, establecida en las siguientes fases: 1 y 2 (publicadas) en vigencias anteriores:
- Fase 1 (Eliminación): establecida por documentación entre las vigencias 1983 al 2008, se realizó el ingreso de 275 registros nuevos, un alto porcentaje de series relacionadas a Ordenes/Ordenes de servicio e Historias de vehículos, un promedio de 10,90 Metros Lineales (MTL). Adicionalmente, se realizó la corrección del 98% de la información registrada en los campos series/subseries, asuntos, fechas, folios, números de cajas y carpetas.
- Fase 2 (Eliminación): establecida por documentación entre las vigencias 1989 al 2013, se realizó el ingreso de 24 registros nuevos, un alto porcentaje de series relacionadas a Ordenes/Ordenes de servicio e Historias de vehículos, un promedio de 9,96 Metros Lineales (MTL). Adicionalmente, se realizó la corrección del 98% de la información registrada en los campos series/subseries, asuntos, fechas, folios, números de cajas y carpetas.
o Verificación documentación y levantamiento de inventario: se realizó el levantamiento de inventarios de la documentación objeto de eliminación o verificación de la documentación conservada en el Archivo Central con el propósito de ser clasificada, entre los que se encuentran:
o Eliminación de contratos 1984 a 1999: levantamiento del inventario documental de la serie contratos seleccionados para eliminación, en los que se encuentra un total de 665 expedientes de la serie, un gran volumen documental corresponde a 33% de contratos de prestación de servicios y un 28% de estos contratos de arrendamiento, en el levantamiento de la información se registró un promedio de 64.022 folios, para un aproximado de 10,16 MTL. Se identificaron un volumen documental considerado de contratos entre las vigencias 1995 al 1998, que cumplieron su tiempo de retención en el Archivo Central.
o Intervención y organización de documentación: durante este periodo se realizó la foliación de 21 carpetas contenidas en cuatro (4) cajas X-200, relacionadas al Fondo de Vigilancia y Seguridad en Liquidación (FVSL), el aproximado es 2.606 folios, un promedio de 0,41 MTL.
• Actividades en ejecución:
o Verificación y levantamiento de inventarios (Eliminación): dando alcance a la actividad esta se concreta en la culminación de la misma, mediante el levantamiento de inventarios de la documentación seleccionada disposición final “Eliminación”, por parte del Contrato 121 del 2018, de la empresa Teguia Logística e Información S.A.S., establecida en la fase 6.
o Clasificación de fondo acumulado rezago 80 MTL: Actualmente se encuentra en proceso de clasificación más de 5 metros lineales (MTL) de rezago de documentación pendiente por intervenir en la organización más adelante, se encuentra pendiente recibir el concepto técnico del Archivo de Bogotá para determinar las actividades a realizar en el siguiente periodo.
• Ventanilla de correspondencia
o Correspondencia Externa Recibida: durante este primer trimestre del 2021, en la ventanilla de correspondencia se radicaron un total de 11.741 comunicaciones recibidas en la sede Central y las sedes alternas: Cárcel Distrital, C4, Casa de Justicia Usaquén y Ventanilla Virtual.
o Correspondencia Externa Enviada: durante este primer trimestre, en la ventanilla de correspondencia se radicaron un total de 12.365 comunicaciones enviadas por medio de mensajería y correo electrónico, éste último implementado durante el estado de emergencia.
</t>
  </si>
  <si>
    <t>La ejecución de la meta avanza de conformidad con lo programado, para el periodo se desarrollaron las siguientes actividades:
Actualización del Cronograma Project Plan SGDEA con actividades, fechas y asignación de responsables y sistematización de evidencias.
Documentos insumo ficha técnica: 1. Conformación de expediente Electrónico, 2. Documentos a migrar desde SharePoint a SGDEA, 3. Herramientas adicionales para SGDEA, 4. Migración ControlDoc a SGDEA, Migración ORFEO a SGDEA, 5. Parte funcional que tiene ORFEO y el SGDEA debe tener, 6. SGDEA indicadores, alertas, tableros de control, 7. SGDEA interoperabilidad, almacenamiento, 8. En la matriz actividades específicas se desarrolla BPM y flujos de trabajo.
Modelo de Requisitos de Documento Electrónico MRDE, se continua con el desarrollo de la planeación y estructuración del proyecto SGDEA y todas sus actividades específicas, se actualiza plan de trabajo y se sistematizan evidencias. De igual manera se continuó la estructuración de ficha técnica con el equipo de DTSI, se articularon acciones y se realizan documentos insumo.
Se inició la revisión, en conjunto con la DTSI, del Acuerdo marco de precios de Software empresarial CCENEG-027-1-2020, bajo el cual se oferta Software de SGDEA con el fin de identificar si cumple con los Requisitos Funcionales de SGDE-DC-RTF 1.0 del Archivo de Bogotá
Se continua con las actividades de gestión documental y administración de archivos físicos alineadas al proyecto SGDEA y su correcto desarrollo.</t>
  </si>
  <si>
    <t>Se continuó con todas las actividades de gestión documental y administración de archivos físicos que se encuentran alineadas al proyecto SGDEA y su correcto desarrollo, tales como: Sistema Integrado de Conservación, Inventario Documental de los archivos de gestión de documentos en físico, transferencias documentales primarias, intervención archivística a las series contratos y convenios, todas las actividades del Archivo Central ejecutadas por el equipo de Gestión Documental.
Dentro de los beneficios esperados para la entidad, el Sistema de Gestión de Documento Electrónico de Archivo *SGDEA- permitirá mitigar problemas tales como: perdida información, aumento de costos en organización y disposición de la información, minimizar el riesgo de problemas jurídicos relacionados con el acceso a la información.
Además de administrar la información de los documentos, reducir el volumen de aquellos documentos innecesarios, apoyar el modelo integrado de gestión de calidad, cumplir con los requisitos legales y de transparencia y gobierno abierto y  salvaguardar la memoria institucional.</t>
  </si>
  <si>
    <t>OBJETIVO 5</t>
  </si>
  <si>
    <t xml:space="preserve">6.  Fortalecer las estrategias de acceso a la justicia para la ciudadanía que requiere de respuestas frente a servicios de acceso a la justicia, en especial, la articulación de los diferentes operadores del nivel nacional y territorial. Así como la integración y articulación de operadores de justicia no formal y comunitaria. </t>
  </si>
  <si>
    <t>339 - Diseñar e implementar al 100% el programa casa libertad para pospenados y jóvenes egresados del  Sistema de Responsabilidad Penal Adolescente</t>
  </si>
  <si>
    <t>Porcentaje de avance en el diseño e implementación del programa Casa Libertad para pospenados y jóvenes egresados del Sistema de Responsabilidad Penal Adolescente</t>
  </si>
  <si>
    <t>Programa casa libertad para pospenados y jóvenes egresados del  Sistema de Responsabilidad Penal Adolescente implementado</t>
  </si>
  <si>
    <t>Dirección Responsabilidad Penal Adolescente</t>
  </si>
  <si>
    <t xml:space="preserve">Se cuenta con un logro de 5% en el diseño del programa de casa libertad en donde como una de las princiales acciones se ha estructurado la documentación que da soporte al servicio de Casa Libertad, para lo cual se cuenta con borradores de procedimientos, protocolos y formularios. Asi mismo, se ha avanzado en el desarrollo de acciones de inclusión social en educación formal y aseguramiento en salud.
Beneficios: Las personas atendidas han encontrado una oferta interdisciplinaria y de formación en habilidades blandas que contribuyen a la generación de ingresos legales.
Principales obstáculos para el cumplimiento de la meta PDD: Por restricciones por COVID para la apertura de la Casa se ha disminuido el número de asistencia de personas pospenadas a solicitar servicios
</t>
  </si>
  <si>
    <t xml:space="preserve">En el periodo comprendido entre el mes de enero a mayo de 2020, desde la SDSCJ se lograron atender 109 personas pospenadas en el programa. A partir de las circunstancias dadas por la pandemia por COVID-19, se ha tenido un reto enorme para garantizar la atención en el programa, en tanto ha sido necesario procurar el traslado de la atención presencial a una modalidad virtual. A continuación, se relacionan las principales acciones desarrolladas: • Atender a personas pospenadas a través del modelo de atención diseñado para Bogotá: Para el cuatrienio se tiene estipulado alcanzar 2.530 personas atendidas y para la vigencia 2020 se estipuló como meta la atención de 280. En esos términos, entre el 1° de junio y el 31 de diciembre de 2020, se lograron atender a 271 usuarios lo cual supone un 97% de cumplimiento de esta meta.
• Disminuir al 5% la reincidencia penitenciaria de la población atendida bajo el lineamiento implementado en Bogotá para personas pospenadas: Esta meta, prevé una reducción en el porcentaje de reincidencia penitenciaria de 5.3% (fijada en el año 2019) a 4.1% para el cuatrienio, respecto de los usuarios atendidos por el programa.
• Apoyo en competencias laborales: Se logró que 168 personas tuvieran un Plan de Atención en Empleabilidad, el cual consiste en la participación en una ruta que incluye: invitación a talleres de preparación a la vida laboral y remisión al proceso de intermediación laboral para su vinculación. De otra parte, en asocio con el SENA, desde el 9 de julio se iniciaron talleres en competencias blandas. Durante este periodo se realizaron 9 talleres en adaptabilidad y sostenibilidad; en regulación emocional; mi proyecto, mi trabajo, con la participación de 149 personas y, en términos de las competencias ocupacionales, se promovió el programa de Alfabetización Digital, donde participaron 24 personas, para incrementar sus competencias en el manejo de equipos de cómputo y técnicas, aplicaciones y herramientas informáticas.
• Apoyo en competencias emprendedoras: Con respecto a  la línea de emprendimiento, se acordaron planes de atención para 63 personas usuarias que incluye la realización de un diagnóstico para identificar el perfil del negocio, de las competencias emprendedoras y de las necesidades y expectativas en capacitación, capital y acompañamiento.Por su parte, en junio de 2020, se vincularon 20 usuarias a la estrategia “Mujeres que Tejen su Destino” que consistió en el desarrollo de talleres virtuales de coaching personal y formación empresarial con apoyo de las Fundaciones “CreSeres” de Chile y “Humanos sin Frontera” de la ciudad de Medellín. De este grupo, 16 mujeres terminaron con éxito su proceso y recibieron un kit de formación de acuerdo con la línea de su emprendimiento. Igualmente, en julio de 2020, 32 personas iniciaron el curso de formación virtual en emprendimiento con la Asociación Colombiana de Empresarios Productivos – ACEP, a través del convenio con el INPEC, proceso que culminó en el mes de octubre con la graduación de 11 personas.
• Competencias sociales y ciudadanas: Para fortalecer el significado que las personas tienen sobre los derechos y deberes para convivir en sociedad y adaptarse a la norma, se realizaron 4 talleres con un total de 21 asistentes, con el apoyo del equipo de Código Nacional de Seguridad y Convivencia Ciudadana de la Secretaría de Seguridad y también se realizó un taller virtual con usuarios y personas del equipo de Casa Libertad, en dónde participaron 10 personas.
• Atención individual: De los usuarios registrados y valorados en la ruta del programa, se identificó que 70 de ellos requerían de plan de atención individual, que consiste en atención psicológica individual o grupal. En estas sesiones individuales fueron atendidas 17 personas para promover cambios emocionales, físicos y/ o cognitivos para la prevención de la reincidencia en el delito. Por otra parte, se encontró que el 18,11% de las personas que solicitaron servicios en Casa Libertad en 2020, manifestaron en la etapa de registro que consumían alguna sustancia psicoactiva, principalmente cannabis (14.3%). Por tal motivo, quienes completaron la fase de valoración psicosocial fueron remitidos a una entrevista más profunda para establecer el nivel de consumo (tamizaje), de manera que puedan definirse acciones de gestión de riesgo que disminuyan la vulnerabilidad al consumo de SPA. 
• Atención familiar. De los usuarios del programa, se identificó que 41 requerían de un plan de atención familiar. En tal sentido, se logró realizar 25 agenciamientos y 3 consultas sociales en domicilio, en los que se trabajó en el acompañamiento al proceso de reunificación familiar, para mitigar los efectos de lo que puede producir un reencuentro y que permitieran el desarrollo de la autonomía y la armonía familiar; convirtiéndose así en un factor protector del riesgo de reincidencia. De otra parte, se logró realizar 4 espacios grupales, con 23 sesiones, para la atención de 32 personas, con el fin de permitir el desarrollo de la autonomía personal, la construcción del tejido social y la creación de redes primarias y secundarias. Así mismo, como estrategia de abordaje familiar se realizó la primera galería de pintura y dibujo “Libertad” en la que participaron 11 niños y niñas.
</t>
  </si>
  <si>
    <t xml:space="preserve">En lo corrido de la vigencia 2021, se ha trabajado en la actualización del programa Casa Libertad para Bogotá, con el fin de contar con la implementación de un nuevo modelo de atención postpenitenciaria de conformidad con los lineamientos para la implementación del programa nacional de prevención de la reincidencia desde un modelo de atención pospenitenciaria -Casa Libertad- expedidos por el Ministerio de Justicia y del Derecho, en ese sentido, se implementó una nueva figura para la prestación del servicio al usuario pospenado beneficiario del programa, que se denomina articulador. El articulador es el profesional que valora, articula, estructura y concreta el plan de trabajo individual con el ciudadano.
 Adicionalmente, se estructuró una nueva ruta de atención y monitoreo a cada una de las dimensiones del programa.
</t>
  </si>
  <si>
    <t xml:space="preserve">Se está implementando una nueva figura para la prestación del servicio al usuario pospenado beneficiario del programa, que se denomina articulador, para lo cual se tienen vinculadas al programa dos personas. Adicionalmente, se estructuró una nueva ruta de atención a cada una de las dimensiones del programa, contando actualmente con las 4 dimensiones en operación (familiar, individual, productiva y comunitaria), avanzando en la estructuración de sus mecanismos y herramientas para la medición de resultados . Finalmente, se ha venido trabajando en la estructuración de un convenio entre la Secretaría Distrital de Seguridad, Convivencia y Justicia y el Instituto Nacional Penitenciario y Carcelario con el fin de contar con un equipamiento administrado por la Secretaría para el funcionamiento del programa Casa Libertad Bogotá.
</t>
  </si>
  <si>
    <t>La implementación de actividades y servicios del programa Casa Libertad en Bogotá están enfocadas a la prevención de la reincidencia penitenciaria de las personas que son beneficiarias del programa a través de una atención integral en cada una de las dimensiones. De esta manera el programa postpenitenciario se orienta a mejorar la seguridad ciudadana de Bogotá al prevenir la comisión de nuevos delitos cometidos por personas pospenadas.
De esta forma durante 2021, un total de 427 personas han sido atendidas y cuentan con plan de atención individual que aborda sus riesgos y necesidades para prevenir reincidencia: a) dimensión productiva - autoempleo apoyándolos en generar habilidades, construir el modelo de negocio de emprendimientos, participar en talleres de educación financiera y contabilidad, y ferias de emprendimiento; b) dimensión de empleabilidad, en donde se apoya en la generación de habilidades para la colocación laboral, así como la realización de hojas de vida para la presentación de oportunidades laborales; c) dimensión individual, en donde se brinda apoyo psicosocial, y se ayuda en la promoción de la garantía de derechos y deberes ciudadanos; d) dimensión familiar, para facilitar los procesos de reunificación y resignificación familiar; y e) dimensión comunitaria, que busca una interacción pacífica entre las personas pospenadas, las víctimas y la comunidad.</t>
  </si>
  <si>
    <t>340-  Mejorar en dos (2) unidades de atención del Sistema de Responsabilidad Penal Adolescente la infraestructura y/o los dispositivos tecnológicos para el mejoramiento de las condiciones de seguridad.</t>
  </si>
  <si>
    <t xml:space="preserve">Unidades de atención del Sistema de Responsabilidad Penal Adolescente mejoradas en infraestructura y/o dispositivos tecnológicos para el fortalecimiento de la atención integral </t>
  </si>
  <si>
    <t>Unidades de atención del Sistema de Responsabilidad Penal Adolescente mejoradas en infraestructura y/o dispositivos tecnológicos mejorados</t>
  </si>
  <si>
    <t xml:space="preserve">Si bien la meta no presenta avance en magnitud, se han realizado las siguientes actividades de gestión:
Se estudia la posibilidad de brindar servicios de atención a población egresada del SRPA en la sede Casa Libertad, en este sentido se avanzó en una propuesta de espacios requeridos y actividades que allí se realizarían. Con apoyo del SENA se avanzó en la elaboración del requerimiento de dotaciones para los talleres de formación que se dictarían.
Para la dotación de dispositivos de seguridad en el CAE Nuevo Redentor, se acordó con ICBF y en reunión del Subcomité de Seguridad e infraestructura del Comité de Coordinación Distrital de Responsabilidad Penal para Adolescentes, realizar la identificación de necesidades para su operación.
</t>
  </si>
  <si>
    <t>Las condiciones definidas para el mejoramiento de la sede de Casa Libertad permitirán incentivar el desarrollo del crecimiento personal y la capacidad de agencia, brindar formación en habilidades para la vida, así como generar capacidades y oportunidades para el desempeño laboral y productivo, aportar al desarrollo de su crecimiento personal y generar capacidades para construir proyectos de vida lejos del delito.
La dotación de los espacios del Programa Distrital de Justicia Juvenil Restaurativa permitirá mejorar las condiciones de atención de ofensores y víctimas en coherencia con el enfoque pedagógico  y restaurativo del SRPA.
Durante el primer semestre del año 2021, se avanzó en la formulación de  la propuesta de distribución de los espacios requeridos para los talleres de confección de ropa y las actividades artísticas y culturales en la sede Casa Libertad. Se validó la propuesta de ubicación de talleres con el INPEC y con la coordinación del Programa Casa Libertad.</t>
  </si>
  <si>
    <t>344 - Mantener el 100% de los estándares de calidad y Operación en la  Cárcel Distrital de Varones y Anexo de Mujeres</t>
  </si>
  <si>
    <t>Porcentaje de avance en el mantenimiento de los estándares de calidad y operación en la Cárcel Distrital de Varones y Anexo de Mujeres</t>
  </si>
  <si>
    <t>Estándares de calidad y Operación en la  Cárcel Distrital de Varones y Anexo de Mujeres</t>
  </si>
  <si>
    <t>Dirección Cárcel Distrital</t>
  </si>
  <si>
    <t>Adriana Patricia Hernández</t>
  </si>
  <si>
    <t xml:space="preserve">A 30 de septiembre se han realizado las siguientes adquisiciones:
Adquisición de equipos para el taller de lavandería.
Adquisición de elementos para talleres.
Adquisición de equipo antimotines.
Adquisición de hidrolavadoras y fregadoras.
Adquisición de compresores.
Adquisición de elementos médicos para atención básica.
Beneficios: Garantizar condiciones de calidad para la operación y la buena prestación de los servicios que hacen parte del trato digno de las personas privadas de la libertad, en la Cárcel Distrital de Varones y Anexo de Mujeres.
</t>
  </si>
  <si>
    <t xml:space="preserve">• Redención de pena y capacitación. Atendiendo los protocolos establecidos por la dirección, por presencia de COVID-19 y teniendo en cuenta la importancia de la capacitación y ocupación de las personas privadas de la libertad durante este periodo se ejecutaron actividades válidas para redención de pena, previa aprobación de la Junta de Trabajo, estudio y Enseñanza: Servicio de alimentos, servicio de lavandería, Plan Integral de Gestión Ambiental PIGA (aseo Interno y externo), Derechos Humanos y biblioteca, Acondicionamiento Físico y Recreación; con una participación mensual promedio de 809, es decir el 45% personas privadas de la libertad.
• En el área de salud, es de resaltar que se ha generado atención médica y odontológica en el 2020 a un total de 2.411 PPL
• Se han entregado un total de 334.379 raciones alimenticias (desayuno, refrigerio, almuerzo, refrigerio y cena).
• Con ocasión de la emergencia sanitaria declarada en el mes de marzo de la presente vigencia, a raíz de la pandemia del COVID19, se adoptaron medidas para evitar su contagio y propagación.
• Se crearon estrategias complementarias al tratamiento con énfasis grupal, como se indica (se suspendieron las salidas de los patios a talleres fuera de pabellón, remplazada por atención y redención de seis (6) horas diarias desde los segundos pisos a todo el personal PPL): atención psicológica individual, atención por fisioterapia, antropología, trabajo social, terapia ocupacional, actividades deportivas, actividades culturales y artísticas como cuentería, cine al patio, las cuales además de dejar un aprendizaje, permiten hacer un uso adecuado de su tiempo libre. Adicionalmente y tratándose de la suspensión de las visitas físicas se han realizado 6.520 visitas virtuales familiares.
• De igual manera, en el servicio de biblioteca se ejecutaron las actividades de lectura, escritura, arte y cultura, oralidad y préstamo de libros. 
Acreditación ACA: 
La Cárcel Distrital de Varones y Anexo de Mujeres de Bogotá se encuentra certificada desde el año 2018, por la Asociación Americana de Correccionales (ACA), para el año 2020, se realizó un diagnóstico de los estándares obligatorios en el cual se evidenció el incumplimiento de algunos requisitos para lo cual se solicitó directamente al ACA una consulta frente a la implementación de esta norma internacional, obteniendo como respuesta que se iniciará un nuevo proceso de acreditación debido al incumplimiento de los requisitos obligatorios, con el fin de continuar con la certificación ACA.
Trámite Jurídico:
• El ingreso de 518 hombres y 46 Mujeres para un total de 564 personas privadas de la libertad procedentes de URI y Estaciones de Policía del Distrito Capital en condición jurídica de sindicados, en coordinación con la oficina de asuntos penitenciarios de la Sijin. 
• En cooperación administrativa con el Instituto Nacional Penitenciario y Carcelario se realizó el traslado de 374 hombres y 23 Mujeres para un total de 397 personas privadas de la libertad en condición jurídica de condenados, a quienes mediante acto administrativo le fue fijado establecimiento de reclusión en el país de acuerdo con la disponibilidad de cupo.   
• Se realizó el trámite jurídico a 145 boletas de libertad expedidas por autoridad judicial competente. 
• Con apoyo de la Dirección de Tecnologías de Sistemas y la Información de la Secretaria de Seguridad, Convivencia y Justicia, en el suministro de equipos de cómputo y apoyo logístico se realizaron un total de 2.788 audiencias virtuales al interior del establecimiento carcelario.
• A la fecha no se ha presentado ninguna fuga, ni intento de rescate.
 Otras acciones complementarías con ocasión de la Pandemia COVID19:
• Entrega de elementos de bioseguridad: 21.750 tapabocas, 6.000 pares de guantes, 900 tapabocas N-95, 12 termómetros, 525 trajes de seguridad, 35 botellas de gel antibacterial por galones, 50 canecas de jabón antibacterial por 20 litros, 56 botellas de alcohol al 70% por galones, 2600 batas quirúrgicas, 600 monogafas.
• Entrega de elementos de bioseguridad para uso exclusivo del Cuerpo de Custodia y Vigilancia: 90 galones de gel antibacterial, 40 cajas de guantes, 12.000 tapabocas, 100 tapabocas N95, 94 galones de alcohol.
• Entrega de elementos de Bioseguridad donados por la embajada de los EEUU: 2.030 Overoles, 400 Monogafas, 2.000 Tapabocas N95, 8.000 tapabocas lavables, 50 galones de 20 litros de jabón líquido, 25 galones de 20 litros de gel antibacterial y 5.000 unidades de guantes de nitrilo. 
• Separación de 26 adultos mayores de 60 años de la población general, estos determinados por los médicos de la USS por sus enfermedades crónicas de base para protegerlos de un posible contagio COVID19.
• Disposición de un área de cuarentena (14 días) cuando una PPL tiene que salir a un hospital por urgencia médica y regresa a las instalaciones (esta cuarentena es por prevención y certificado su tiempo por el médico de la USS).
• Actividad de desodorización y desinfección ambiental en todas las áreas de la Cárcel incluyendo el reclusorio – pabellones – celdas – patios – talleres y edificio administrativo incluyendo toda la infraestructura y vehículos, el ingrediente activo de este producto es el amonio cuaternario de quinta generación, la dosificación utilizada fue: 6c.c. X 1LT (H2O), el método que se utilizó para esta actividad fue: aspersión – micro aspersión- nebulización (el amonio cuaternario es un compuesto antimicrobiano que garantiza una acción bactericida, fungicida y viricida, teniendo en cuanta que esta actividad se realizó con el fin de mitigar el riesgo de contagio por el COVID 19.)
La Cárcel Distrital diseña, socializa e implementa los siguientes protocolos:
• Protocolo para posible positivo COVID19 o positivo COVID19 Cárcel Distrital de Varones y Anexo de Mujeres
• Protocolo de la Cárcel Distrital de Varones y Anexo de Mujeres para traslado de PPL condenados al INPEC durante época de pandemia COVID19.
• Protocolo de la Cárcel Distrital de Varones y Anexo de Mujeres para recibo de PPL de URI y Estaciones de Policía durante época de pandemia COVID19.
• Protocolo para uso de alojamientos del Cuerpo de Custodia y Vigilancia de la Cárcel Distrital de Varones y Anexo de Mujeres con ocasión de la pandemia COVID19. 
• Protocolo de la Cárcel Distrital de Varones y Anexo de Mujeres para el ingreso a las actividades de modelos educativos flexibles durante época de pandemia covid19.
1.4. Programa: 48 Plataforma institucional para la seguridad y justicia.
1.4.1. Meta Plan de Desarrollo: 345 Aumentar en un (1) los equipamientos de justicia en el distrito y garantizar el mantenimiento de veinticuatro (24) existentes.
1. Centro de Traslado por Protección
Con ocasión de la declaratoria de emergencia por calamidad pública y con el fin de dar cumplimiento a lo previsto en el Decreto Legislativo 546 de 2020, fue necesario destinar las instalaciones del Centro de Traslado por Protección a partir del 27 de mayo de 2020 (cuya entrega se formalizó el 31-05-2020) al albergue de personas privadas de la libertad de manera temporal, para contribuir a la disminución de hacinamiento de los centros de retención transitoria de la ciudad, principalmente en la sede de Puente Aranda.   Desde entonces, la SDSCJ inició la búsqueda de alternativas para habilitar nuevamente las instalaciones del Centro de Traslado por Protección. En tal sentido, se visitaron 52 predios, incluyendo predios de propiedad pública (ninguno permitía el uso del suelo) y de propiedad privada, de los cuales fueron priorizados 9 para arrendamiento; encontrando finalmente que esta opción no era viable. Así las cosas, se procedió a hacer una convocatoria pública a las personas jurídicas y privadas que tuviesen inmuebles disponibles para la venta en zonas industriales y de comercio aglomerado en las localidades de Puente Aranda y Fontibón. Producto de esta convocatoria, se recibieron 29 ofertas, que ameritaron la realización de la totalidad de las visitas, así como la elaboración del estudio urbanístico, técnico y jurídico en cada caso, que permitiera a la SDSCJ priorizar y determinar la viabilidad de la adquisición de un inmueble para ser habilitado como Centro de Traslado por Protección. Producto de este ejercicio, fueron estudiados para compra los siguientes 10 predios. 
Posteriormente y luego de realizar más de 30 consultas ante distintas entidades y autoridades se priorizó para compra el predio localizado en la Calle 10 N° 38 – 75 de la Localidad de Puente Aranda, dada su localización, disposición del uso de suelo para la habilitación del CTP y las resultas favorables de los aspectos técnicos, jurídicos y económicos que llevaron a determinar su adquisición por parte del Distrito.
Paralelamente, la SDSCJ celebró con la Unidad Administrativa de Catastro Distrital el convenio interadministrativo No. 1391 de 2020 con el fin de realizar los avalúos que se requiriesen por parte de la entidad para este propósito. En el marco de esta articulación, el pasado 9 de septiembre fue notificado a la entidad el resultado del avalúo realizado, encontrando que el valor del mismo se encuentra cubierto por la partida presupuestal que había dispuesto la entidad para este efecto.  
2. Mantenimiento de Casas de Justicia
Actualmente el Distrito Capital cuenta con trece (13) Casas de Justicia, de las cuales 5 son propias (Bosa, Ciudad Bolívar, Mártires, San Cristóbal y Usme), 7 son arrendadas (Barrios Unidos, Chapinero, Fontibón, Kennedy, Suba la Campiña, Suba Ciudad Jardín y Usaquén), y 1 bajo la modalidad de convenio con la Secretaría General de la Alcaldía Mayor para la operación en un punto de la red Cade (Engativá).   En el marco de lo anterior, se gestionaron los contratos de arrendamiento necesarios en aras de garantizar la operatividad de las casas y el servicio de acceso a la justicia de las localidades en las que no hay equipamientos propios. Esta gestión, incluyó el traslado de la casa de justicia de Suba (Pontevedra) a Suba (Ciudad Jardín) y la casa de justicia de Barrios Unidos también se cambió, en el marco de la apuesta por el mejoramiento y ampliación de las instalaciones destinadas para estos fines, y pensando en los beneficios hacia el ciudadano. 
La Casa de Justicia de Suba Ciudad Jardín, se trasladó para la Carrera 59 # 131ª - 15 en el mes de julio, y la Casa de Justicia de Barrios Unidos se trasladó para la Calle 68 # 53-34 en el mes de octubre. Para las Casas de Justicia de Chapinero y Fontibón, se adelantaron solicitudes de prórroga al contrato actual, y paralelamente requerimientos correspondientes a búsquedas de nuevos predios para estos equipamientos en lo que correspondería a la vigencia 2021, para darle cumplimiento en términos de infraestructura y espacios, de acuerdo con el Plan Maestro de Equipamientos de Seguridad Ciudadana, Defensa y Justicia para Bogotá D.C. 
Por otro lado, con respecto a las Unidades Móviles de Acceso a la Justicia, se realizaron adecuaciones correctivas a cada uno de los seis vehículos. En la media que fue requerido se realizó revisión del vehículo, ajustes, tanqueo de gasolina para este y la planta eléctrica, entre otras. Se encuentra pendiente la adecuación de cambio de imagen y la adquisición de elementos de protección para las oficinas de las Unidades Móviles. 
</t>
  </si>
  <si>
    <t xml:space="preserve">Esta meta alcanzó un 25% de avance, con corte a 30 de marzo de 2021, el cual está representado en las siguientes acciones:
• En cuanto al área de alimentos se elaboraron de manera conjunta con el área de contratación de la cárcel, los documentos de Estudios Previos y Ficha Técnica del Servicio para el proceso de contratación del suministro de alimentación a las personas privadas de la libertad (PPL) - 2021, el cual deberá ser adjudicado una vez se surtan las diferentes etapas del proceso para el mes de mayo de 2021.
• El servicio de alimentos de la Cárcel Distrital de Varones y Anexo de Mujeres, mediante el contratista SERVINUTRIR suministró las raciones alimentarias a la totalidad de las PPL en lo trascurrido del primer trimestre del año 2021, de acuerdo a la minuta patrón y a los ciclos de menú (21) establecidos por la Secretaría de Seguridad Convivencia y Justicia, para el mes de enero 29855.3 raciones, febrero 25706.6 raciones, marzo 27527.5 raciones.
• El servicio de alimentos de la Cárcel Distrital de Varones y Anexo de Mujeres, mediante el contratista SERVINUTRIR suministró el total de dietas terapéuticas requeridas para los PPL que presentan diagnóstico médico, en lo trascurrido del primer trimestre del año 2021. El servicio de alimentación cuenta con un nutricionista que realiza las valoraciones y así mismo hace el seguimiento de las dietas diagnosticadas por la red de servicios de salud de la Cárcel Distrital de Varones y Anexo de Mujeres. Para el mes de enero 105, febrero 115, marzo 117 para un total de 332 dietas terapéuticas.
</t>
  </si>
  <si>
    <t xml:space="preserve">Mediante la implementación de esta meta, se busca mejorar la atención integral, bienestar y calidad de vida de un promedio de 971 personas privadas de la libertad de la Cárcel Distrital de varones y anexo de mujeres.
Durante el primer semestre del año 2021, se avanzó con el plan de trabajo frente la actualización de los documentos y realización de actividades al interior del centro carcelario, en concordancia con los criterios de calidad del Sistema Integrado de Gestión de la Secretaría y las prácticas esperadas solicitadas para la acreditación por la Asociación Americana de Correccionales (ACA).
</t>
  </si>
  <si>
    <t>La Cárcel Distrital realiza un seguuimiento continuo a los acreditación por la Asociación Americana de Correccionales (ACA), por consiguiente, actualmente se se realiza un seguimiento en la implementación de los estándares ACA, la cual garantiza un trato digno y una atención integral a la persona privada de la libertad durante su transcurso por el establecimiento, con el fin de que pueda integrarse nuevamente a la sociedad como ser creativo, productivo y autogestionario, una vez recuperen su libertad.</t>
  </si>
  <si>
    <t>343 - Implementar tres (3) estrategias orientadas al mejoramiento de las condiciones personales e interpersonales y al proceso de justicia restaurativa de las personas privadas de la libertad en Bogotá</t>
  </si>
  <si>
    <t>Número de estrategias implementadas para el mejoramiento de las condiciones personales e interpersonales y para el proceso de justicia restaurativa de las personas privadas de la libertad en Bogotá</t>
  </si>
  <si>
    <t>(3) estrategias implementadas, orientadas al mejoramiento de las condiciones personales e interpersonales y al proceso de justicia restaurativa de las personas privadas de la libertad en Bogotá</t>
  </si>
  <si>
    <t xml:space="preserve">Se diseñó propuesta para la aplicación de la justicia restaurativa en los procesos penales de las y los internos de la Cárcel Distrital, a través de la suspensión del procedimiento a prueba como modalidad del Principio de Oportunidad. La ejecución de tal propuesta se encuentra a la espera de aprobación por parte de la Subsecretaría de Acceso a la Justicia, así como de las condiciones sanitarias por la pandemia ya que es relevante el ingreso del equipo encargado de esta ruta a las instalaciones del centro de reclusión (oficina jurídica y entrevistas a las personas privadas de la libertad).
La propuesta incluye la ruta de ingreso y un un análisis técnico de los fundamentos jurídicos y operativos para el empleo del Principio de Oportunidad en la modalidad de suspensión, sin embargo, se requiere la revisión de caso a caso de las y los internos en la cárcel Distrital.
Adicionalmente, se realizó la definición de pliegos para la contratación de dos psicólogos que integrarán el equipo profesional que implementará el piloto de la estrategia y se viene participando de un equipo de expertos que por invitación del Consejo Superior de la Judicatura está trabajando en el diseño de un Proyecto de Ley de Justicia Restaurativa y Justicia Terapéutica para el país.
Principales obstáculos para el cumplimiento de la meta PDD: No se tiene retrasos, sin embargo, se reportará avance físico hasta que se tenga implementada la estrategia en su totalidad.
</t>
  </si>
  <si>
    <t xml:space="preserve">Para el desarrollo de una estrategia en orientadas al mejoramiento de las condiciones personales e interpersonales y al proceso de justicia restaurativa de las personas privadas de la libertad en Bogotá entre junio y diciembre de 2020 se realizaron las siguientes acciones: 
• Se coordinó con el Consejo Superior y el Consejo Seccional de la Judicatura, una jornada de socialización de la propuesta con Magistrados y jueces de la ciudad y estos manifestaron su compromiso con la puesta en marcha de la iniciativa. 
• Fruto de la actividad anterior, la Dirección de Responsabilidad Penal Adolescente fue invitada a hacer parte de una mesa de expertos o comisión redactora de un Proyecto de Ley de Justicia Restaurativa y Terapéutica para el país; dicha comisión fue liderada por la Sala Administrativa del Consejo Superior de la Judicatura y USAID. 
• Se diseñó una propuesta para implementar el Programa Distrital de Justicia Restaurativa en internos de la Cárcel Distrital, mediante la aplicación del Principio de Oportunidad (artículos 325 y 326 del Código de Procedimiento Penal), bajo la modalidad de la Suspensión del Procedimiento a Prueba. La propuesta incluye un análisis técnico con los fundamentos jurídicos y operativos para el empleo del Principio de Oportunidad en la modalidad de suspensión, así como la ruta de ingreso y una perspectiva de los casos en los que eventualmente se podría aplicar la Justicia Restaurativa. El pronóstico se realizó a partir del análisis de una base de datos suministrada por la Dirección de la Cárcel Distrital.  
• Se conformó el equipo profesional que liderará el desarrollo de los casos que se definan a manera de pilotaje; este equipo viene siendo formado por profesionales del Programa Distrital de Justicia Juvenil Restaurativa en el conocimiento y acompañamiento de víctimas y ofensores
</t>
  </si>
  <si>
    <t xml:space="preserve">Con corte a 31 de marzo de 2021 se avanzó en un 33% en  el desarrollo de una estrategia en orientadas al mejoramiento de las condiciones personales e interpersonales y al proceso de justicia restaurativa de las personas privadas de la libertad en Bogotá, representadas en las siguientes acciones:  
• Se logra mediante el contrato de salud con la Sub Red Centro Oriente, dar inicio al Programa Piloto de Salud Mental y Consumo de SPA, en el cual se realizó el Tamizaje de la población, cuyos resultados sirvieron de línea base para la Atención Grupal y posterior Atenciones Individuales; así como se logra que, un Psiquiatra asuma la Consulta para los privados de libertad al Interior del Centro Carcelario.
• La meta de la Junta de Evaluación Trabajo Estudio y enseñanza JETEE para el año 2021 es lograr mantener un porcentaje de ocupación de las Personas Privadas de la Libertad en actividades validas de redención de pena en el 80%, para este fin se puede evidenciar que se ha logrado mantener la meta: Para el mes de  Enero el número de PPL vinculadas a actividades válidas para redención de pena fue de 93,6 %, con un total de 10 talleres ofrecidos, para el mes de Febrero el  número de PPL vinculadas a actividades válidas para redención de pena fue de 90,5 % en 10 talleres ofrecidos; y para el mes de Marzo el número de PPL vinculadas a actividades válidas para redención de pena fue de 86,8 % en 10 talleres ofrecidos.
• La Ocupación de la Población privada de la libertad en las actividades válidas para redención de pena que no solo permiten el registro de horas para que el Juez de ejecución de penas realice la respectiva redención de tiempo, sino que potencializa el desarrollo de habilidades y hábitos necesarios para la construcción de un nuevo y renovado proyecto de vida para su vida en libertad, así como la ocupación del tiempo.
</t>
  </si>
  <si>
    <t>Con relación a la aplicación de la justicia restaurativa, durante la vigencia 2021 se ha logrado:
-Ajustar el documento base de la Estrategia de aplicación de la Justicia Restaurativa.
-Gestionar con la Dirección de la Cárcel Distrital una base de información para adelantar el análisis y preselección de los treinta (30) casos que se incluirán en el pilotaje.
-Contar con un equipo psicosocial compuesto por dos (2) psicólogos e iniciar con ellos un proceso de formación en justicia restaurativa.
En cuanto a la Estrategia de atención al consumidor de sustancias psicoactivas, durante la vigencia 2021 se ha logrado:
-Conocer estudio de viabilidad de aplicación del Modelo Tribunales de Tratamiento de Drogas con población adulta realizado por el Ministerio de Justicia y del Derecho.
-Iniciar caracterización en salud mental y consumo de sustancias psicoactivas de las y los internos de la Cárcel Distrital, con el apoyo del equipo de salud de la institución.
Igualmente,  la Estrategia de atención especializada a ofensores sexuales, durante la vigencia 2021 se ha logrado:
-Realizar un barrido de Programas de tratamiento con ofensores sexuales adultos en Colombia, Chile y España.
-Empezar a trabajar en el diseño de un Protocolo de Atención.</t>
  </si>
  <si>
    <t>Se logró el fortalecimiento en la atención integral a un promedio a la fecha de 932 PPL de la cárcel distrital de varones y anexo de mujeres, facilitando estrategias que coadyuvan a la implementación de su proyecto de vida. De mayo a septiembre de 2021 participaron 2.452 personas privadas de la libertad en las actividades grupales de salud mental, programa que abarca temáticas como Prevención de Conducta Suicida, Prevención de Consumo de sustancias psicoactivas y mitigación del riesgo, Prevención de Abuso sexual, Prevención de Violencia física y psicológica; participaron 2.650 PPL en las actividades de fechas especiales *afirmativas* y se efectuaron 1.299 intervenciones individuales en el componente de salud mental y SPA. De la misma manera se beneficiaron desde abril a septiembre de 2021: (279) PPL con el programa de efectividad, 261 con el taller de justicia restaurativa y 432 con el taller de enfoque diferencial; adicionalmente las acciones ejecutadas por el grupo de psicología, terapia ocupacional, trabajo social, Deportologos, con el fin de propender que el infractor alcance su resocialización en el ejercicio  de la disciplina, el trabajo, el estudio,  formación espiritual,  cultura, deporte y la recreación, en un marco de  garantía de derechos fundamentales, con enfoque diferencial y dignificación del ser humano. se da claridad que, en los primeros meses del año 2021, no se ejecutaron algunas actividades debido a temas preventivos en el marco de la pandemia COVID-19.</t>
  </si>
  <si>
    <t>342 - Diseñar e implementar el 100% de las acciones priorizadas del plan de mejoramiento para la problemática de hacinamiento carcelario en Bogotá, que incluyen los diseños de la primera fase para la construcción de la nueva cárcel distrital</t>
  </si>
  <si>
    <t>Porcentaje de avance en el diseño y la implementación de las acciones priorizadas en el Plan de mejoramiento para la problemática del hacinamiento carcelario en Bogotá</t>
  </si>
  <si>
    <t xml:space="preserve"> 100% de las acciones priorizadas del plan de mejoramiento para la problemática de hacinamiento diseñadas e implementadas</t>
  </si>
  <si>
    <t xml:space="preserve">A 30 septiembre, se diseñó una herramienta para la caracterización del proceso penal de los sindicados ubicados en Bogotá, de manera que se pueda identificar en cuáles casos pueden operar garantías judiciales por vencimiento de términos que los deje en libertad. Se está buscando la articulación con la Dirección Nacional de Defensoría Pública de la Defensoría del Pueblo para avanzar en la verificación de la fiabilidad de la herramienta y para que los Defensores Públicos tramiten las garantías judiciales ante las autoridades judiciales competentes. Ya existe un documento que recoge la experiencia realizada.
Beneficios: Esta herramienta permitirá generar un sistema de alarmas para que los Defensores Públicos defiendan el derecho a la libertad de la población sindicada cuando operen garantías judiciales por vencimiento de términos en el proceso penal.
Principales obstáculos para el cumplimiento de la meta PDD: Frente a la acciones establecida para realizar un estudio de caracterización de la población privada de la libertad, el cambio de Defensor del Pueblo, con el consiguiente cambio de equipo, ha retrasado el acercamiento con esta entidad para que avale nuestra herramienta que permita contar con su apoyo para la implementación.
</t>
  </si>
  <si>
    <t xml:space="preserve">se diseñó una herramienta para la caracterización del proceso penal de los sindicados ubicados en Bogotá, de manera que se pueda identificar en cuáles casos pueden operar garantías judiciales por vencimiento de términos que los deje en libertad. Se está buscando la articulación con la Dirección Nacional de Defensoría Pública de la Defensoría del Pueblo para avanzar en la verificación de la fiabilidad de la herramienta y para que los Defensores Públicos tramiten las garantías judiciales ante las autoridades judiciales competentes. Ya existe un documento que recoge la experiencia realizada.
Beneficios: Esta herramienta permitirá generar un sistema de alarmas para que los Defensores Públicos defiendan el derecho a la libertad de la población sindicada cuando operen garantías judiciales por vencimiento de términos en el proceso penal.
Principales obstáculos para el cumplimiento de la meta PDD: Frente a la acciones establecida para realizar un estudio de caracterización de la población privada de la libertad, el cambio de Defensor del Pueblo, con el consiguiente cambio de equipo, ha retrasado el acercamiento con esta entidad para que avale nuestra herramienta que permita contar con su apoyo para la implementación.
</t>
  </si>
  <si>
    <t xml:space="preserve">A corte 31 de marzo, esta meta avanzó el 7% de lo programado durante la vigencia, lo cual corresponde a entregas de elementos de protección personal y aseo y  kits de aseo y colchonetas con destino al personal asignado a la vigilancia  de las personas privadas de la libertad en Estaciones de Policía y URI. 
Se espera llegar en esta vigencia al 20% de la implementación de la estrategia
</t>
  </si>
  <si>
    <t xml:space="preserve">En el último trimestre de 2020 se acordó con el Ministerio de Justicia y del Derecho, el INPEC y la USPEC, que se avanzaría en la suscripción de un Convenio Marco que recoja la opción de adelantar la construcción de la Cárcel Distrital 2, en predios de la Picota. En tal sentido, durante este semestre se suscribió el referido Convenio, que contiene cuatro líneas de trabajo:
-Apoyar la modificación del Plan de Regularización y Manejo PRM, del predio de la Picota, para viabilizar la construcción de nuevas edificaciones que se traduzcan en más cupos carcelarios.
-Tramitar la modificación del POT para poder dar usos distintos a los predios de la Modelo y el Buen Pastor, de los que actualmente se encuentran contemplados, lo que posibilitara al INPEC el poder entregarlos a particulares a cambio de cupos carcelarios en la Picota.
-Ceder al Distrito una porción del predio la Picota para construir allí la Cárcel Distrital 2, que implicaría al menos 2.200 nuevos cupos carcelarios.
-Crear la mesa entre el Sector Justicia del Gobierno Nacional y el Distrito, para abordar discusiones sobre el rol de las entidades territoriales en el sistema penitenciario y medidas de política criminal, que puedan ser consideradas para mitigar el hacinamiento. 
</t>
  </si>
  <si>
    <t>Estudio de caracterización PPL sindicada: Durante el periodo, se avanzó en un primer borrador del documento, cuyo enfoque está dado hacia la recolección de la información obtenida y analizada sobre las garantías judiciales en el proceso penal por parte de las personas detenidas preventivamente. En el estudio, entonces, se pretende describir la herramienta de generación de alertas de vencimientos de términos construida por la OAIEE y presentar los datos que ha arrojado el desarrollo de los pilotajes.
CER: En el mes de reporte se avanzó en la revisión y consolidación de los documentos técnicos que soportan la creación de la planta de personal del CER, al tiempo que en los documentos jurídicos (borrador de exposición de motivos y proyecto de decreto) que deben tramitarse para la creación de la misma. Estos documentos fueron concertados en el periodo con el Servicio Civil Distrital y la Secretaría Jurídica Distrital.
Cárcel Distrital 2: Se adelantó reunión con INPEC y USPEC para solicitar que construyan un borrador inicial de justificación de incumplimiento del PRM de Picota que se vención en 2016. Sobre este documento, el objetivo es que la SDSCJ coadyuve a INPEC y USPEC en la construcción del documento definitivo de justificación que se debe radicar en la Secretaría Distrital de Planeación. Durante el mes reportado, INPEC y USPEC no entregaron el documento solicitado.
Atención a PPL en centros de detención transitoria: En el periodo de reporte no se registraron entregas de kits de aseo ni colchonetas, pero sí se registraron entregas de elementos de bioseguridad, así: 4.500 tapabocas lavables, 5.820 tapabocas desechables, 480 litros de gel antibacterial, 400 litros de jabón líquido, entre otros elementos de aseo.</t>
  </si>
  <si>
    <t>365- Habilitar en cinco (5) Casas de Justicia un sistema de radicación electrónica de demandas a formato</t>
  </si>
  <si>
    <t>Casas de la Justicia habilitadas con un sistema de radicación electrónica de demandas a formato</t>
  </si>
  <si>
    <t xml:space="preserve">5 Casas de Justicia con sistema de radicación electrónica de demandas a formato habilitado </t>
  </si>
  <si>
    <t>Dirección Acceso a la Justicia</t>
  </si>
  <si>
    <t>Se ha avanzado en el diseño e implementación de la ruta de atención en los centros de radicación y método de remisión a los consultorios jurídicos para el seguimiento a los casos que lo requieran, así mismo, articulación con referentes de la casa de justicia para el inicio de la estrategia, así como en la evaluación y solicitud de equipamientos de las oficinas de los facilitadores en las casas de justicia que se van a implementar los centros de radicación y articulación con el CSJ para el fortalecimiento de capacidades en el uso de la plataforma virtual.</t>
  </si>
  <si>
    <t xml:space="preserve">Esta meta avanzó 45% de lo programado para esta vigencia, representado en dos centros de radicación de demandas en las localidades de Barrios Unidos y Bosa, y se estima que para mediados del mes de julio, se encuentre operando el centro de radicación en la localidad de Fontibón; dichos Centros de Radicación tienen como objetivo dar respuesta a necesidades de los usuarios en acciones jurídicas específicas que no requieran representación; por otra parte se socializó la estrategia de centros de radicación con actores comunitarios como ediles, alcaldía local y líderes de las dos localidades. Durante el segundo semestre se evaluará los resultados y se perfeccionará la propuesta técnica.
</t>
  </si>
  <si>
    <t>Esta meta avanzó 45% de lo programado para esta vigencia, representado en dos centros de radicación de demandas en las localidades de Barrios Unidos y Bosa, y se estima que para mediados del mes de julio, se encuentre operando el centro de radicación en la localidad de Fontibón; dichos Centros de Radicación tienen como objetivo dar respuesta a necesidades de los usuarios en acciones jurídicas específicas que no requieran representación; por otra parte se socializó la estrategia de centros de radicación con actores comunitarios como ediles, alcaldía local y líderes de las dos localidades. Durante el segundo semestre se evaluará los resultados y se perfeccionará la propuesta técnica.
La diferencia entre ejecución presupuestal y el avance fisico, se explica, dado que para la correcta ejecución de la meta se debe realizar compromisos presupuestales reflejados en la contratación que demanda pagos periodicos,  y el avance de la meta se cuantifica contra productos finales y no periodicos.</t>
  </si>
  <si>
    <t>369 - Implementar en 7 casas de justicia priorizadas un modelo de atención con ruta integral para mujeres y garantizar la estrategia de justicia de género en 8 casas de justicia adicionales, Centros de Atención Penal Integral para Víctimas - CAPIV y Centros de Atención Integral a Víctimas de Abuso Sexual - CAIVAS</t>
  </si>
  <si>
    <t>Casas de la justicia priorizadas con modelos para la atención integral para las mujeres</t>
  </si>
  <si>
    <t>7 casas de justicia priorizadas con modelo de atención con ruta integral para mujeres Implementado</t>
  </si>
  <si>
    <t xml:space="preserve">A 30 de septiembre, la Dirección de Acceso a la Justicia realizó la contratación de abogados que acompañaron la estrategia desde el Centro de Recepción e información CRI a través de la atención y orientación a las mujeres víctimas que acudan a solicitar el servicio. La Secretaría Distrital de la Mujer, Fiscalía General de la Nación, Secretaría Distrital de Integración Social, Consejo Superior de la Judicatura y el Instituto de Medicina Legal, definieron el diseño e implementación de la Ruta de atención Integral para mujeres, a través de un plan piloto en la Casa de Justicia de Ciudad Bolívar, el cual, se extenderá en 2020 a Suba y posteriormente a otras cinco localidades dentro de las que se consideran Barrios Unidos, Bosa, Kennedy, San Cristóbal y Rafael Uribe.
Adicionalmente, se están realizando obras de infraestructura en la Casa de Justicia de Ciudad Bolívar, para acondicionar los diecinueve puestos de trabajo para la Fiscalía General de la Nación -FGN- en donde se instalarán los equipos de atención de delitos sexuales y violencia intrafamiliar conformados por: fiscales, auxiliares, investigadores, receptores de denuncias y psicólogos, que acompañarán la estrategia.
Principales obstáculos para el cumplimiento de la meta PDD: Los retrasos que se han presentado corresponden a la respuesta de las entidades, como la Fiscalía General de la Nación para participar en la ruta propuesta de forma presencial. Se reportará avance físico hasta que se complete la implementación del modelo en cada casa de Justicia.
</t>
  </si>
  <si>
    <t xml:space="preserve">La Secretaría Distrital de la Mujer, Fiscalía General de la Nación, Secretaría Distrital de Integración Social, y el Instituto de Medicina Legal, definieron el diseño e implementación de la Ruta de atención Integral para mujeres víctimas de violencia, la cual se proyectó para ser implementada durante el año 2020 en las casas de Justicia de Ciudad Bolívar y Suba Ciudad Jardín. Las otras cinco localidades consideradas para la estrategia son Barrios Unidos, Bosa, Kennedy, San Cristóbal y Rafael Uribe Uribe (las localidades pueden cambiar posteriormente). 
 A la luz de lo anterior, se realizaron adecuaciones en la Casa de Justicia de Ciudad Bolívar, para acondicionar uno de los dos espacios de trabajo solicitados en un inicio por la Fiscalía General de la Nación -FGN- en donde se instalarán los equipos de atención de delitos sexuales y violencia intrafamiliar conformados por: fiscales, auxiliares, investigadores, receptores de denuncias y psicólogos, que acompañarán la estrategia.
 Asimismo, y en atención al traslado de la casa de justicia que ahora funciona en Suba Ciudad Jardín, se logró contar con la infraestructura e instalaciones necesarias para que operadores como la Fiscalía General de la Nación pueda hacer presencia con los equipos especializados para atender violencias hacia las mujeres, con las rutas priorizadas por la estrategia. 
 De otro lado, se elaboraron convenios con el ICBF, y el Instituto Nacional de Medicina Legal y Ciencias Forenses con el fin de establecer los compromisos de las Partes en el marco de la implementación de la Ruta, así como para apoyar y fortalecer los equipos psico-social y médico-legales de las Casas de Justicia que harán parte de la estrategia. 
 Por último, se adelantó la contratación de los abogados que acompañan la estrategia desde el Centro de Recepción e información “CRI género”, con el fin de dar prioridad a la atención y orientación especializada a las mujeres víctimas que acudan con necesidades de justicia. Estos contratistas surtieron procesos de inducción respecto de las rutas, de la mano de la Fiscalía General de la Nación en CAVIP y CAIVAS.
La estrategia permitirá fortalecer la articulación entre las entidades operadoras, determinar si los equipos psicosociales y médico legales son suficientes para atender la demanda, pondrá de presente si es necesario profundizar en la formación de un enfoque diferencial de género y violencias basadas en género de los funcionarios públicos y los operadores del sector justicia tanto a nivel nacional como distrital, y permitirá robustecer las estadísticas distritales respecto de este tipo de violencia.
</t>
  </si>
  <si>
    <t xml:space="preserve">La Secretaría Distrital de la Mujer, Fiscalía General de la Nación, Secretaría Distrital de Integración Social, y el Instituto de Medicina Legal, definieron el diseño e implementación de la Ruta de atención Integral para mujeres víctimas de violencia, la cual se proyectó para ser implementada durante el año 2020 en las casas de Justicia de Ciudad Bolívar y Suba Ciudad Jardín. Las otras cinco localidades consideradas para la estrategia son Barrios Unidos, Bosa, Kennedy, San Cristóbal y Rafael Uribe Uribe (las localidades pueden cambiar posteriormente). 
Se realizaron mesas de trabajo con Fiscalía General y Secretaría de la Mujer para definir los canales de atención en las Casas de Justicia donde no se contará con presencia de los equipos de Fiscales de Violencia Intrafamiliar y Delitos Sexuales de la FGN, en las que se acordó que desde el CRI Mujer y las funcionarias de la Secretaría de la Mujer, que la remisión se hará a través de canales remotos de atención como las líneas telefónicas y correo electrónico que suministro la FGN: Línea 5702000 opción (#7) en Bogotá, 018000919748 o  línea celular 122 para el resto del país, la entidad pone a disposición de la ciudadanía los correos electrónicos  denunciaanonima@fiscalia.gov.co , hechoscorrupcion@fiscalia.gov.co y en Bogotá el correo electrónico; atencionusuario.bogota@fiscalia.gov.co.
Se realizó la contratación de dos CRI Mujer para la orientación a Mujeres víctimas de violencias que acudan a solicitar el servicio. 
Así mismo, se realizó la entrega de 22 puestos de trabajo para las unidades de delitos sexuales y violencia intrafamiliar de la Fiscalía General de la Nación con el respectivo mobiliario.
De igual manera, se realizaron gestiones con la Dirección de Comunicaciones, Dirección de Bienes y Dirección de tecnologías para las adecuaciones requeridas para la puesta en marcha de la Ruta de Atención integral en Ciudad Bolívar.
</t>
  </si>
  <si>
    <t xml:space="preserve">Durante el primer semestre de esta vigencia, se realizaron las adecuaciones de infraestructura en la Casa de Justicia de Ciudad Bolívar, que permitirá el inicio del funcionamiento de los diferentes equipos de trabajo que acompañaran la Ruta.
Se realizó la entrega de 22 puestos de trabajo para las unidades de delitos sexuales y violencia intrafamiliar de la Fiscalía General de la Nación, con el respectivo mobiliario.
Se realizaron mesas de trabajo con la Fiscalía General y la Secretaría de la Mujer, para definir los canales de atención en las Casas de Justicia donde no se contará con presencia de los equipos de Fiscales de Violencia Intrafamiliar y Delitos Sexuales de la FGN, en las que se acordó que desde el CRI Mujer y las funcionarias de la Secretaría de la Mujer, la remisión se hará a través de canales remotos de atención como las líneas telefónicas y correo electrónico que suministro la FGN.
</t>
  </si>
  <si>
    <t xml:space="preserve">Durante el primer semestre de esta vigencia, se realizaron las adecuaciones de infraestructura en la Casa de Justicia de Ciudad Bolívar, que permitirá el inicio del funcionamiento de los diferentes equipos de trabajo que acompañaran la Ruta.
Se realizó la entrega de 22 puestos de trabajo para las unidades de delitos sexuales y violencia intrafamiliar de la Fiscalía General de la Nación, con el respectivo mobiliario.
Se realizaron mesas de trabajo con la Fiscalía General y la Secretaría de la Mujer, para definir los canales de atención en las Casas de Justicia donde no se contará con presencia de los equipos de Fiscales de Violencia Intrafamiliar y Delitos Sexuales de la FGN, en las que se acordó que desde el CRI Mujer y las funcionarias de la Secretaría de la Mujer, la remisión se hará a través de canales remotos de atención como las líneas telefónicas y correo electrónico que suministro la FGN.
 La diferencia entre ejecución presupuestal y el avance fisico, se explica, dado que para la correcta ejecución de la meta se debe realizar compromisos presupuestales reflejados en la contratación que demanda pagos periodicos,  y el avance de la meta se cuantifica contra productos finales y no periodicos. </t>
  </si>
  <si>
    <t>370 - Implementar en las Casas de Justicia un (1) modelo de atención virtual para facilitar el acceso a los servicios de justicia en lo local</t>
  </si>
  <si>
    <t>Modelos de atención virtual implementados para facilitar el acceso a los servicios de justicia en lo local en las casas de justicia</t>
  </si>
  <si>
    <t>Casas de Justicia con modelo de atención virtual para facilitar el acceso a los servicios de justicia en lo local Implementado</t>
  </si>
  <si>
    <t xml:space="preserve">A 30 de septiembre, atendiendo las disposiciones generadas en el marco de la emergencia sanitaria por el COVID-19, la Dirección de Acceso a la Justicia ha implementado una estrategia de atención virtual en materia de acceso a la justicia. La cual tiene por objetivo orientar los conflictos de los ciudadanos a través de tres canales, que incluyen: Chat vía WhatsApp, Chat virtual disponible en la página web de la Secretaría y correo electrónico, a los que ha podido acceder 22.559 ciudadanos.
Principales obstáculos para el cumplimiento de la meta PDD: Se han presentado retrasos en la definición y contratación de una plataforma virtual por parte de la Dirección de TIC de la Secretaría Distrital de Seguridad, Convivencia y Justicia.
</t>
  </si>
  <si>
    <t xml:space="preserve">Atendiendo las disposiciones generadas en el marco de la emergencia sanitaria por el COVID-19, la Dirección de Acceso a la Justicia ha implementado una estrategia de atención virtual en materia de acceso a la justicia, la cual tiene por objetivo orientar los conflictos de los ciudadanos a través de diversos canales. Durante el año 2020 la atención se brindó a través de tres canales: WhatsApp, Chat de la página web y correo electrónico, a los cuales accedieron 27.507 ciudadanos.
Adicionalmente, se dio inició a la estructuración del proceso de una plataforma digital que se consolide como mecanismo virtual de atención en materia de acceso a la justicia y fortalezca y amplíe los canales de atención actuales. 
En cuanto a La atención prestada en las casas de justicia para el efectivo acceso a este derecho por parte de la población de Bogotá se vio interrumpida considerablemente en el 2020 como consecuencia de las medidas tomadas en el marco de la emergencia sanitaria por el COVID-19, por lo cual entre los meses de abril y agosto se suspendieron los servicios de atención presencial en los equipamientos. No obstante, y ante la expedición de lineamientos posteriores al periodo señalado, por parte de la Alcaldía Mayor, y siguiendo las disposiciones de bioseguridad del nivel nacional y distrital, las casas de justicia de Ciudad Bolívar, Mártires, Bosa, Suba la campiña y Fontibón realizaron un proceso de reapertura parcial. Dicho proceso de reapertura se presentó desde mediados del mes de junio de 2020, presentando, en algunos casos, nuevamente suspensiones de servicio de conformidad a la dinámica de la pandemia.
 A partir del mes de septiembre, en consonancia con las directrices de la emergencia sanitaria, se inició un proceso de reapertura total de Casas de Justicia. En dicho contexto, durante el año 2020 se realizaron 144.803 visitas en Recepción de las Casas de Justicia, de las cuales se prestó atención a un total de 60.332 atenciones en el Centro de Recepción e Información de las Casas de Justicia, de las cuales un 61% correspondió a usuarios mujeres y un 39% hombres.
Las atenciones se realizaron principalmente en las casas de justicia de Ciudad Bolívar, Bosa, Kennedy y San Cristóbal con una participación del 16%, 14%, 12% y 11% respectivamente, respecto al total de atenciones del año. Durante el 2020, continuaron la tendencia histórica: evidenciando una primacía de los Conflictos Familiares (43% respecto al total de casos atendidos) y dentro de estos, aquellos relacionados con alimentos, custodia, patria potestad y visitas.
</t>
  </si>
  <si>
    <t xml:space="preserve">Esta meta alcanzó un porcentaje de avance del 28.57% en lo corrido de la vigencia 2021, representado en la apertura de nuevos canales de atención digital permitió que durante el primer trimestre de 2021 se hayan realizado 7952 atenciones a través de medios no presenciales, Chat virtual (45.93%), correo electrónico (0.05%) y línea WhatsApp (54.02%)
En lo que hace referencia a mediación virtual Se han agendado en el trimestre 176 mediaciones virtuales, de las cuales han asistido las dos partes en 68 casos, inasistencia parcial en 58 casos y en 40 ha habido inasistencia total, en 23 casos no hay reporte. Adicionalmente se han agendado 55 conciliaciones en equidad virtual, de las cuales se atendieron 45 durante el trimestre con 6 conciliadores en equidad de Kennedy.
</t>
  </si>
  <si>
    <t xml:space="preserve">La implementación y fortalecimiento de los canales de atención no presenciales han generado una mayor cobertura y alcance en la orientación para la resolución de conflictos eliminando una de las barreras de acceso a justicia. Durante el primer semestre del 2021, se realizaron ajustes al guion de atención para los canales no presenciales; avance en la reestructuración del documento base para atención del CRI; adecuación de la encuesta de satisfacción de la atención en los canales no presenciales y se remite terminada la atención; ajustes en SICAS para el módulo de los canales no presenciales; se identificaron y ajustaron las necesidades técnicas y tecnológicas para el desarrollo e implementación de la plataforma virtual.
Durante el primer semestre de 2021 se han realizado 14.908 atenciones a través de los canales no presenciales, de los cuales 5972 fueron atendidos en el Chat virtual y 8932 en las dos líneas de WhatsApp. Siendo los habitantes de las localidades de Kennedy, Suba y Bosa los que más acuden a los canales no presenciales.
</t>
  </si>
  <si>
    <t>La implementación y fortalecimiento de los canales de atención no presenciales han generado una mayor cobertura y alcance en la orientación para la resolución de conflictos eliminando una de las barreras de acceso a justicia. Durante el primer semestre del 2021, se realizaron ajustes al guion de atención para los canales no presenciales; avance en la reestructuración del documento base para atención del CRI; adecuación de la encuesta de satisfacción de la atención en los canales no presenciales y se remite terminada la atención; ajustes en SICAS para el módulo de los canales no presenciales; se identificaron y ajustaron las necesidades técnicas y tecnológicas para el desarrollo e implementación de la plataforma virtual.
Durante el primer semestre de 2021 se han realizado 14.908 atenciones a través de los canales no presenciales, de los cuales 5972 fueron atendidos en el Chat virtual y 8932 en las dos líneas de WhatsApp. Siendo los habitantes de las localidades de Kennedy, Suba y Bosa los que más acuden a los canales no presenciales.
La diferencia entre ejecución presupuestal y el avance fisico, se explica, dado que para la correcta ejecución de la meta se debe realizar compromisos presupuestales reflejados en la contratación que demanda pagos periodicos,  y el avance de la meta se cuantifica contra productos finales y no periodicos.</t>
  </si>
  <si>
    <t>350 - Diseñar e implementar al 100% la estrategia "facilitadores para el acceso a la justicia"</t>
  </si>
  <si>
    <t>Porcentaje de avance en el diseño e implementación de la estrategia "Facilitadores para el acceso a la justicia"</t>
  </si>
  <si>
    <t xml:space="preserve">Estrategia "facilitadores para el acceso a la justicia"  diseñada  e implementada </t>
  </si>
  <si>
    <t xml:space="preserve">A 30 de septiembre, se avanzó en la contratación de los tres profesionales para implementar la estrategia. Adicionalmente, se avanzó en la generación de los formatos específicos para la radicación de demandas a formatos.
Principales obstáculos para el cumplimiento de la meta PDD: Los retrasos que se han presentado corresponden a la dificultad de implementar las acciones territoriales dada la contingencia de realización de espacios causada por la emergencia COVID.
</t>
  </si>
  <si>
    <t xml:space="preserve">Se avanzó en la formulación e implementación inicial en una localidad de la estrategia, que tienen como objetivo implementar acciones que den respuesta a la atención integral de procesos jurídicos en distintas zonas de Bogotá, donde existen barreras en torno al Acceso a la Justicia. Asimismo, promover la efectividad de respuesta en los procesos en términos de orientación, radicación y articulación interinstitucional. 
En el seguimiento de la estrategia se dio inicio en la Casa de Justicia de Barrios Unidos, a partir del 2 de diciembre del 2020, el servicio de elaboración de documentos como:  
· Derechos de petición.
· Tutelas: Elaboración de acciones de tutela relacionadas con asuntos en Salud y Movilidad (comparendos, multas, sanciones); 
· Demandas (elaborar y radicar) en los siguientes asuntos: proceso laboral de única instancia, asuntos de fijación, reajuste, exoneración de cuota alimentaria, demandas ejecutivas de alimentos con solicitud de medidas cautelares (embargo de bienes y secuestro), asuntos de mínima cuantía en materia civil, restitución de inmueble arrendado.
· Asuntos relacionados con protección al consumidor. - Cláusulas abusivas o indemnización por la prestación de un servicio o adquisición de un bien defectuoso. 
 Por ello, el piloto dio respuesta a las atenciones realizadas dando cumplimiento a lo planteado en la estrategia. Para el seguimiento de las atenciones se desarrolló un formulario de Google, el cual fue aprobado por la oficina de análisis de la información, en el que se registra la información requerida para la atención a ciudadanos por parte de los facilitadores. Se han realizado 7 atenciones en el mes de diciembre, dado que el facilitador estuvo una parte del tiempo atendiendo en la Casa de Justicia de Barrios Unidos. 
</t>
  </si>
  <si>
    <t xml:space="preserve">Esta meta alcanzó un avance de cumplimiento del 42%, con corte a 31 de marzo de 2021, representado en los logros obtenidos a través del empoderamiento, cultura ciudadana y dignificación del territorio, Reconocimiento del  territorio (Demandas y necesidades de la localidad) en términos de justicia, articulación mesas locales, JAL, alcaldías, organizaciones y líderes comunitarios, espacios de construcción social, Reconocimiento de las políticas públicas en términos de acceso a la justicia y Garantizar el acceso a la justicia formal en las localidades de Bogotá, alcanzando que el diseño de la estrategia de facilitadores para la implementación  llegara a 5 localidades de Bogotá. </t>
  </si>
  <si>
    <t xml:space="preserve">Los facilitadores para el acceso a la justicia realizan jornadas pedagógicas en las localidades priorizadas con el objetivo de dar a conocer los servicios que brindan los centros de radicación, así mismo, tienen como objetivo ser el ente articulador entre la justicia y la comunidad, esto permitiendo mayor empoderamiento comunitario en los servicios que prestan las casas de justicia. 
Para el primer semestre de esta vigencia, La estrategia de Facilitadores para el Acceso a la Justicia ya se está implementando en tres localidades: Barrios Unidos, Bosa y Fontibón; las atenciones presenciales realizadas por parte de los facilitadores, durante el primer semestre del año, dan cuenta de que han brindado orientación en los siguientes temas: 14 Liquidaciones Laborales, 14 Tutelas salud- Movilidad, 34 Derechos de petición y 29 Demandas.
Igualmente, se ha socializado la estrategia de facilitadores para el acceso a la justicia con actores comunitarios en las localidades mencionadas, razón por la cual se implementó dentro de la estrategia "Semilleros Locales" los cuales brindan un espacio de educación y socialización de las rutas de atención que tiene la dirección de acceso a la justicia y los centros de radicación en Bogotá. De igual forma, todos los trámites jurídicos que se atienden desde la estrategia tienen acompañamiento por los consultorios jurídicos.
Finalmente, se articularon con el Consejo Superior de la Judicatura estrategias pedagógicas para los facilitadores que van a estar en los Centros de Radicación.
</t>
  </si>
  <si>
    <t>Los facilitadores para el acceso a la justicia realizan jornadas pedagógicas en las localidades priorizadas con el objetivo de dar a conocer los servicios que brindan los centros de radicación, así mismo, tienen como objetivo ser el ente articulador entre la justicia y la comunidad, esto permitiendo mayor empoderamiento comunitario en los servicios que prestan las casas de justicia. 
Para el primer semestre de esta vigencia, La estrategia de Facilitadores para el Acceso a la Justicia ya se está implementando en tres localidades: Barrios Unidos, Bosa y Fontibón; las atenciones presenciales realizadas por parte de los facilitadores, durante el primer semestre del año, dan cuenta de que han brindado orientación en los siguientes temas: 14 Liquidaciones Laborales, 14 Tutelas salud- Movilidad, 34 Derechos de petición y 29 Demandas.
Igualmente, se ha socializado la estrategia de facilitadores para el acceso a la justicia con actores comunitarios en las localidades mencionadas, razón por la cual se implementó dentro de la estrategia "Semilleros Locales" los cuales brindan un espacio de educación y socialización de las rutas de atención que tiene la dirección de acceso a la justicia y los centros de radicación en Bogotá. De igual forma, todos los trámites jurídicos que se atienden desde la estrategia tienen acompañamiento por los consultorios jurídicos.
Finalmente, se articularon con el Consejo Superior de la Judicatura estrategias pedagógicas para los facilitadores que van a estar en los Centros de Radicación.
La diferencia entre ejecución presupuestal y el avance fisico, se explica, dado que para la correcta ejecución de la meta se debe realizar compromisos presupuestales reflejados en la contratación que demanda pagos periodicos,  y el avance de la meta se cuantifica contra productos finales y no periodicos.</t>
  </si>
  <si>
    <t>356 - Diseñar e implementar al 100% una estrategia de coordinación con los organismos de justicia</t>
  </si>
  <si>
    <t>Porcentaje de avance en el diseño e implementación de una (1) estrategia de coordinación con los organismo de justicia</t>
  </si>
  <si>
    <t>Estrategia de coordinación con los organismos de justicia diseñada e implementada</t>
  </si>
  <si>
    <t xml:space="preserve">A 30 de septiembre, se está avanzando con la evaluación institucional del Sistema Distrital de Justicia en la ciudad. Además, se avanza en la estructuración de una metodología de levantamiento cualitativo y cuantitativo de necesidades jurídicas insatisfechas en la ciudad. Finalmente, se encuentra en fase de diseño una estrategia de justicia móvil en unidades móviles de acceso a la justicia de la ciudad.
Principales obstáculos para el cumplimiento de la meta PDD: Los retrasos que se han presentado corresponden a la dificultad de implementar acciones territoriales dada la contingencia de realización de espacios causada por la emergencia COVID.
</t>
  </si>
  <si>
    <t xml:space="preserve">Durante el periodo a reportar, se avanzó en la construcción de los componentes y el cronograma de trabajo para el fortalecimiento del Sistema Distrital de Justicia. En ese sentido, se realizaron diferentes actividades de articulación con entidades del sector, orientadas a evaluar el Sistema Distrital de Justicia y realizar un levantamiento de Necesidades Jurídicas Insatisfechas para la ciudad de Bogotá. 
De esta forma se está realizando una evaluación institucional al sistema de justicia, a partir de: 
i) Análisis del marco normativo y de política pública, en torno al Sistema Distrital de Justicia; 
ii) Análisis de la arquitectura institucional del Sistema Distrital de Justicia; y, iii) Establecer la eficacia del Sistema Distrital de Justicia en la promoción del acceso a la justicia en la ciudad. 
Además, se ha avanzado en la estructuración de una metodología de levantamiento cualitativo y cuantitativo de necesidades jurídicas insatisfechas en la ciudad. Esta metodología tiene como fin identificar y analizar de manera amplia las barreras de acceso a la justicia en Bogotá y comprender su relación con las necesidades jurídicas insatisfechas. 
Por otro lado, se avanzó en el diseño de una estrategia de justicia móvil en unidades móviles de acceso a la justicia de la ciudad. Esta estrategia tiene como fin garantizar a los ciudadanos, el derecho de acceso al Sistema Distrital de Justicia en comunidades y territorios estratégicos con barreras de acceso a la justicia a través de las 6 unidades móviles en la ciudad. La programación de las actividades se realiza de conformidad con las localidades priorizadas por las dependencias asociadas a las actividades, quienes tienen en cuenta factores como la considerable distancia de la población hacia la infraestructura institucional y la vulnerabilidad social y económica.
Duran
• Prevención de violencias basadas en género, la cual consistió en la realización de jornadas de sensibilización, audios, perifoneo para prevención de la violencia contra las mujeres (VBG). 
• Difusión - Canales virtuales de Casas de Justicia, la cual consiste en una Jornada de perifoneo para informar los diferentes canales virtuales que las Casas de Justicia han dispuesto a la ciudadanía. 
• Jornadas de justicia al Barrio: Se trata de Jornadas en las localidades priorizadas por las altas cifras de homicidios, para garantizar el acceso a la justicia en temas relacionados con alimentos, violencia intrafamiliar, arriendos y conflictos contra la integridad personal. 
• Jornadas de acceso a la justicia: se trata de la realización de jornadas de atención y orientación que buscan garantizar el acceso a la justicia en los barrios y zonas que no tienen los medios para ejercer su derecho. 
• Fortalecimiento de la justicia local en ruralidad: Realización de Talleres y acompañamientos como alistamiento para terminales de Justicia Rural.
• Promoción y orientación para la denuncia en ruralidad: Jornada para la promoción de la denuncia y orientación respecto a delitos en el territorio.
• Orientación socio jurídica en ruralidad: Jornada de orientación en rutas de acceso a la justicia, con el acompañamiento de alguna entidad para la asesoría en casos específicos (por ejemplo: legalización predial y conflictos por deslinde, con Supernotariado y Registro).
• Semana sin Miedo: Campaña por medio de la cual se quiere afianzar en la ciudadanía el apoyo y respaldo de las entidades distritales por medio de una oferta interinstitucional, en temas de salud, seguridad, justicia y por medio de actividades lúdicas.
• Bici – Denuncia: Promoción y acceso a la justicia de población vulnerable frente a delitos de gran impacto en la localidad.
• CAI - Tejido social: Jornada cultural para el ejercicio de memoria y reconciliación entre la comunidad y la Policía.
• Marcación de bicicletas: Promoción y acceso a la justicia de población vulnerable frente a delitos de gran impacto.
• Cine al parque: Actividad lúdica y Jornada de orientación a la comunidad en relación con conflictos que afectan la convivencia.
• Jornada de denuncia en Transmilenio y SITP: Promoción, orientación y recepción de denuncias en concesionarios, portales o estaciones del Sistema Integrado de Transporte Público.
• Comisaría de Familia: Trabajo articulado en compañía de Comisaria de Familia para brindar orientación socio jurídica en las localidades donde se presenta mayor demanda por problemas de violencia intrafamiliar y conflicto de alimentos
• Jornada de Descongestión en Mediación: espacio necesario cuando la agenda de la Unidad de Mediación y Conciliación supera los 15 días. Esta, tiene como objetivo agendar la mayor cantidad de casos posibles presentados en la localidad para brindar atención oportuna a la ciudadanía
</t>
  </si>
  <si>
    <t xml:space="preserve">Esta meta logró un avance del 31.43% en lo corrido de la vigencia 2021, representado en la evaluación final del Sistema Distrital de Justicia a la Oficina Asesora de Planeación de la SDSCJ.
Se espera en el próximo reporte, avanzar con la evaluación final para identificar ejes de trabajo de cara al fortalecimiento del Sistema Distrital de Justicia y la articulación interinstitucional. 
</t>
  </si>
  <si>
    <t xml:space="preserve">Durante el primer semestre de la vigencia 2021, se adelantó reunión con las autoridades indígenas del Distrito, el pasado 31 de mayo, en donde se identificó la existencia de un documento construido de manera conjunta entre el IDPAC y las autoridades étnicas, abordando un estado del arte, retos y dificultades en materia de justicia propia.
Adicional a lo anterior, con la Secretaría Distrital de la Mujer se estableció acuerdos de coordinación para incorporar y fortalecer las rutas de atención a mujeres indígenas en el marco del Sistema Distrital de Justicia, lo cual se ha logrado a través de diferentes reuniones técnicas, durante el segundo trimestre del año.
El 28 de junio, consejeros del Pueblo Rrom y delegados de la DAJ adelantaron una visita a la Casa de Justicia de Suba, con el fin de conocer, de primera mano, los servicios e instalaciones de la Casa. Así mismo, se adelantaron conversaciones con los funcionarios que se encuentran en dicho espacio con el fin de aclarar dudas o proponer elementos nuevos para mejorar la atención.
</t>
  </si>
  <si>
    <t>Durante el primer semestre de la vigencia 2021, se adelantó reunión con las autoridades indígenas del Distrito, el pasado 31 de mayo, en donde se identificó la existencia de un documento construido de manera conjunta entre el IDPAC y las autoridades étnicas, abordando un estado del arte, retos y dificultades en materia de justicia propia.
Adicional a lo anterior, con la Secretaría Distrital de la Mujer se estableció acuerdos de coordinación para incorporar y fortalecer las rutas de atención a mujeres indígenas en el marco del Sistema Distrital de Justicia, lo cual se ha logrado a través de diferentes reuniones técnicas, durante el segundo trimestre del año.
El 28 de junio, consejeros del Pueblo Rrom y delegados de la DAJ adelantaron una visita a la Casa de Justicia de Suba, con el fin de conocer, de primera mano, los servicios e instalaciones de la Casa. Así mismo, se adelantaron conversaciones con los funcionarios que se encuentran en dicho espacio con el fin de aclarar dudas o proponer elementos nuevos para mejorar la atención.</t>
  </si>
  <si>
    <t>345 - Aumentar en un (1) los equipamientos de justicia en el distrito y garantizar el mantenimiento de veinticuatro (24) existentes</t>
  </si>
  <si>
    <t>Número de equipamiento de justicia en el Distrito</t>
  </si>
  <si>
    <t>1 equipamiento de justicia aumentado en el distrito y  mantenimiento de veinticuatro (24) existentes</t>
  </si>
  <si>
    <t>Fabián Camilo Acosta</t>
  </si>
  <si>
    <t xml:space="preserve">1. Centro de Traslado por Protección
Con ocasión de la declaratoria de emergencia por calamidad pública y con el fin de dar cumplimiento a lo previsto en el Decreto Legislativo 546 de 2020, fue necesario destinar las instalaciones del Centro de Traslado por Protección a partir del 27 de mayo de 2020 (cuya entrega se formalizó el 31-05-2020) al albergue de personas privadas de la libertad de manera temporal, para contribuir a la disminución de hacinamiento de los centros de retención transitoria de la ciudad, principalmente en la sede de Puente Aranda.   Desde entonces, la SDSCJ inició la búsqueda de alternativas para habilitar nuevamente las instalaciones del Centro de Traslado por Protección. En tal sentido, se visitaron 52 predios, incluyendo predios de propiedad pública (ninguno permitía el uso del suelo) y de propiedad privada, de los cuales fueron priorizados 9 para arrendamiento; encontrando finalmente que esta opción no era viable. Así las cosas, se procedió a hacer una convocatoria pública a las personas jurídicas y privadas que tuviesen inmuebles disponibles para la venta en zonas industriales y de comercio aglomerado en las localidades de Puente Aranda y Fontibón. Producto de esta convocatoria, se recibieron 29 ofertas, que ameritaron la realización de la totalidad de las visitas, así como la elaboración del estudio urbanístico, técnico y jurídico en cada caso, que permitiera a la SDSCJ priorizar y determinar la viabilidad de la adquisición de un inmueble para ser habilitado como Centro de Traslado por Protección. Producto de este ejercicio, fueron estudiados para compra los siguientes 10 predios. 
Posteriormente y luego de realizar más de 30 consultas ante distintas entidades y autoridades se priorizó para compra el predio localizado en la Calle 10 N° 38 – 75 de la Localidad de Puente Aranda, dada su localización, disposición del uso de suelo para la habilitación del CTP y las resultas favorables de los aspectos técnicos, jurídicos y económicos que llevaron a determinar su adquisición por parte del Distrito.
Paralelamente, la SDSCJ celebró con la Unidad Administrativa de Catastro Distrital el convenio interadministrativo No. 1391 de 2020 con el fin de realizar los avalúos que se requiriesen por parte de la entidad para este propósito. En el marco de esta articulación, el pasado 9 de septiembre fue notificado a la entidad el resultado del avalúo realizado, encontrando que el valor del mismo se encuentra cubierto por la partida presupuestal que había dispuesto la entidad para este efecto.  
2. Mantenimiento de Casas de Justicia
Actualmente el Distrito Capital cuenta con trece (13) Casas de Justicia, de las cuales 5 son propias (Bosa, Ciudad Bolívar, Mártires, San Cristóbal y Usme), 7 son arrendadas (Barrios Unidos, Chapinero, Fontibón, Kennedy, Suba la Campiña, Suba Ciudad Jardín y Usaquén), y 1 bajo la modalidad de convenio con la Secretaría General de la Alcaldía Mayor para la operación en un punto de la red Cade (Engativá).   En el marco de lo anterior, se gestionaron los contratos de arrendamiento necesarios en aras de garantizar la operatividad de las casas y el servicio de acceso a la justicia de las localidades en las que no hay equipamientos propios. Esta gestión, incluyó el traslado de la casa de justicia de Suba (Pontevedra) a Suba (Ciudad Jardín) y la casa de justicia de Barrios Unidos también se cambió, en el marco de la apuesta por el mejoramiento y ampliación de las instalaciones destinadas para estos fines, y pensando en los beneficios hacia el ciudadano. 
La Casa de Justicia de Suba Ciudad Jardín, se trasladó para la Carrera 59 # 131ª - 15 en el mes de julio, y la Casa de Justicia de Barrios Unidos se trasladó para la Calle 68 # 53-34 en el mes de octubre. Para las Casas de Justicia de Chapinero y Fontibón, se adelantaron solicitudes de prórroga al contrato actual, y paralelamente requerimientos correspondientes a búsquedas de nuevos predios para estos equipamientos en lo que correspondería a la vigencia 2021, para darle cumplimiento en términos de infraestructura y espacios, de acuerdo con el Plan Maestro de Equipamientos de Seguridad Ciudadana, Defensa y Justicia para Bogotá D.C. 
Por otro lado, con respecto a las Unidades Móviles de Acceso a la Justicia, se realizaron adecuaciones correctivas a cada uno de los seis vehículos. En la media que fue requerido se realizó revisión del vehículo, ajustes, tanqueo de gasolina para este y la planta eléctrica, entre otras. Se encuentra pendiente la adecuación de cambio de imagen y la adquisición de elementos de protección para las oficinas de las Unidades Móviles. 
</t>
  </si>
  <si>
    <t xml:space="preserve">Esta meta alcanzó un nivel de cumplimiento con corte a 31 de marzo de 2021 del 95%, representado en el mantenimiento realizado. De igual manera, se destaca que para los equipamientos en arriendo se gestionaron los contratos necesarios en aras de garantizar la operatividad de las casas y el servicio de acceso a la justicia de las localidades para las Casas de Justicia de Barrios Unidos, Kennedy, Suba 1 y 2 y Usaquén.
Así mismo, se realizaron las adecuaciones de infraestructura y ampliación de espacios en la Casa de Justicia de Ciudad Bolívar, para los equipos de Fiscalía, UMC, consultorio Jurídico.
La Dirección de Acceso a la Justicia ha realizado el traslado, seguimiento y acompañamiento a todas las solicitudes de adecuaciones, mantenimientos y novedades presentadas tanto en los equipamientos propio, como en los arrendados, para responder a recomendaciones de la ARL hallazgos resultantes de las diferentes auditorias de las cuales son objeto los equipamientos.
</t>
  </si>
  <si>
    <t xml:space="preserve">La Secretaria Distrital de Seguridad, Convivencia y Justicia, tramitó el 100% de las necesidades en términos de mantenimiento, adecuaciones e infraestructura de las 13 Casas de Justicia, a través de la Dirección de Bienes, quienes ejercen la supervisión de los contratos de los equipamientos en modalidad de arriendo y de aquellos que se encuentran en propiedad esta Secretaria, de esta forma se garantiza la operación y mantenimiento para las entidades operadoras y la ciudadanía.
De igual manera, se gestionaron los contratos de arrendamiento necesarios en aras de garantizar la operatividad de las casas y el servicio de acceso a la justicia de las localidades en las que no hay equipamientos propios. Esta gestión, incluyó y contempló contratos por termino de 12 meses, para las Casas de Justicia de Barrios Unidos, Chapinero, Fontibón, Kennedy, Suba 1 y 2 y Usaquén.
</t>
  </si>
  <si>
    <t>Esta meta se encuentra programada para ejecutarse en el año 2022; desde la Dirección de Acceso a la Justicia se dio inicio al trámite de requerimiento técnico de búsqueda inmueble remitido a la Dirección Técnica. La Dirección Técnica remitió el requerimiento de concepto a la Oficina de Planeación para la inspección del lugar más idóneo para la ubicación de la Casa. La Dirección Técnica tiene pendiente la entrega del listado de inmuebles de los sitios encontrados para el respectivo análisis.   
 Por otra parte, Desde la Dirección de Acceso a la Justicia, se tramitan el 100% de las necesidades en términos de mantenimiento, adecuaciones e infraestructura de las 13 Casas de Justicia y el Centro de Traslado por Protección de Puente Aranda, a través de la Dirección de Bienes, quienes ejercen la supervisión de los contratos de los equipamientos en modalidad de arriendo y de aquellos que se encuentran en propiedad de la Secretaría de Seguridad, Convivencia y Justicia. Garantizando así la operación y mantenimiento para las entidades operadoras y la ciudadanía.
A la fecha están pendientes por ejecutar algunas adecuaciones, obras civiles y mantenimientos en los equipamientos, sin embargo, se encuentran considerados bajo un cronograma de trabajo y que serán subsanados a través del contrato de mantenimiento que entrará en operación en septiembre de 2021, de igual forma se reporta y da trámite con los propietarios de los equipamientos en modalidad de arriendo, quienes intervienen los hallazgos reportados desde esta Dirección.
A partir del mes de septiembre de 2021, se ha dado apertura periódica con las entidades operadores asignadas, a un nuevo equipamiento (Casa de justicia) en la localidad de Fontibón, el cual se encuentra acondicionado y dispone de una infraestructura suficiente y acorde al Plan Maestro de Equipamientos de Seguridad Ciudadana, Defensa y Justicia para Bogotá D.C., donde se pueda garantizar la oferta institucional, y las características relacionadas a metraje, accesibilidad, equidistancia, conectividad y oportunidad.</t>
  </si>
  <si>
    <t>347 - Crear dos (2) nuevas sedes del Programa Distrital de Justicia Juvenil Restaurativa.</t>
  </si>
  <si>
    <t>Número de sedes del Programa Distrital de Justicia Juvenil Restaurativa creadas</t>
  </si>
  <si>
    <t>2 nuevas sedes del Programa Distrital de Justicia Juvenil Restaurativa creados</t>
  </si>
  <si>
    <t xml:space="preserve">A 30 de septiembre, Se acordó con ICBF desarrollar 1 sede del PDJJR en el Centro de Servicios Judiciales para Adolescentes (CESPA), equipamiento de su propiedad. Se inició la estructuración del Contrato de Comodato para la asignación del área acordada. Se elaboró y gestiono revisión jurídica de la carta de intención para ser remitida a ICBF. Se inició la elaboración de los insumos técnicos y financieros para la contratación de las obras de infraestructura y la dotación de esta sede, así como el mejoramiento del espacio asignado en la sede de los despachos judiciales.
Se finalizó la formulación de la modificación del Plan Maestro de Equipamientos de Seguridad, Defensa y Justicia que precisa las condiciones normativas para la habilitación de suelo para este tipo de equipamientos. Paralelamente, se ha avanzado con la Secretaría Distrital de integración Social, la Defensoría del Espacio Público y la Alcaldía Local de Rafael Uribe Uribe en la identificación de alternativas de sedes en edificaciones públicas que acerquen la oferta de servicios a los territorios en que viven los adolescentes y jóvenes atendidos por el Programa, lo cual incluye la posibilidad de desarrollar nodos dotacionales de oferta conjunta de servicios para jóvenes con otras entidades distritales.
Beneficios: El trabajo realizado desde la estrategia busca incidir decisivamente en la reconfiguración de la infraestructura existente y proyectada del SRPA en el Distrito; de igual forma ha buscado imprimir una visión centrada en la configuración de nodos dotacionales que busca acercar la oferta servicios del SRPA a los lugares de residencia de los usuarios, reducir la estigmatización de las y los adolescentes y propender por su circulación en los equipamientos destinados a la juventud en la ciudad, su acceso a la oferta de servicios para las juventudes y su integración comunitaria.
Principales obstáculos para el cumplimiento de la meta PDD: Se han evaluado múltiples alternativas de inmuebles para el desarrollo de sedes, sin embargo, la gestión de suelo en el Distrito presenta una gran dificultad por la escasez de inmuebles con condiciones adecuadas para la prestación de los servicios de justicia restaurativa. Adicionalmente, los trámites y tiempos asociados al proceso de gestión que recaen en múltiples entidades vinculadas, extienden el tiempo requerido para la habilitación de nuevas sedes.
</t>
  </si>
  <si>
    <t xml:space="preserve">En la vigencia 2020, se finalizó la formulación de modificación del Plan Maestro de Equipamientos de Seguridad, Defensa y Justicia y su adopción mediante el Decreto Distrital 261 de 2020; dicho instrumento incorporó las condiciones normativas requeridas para la habilitación de suelo para los equipamientos del SRPA en el Distrito. 
 De igual forma y gracias a la gestión adelantada durante la vigencia, se logró suscribir el Contrato Interadministrativo de Comodato 11-1628-2020 con la Regional Bogotá del ICBF, el cual permitirá habilitar una nueva sede del Programa Distrital de Justicia Juvenil Restaurativa  en el Centro de Servicios Judiciales para Adolescentes -CESPA- y dar cumplimiento parcial a la Meta Plan de Desarrollo 347 que propone “Crear dos (2) nuevas sedes del Programa Distrital de Justicia Juvenil Restaurativa”; fruto del trabajo articulado entre la Subsecretaría de Acceso a la Justicia, la Subsecretaría de Inversiones y Fortalecimiento de Capacidades Operativas, la Dirección de Responsabilidad Penal Adolescente y la Dirección de Tecnología y Sistemas de la Información, se viabilizó la propuesta de intervención y adecuación de dicha sede, lo cual permitirá que entre en operación antes de iniciar el primer semestre de 2021.  
 Se avanzó en la generación de acuerdos con la Secretaría Distrital de integración Social y la Defensoría del Espacio Público para identificar y viabilizar la entrada en operación de  nuevas sedes para el PDJJR y otras estrategias de la Dirección de Responsabilidad Penal Adolescente en edificaciones públicas que por su ubicación permitan acercar la oferta de servicios a los territorios en que viven los adolescentes del SRPA y empezar a desarrollar nodos dotacionales de atención a adolescentes y jóvenes que concentren la oferta de entidades como el IDIPRON, la Secretaría Distrital de Cultura, el IPES y la Secretaría de Educación.  
 Se ha avanzado con la Lotería de Bogotá en la posible cesión de un equipamiento de propiedad de dicha entidad a la Secretaría de Seguridad, Convivencia y Justicia a fin de habilitar un Centro de Integración Social, modalidad incluida en el “Manual Operativo de las modalidades que atienden Medidas Complementarias y/o de Restablecimiento en Administración de Justicia”, expedido por el ICBF y en la que operaría la Estrategia de atención a jóvenes que entran en contacto con el SRPA y son reintegrados a su medio familiar y los que egresan de las medidas y sanciones del Sistema y requieren apoyo en el post-egreso.    
</t>
  </si>
  <si>
    <t xml:space="preserve">Con corte a 31 de marzo de 2021, la meta avanzó en un 38%, representado en el inicio de  la adecuación física una nueva sede del Programa Distrital de Justicia Juvenil Restaurativa en las instalaciones del Centro de Servicios Judiciales para Adolescentes CESPA, a la cual se accedió gracias al Contrato Interadministrativo de Comodato 11-1628-2020 suscrito con la Regional Bogotá del ICBF; las obras buscan acondicionar el espacio y adecuarlo a las actividades que se desarrollarán con las víctimas, las y los adolescentes y jóvenes y sus familias.
La intervención supone la habilitación de los siguientes espacios:
- Dos salas de atención psicosocial individual y familiar.
- Dos salas para talleres grupales.
- Una sala de grabación y su respectivo cuarto de control, para la grabación de material audiovisual y para el monitoreo de los procesos de formación en atención psicosocial.
- Una sala infantil para los niños y niñas familiares o acompañantes de los jóvenes ofensores y las víctimas, que no asisten al proceso de atención y requieren un espacio en condiciones adecuadas para permanecer mientras se lleva a cabo dicho proceso.
</t>
  </si>
  <si>
    <t xml:space="preserve">Durante el primer semestre de la vigencia, Se ha adelantado la adecuación física de una nueva sede del Programa Distrital de Justicia Juvenil Restaurativa en las instalaciones del Centro de Servicios Judiciales para Adolescentes CESPA. Se inició la intervención de manejo acústico de la sala de grabación, las acciones de puesta a tierra del sistema eléctrico y las adecuaciones para la conexión de las redes de voz y datos en el cuarto técnico. Se revisó el alcance de los requerimientos de pruebas eléctricas, equipos eléctricos y tecnológicos para iniciar el trámite de adquisición ante la Subsecretaría de Inversiones.
Se continúan adelantado acciones para la suscripción de un convenio interadministrativo entre IDIPRON y la Secretaría de Seguridad, con el fin de contar con oferta conjunta para la población objetivo de las dos entidades en dicha sede.
</t>
  </si>
  <si>
    <t>Entre enero y septiembre de 2021, se ha logrado adelantar las intervenciones físicas para adecuar una nueva sede del Programa Distrital de Justicia Juvenil Restaurativa en el Centro de Servicios Judiciales para Adolescentes - CESPA y llevar a cabo los trámites tendientes a garantizar la habilitación de la segunda sede en La Victoria, mediante convenio con IDIPRON.
Se avanzó en los procesos complementarios para dotar de mobiliario, equipos, maquinarias, infraestructura de redes y mecanismos de prevención de riesgos y manejo ambiental para todas las sedes del PDJJR.</t>
  </si>
  <si>
    <t>348 - Diseñar e implementar al 100% el plan de mejoramiento de las Unidades de Reacción Inmediata -URI existentes y construcción de tres URI nuevas.</t>
  </si>
  <si>
    <t>Porcentaje de avance en el diseño e implementación de un (1) plan de mejoramiento y ampliación de las Unidades de Reacción Inmediata URI</t>
  </si>
  <si>
    <t>Plan de mejoramiento de las Unidades de Reacción Inmediata - URI existentes, diseñado e implementado y  tres URI nuevas construidas</t>
  </si>
  <si>
    <t xml:space="preserve">* La URI de Bosa (Campoverde) ya está en construcción y se proyecta su entrega a mitad de año de 2021.
* Para la URI de Rafael Uribe Uribe se está en conversaciones con el IDU, entidad que cederá los predios donde se construirá la URI. Actualmente se están evaluando los predios y se espera un próximo pronunciamiento de la Secretaría de Seguridad en el sentido de informar si se requiere más terreno o si el proyectado para ceder es el indicado.
* Frente a la URI de Usaquén (Toberín), se está revisando jurídicamente la estrategia de avance, como quiera que frente al predio donde se quiere construir (propiedad de la Fiscalía y, por ende, el más viable para desarrollar el proyecto) existe una acción popular de 2009 que detuvo el proyecto en su momento.
</t>
  </si>
  <si>
    <t xml:space="preserve">Esta meta tiene dos líneas de trabajo. La primera, relacionada con la habilitación de tres nuevas URI en la ciudad. La segunda, relacionada con el mantenimiento de las URI existentes. A continuación, se revisan ambas líneas de trabajo.
1. Habilitación de tres URI nuevas en Bogotá: 
En 2020, se llevó a cabo la modificación del Plan Maestro de Equipamientos de Seguridad Ciudadana, Defensa y Justicia, mediante la expedición del Decreto 261 de 2020. Uno de los ajustes incorporados en esta modificación consistió en proyectar una ampliación de los equipamientos de URI en la ciudad. Esta decisión se tomó teniendo en cuenta que desde 2007 no se actualizaba el Plan Maestro y que, en este tiempo, los procesos de gentrificación y densidad población han variado, al tiempo que se cuenta con nueva y mejor información sobre el comportamiento delictivo en la ciudad. De esta forma, se pasó de 5 URI establecidas en 2007, a una proyección en el Decreto 261 de 2020 de 11 (6 URI adicionales).  
De las 6 URI nuevas que se tienen que desarrollar en la ciudad, esta Administración Distrital fijó en el PDD que adelantará 3 durante el cuatrienio. Tras diversos análisis e intercambios con la Fiscalía General de la Nación, entidad que administrará estos equipamientos, se concertó que estas tres URI serían las siguientes: (i) URI de Campoverde, en Bosa, como quiera que desde la administración pasada se avanzó en su desarrollo y se dejaron contratados desde 2019 las obras; (ii) URI en la localidad de Rafael Uribe Uribe, teniendo en cuenta que los terrenos pueden ser facilitados por gestiones ya adelantadas por el IDU en el proyecto de ampliación de la Caracas que viene realizando; y (iii) URI ubicada en el norte de la ciudad, en las localidades de Suba o Usaquén, en inmediaciones de la autopista norte, teniendo en cuenta que esta zona de la ciudad no cuenta con este tipo de equipamientos. Los avances se detallan así:
• URI de Campoverde, en Bosa. Esta obra quedó contratada en el año 2019 y, de acuerdo a su cronograma de construcción, su entrega está prevista para mitad de año de 2021. 
• URI de Rafael Uribe Uribe. El IDU está avanzando en la ampliación de la avenida Caracas en esta localidad y tiene un plan de adquisición de predios, algunos de los cuales tendrán remanentes no utilizados para la ampliación de esa avenida. 
• URI del norte de la ciudad (Suba o Usaquén). Se surtieron varias reuniones con la Fiscalía General de la Nación, para determinar la viabilidad de activar la construcción de una URI en Toberín (Usaquén), en predios propiedad de la Fiscalía. 
2. Mantenimiento de las URI existentes.
Tras consenso con la Fiscalía General de la Nación, se acordó un primer mantenimiento a tres URI actualmente en funcionamiento: Puente Aranda, Engativá y Paloquemao (que la FGN identifica como URI de Usaquén). Así, tras visita técnica conjunta entre esta Secretaría y la Fiscalía, se determinaron las actividades de mantenimiento a realizar. Al cierre de 2020, esta Secretaría adicionó al contrato de mantenimiento de equipamientos 200 millones de pesos para adelantar adecuaciones de la URI de Puente Aranda.
</t>
  </si>
  <si>
    <t xml:space="preserve">
Esta meta tiene dos líneas de trabajo. La primera, relacionada con la habilitación de tres nuevas URI en la ciudad. La segunda, relacionada con el mantenimiento de las URI existentes. A continuación, se revisan ambas líneas de trabajo.
En 2021, se inyectaron 200 millones de pesos al contrato de mantenimiento de equipamientos de la Secretaría con destino a la URI Puente Aranda, cuya ejecución se viene desarrollando e irá hasta el 9 de mayo. La Secretaría se encuentra en etapa de estructuración del nuevo contrato de mantenimiento que incluye las URI de Puente Aranda y Engativá, de acuerdo con el listado de necesidades que ya se levantó a partir de visitas de campo.
Se estableció una mesa de trabajo entre los equipos de la SDSCJ y la FGN para revisar alcance del mantenimiento de la URI de Engativá, puesto que la FGN quiere una intervención estructural pero la misma podría ser muy costosa, durar mucho tiempo y ser poco eficiente (por ejemplo, solo generaría 20 cupos adicionales a los existentes).
</t>
  </si>
  <si>
    <t xml:space="preserve">Esta meta avanzó en un 45.7% de lo programado durante esta vigencia, representado en las siguientes acciones: 
-URI Campo Verde: la finalización de la obra está prevista para noviembre y su puesta en funcionamiento para finales de este año.  
-URI Norte: durante el primer semestre de 2021 se definió que esta URI se ubicará en la localidad de Suba. Tras una búsqueda intensa de predios en esta localidad durante este periodo, en la actualidad se cuenta con 4 opciones de predios, respecto de los cuales ya se solicitaron diversos conceptos técnicos a entidades del Distrito para validar que cumplan con los criterios técnicos de cara a su adquisición. En paralelo, no obstante, se solicitó a la Fiscalía General de la Nación verificar si el área construible de la URI puede ser inferior a la que actualmente han sugerido (3.000 a 4.000 m2), con el objetivo de ampliar las posibles opciones de predios. Si este parámetro se reduce, seguirá ampliar la búsqueda de predios inmediatamente. 
-URI Tunjuelito: en el primer semestre de 2021 se llevaron a cabo los pasos previos para la suscripción de un convenio tripartito IDU-DADEP-SDSCJ, tendientes a viabilizar su suscripción. El referido convenio supondrá la utilización de predios remanentes adquiridos por el IDU en el marco del proceso de ampliación del servicio de Transmilenio en la Troncal Caracas, en el sector de Molinos, de manera que en los mismos, la SDSCJ pueda habilitar una nueva URI para la ciudad. Dentro de los trámites adelantados se tuvo la adquisición por parte del IDU de 5 predios que serán objeto posterior de cesión al DADEP, para que esta última entidad entregue a la SDSCJ para el desarrollo de este proyecto.
</t>
  </si>
  <si>
    <t xml:space="preserve">En el periodo de este informe (enero a septiembre de 2021), se ha garantizado la prestación de los servicios públicos, aseo y vigilancia en en las sedes del programa distrital de justicia juvenil restaurativa.
NUEVO CER
Sin embargo se resalta que con el contrato de mantenimiento vigente se estan realizando las intervenciones en el CER que fue adquirido en la vigencia 2020, actividades tales como: resane y pintura general, cambio de luminarias, mantenimiento de cubierta e impermeabilización, mantenimiento en instalaciones hidráulicas, eléctricas y sanitarias, cambio y mantenimiento en carpintería metálica y madera, entre otro
NUEVO CTP
Se logró consolidar el equipamiento nuevo CTP con la instalación y puesta en funcionamiento del sistema de Presión del equipamiento que consolida y optimiza el buen funcionamiento de todas las baterías sanitarias anti vandálicas del equipamiento, la renivelación en concreto del piso de la bodega y la instalación de las redes de voz y datos.
</t>
  </si>
  <si>
    <t>OBJETIVO 6</t>
  </si>
  <si>
    <t>368 - Implementar al 100% una estrategia que apoye la cualificación del personal uniformado distrital para el mejoramiento del servicio a la ciudadanía basado en Derechos Humanos, el enfoque de género, y la atención de violencias, conflictividades y delitos urbanos.</t>
  </si>
  <si>
    <t>Porcentaje de avance en la implementación de una (1) estrategia que apoye la cualificación del personal uniformado distrital para el mejoramiento del servicio a la ciudadanía</t>
  </si>
  <si>
    <t>Estrategia implementada que apoye la cualificación del personal uniformado distrital para el mejoramiento del servicio a la ciudadanía basado en Derechos Humanos, el enfoque de género, y la atención de violencias, conflictividades y delitos urbanos.</t>
  </si>
  <si>
    <t>Se encuentra en proceso la elaboración del documento de la estrategia de cualificación del personal uniformado distrital, se han realizado mesas de trabajo con la Oficina Asesora de Planeación para su correcta elaboración</t>
  </si>
  <si>
    <t xml:space="preserve">Durante el último trimestre se realizó el proceso de estudio de mercado y apertura de convocatoria para la presentación de propuestas orientadas a la implementación de la Estrategia “Formación para formadores de ciudadanía”, la cual fue revocada en la última semana de noviembre. En consecuencia, se generó una estrategia interna para tramitar y dar debido cumplimiento a la meta, mediante el desarrollo directo del proceso educativo.
Para ello como ejecutor del proceso educativo se conforma un equipo de profesionales pertenecientes a la Secretaria Distrital de Seguridad, Convivencia y Justica, así como servidores de la Secretaria de Gobierno, quienes gestionaron e implementaron el proceso formulado en articulación con Policía Metropolitana de Bogotá.
Como objetivo del proceso educativo inicialmente desarrollado se establece, “Realizar un proceso de “Formación para formadores de ciudadanía en el nuevo pacto social y ambiental”, desde la metodología de convivencia, para 150 miembros de la Policía Metropolitana del Distrito Capital, orientado a fortalecer su ser y su hacer como “formadores de ciudadanía”, en favor de su crecimiento personal, familiar e institucional y el mejoramiento del servicio a la comunidad conforme a los principios fundamentales del Estado Social de Derecho”.
</t>
  </si>
  <si>
    <t xml:space="preserve">Como avance en la implementación de una estrategia que apoye la cualificación del personal uniformado distrital para el mejoramiento del servicio a la ciudadanía basado en Derechos Humanos, el enfoque de género, y la atención de violencias, conflictividades y delitos urbanos, en el periodo entre enero y marzo de 2021 se han realizado ejecutado las siguientes acciones.
 Diseño de la Estrategia “Formación para formadores de ciudadanía”.
 Aprobación del plan de acción de la estrategia por parte del Secretario de CSJ.
 Exploración de posibilidades para un convenio interadministrativo con una institución de educación superior.
 Elaboración de requerimientos técnicos para cotización de servicios
 Socialización a 20 estaciones de Policía
 Socialización a 80 CAIS
 Recepción de 100 ejemplares de libro al viento de IDARTE.
 Desarrollo de formulario de Registro para acceso a Plan Bienestar, que regula la estrategia que apoya la cualificación del personal uniformado distrital para el mejoramiento del servicio a la ciudadanía. 
 Definición de personal (491) para condecoraciones. 
 Creación de buzón de correo para el Plan Bienestar. 
 Respuesta a 17 requerimientos a Plan Bienestar.
 Actualización de matriz de oferta de las secretarias del Distrito. 
 Modelos de respuesta según oferta actualizada. 
 Socialización a 117 nuevos policías.
 Construcción de Base de datos de solicitantes. 
 Coordinación con la Secretaria de Habitad para Subsidios de vivienda
Incentivos para el personal uniformado de los organismos de seguridad
Con corte al 31 de marzo se han recibido requerimientos y suministrado un total de 94 tiquetes aéreos, con destinos nacionales. A la fecha se han tramitado tres pagos por un valor total de $2.446.192
Así mismo se ha contribuido con el pago de los gastos de desplazamiento del esquema de seguridad del Alcalde o Alcaldesa Mayor y de los Concejales de la Ciudad que prestan sus servicios tanto en las instalaciones distritales, residencias o en los desplazamientos propios de sus cargos, correspondiente al mes de enero y febrero del 2021.
se adelantó la contratación de los servicios profesionales necesarios para la Brigada XIII y la MEBOG.
</t>
  </si>
  <si>
    <t xml:space="preserve">Ejecución de la estrategia de formador de formadores:
Para la implementación de este proyecto la Subsecretaría de Seguridad y Convivencia, en el primer semestre de la vigencia 2021, realizó la contratación del equipo de formador de formadores, esto con el fin de poder desarrollar los componentes que se enuncian a continuación:
-Educativo: afianzamiento de valores y habilidades sociales y superación de vacíos según objetivos educativos en el marco de misión constitucional de la Policía.
-Comunicativo: visibilizar el efecto del proceso educativos en la cultura institucional y la imagen institucional en el D.C. (Hacer de esta experiencia un acontecimiento para el fortalecimiento del servicio policial ante las circunstancias de orden público 2021)
-Programa de apoyo para contribuir al bienestar del personal uniformado de la Fuerza Pública adscrita a la ciudad de Bogotá, D.C.
La SDSCJ apoya la ejecución de acciones específicas que garantizan la ejecución de programas que en materia de seguridad se requieren, mediante la ejecución de actividades que contribuyan al bienestar del personal uniformado de la Fuerza Pública adscrita a la ciudad de Bogotá D.C., en el marco de lo establecido en el Acuerdo Distrital 700 de 2018, el Decreto Distrital 428 de 2018 y la Resolución No. 576 de 2018 expedida por la Secretaría Distrital de Seguridad, Convivencia y Justicia.
Adquisición de condecoraciones:
Se atendió el requerimiento enviado por la MEBOG para la adquisición de las condecoraciones y poder reconocer la labor realizada por los funcionarios más destacados de dicha agencia.
Se tiene una diferencia entre el avance físico y presupuestal significativa, teniendo en cuenta que en el primer semestre se realizó la estructuración de la estrategia de cualificación de personal uniformado, finalizando la misma en el mes de mayo, planteando como necesidad la contratación de personal que permitan el desarrollo de estrategia, la cual se lleva a cabo en el mes de junio, logrando así que a la fecha no se tengan los productos implementados que se requieren de la estrategia de cualificación en su totalidad.
Para concluir es importante aclarar que los recursos que se encuentran comprometidos asociados a esta meta, son relacionados a la contratación del personal que apoya a los organismos de seguridad y así también los que se encuentran en la estructuración de proceso de implementación de la cualificación del personal, así mismo se ha dado apoyo en los gastos de desplazamiento y reconocimiento de bonos a los integrantes del esquema de seguridad de la Alcaldía Mayor y Concejales de la Ciudad.
</t>
  </si>
  <si>
    <t>Se realizó el proceso de socialización del plan formador de formadores, como estrategia de educación complementaria con las áreas de la MEBOG que están involucradas en el proceso.
Con el apoyo del equipo encargado de la Estrategia Formador de Formadores, se consolidó el plan de formación para la fuerza pública en los aspectos concertados por la SDSCJ y la MEBOG.</t>
  </si>
  <si>
    <t>349 - Diseñar e implementar al 100% el plan integral de mejoramiento tecnológico para la seguridad</t>
  </si>
  <si>
    <t>Porcentaje de avance en el diseño y la implementación del Plan Integral de Mejoramiento Tecnológico para la seguridad</t>
  </si>
  <si>
    <t>Plan integral de mejoramiento tecnológico para la seguridad, diseñado e implementado</t>
  </si>
  <si>
    <t xml:space="preserve">Se avanza en la formulación del plan de mejoramiento tecnológico. Se contrataron los servicios de administración, soporte, mantenimiento preventivo y correctivo del sistema de videovigilancia, así como la interventoría del mismo. Se garantizó el servicio de telefonía celular de los organismos de seguridad, el mantenimiento a robot antiexplosivos y al helicóptero Bell 407 con su sistema de videovigilancia.
Principales obstáculos para el cumplimiento de la meta PDD: Demora en radicar los requerimientos de adquisición de equipos tecnológicos por parte de los organismos de seguridad.
</t>
  </si>
  <si>
    <t>Se contrataron los servicios de administración, soporte, mantenimiento preventivo y correctivo del sistema de videovigilancia, así como la interventoría del mismo. Se garantizó el servicio de telefonía celular de los organismos de seguridad, el mantenimiento a robot antiexplosivos y al helicóptero Bell 407 con su sistema de videovigilancia y adquisición de equipos tecnológicos para la SIPOL de la MEBOG y la Fiscalía. Mantenimiento preventivo, correctivo y actualización al equipo de detección y localización de emisiones 2g, 3g, 4g marca Iocom, de la Policía Metropolitana De Bogotá, adquisición de detectores de metales, adquisición de data center para la MEBOG. Mantenimiento al proyecto UCCM+SIART (DRONES) y sistemas de plantas eléctricas, UPS y aires acondicionados.</t>
  </si>
  <si>
    <t xml:space="preserve">Se esta realizando la estructuración del plan integral de mejoramiento tecnologico para la vigencia 2021-2024,articulado con los lineamientos establecidos por la oficina Asesora de Planeación.
Se garantiza el fortalecimiento de los organismos de seguridad con jurisdicción en el Distrito Capital en cuanto al suministro de bienes y servicios de tecnología e informática, equipos para vigilancia, la actualización y el sostenimiento del sistema de radio, del sistema de video vigilancia y de la línea de emergencias. Así mismo, se busca mejorar los equipos técnicos para el apoyo de la investigación criminal, el procesamiento de pruebas y de inteligencia, así como la adquisición de equipos de comunicación, transmisión, operación y mantenimiento de todo el sistema integral de comunicaciones (Video Vigilancia, Voz y Datos) de la ciudad. Las actividades relevantes en la gestión del primer trimestre de la vigencia 2021 son:
ADQUISICIÓN ROBOT ANTIEXPLOSIVOS DE LA POLICÍA METROPOLITANA DE BOGOTÁ, Este contrato se ejecutó en el tiempo contractual establecido, inició el 7 de enero del año en curso y finalizó el 6 de marzo de 2021, realizando las capacitaciones y pruebas de campo pactadas contractualmente
El 12 de marzo de 2021, fecha en la cual se dio la entrega de 845 detectores de metales portátiles, en los tiempos programados y de acuerdo con lo solicitado Contrato 2062-2020 Internet Solutions S.A.S, por medio del cual se adquirió el Licenciamiento del software Foresen a la MEBOG, el proveedor ya hizo entrega del mismo.
Contrato 2093-2020 I3Net S.A.S, a través del cual se adquirieron diez (10) Videoproyectores destinados a la Fiscalía General de la Nación y diecinueve (19) Monitores Profesionales para la Policía Metropolitana de Bogotá. Ya se realizó la entrega de los mismos a las agencias.
Contrato 2094-2020 Tecnophone Colombia S.A.S, para la compra de 10 Portátiles a la Policía Metropolitana de Bogotá. el proveedor solicito una prórroga a la Orden de Compra por escases de partes para el ensamble de los Portátiles, sin embargo, a la fecha ya fueron entregados. Así mismo se garantizó el servicio de telefonía celular de los organismos de seguridad.
Se avanzó en la estructuración del requerimiento técnico para la renovación de los radios APX de la policía con Motorola a fin de realizar la contratación II trimestre de 2021. Este involucra la adquisición de 2000 radios conforme a las necesidades establecidas por la MEBOG la secretaria distrital de
seguridad.
</t>
  </si>
  <si>
    <t xml:space="preserve">Respecto al diseño del plan integral de mejoramiento tecnológico para la seguridad se han identificado las necesidades tecnológicas, consolidando los requerimientos de los organismos para su planeación alineada a las políticas de seguridad distritales e institucionales. Los elementos a dotar durante la presente vigencia se encuentran programados en el plan de Adquisiciones. Se ha desarrollado la implementación del plan integral de mejoramiento tecnológico. Adicionalmente, se han realizado las siguientes acciones:
-Se hizo entrega del Licenciamiento del Software Foresen a la Policía Metropolitana de Bogotá.
-Se hizo entrega de las 310 Licencias de Office Std 2019 OLP a la Policía Metropolitana de Bogotá, ya se realizó el pago respectivo por valor de $386.634.948,00.
-Se hizo entrega de las trecientas (300) Computadoras AIO 23.8 Pulgadas Win 10 Pro 64 Bits 4500 SSD 1 TB  16 GB Interna, diez (10) Disco Duros Seagate 2 TB USB 2.5 3.0 Ext a la Policía Metropolitana de Bogotá y cien (100) Disco Duros Seagate 2 TB USB 2.5 3.0 Ext a la Fiscalía General de la Nación.  Ya está en proceso para el pago respectivo de acuerdo a la Factura FE-220923 por valor de $1.054.011.203,00.
-Mediante el contrato No. 2093-2020 I3Net S.A.S, el proveedor hizo entrega de los diez (10) Videoproyectores a la Fiscalía General de la Nación y diecinueve (19) Monitores Profesionales a la Policía Metropolitana de Bogotá. Ya se realizó el pago respectivo por valor de $105.982.498,00.
-Se hizo entrega de diez (10) Portátiles a la Policía Metropolitana de Bogotá. 
-Se adquirió un robot antiexplosivos para la MEBOG.
-Se adquirieron 845 detectores de metales portátiles, en los tiempos programados y de acuerdo a lo solicitado.
-Se dio inicio al proceso de renovación de 2.000 radios de comunicaciones de la Policía Metropolitana de Bogotá, que tienen más de 15 años de uso, por radios de última generación.
</t>
  </si>
  <si>
    <t>Se estructuró el plan de mejoramiento técnologico de los organismos de seguridad y del C4, de acuerdo con la metodología establecida por la OAP, el plan de mejoramiento tecnológico y el diagnostico está a cargo de la Subsecretaría de Seguridad y Convivencia y la formulación a cargo de la Subsecretaría de Inversiones y Fortalecimiento de Capacidades Operativas.  
Se garantiza el fortalecimiento de los organismos de seguridad con jurisdicción en el Distrito Capital en cuanto al suministro de bienes y servicios de tecnología e informática, equipos para vigilancia, la actualización y el sostenimiento del sistema de radio, del sistema de video vigilancia y de la línea de emergencias. Así mismo, se busca mejorar los equipos técnicos para el apoyo de la investigación criminal, el procesamiento de pruebas y de inteligencia, así como la adquisición de equipos de comunicación, transmisión, operación y mantenimiento de todo el sistema integral de comunicaciones (Video Vigilancia, Voz y Datos) de la ciudad.
-Adquisición de equipos de computo 
El proveedor hizo entrega de las 310 Licencias de Office Std 2019 OLP a la Policia Metropolitana de Bogotá
-El proveedor hizo entrega de las trecientas (300) Computadoras AIO 23.8 Pulgadas Win 10 Pro 64 Bits 4500 SSD 1 TB  16 GB Interna y diez (10) Disco Duros Seagate 2 TB USB 2.5 3.0 Ext a la Policia Metropolitana de Bogotá y cien (100) Disco Duros Seagate 2 TB USB 2.5 3.0 Ext, a la Fiscalia General de la Nación
Mantenimiento de equipos tecnologicos
-Se realiza seguimiento de consumo a las 1041 PDA, hasta el mes de agosto, de ahí en adelante y teniendo en cuenta el modificatorio del contrato quedarán en operatividad solo 500 PDA
-Se realizó mantenimiento a los UCCM+SIART (DRONES), sistemas de UPS y aires acondicionados, equipo de detección y localización de emisiones 2G, 3G, 4G marca IOCOM, de la Policía Metropolitana de Bogotá MEBOG , equipo de bloqueador de frecuencias</t>
  </si>
  <si>
    <t xml:space="preserve">357 - Diseñar e implementar al 100% una estrategia pedagógica del Código Nacional de Seguridad y Convivencia Ciudadana </t>
  </si>
  <si>
    <t>Porcentaje de avance en el diseño e implementación de una (1) estrategia pedagógica del Código Nacional de Seguridad y Convivencia Ciudadana</t>
  </si>
  <si>
    <t>Estrategia pedagógica del Código Nacional de Seguridad y Convivencia Ciudadana, diseñada e implementada</t>
  </si>
  <si>
    <t>Subsecretaría de Acceso a la Justicia</t>
  </si>
  <si>
    <t>Juliana Cortés Guerra</t>
  </si>
  <si>
    <t>Para los meses de julio, agosto y septiembre, en materia de prevención se avanzó en el 40% del cumplimiento de la meta con el desarrollo de una jornada de difusión de las disposiciones del Código Nacional de Seguridad y Convivencia Ciudadana dirigida a entidades del distrito.</t>
  </si>
  <si>
    <t xml:space="preserve">En la vigencia 2020, se han formulado acciones estratégicas que propenden por el fomento de una cultura de la corresponsabilidad, en la que la convivencia se entienda, se comprenda y se apropie como un fin superior, que es perseguido tanto por el Estado como por la ciudadanía en general; en el entendido que, de lograrse tal cometido, se podría evitar la comisión de muchos de los comportamientos que afectan la sana convivencia en Bogotá. Dichas acciones están orientadas a la comprensión de la norma -por parte de autoridades de policía y ciudadanía- como una herramienta útil para la auto-regulación y la mutua-regulación de la vida pacífica en sociedad.  Así las cosas, para el cumplimiento de la meta, se previeron concretamente 3 acciones estratégicas, a saber:
1. Comunicaciones y difusión del Código de Convivencia; 
En lo que respecta a las estrategias de difusión del Código de Convivencia Ciudadana, se adelantaron las siguientes acciones: 
• Planeación e implementación de estrategias de comunicación en la página web y redes sociales institucionales sobre el Código con el objetivo de promover aplicación como una norma de utilidad para la sana convivencia.
• Diseño e implementación de estrategias de comunicación en redes sociales, referentes a prevención de comportamientos contrarios a la convivencia y agendamiento de jornadas.
2. Educación en Convivencia y Ciudadanía 
Actualmente se trabaja en el diseño, desarrollo e implementación de una herramienta virtual con contenidos pedagógicos sobre Código de Convivencia Ciudadana, dirigidos a la ciudadanía y actores institucionales interesados, o que participan en temas de convivencia y cultura ciudadana.
3. Jornadas de difusión y pedagogía del Código
Se promovieron escenarios de sensibilización con diferentes actores comunitarios e institucionales que participan en contextos relacionados con la convivencia y la cultura ciudadana, con el objetivo de reforzar en la ciudadanía, aspectos esenciales sobre auto regulación y mutua regulación, a través de procesos de aprendizaje dirigidos a que los(as) participantes comprendan e interpreten: i) Procesos de regulación social y ii) Consecuencias de las decisiones personales que transcienden a la vida en comunidad. 
</t>
  </si>
  <si>
    <t xml:space="preserve">Para la vigencia 2021, se encuentra programada la realización de 250 jornadas de difusión y prevención, al 31 de marzo se han realizado 40 jornadas, con un alcance total de 5.845 participantes divididos en dos categorías: 818 participantes directos en actividades, y 5,027 visualizaciones en las transmisiones realizadas en Facebook y YouTube.
Adicionalmente se han gestionado alianzas estratégicas con organismos internacionales para fortalecer las capacidades del equipo de prevención. Frente a la participación de los ciudadanos en la estrategia pedagógica, se pretende que se conviertan en multiplicadores de buenas prácticas para el mejoramiento de la convivencia en Bogotá.
Para el cierre de este periodo se tuvo:
• Actividades Presenciales: durante el periodo reportado se realizaron 14 actividades con un total de 479 participantes, de los cuales 310 fueron miembros del personal uniformado de la Policía Nacional en la localidad de Usme, y con grupos de los Escuadrones Móviles Antidisturbios ESMAD, en 8 jornadas, además del proceso desarrollado con 169 gestores locales de la SDSCJ, gestores de diferentes localidades, y actores comunitarios.
• Actividades Virtuales: para este periodo se realizaron 18 actividades con un total de 339 participantes, de los cuales 65 fueron funcionarios de diferentes instituciones (Alcaldía Local Rafael Uribe Uribe, SDSCJ, IDIPRON) y 274 fueron ciudadanos pertenecientes a diferentes grupos y/o organizaciones sociales.
• Actividades virtuales de alcance masivo: se realizaron 7 actividades transmitidas en redes sociales y medios de comunicación como Facebook y YouTube, las cuales tuvieron un alcance de 3.127 visualizaciones, desarrolladas con la Corporación Universitaria Republicana y con el programa de radio Propiedad Horizontal al Día.
• Actividades virtuales Facebook Live Institucional: se realizó una jornada en Facebook Live de la SDSCJ, por parte del equipo de CNSCC, en la cual se alcanzaron a generar 1.900 visualizaciones.
En total se realizaron 40 actividades en el trimestre, con un alcance total de 5.845 participantes divididos en dos categorías: 818 participantes directos en actividad, y 5.027 visualizaciones en las transmisiones realizadas en Facebook y YouTube.
</t>
  </si>
  <si>
    <t>La ejecución de la meta avanza de conformidad con lo programado. Para la vigencia 2021 se encuentra programada la realización de 250 jornadas de difusión y prevención, al 30 de junio se han realizado 121 Jornadas en las cuales participaron 10.779 ciudadanos, de manera presencial y virtual. Adicionalmente se han gestionado alianzas estratégicas con organismos internacionales para fortalecer las capacidades del equipo de prevención.
Frente a la participación de los ciudadanos en la estrategia pedagógica, se pretende que se conviertan en multiplicadores de buenas prácticas para el mejoramiento de la convivencia en Bogotá.</t>
  </si>
  <si>
    <t>Para la vigencia 2021, se encuentran programadas la realización de 250 jornadas de difusión y prevención, al 30 de septiembre se han realizado 184 jornadas en las cuales se alcanzaron 16.980 participantes divididos en dos categorías: 5.978 participantes directos en actividades, y 11.002 visualizaciones en actividades transmitidas y realizadas por medio de Facebook y YouTube.   
Frente a la participación de los ciudadanos en la estrategia pedagógica, se pretende que se conviertan en multiplicadores de buenas prácticas para el mejoramiento de la convivencia en Bogotá.  Para el cierre de este periodo se tuvo:
- 310 miembros del personal uniformado de la Policía Nacional en la localidad de Usme, y con grupos de los Escuadrones Móviles Antidisturbios
- 169 gestores locales de la SDSCJ, gestores de diferentes localidades, y actores comunitarios.
- 65 funcionarios de diferentes instituciones (Alcaldía Local Rafael Uribe Uribe, SDSCJ, IDIPRON)
- 3.903 ciudadanos que participaron en espacios de dialogo alrededor de la convivencia y sus localidades. 
- 858 ciudadanos pertenecientes a diferentes grupos y/o organizaciones sociales que participaron en espacios virtuales.
- 407 auxiliares de policía formados en temas del CNSCC
- Participación 10.445 ciudadanos en actividades virtuales de alcance masivo, como facebook lives</t>
  </si>
  <si>
    <t>363 - Formular e implementar al 100% un lineamiento técnico de acciones de materialización del Código Nacional de Seguridad y Convivencia Ciudadana</t>
  </si>
  <si>
    <t>Porcentaje de avance en la formulación e implementación de un (1) lineamiento técnico de acciones de materialización del Código Nacional de Seguridad y Convivencia Ciudadana</t>
  </si>
  <si>
    <t>Lineamiento técnico de acciones de materialización del Código Nacional de Seguridad y Convivencia Ciudadana, formulado e implementado</t>
  </si>
  <si>
    <t xml:space="preserve">Con corte 30 de septiembre se cuenta con un avance de un 5% del 15% programado en la vigencia. Esta ejecución se evidencia con la programación y ejecución de 756 actividades pedagógicas de convivencia, en las que participaron 5.824 ciudadanos. Se debe tener en cuenta que durante este periodo no se realizó programa comunitario atendiendo las medidas de distanciamiento social debido al COVID19. En cuenta a las Multas (Cobro persuasivo): durante el periodo reportado se presentó el siguiente comportamiento:
1. Fueron radicados 5.227 expedientes, de los cuales se devolvieron 1.079 por no cumplir con los requisitos para gestión persuasiva por multas de infracciones al CNSCC
2. Una vez verificados los requisitos se aprobaron para gestión persuasiva 4.148 multas.
3. Para el desarrollo de cobro persuasivo se realizaron 4.639 llamadas, se enviaron 69.436 correos y 112.398 mensajes.
4. Se remitieron a la Secretaría de Hacienda 3.040 títulos ejecutivos para cobro coactivo.
5. Se generó recaudo por cobro persuasivo y coactivo de 51 comparendos.
Adicionalmente, toda vez que para la materialización de estas medidas correctivas es necesario atender los requerimientos ciudadanos en esta materia, a continuación se presentan las cifras de atención al ciudadano.
*Canal de WhatsApp: 20.025 ciudadanos.
*Correo electrónico: 12.924 ciudadanos.
*Respuesta a los derechos de petición radicados por la ciudadanía a través de los PQRS: a 647 ciudadanos.
</t>
  </si>
  <si>
    <t xml:space="preserve">La estrategia de materialización de medidas correctivas, se refiere a las responsabilidades que se han asignado a esta Secretaría frente a las medidas correctivas de multa y participación en actividad pedagógica y de convivencia o programa comunitario
1. Participación en actividad pedagógica y programa comunitario: 
Durante el periodo a reportar, se programaron y ejecutaron 2.091 actividades pedagógicas de convivencia, en las que participaron 24.338 ciudadanos. Se realizaron 66 actividades de programa comunitario con la
participación de 793 ciudadanos, se aclara que las mismas se reactivaron parcialmente una vez impuestas las nuevas medidas de distanciamiento social debido al COVID19.
2. Multa (cobro persuasivo): 
En relación con la materialización de la medida correctiva de multa, durante el periodo reportado se presentó el siguiente comportamiento:
• Fueron radicados 23.928 expedientes de los cuales se devolvieron 6.406 expedientes por no cumplir con los requisitos para gestión persuasiva por multas de infracciones al CNSCC
• Una vez verificado los requisitos se aprobaron para gestión persuasiva 17.522 multas.
• Para el desarrollo de cobro persuasivo se realizaron 4.677 llamadas, se enviaron 393.207 correos y 775.281 mensajes.
• Se remitieron a la Secretaría de Hacienda 8.700 títulos ejecutivos para cobro coactivo.
• Se generó recaudo por cobro persuasivo y coactivo de 293 comparendos.
Adicionalmente, toda vez que para la materialización de estas medidas correctivas es necesario atender los requerimientos ciudadanos en esta materia, a continuación, se presentan las cifras de atención al ciudadano, correspondientes al período a reportar:
• Canal de WhatsApp: 27.652 ciudadanos.
• Correo electrónico: 31.182 ciudadanos.
• Respuesta a los derechos de petición radicados por la ciudadanía: 2.012 ciudadanos.
Además, se adquirieron los elementos necesarios para garantizar la realización de las actividades de materialización de medidas correctivas.
1.4.16. Meta Plan de Desarrollo: 366 Implementar al 100% el plan de infraestructura y dotación de los organismos de seguridad y justicia, con enfoque territorial.
Se avanza en la estructuración metodológica para la elaboración del Plan Institucional de Infraestructura para el cuatrienio, teniendo un avance del 90%. 
En este sentido se aclara, que dentro del documento se describe que los principales componentes del plan institucional de Infraestructura de la Secretaría Distrital de Seguridad, Convivencia y Justicia, son:
• Facilitar la gestión integral de infraestructura de los organismos de seguridad en cuanto a los equipamientos a cargo de la Secretaria Distrital de Seguridad Convivencia y justicia (SDSCJ).
• Apoyar en la gestión integral de infraestructura de los equipamientos de justicia. 
• Contribuir en la gestión integral de infraestructura para el Sistema de Responsabilidad Penal Adolescente (SRPA), las oportunidades de fortalecer la prestación de servicios del sistema en cuanto a los equipamientos a cargo de la Secretaria Distrital de Seguridad Convivencia y justicia (SDSCJ) o en los procesos de dotación de los que es responsable, así como las alternativas de solución a la necesidad, con el correspondiente plan de trabajo para materializar esas alternativas
Por otra parte, se han desarrollado las siguientes acciones:
• Se adquirieron motocicletas y bicicletas para la MEBOG y así mismo se contrataron los servicios de mantenimiento correctivo y preventivo de vehículos, motocicletas y bicicletas al servicio de los organismos de seguridad y se garantizó la continuidad de combustible. 
• Se contrataron los servicios y dotación necesaria para el sostenimiento de semovientes y se adicionó el contrato para el suministro de alimentos y bebidas al personal de los organismos de seguridad y semovientes de propiedad de la SDSCJ, esto debido al aumento de la demanda por las situaciones especiales de orden público  
• Se realiza construcción de los CAI TELECOM, SANTA LIBRADA Y GUAYMARAL
• Se suscribió el convenio interadministrativo con la AGENCIA NACIONAL INMOBILIARIA VIRGILIO BARCO VARGAS, para apoyar las funciones de reclutamiento de la Brigada XIII del Ejército Nacional.
• Mediante convenio interadministrativo 1586 de 2020, suscrito entre la SDSCJ y el Ministerio de Defensa -Ejercito Nacional -Comando de Ingenieros – Brigada XIII a través de la central administrativa y contable tipo B – Ingenieros CENAC INGENIEROS, con el fin de aunar esfuerzos técnicos y administrativos, para adelantar las gestiones necesarias encaminadas en la construcción del Comando de la Décimo Tercera Brigada del Ejército Nacional.
• En el marco del Convenio interadministrativo la Secretaría suscribió el con FINDETER para la asistencia técnica y administración de recursos para llevar a cabo la contratación de la construcción e interventoría del comando de la Brigada XIII del Ejercito.
• Se ha logrado atender el mantenimiento de más del 90% del parque automotor, de esta manera se tiene el parque automotor en condiciones óptimas de funcionamiento.
</t>
  </si>
  <si>
    <t xml:space="preserve">Se elaboró un documento diagnostico que caracterizó las 20 medidas correctivas que contempla la Ley 1801 de 2016, haciendo énfasis en cada una de sus singularidades, naturaleza, dinámica, operatividad y actualización normativa, evidenciando así las medidas correctivas reglamentadas y las que se encuentran pendientes de reglamentación.
Sobre esto último cabe destacar que dentro de la caracterización se pudo concluir que a la fecha carecen de reglamentación a nivel nacional las medidas correctivas de decomiso, destrucción del bien de carácter no penal, inutilización de bienes y destrucción del bien. Por lo que se espera la pronta expedición del decreto reglamentario por parte del Gobierno Nacional para la plena implementación en la Ciudad. Se aclara que la Ley 1801 de 2016 dispuso de su reglamentación a cargo del Gobierno Nacional.
Por otra parte, la estrategia de materialización de medidas correctivas, se refiere a las responsabilidades que se han asignado a esta Secretaría frente a las medidas correctivas de multa y participación en actividad pedagógica y de convivencia o programa comunitario.
Para el desarrollo de las Actividades Pedagógicas de Convivencia - APC- en lo que respecta al primer trimestre del año en curso, el equipo de CNSCC ha mantenido y efectuado dos métodos de participación, los cuales son: APC presencial y APC virtual, con el fin de que la totalidad de los ciudadanos que solicitaron su participación para el cumplimiento de la medida correctiva, independiente o como opción de conmutabilidad frente a la medida correctiva de multa general tipo 1 y 2, pudiesen acceder a las actividades pedagógicas de convivencia ofertadas por esta Secretaría.
Participación en actividad pedagógica y programa comunitario: durante el periodo a reportar, se programaron y ejecutaron 486 actividades pedagógicas de convivencia, en las que participaron 3.272 ciudadanos.
Para este período se mantuvo atención presencial en 4 casas de justicia (Mártires, Kennedy, Calle 45 y Usme) en las cuales se dio atención a 1.527 ciudadanos.
Aunado a lo anterior, se brindó asesoramiento y atención frente a los procesos y procedimientos que se pueden efectuar frente a la expedición de una orden de comparendo, así las cosas, a continuación, se presentan los resultados anteriormente mencionados:
• Canal de WhatsApp: 12.867 ciudadanos
• Chat Virtual Secretaría Distrital de Seguridad: 243 ciudadanos 
• Correo electrónico: 7.325 ciudadanos.
• Respuestas a derechos de petición radicados por la ciudadanía a través del canal PQRS: 522 ciudadanos.
Multa (cobro persuasivo), en relación con la materialización de la medida correctiva de multa, durante el periodo reportado se presentaron 3.467 casos de pago voluntario, para un valor recaudado de $1.533.036.316.
Adicionalmente, se radicaron 985 expedientes contentivos de multas por infracciones al CNSCC, de las cuales 110 expedientes fueron objeto de devolución a los inspectores, por lo que, una vez realizada la verificación de los requisitos de validez de los títulos ejecutivos aportados durante el periodo comprendido entre el 1 de enero al 31 de marzo de 2021, se aprobaron para gestión persuasiva 875 multas.
Adicionalmente, toda vez que para la materialización de estas medidas correctivas es necesario atender los requerimientos ciudadanos en esta materia, a continuación, se presentan las cifras de atención al ciudadano: 230 Llamadas; 793 Correos electrónicos y 175.663 mensajes de texto.
En el marco de esta meta, 3.272 ciudadanos han sido beneficiados con las actividades pedagógicas y 22.484 ciudadanos han sido atendidos a través de los diferentes canales.
Es importante manifestar que se presenta dificultad para que la administración materialice la medida correctiva de demolición y remoción de bienes, cuando el infractor no la cumple de manera voluntaria, ya que implica una caracterización de los predios y sus habitantes, así como la elaboración e implementación de protocolos de restitución y desalojo de inmuebles, protegiendo los derechos de todos los ciudadanos en especial de los sujetos protección constitucional reforzada. Se ha dificultado la coordinación de esta medida con las demás autoridades de policía.
</t>
  </si>
  <si>
    <t xml:space="preserve">La alta ejecución presupuestal de la meta se debe a que ya se cuenta con un lineamiento técnico de acciones de materialización del CNSCC; lo que ha conllevado y permitido la suscripción de los contratos que garanticen su adecuada implementación durante la vigencia. A continuación, se relacionan las principales actividades desarrolladas en el primer semestre de 2021:
Participación en actividad pedagógica y programa comunitario: se realizó agendamiento para participación en actividad pedagógica de convivencia de 15.031 y se efectuaron un total de 1.096 actividades pedagógicas de convivencia virtuales con asistencia efectiva y participativa de 7.807. Adicionalmente, se realizaron un total de 18 actividades del programa comunitario, en las que participaron 48 ciudadanos, quienes realizaron labores de ornato y embellecimiento de fachadas, preservación del ambiente y del patrimonio cultural, entre otras. 
Para este período se mantuvo la atención presencial en 6 casas de justicia. Aunado a lo anterior, se brindó asesoramiento y atención frente a los procesos y procedimientos que se pueden efectuar frente a la expedición de una orden de comparendo, a través de los siguientes medios:
-Canal de WhatsApp: 25.556 ciudadanos. 
-Respuestas consultas correo electrónico: fueron tramitadas un total de 14.704 respuestas. 
-Chat Virtual Secretaría Distrital de Seguridad Convivencia y Justicia: se realizó por medio de chat institución el direccionamiento y atención de 477 ciudadanos.
-Derechos de petición y PQRS: se contestaron dentro del término legal un total de 854 peticiones.
Se habilito centro de atención virtual de comparendos con los siguientes resultados de atención: 
-Ciudadanos atendidos por medios del centro de atención virtual de comparendos: 556 
Ciudadanos atendidos y direccionados a inspecciones de policía: 2
Desde el equipo del CNSCC se elaboró un documento diagnostico que caracterizó las 20 medidas correctivas que contempla la Ley 1801 de 2016 haciendo énfasis en cada una de sus singularidades, naturaleza, dinámica, operatividad y actualización normativa y evidenciando así, las medidas correctivas reglamentadas y las que se encuentran pendientes de reglamentación.
</t>
  </si>
  <si>
    <t>ACTIVIDAD PEDAGÓGICA DE CONVIVENCIA 
Actividades pedagógicas presenciales realizadas en seis (6) casas de justicia: 321
Actividades de teatro Foro realizadas: 10
Actividades pedagógicas virtuales realizadas en la aplicación Teams: 1.569
Ciudadanos certificados en la APC: 12.059
PROGRAMA COMUNITARIO
Jornadas realizadas: 56
Ciudadanos Certificados:321
RUTAS DE ATENCIÓN (ciudadanos atendidos)
Estación de policía: 450
Chat virtual: 706
ORFEO: 1.096
Centro de atención virtual: 1.214
Casa de justicia: 6.356
Correo electrónico: 17.287
WhatsApp: 33.794
ACTIVIDADES TERRITORIALES
Ferias de servicios realizadas: 28, en las cuales se atendieron 503 ciudadanos
Acompañamiento a la estrategia *Jóvenes*: 454 ciudadanos atendidos
Actividades con el Instituto Distrital para la Protección de la Niñez y la Juventud y los Grupos de equipos de Fútbol: 6 actividades y 91 participantes.
Adicionalmente, para el periodo del 1 de enero al 31 de agosto de 2021 fueron radicados en la SDSCJ 13.637 expedientes contentivos de multas por infracciones al CNSCC, 1.921 se devolvieron por falta de requisitos y 11.716 expedientes en revisión de los requisitos de validez. Durante el corte se realizó el traslado a la Secretaría Distrital de Hacienda de 16.761 títulos ejecutivos para gestión de cobro coactivo, por no haberse realizo el pago por parte de los deudores.
La gestión realizada para este periodo es: SMS - 766.732, llamadas - 4.519 y mail 13.992.</t>
  </si>
  <si>
    <t>OBJETIVO 7</t>
  </si>
  <si>
    <t>355 - Diseñar e implementar al 100% una (1) estrategia intersectorial articulada con los organismos de seguridad y justicia, contra las estructuras criminales vinculadas a escenarios de economía ilegal, con apoyo de unidades élites interinstitucionales que se dedique a la investigación, rastreo de activos ilegales, judicialización y desmantelamiento.</t>
  </si>
  <si>
    <t xml:space="preserve">Porcentaje de avance en el diseño e implementación de una (1) estrategia  contra las estructuras criminales vinculadas a escenarios de economía ilegal </t>
  </si>
  <si>
    <t>Estrategia intersectorial contra las estructuras criminales vinculadas a escenarios de economía ilegal diseñada e implementada.</t>
  </si>
  <si>
    <t xml:space="preserve">Dirección de Seguridad </t>
  </si>
  <si>
    <t>Durante el periodo se realizaron las siguientes actividades:Acompañar operativos de inspección, vigilancia y control - IVC en establecimientos priorizados frente a las metas planteadas: 1; Gestionar la articulación interagencial de las diferentes especialidades para intercambiar información relacionada con los fenómenos criminales: 2; Liderar la mesa técnica de investigación y judicialización contra la trata de personas: 1; Realizar reportes de seguridad ciudadana: 3</t>
  </si>
  <si>
    <t xml:space="preserve">La SDSCJ a partir del Plan Integral de Seguridad, Convivencia y Justicia viene liderando la formulación e implementación de una estrategia junto con la Policía Metropolitana de Bogotá y la Dirección Seccional de Fiscalías de Bogotá para priorizar e intervenir el crimen organizado en la ciudad y contener y reducir los delitos que genera. Partiendo de la integración de la capacidad interagencial de análisis, un diagnóstico unificado del problema y una distribución de capacidades con una proyección definida en función de nodos relevantes, incautación de bienes y decomiso de dinero. 
Se adelanta un trabajo articulado para afectar la infraestructura criminal que reproduce y sostiene la capacidad de las organizaciones criminales que afectan la seguridad ciudadana. Se ha realizado articulación interinstitucional e Inter agencial, con el fin de afectar las estructuras de delincuencia común organizada y la cadena de valor criminal que permite que se fortalezcan y se arraiguen en los territorios, para tal fin se ha desplegado un trabajo en las diferentes localidades focalizando los puntos que tienen la mayor concentración de delitos y factores de riesgo. Las actividades que se han venido desplegando en esta estrategia de la siguiente manera: Se ha recopilado, sistematizado y realizado seguimiento a la información relacionada con estructuras criminales que delinquen en la ciudad, dedicadas a la comercialización de estupefacientes, hurto a personas, vehículos, comercio, residencias, bicicletas, invasión a tierras y edificaciones, trata de personas, explotación y comercial de niños, niñas y adolescentes, homicidio. Acciones realizadas: 14 operativos de inspección, vigilancia y control (IVC) coordinados.
La Secretaría Distrital de Seguridad, Convivencia y Justicia lidera la mesa técnica de investigación y judicialización, tiene como objetivo fijar estrategias para promover la denuncia, fortalecer la investigación y judicialización del delito de trata de personas para hacer más eficaz y eficiente su persecución y sanción, Elaboración de 10 reportes de seguridad ciudadana que son puestos en conocimiento de la Fiscalía General de la Nación, especiales de la policía Judicial e inteligencia, con el fin de que la fiscalía apertura noticias criminales. En el marco de los operativos IVC realizados durante el último trimestre se ha logrado: Afectación a la cadena de valor criminal relacionada con el hurto a automotores y receptación de autopartes, se realizaron 03 operativos en las localidades de Barrios Unidos, sector siete de agosto, Los Mártires, Sector de la Favorita, Operativo de inspección, Vigilancia y Control relacionado con la venta ilegal de pólvora en las localidades de Kennedy con acompañamiento de la SIJIN la Unidad de Investigaciones Generales y secretaria distrital de gobierno donde. Operación de inspección vigilancia y control a establecimientos comerciales donde se distribuye licor adulterado y de contrabando.
</t>
  </si>
  <si>
    <t xml:space="preserve">La SCJ viene desarrollando junto con la Policía Metropolitana de Bogotá y la Dirección Seccional de Fiscalías una estrategia integral para atacar a las bandas delincuenciales en la ciudad centrado en: 1) la identificación del mercado criminal, 2) los eslabones más relevantes, 3) los grupos criminales que se dedican a dinamizar los delitos y 4) las zonas de mayor complejidad en materia de distribución y venta de estupefacientes.
El objetivo es intervenir con grupos especializados de inteligencia, policía judicial, despachos de fiscalía y Unidades de Reacción Inmediata (URI) a las redes criminales de mayor relevancia para afectar el funcionamiento de las bandas delincuenciales desde dos dimensiones: en primer lugar, operaciones estructurales y en segundo lugar, operaciones exprés que a través de allanamientos alimenten los procesos estructurales y produzcan presión en el corto plazo para reducir las manifestaciones violentas de estos grupos.
En el primer trimestre, se avanzó con la desarticulación de 28 bandas y 127 capturas estratégicas.
</t>
  </si>
  <si>
    <t xml:space="preserve">Acciones Desarrolladas:
-Operativo de Inspección, sector María Paz Kennedy, se realizó operativo de inspección, vigilancia y control a 16 establecimientos (hoteles y alojamientos), traslado de 3 menores para restablecimiento de derechos y 9 adolescentes para proceso de verificación de derechos, 358 ciudadanos extranjeros verificados, encontrando a 41 en situación irregular. Además de lo anterior, se incautaron 4 unidades de licor adulterado, se materializó captura por venta de licor adulterado y se incautaron 16 armas corto punzantes, un arma de fuego y 9 cartuchos de impacto. Se afectó la cadena criminal de explotación sexual comercial de niños, niñas y adolescentes.
-Operativo intervención vereda Los Soches, Cerros Orientales, se contiene-disuade problemática de minería ilegal en Mina La Esmeralda, 7 individuos dedicados a explotación ilegal y volquetas de transporte del material.
-Operativo demolición predio de comercialización estupefacientes- recuperado por Sociedad de Activos Especiales
-Intervención de dos establecimientos, con inspección, vigilancia y control, involucrados en delito de explotación sexual. Se activó ruta asistencia y protección a víctimas de trata para 4 mujeres, 3 acceden de manera voluntaria. Una suspensión de actividad comercial y un cierre preventivo de 2 establecimientos.
Operativo intervención Mega Toma - Ciudad Bolívar, estrategia contra homicidio, 27 establecimientos revisados, 3 suspensiones de actividad comercial por documentación, 2 cerrados por Rentas Cundinamarca y 7 cierres preventivo, incautación de 32 botellas de licor de contrabando, 10 pacas cigarrillo, 3 celulares hurtados, un celular manipulado, una botella de licor adulterado y 80 registros a personas.
-Operativo intervención Mega Toma estrategia reducción de delito homicidio, Estanzuela y Voto Nacional - Mártires. Afectados de mercados criminales de celulares y licores: 38 establecimientos visitados, 20 con suspensión actividad comercial, celulares verificados 220, celulares incautados 24, botellas licor de contrabando incautadas: 338, cajetillas cigarrillo incautadas: 112, verificación de antecedentes: 557; una captura por orden judicial; 4 capturas en flagrancia; incautación de 2 armas fuego, 63 unidades de munición y 118 dosis de estupefacientes.
</t>
  </si>
  <si>
    <t>La diferencia entre ejecución presupuestal y el avance de la meta, se presenta porque para el desarrollo de la misma se requiere realizar contratación que demanda pagos periódicos, pero que los productos finales son los que aportan al cumplimiento de la meta. Sin embargo, y en concordancia con los cronogramas de ejecución de los contratos, estos se desarrollan de acuerdo con lo programado, con acciones COMO: Operativo de Inspección, sector María Paz Kennedy, se realizó operativo de inspección, vigilancia y control a 16 establecimientos (hoteles y alojamientos), traslado de 3 menores para restablecimiento de derechos y 9 adolescentes para proceso de verificación de derechos, 358 ciudadanos extranjeros verificados, encontrando a 41 en situación irregular. Además de lo anterior, se Se documentó la forma y metodología que adoptó la mesa interinstitucional en la que participan delegados de la MEBOG y la Seccional de Análisis Criminal SAC de la Fiscalía General, que se instauró desde el mes de agosto para contrastar los datos que se tienen acerca de la  existencia de organizaciones criminales en la ciudad. 
Es importante señalar que en lo corrido del 2021 y al corte de este informe, según las mesas de trabajo y articulación con los organismos de seguridad se han desarticulado 131 grupos de delincuencia común organizada; datos sujetos a variación porque se encuentran en proceso de validación.La Dirección de Seguridad continua trabajando en una propuesta de recolección de datos a partir de un reporte en línea por parte de los equipos territoriales que permita a la Dirección de Seguridad tener mayor autonomía en la información para la construcción del inventario de organizaciones criminales institucional e interinstituicional.</t>
  </si>
  <si>
    <t>318 - Realizar como mínimo un consejo de seguridad social por localidad al año</t>
  </si>
  <si>
    <t xml:space="preserve">Número de consejos de seguridad social por localidad realizados </t>
  </si>
  <si>
    <t xml:space="preserve">Un consejo de seguridad social por localidad al año como mínimo realizado </t>
  </si>
  <si>
    <t>Relización de 8 Consejos Locales Sociales (consejos de gobierno) en las siguientes localidades: Usaquén, Ciudad Bolívar, Mártires, Candelaria, Santa Fe, san Cristóbal, Rafael Uribe Uribe y chapinero.</t>
  </si>
  <si>
    <t>• Los Consejo locales de Seguridad (CLS) son la instancia territorial que mensualmente analiza y planifica donde debe ser implementado el plan de acción que la SDSCJ ha concertado previamente con las entidades de control del distrito; para el trimestre octubre -diciembre se ha cumplido con la realización de 63 sesiones ordinarias y extraordinarias, que han permitido, además, una mejor articulación intersectorial para potenciar la presencia institucional en las localidades e impactar positivamente los niveles de criminalidad en los territorios. Durante la vigencia 2020 se realizaron 247 sesiones del Consejo Local de Seguridad.  Estos espacios de coordinación han permitido mejorar paulatinamente la comunicación con las Alcaldía Locales como organismo cabeza de este espacio de coordinación, evidenciando así la necesidad de propiciar la apertura del dialogo asertivo para la generación de acciones de impacto en las localidades, entre los sectores distritales, así como de manera fundamental con los organismos de seguridad y justicia.
• Durante la vigencia se logró avanzar considerablemente en la realización y participación de espacios intersectoriales de coordinación y participación comunitaria, a través de los cuales se lleva a cabo la gestión de acciones e intervenciones, revisión y seguimiento a los planes de acción territorial, así como reconocimiento de las dinámicas delictivas en los territorios. Las instancias que lideró o en las que participó el equipo territorial durante el periodo fueron: Consejos Locales de Seguridad, Consejos Sociales de Seguridad, Consejos Locales de Seguridad para las Mujeres y Juntas Zonales de Seguridad.  En este sentido, la movilización y articulación interinstitucional termina por impactar de manera importante la construcción de  los planes de acción territorial que responden a las necesidades identificadas en los territorios a partir del reconocimiento de la dinámica delictiva en cada uno de ellos, teniendo en cuenta que son instancias como los Consejos Locales de Seguridad, donde además de programar las acciones a implementar, se realiza seguimiento de los hallazgos que a lo largo del mes las entidades identifican en las localidades de la ciudad. 
• Durante el último trimestre de la vigencia 2020 en el marco de los Consejos Locales de Gobierno, se realizaron 17 Consejos Locales de Seguridad Social liderados por la Alcaldesa Mayor de Bogotá, donde la comunidad y las entidades  de cada una de las localidades tuvieron la oportunidad de revisar los planes de acción formulados en materia de seguridad con el objetivo de procurar por un seguimiento y mejor implementación en respuesta a las necesidades identificadas en los territorios, esto en función de los recursos institucionales y la participación ciudadana existente. De estos Consejos Locales de Seguridad Social no se logró su ejecución en las localidades de Antonio Nariño, Puente Aranda y Fontibón, dado que por dinámicas propias del cronograma de la Alcaldía no se contó con la presencia de la Alcaldesa Mayor. 
• La medida nacional de confinamiento generó cambios en la organización barrial y zonal, sin embargo, se logró la realización virtual de más de 30 Juntas Zonales de Seguridad donde se recogieron las inquietudes, necesidades y propuestas de la comunidad en temas relacionados con la Seguridad en los barrios.
• Se cumplió también con la realización de los Consejos Locales de Seguridad para la Mujeres que, en cabeza de la Secretaría de la Mujer, donde se revisan los casos sobre violencia contra la mujer y la necesidad de mayor articulación con las entidades de control en especial con las Estaciones de Policía de cada localidad. 
• Durante el mes de diciembre se formula de manera articulada con la Policía Metropolitana y las alcaldías locales el “Plan Navidad” como una apuesta distrital encaminada a la protección de los habitantes de la ciudad en el marco de las festividades de diciembre, anticipándonos a los eventos delincuenciales relacionados con estas fechas, a saber: riñas, homicidios, hurtos, uso de pólvora, venta de licor adulterado, entre otros. 
• Desde el espacio de la Comisión Distrital de Seguridad, Comodidad y Convivencia para el Fútbol de Bogotá, en la que participa la SDSCJ, durante el 2020 se desarrollaron treinta (30) sesiones ordinarias y una (01)  sesión extraordinaria para un total de treinta y un (31) reuniones, las cuales se llevaron a cabo en las instalaciones del Estadio Nemesio Camacho El Campín y de manera virtual (Plataforma Microsoft Teams), con el fin de evaluar intersectorialmente y tomar las medidas en materia de seguridad, comodidad y convivencia de los partidos de fútbol que se jugaron en la ciudad de Bogotá durante el 2020.</t>
  </si>
  <si>
    <t>Desde la Secretaría de seguridad, y Justicia, se creó una mesa distrital con Alcaldes y Alcaldesas locales para la definición de un plan de acción diferencial para cada localidad en el primer semestre de 2021. La agenda fue concertada con Policía según estación y COSEC y resultó en el plan de trabajo.</t>
  </si>
  <si>
    <t>Esta meta se esta ejecutando en el marco del decreto 079-2018, que reglamenta los Consejos Locales de Seguridad. Se tienen actas de consejos de seguridad asi: Usaquén 1, Chapinero 3, Santa fé 1, San Cristóbal 4, Tunjuelito 1, Bosa 3, Kennedy 4, Fontibón 1, Engativá 5, Suba 3, Barrios Unidos 4, Teusaquillo 1, Mártires 2, Puente Aranda 1, Candelaria 2, Rafael Uribe Uribe 1, Ciudad Bolívar 2</t>
  </si>
  <si>
    <t xml:space="preserve">358 - Elaborar 1  inventario unificado de estructuras criminales </t>
  </si>
  <si>
    <t>Inventario unificado de estructuras criminales elaborado</t>
  </si>
  <si>
    <t xml:space="preserve">inventario unificado de estructuras criminales </t>
  </si>
  <si>
    <t xml:space="preserve">Durante el periodo se realizaron las siguientes actividades:
Informe de los resultados operativos de las acciones de control apoyadas por el equipo de direccionamiento estructural: 1; Recopilación, sistematización y análisis de información para la comprensión, seguimiento y direccionamiento a acciones institucionales contra grupos delincuenciales y actividades delictivas de mayor impacto en la localidad (Distribución y venta de SPA, homicidio, feminicidio, hurtos y el loteo ilegal de tierras): 23
</t>
  </si>
  <si>
    <t xml:space="preserve">El grupo de direccionamiento estructural ha realizado un trabajo importante en términos de gestión del conocimiento a través de procesos de sistematización de información con miras a la desarticulación de estructuras criminales para ello:
Durante el último trimestre se ha recopilado, sistematizado y realizado seguimiento a la información relacionada con veinticinco (25) estructuras criminales que delinquen en la ciudad, dedicadas a la comercialización de estupefacientes, hurto a personas, vehículos, comercio, residencias, bicicletas, invasión a tierras y edificaciones, trata de personas, explotación y comercial de niños, niñas y adolescentes y homicidio.
Así pues, se consolida la elaboración de la matriz con inventario y seguimiento de bandas delincuenciales, un trabajo que ha sido nutrido a partir de la presencia institucional en los territorios, la información obtenida de la comunidad y la información que constantemente se intercambia con organismos de seguridad y justica.
Adicionalmente se avanza en la generación de una primera propuesta de Protocolo para la recolección y manejo confidencial de la información relacionada con el inventario unificado de estructuras criminales, de tal manera que se garantice la reserva de la fuente y el insumo que se entregará a través de los reportes de seguridad ciudadana.
El principal logro para el periodo octubre-diciembre se concentra en la elaboración de la matriz con inventario y seguimiento de bandas delincuenciales. En este último trimestre se ha realizado la incorporación de información y seguimiento a 25 estructuras de delincuencia común que delinquen en la ciudad, dando como resultado que a la fecha se cuenta con la información de alrededor de 263 bandas delincuenciales presentes en el distrito. Este constituye un avance importante en la medida en que la caracterización de dichas bandas delincuenciales facilita el proceso de gestión intersectorial con miras a potenciar su desarticulación, a su vez que procura por concentrar la información y mantenerla en reserva como insumo para dicho fin.
En el marco de la normatividad nacional en lo que respecta a acuerdos de confidencialidad para las fuentes de información que alimentan el inventario de bandas criminales, se logra la propuesta de Protocolo para la recolección y manejo confidencial de la información, que actualmente se encuentra en revisión de la Dirección de Seguridad y que contempla a su vez la generación de los formatos estandarizados para tal fin.
Durante el periodo se logra la realización de 27 actividades de Recepción, recolección y análisis de información de dinámicas criminales, esta actividad está encaminada a recibir información de la comunidad, líderes sociales, defensores de derechos humanos, víctimas de los delitos que se materializan en los territorios, equipos territoriales de la secretaria de seguridad, entidades distritales, alcaldías locales, sistema distrital de quejas y soluciones, derechos de petición, también realizamos recolección de información directamente en los territorios con el fin de identificar factores de riesgo y dinámicas criminales donde se obtienen registros fotográficos, fílmicos,  y permiten evidenciar de una manera más clara y real la situación de seguridad y convivencia en los territorios, esta información se utiliza posteriormente como insumos de los reportes de seguridad ciudadana. 
Se desarrollan 33 actividades de Intercambio de información con entidades de seguridad y justica, es la articulación con la fiscalía General De la Nación CTI, especialidades de la policía judicial   SIJIN, UNIPOL, DIPRO, DIJIN, GAULA, MIGRACIÓN e inteligencia SIPOL, DIPOL, BACIF con el fin de entregar información relacionada con las dinámicas criminales.  
Para la vigencia 2020 se logra un total de 147 actividades de recopilación, sistematización y análisis de información para la comprensión, seguimiento y direccionamiento a acciones institucionales contra grupos delincuenciales y actividades delictivas de mayor impacto en la localidad (Distribución y venta de SPA, homicidio, feminicidio, hurtos y el loteo ilegal de tierras).
</t>
  </si>
  <si>
    <t>El proyecto se encuentra en su fase de construcción, la cual permite el diseño metodológico del desarrollo del inventario, junto con sus objetivos, que permitirán la elaboración del inventario que fortaleza el trabajo que se realiza desde la Secretaría de Seguridad y Convivencia, de manera integral.</t>
  </si>
  <si>
    <t xml:space="preserve"> Se han desarrollado reuniones con la Policía y la Fiscalía, para poder trabajar interinstitucionalmente en la actualización del inventario unificado de las estructuras criminales. Sin embargo, por la dinámica de la ciudad en los últimos meses, se han presentado dificultades para la elaboración del inventario.</t>
  </si>
  <si>
    <t>Se reporta cumplimiento del 100% de la meta. Se elaboró de manera conjunta con la Policía Metropolitana de Bogotá MEBOG y con la Seccional de la Fiscalía  General de la Nación FGN un inventario conjunto de organizaciones criminales tipo Grupos de Delincuencia Común Organizada GDCO. El número de estructuras criminales registradas  es 179, al corte de este informe (Cifra en proceso de validación).</t>
  </si>
  <si>
    <t>OBJETIVO 8</t>
  </si>
  <si>
    <t>367 - Implementar al 100% una (1) estrategia institucional para la prevención y el control del delito, con énfasis en la gestión del riesgo de las amenazas y los hechos terroristas a la infraestructura vital y las entradas y salidas de la ciudad.</t>
  </si>
  <si>
    <t xml:space="preserve">Porcentaje de avance en la implementación de una (1) estrategia institucional para la prevención y control del delito, con énfasis en la gestión del riesgo de las amenazas y los hechos terroristas a la infraestructura vial y las entradas y salidas de la ciudad </t>
  </si>
  <si>
    <t>Estrategia institucional para la prevención y el control del delito, con énfasis en la gestión del riesgo de las amenazas y los hechos terroristas a la infraestructura vital y las entradas y salidas de la ciudad, implementada</t>
  </si>
  <si>
    <t xml:space="preserve">La participación en espacios estratégicos de concertación, presentación de resultados y seguimiento, así como el trabajo inteinstitucional y interagencial, han permitido posicionar el rol de la secretaria de seguridad en acciones que buscan disminuir, eliminar los delitos o mitigar los riesgos alrededor de la comisión de los mismos. Son espacios que permiten comprometer a las entidades para entregar resultados en términos de operatividad, acciones de prevención y resultados de control de la dinámica criminal y que proponen las temáticas partiendo del contexto social de cada localidad. Este trabajo es primordial para la consecución de soluciones efectivas que conlleven a acciones de prevención, mitigación y control del delito en la capital.
</t>
  </si>
  <si>
    <t xml:space="preserve">La participación en espacios estratégicos de concertación, presentación de resultados y seguimiento, así como el trabajo interinstitucional y interagencial, han permitido posicionar el rol de la secretaria de seguridad en acciones que buscan disminuir, eliminar los delitos o mitigar los riesgos alrededor de la comisión de los mismos. Son espacios que permiten comprometer a las entidades para entregar resultados en términos de operatividad, acciones de prevención y resultados de control de la dinámica criminal y que proponen las temáticas partiendo del contexto social de cada localidad. Durante la vigencia 2020 se realizaron 247 sesiones del Consejo Local de Seguridad. 
Estos espacios de coordinación han permitido mejorar paulatinamente la comunicación con las Alcaldía Locales como organismo cabeza de este espacio de coordinación, evidenciando así la necesidad de propiciar la apertura del dialogo asertivo para la generación de acciones de impacto en las localidades, entre los sectores distritales, así como de manera fundamental con los organismos de seguridad y justicia. Durante la vigencia se logró avanzar considerablemente en la realización y participación de espacios intersectoriales de coordinación y participación comunitaria, a través de los cuales se lleva a cabo la gestión de acciones e intervenciones, revisión y seguimiento a los planes de acción territorial, así como reconocimiento de las dinámicas delictivas en los territorios. Se cumplió también con la realización de los Consejos Locales de Seguridad para la Mujeres que, en cabeza de la Secretaría de la Mujer, donde se revisan los casos sobre violencia contra la mujer y la necesidad de mayor articulación con las entidades de control en especial con las Estaciones de Policía de cada localidad. Estos fueron uno por semestre en cada localidad para un total de 7 en el último trimestre. 
Esta instancia permite incluir una mirada con perspectiva de género a la problemática de inseguridad en la ciudad y con ello poder reconocer las acciones que bajo esta mirada requieren ser adelantadas en las localidades de la ciudad. Durante el mes de diciembre se formula de manera articulada con la Policía Metropolitana y las alcaldías locales el “Plan Navidad” como una apuesta distrital encaminada a la protección de los habitantes de la ciudad en el marco de las festividades de diciembre, anticipándonos a los eventos delincuenciales relacionados con estas fechas, a saber: riñas, homicidios, hurtos, uso de pólvora, venta de licor adulterado, entre otros. Desde el espacio de la Comisión Distrital de Seguridad, Comodidad y Convivencia para el Fútbol de Bogotá, en la que participa la SDSCJ, desarrollaron treinta (30) sesiones ordinarias y una (01) sesión extraordinaria para un total de treinta y un (31) en instalaciones del Estadio Nemesio Camacho El Campín y de manera virtual (Plataforma Microsoft Teams), Para evaluar y tomar medidas en materia de seguridad, en partidos jugados en este escenario.
</t>
  </si>
  <si>
    <t>Durante la vigencia se logró avanzar en la realización y participación de espacios intersectoriales de coordinación y participación comunitaria, a través de los cuales se lleva a cabo la gestión de acciones e intervenciones, revisión y seguimiento a los planes de acción territorial, así como reconocimiento de las dinámicas delictivas en los territorios. Se cumplió también con la realización de los Consejos Locales de Seguridad. Así mismos se activaron planes de seguridad para prevenir el delito en la ciudad de Bogotá.</t>
  </si>
  <si>
    <t xml:space="preserve">Esta meta se estaba desarrollando desde la creación del convenio con la ONU, el cual no continúa, por lo que se empezará a hacer desde la vinculación de Bogotá Región a la meta.
</t>
  </si>
  <si>
    <t>Se realizan actividades en el marco de los Planes de Acción de los Equipos Territoriales  con relación  a las localidades  que tienen frontera con municipios del departamento de Cundinamarca. Así como la elaboración de documentos en carácter insumo para el diseño final de estrategias para ser aprobadas por la alta dirección en función del enfoque de intervención</t>
  </si>
  <si>
    <t>OBJETIVO 9</t>
  </si>
  <si>
    <t>1 - Fortalecer al 100% la Política de Integridad y trasparencia en la gestión pública</t>
  </si>
  <si>
    <t>Porcentaje de avance en el fortalecimiento de la política de Integridad y transparencia en la gestión pública</t>
  </si>
  <si>
    <t>Política de Integridad y trasparencia en la gestión pública fortalecida</t>
  </si>
  <si>
    <t>Sistema SEGPLAN Proyecto 7776</t>
  </si>
  <si>
    <t>Subsecretaría de Gestión Institucional</t>
  </si>
  <si>
    <t>Reynaldo Ruiz solorzano</t>
  </si>
  <si>
    <t xml:space="preserve"> Monitorear la publicación y actualización de la información requerida por la Ley 1712 de 2014 en el botón de transparencia y acceso a la información pública del sitio web de la entidad. 
o Se realizó el monitoreo mensual  al Botón de Transparencia y Acceso a la Información Pública, usando la matriz guia de cumplimiento Ley 1712 de 2014, Decreto 103 de 2015, compilado en el Decreto 1081 de 2015 y Resolución MinTIC 3564 de 2015, de la Procuraduria General de la Nación. Se enviaron alertas a través de correo electrónicos a las dependencias que presentaban retrasos o pendientes, recordando la actualización de la información. Se registra que los items requeridos por la ley 1712 se encuentran actualizados en un 93%. De acuerdo con el informe de la Procuraduría General de la Nación en el cual se estableció el resultado final de la auditoría del Índice de Transparencia y Acceso a la Información Pública -ITA de la SDSCJ de la vigencia 2019 y se establecieron los hallazgos , se remitieron las respectivas recomendaciones a las dependencias responsables de subsanar los requerimientos.
- Implementar y actualizar micrositio o sección en el sitio web de la entidad que contenga en lenguaje claro toda la información sobre los procesos de rendición de cuentas que adelanta la entidad en la vigencia 2020
o Se publicó la siguiente información en el micrositio de rendición de cuentas de la SDSCJ: el documento completo de Plan Integral de Seguridad Ciudadana, Convivencia y Justicia -PISCCJ y el resumen ejecutivo PISCCJ, la encuesta de consulta ciudadana para conocer los temas de interés y la estrategia de rendición de cuentas 2020.
- Realizar el monitoreo bimestral del plan anual de Índice de Transparencia de Bogotá formulado por la SDSCJ.
o Se realizó la respectiva revisión de los reportes de avance del Plan anual del Índice de Transparencia de Bogotá ITB con corte a 31 de agosto. Asi mismo, se verificaron las evidencias cargadas de las actividades  que establecieron las dependencias responsables. La OAP realizó los comentarios y recomendaciones para retroalimentar a las áreas responsables del cumplimiento de las actividades.
- Realizar el monitoreo del Plan Anticorrupción y de Atención al Ciudadano.
o Las diferentes dependencias de la SDSC, responsables de ejecutar las actividades del Plan Anticorrupción y de Atención al Ciudadano, realizaron el reporte de avances cuatrimestral con corte a 31 de agosto. De acuerdo con el seguimiento que la Oficina de Control Interno realiza de manera cuatrimestral al Plan Anticorrupción y de Atención al Ciudadano se pudo evidenciar que las actividades programadas por las diferentes dependencias de la entidad entre mayo - agosto de 2020 se cumplieron al 100%. El Avance general del total de Actividades para la actual vigencia está en un 70%. Se llevo a cabo el monitoreo de las diferentes acciones plasmadas en el Plan Anticorrupción y de Atención al Ciudadano -PAAC para asi remitir alertas a las dependencias y personas responsables de reportar y dar cumplimiento a las actividades en las fechas establecidas
- Elaborar y publicar los informes mensuales de PQRS (Peticiones, Quejas, Reclamos y Sugerencias) en el que se incluya lo relacionado con tiempos de respuesta.
o Se realizó y publicó el informe de Gestión Mensual de las peticiones recibidas y tramitadas por la Secretaría Distrital de Seguridad Convivencia y Justicia”
- Realizar actividades de socialización y sensibilización del Código de Integridad y conflicto de interés al interior de la entidad.
o Se llevó a cabo el mes de la integridad en el cual semanalmente se publicó un valor con "Lo que hago y lo que no hago". Se realizó una publicación sobre el tema conflicto de intereses en el boletín interno de la entidad.Se socializó el reconocimiento de los gestores de integridad de la entidad.
o Se realizó la sensibilización del código de integridad y del tema de conflictos de intereses en el proceso de inducción a los servidores públicos y contratistas.
o Se lanzó el concurso del logo para identificar al grupo de gestores de integridad el cual consistia en que los participantes tuvieran en cuenta los 5 valores del código de integridad para el diseño de logo.
- Realizar reuniones mensuales con los gestores de integridad con el propósito de capacitarlos y fortalecer las herramientas pedagógicas que se utilizarán al momento de replicar las actividades al interior de la entidad.
o Se llevan a cabo reuniones con el grupo de gestores de integridad donde se abordaron los temas de conflicto de intereses, la consulta interna sobre el valor de la inclusión, las etapas de la implementación del código de integridad.
- Aplicar instrumento de percepción, después de la implementación del código de integridad, con el propósito de evidenciar la apropiación de los valores del código de integridad en los servidores y contratistas de la entidad. 
- Actualizar el repositorio web con los temas del código de integridad y conflicto de intereses.
o Se actualizó el repositorio web con los temas del código de integridad y conflicto de intereses: Resolución 125 de 2018, mediante la cual se adopta el Código de Integridad de la SDSCJ, Resolución mediante la cual se conforma el Equipo de Gestores de Integridad de la SDSCJ, presentación de conflicto de intereses, presentación sobre los valores que debe aplicar un servidor público, presentación sobre el Grupo de Gestores de Integridad de la entidad
- Establecer un sistema de incentivos no pecuniarios para destacar el desempeño de los servidores públicos y/o contratistas en relación al servicio prestado al ciudadano.
o Se lanzó el instrumento de evaluación de atención al ciudadano para que los servidores y contratistas de la entidad votaran por su compañeros que prestan servicio de cara a la ciudadanía en los siguientes lugares de trabajo: C4, Casas de Justicia, Cárcel Distrital y el área de Atención al Ciudadano de la Sub. de Gestión Intitucional.
o Se hicieron los reconocimientos sociales a los servidores y contratistas ganadores de la votación en relación al servicio prestado al ciudadano.Asi mismo, se socializarón los criterios por los cuales se eligieron a esas personas en el boletin interno.</t>
  </si>
  <si>
    <t>Se realizó el monitoreo mensual al Botón de Transparencia y Acceso a la Información Pública, usando la matriz guía de cumplimiento Ley 1712 de 2014, Decreto 103 de 2015, compilado en el Decreto 1081 de 2015 y Resolución MinTIC 3564 de 2015. Se enviaron alertas por correo electrónico a las dependencias que presentaban retrasos o pendientes, recordando la actualización de la información. A la fecha se registró que los ítems requeridos por la ley 1712 de 2014 se encuentran actualizados en un 95%.  El micrositio de rendición de cuentas se actualizó con la información generada en torno a los espacios de rendición de cuentas de la Secretaría, como lo son los documentos de gestión (informe de Rendición de Cuentas a la Ciudadanía del Sector Seguridad, Convivencia y Justicia, Vigencia: 2016 - Septiembre 2020, la presentación de Rendición de Cuentas Sector Seguridad, Convivencia y Justicia 2020, las respuestas a las PQRS que los ciudadanos realizaron en la Rendición de Cuentas del Sector Seguridad, Convivencia y Justicia y el video de gestión de la SDSCJ, las convocatorias para la participación a los espacios de diálogo ciudadano, y los documentos de sistematizaciones de los eventos de Rendición de Cuentas 2020.  Por otro lado se dio inicio a la formulación del Plan Anticorrupción y de Atención al Ciudadano 2021 con la participación de los procesos de la entidad, con el objetivo de definir las acciones que serán desarrolladas o apoyadas para la vigencia, dando cumplimiento a lo estipulado en el artículo 73 de la Ley 1474 de 2011, en el artículo 52 de la Ley 1757 de 2015, en la Ley de Transparencia y Acceso a la Información (Ley 1712 de 2014), y de acuerdo con los lineamientos establecidos en el documento ¿Estrategias para la construcción del Plan Anticorrupción y de Atención al Ciudadano¿ elaborado por la Presidencia de la República, el Departamento Nacional de Planeación ¿ DNP y el Departamento Administrativo de la Función Pública.</t>
  </si>
  <si>
    <t>Formulación de la estrategia de integridad en el marco del plan anticorrupción y de atención al ciudadano, elaboración del procedimiento de conflicto de interés y del lineamiento anti soborno. Monitoreo al cumplimiento de la ley de transparencia. Aprobación del plan anticorrupción 2021 y actualización del botón de transparencia</t>
  </si>
  <si>
    <t xml:space="preserve"> De acuerdo a lo reportado para la ejecución del componente 6 del Plan Anticorrupción, se evidencia la ejecución de las siguientes actividades de integridad:  Se realizó seguimiento a la matriz con los lineamientos que establecen el cumplimiento de la ley 1712 de 2014 De acuerdo a la información de gestión generada en el mes fueron actualizados los enlaces del botón de transparencia. Los procesos realizaron el reporte de las actividades establecidas en el Plan Anticorrupción programadas para el periodo. En el Comité Institucional de Gestión y Desempeño, se presentó la política de Contratación y Compras Sostenible, en aras de definir el resultado, sin embargo, se definió que es necesario hacer una mesa de trabajo apoyados en la asesoría de la Secretaría General.  Se reporta avance de las actividades definidas en el Plan de Sostenibilidad. Se realizaron mesas de trabajo con los responsables de las diferentes políticas para realizar análisis de las recomendaciones de FURAG y definición de acciones.</t>
  </si>
  <si>
    <t>Una vez subsanadas las observaciones a la circular anti soborno y anti fraude, se remitió a revisión del Subsecretario de Gestión Institucional para posterior remitir al Despacho.  Se creó en la página web el micrositio para inclusión de los documentos relacionados a conflicto de interés, para lo cual se ha venido desarrollando una estrategia de socialización en apoyo con la Oficina Asesora de Comunicaciones.  De acuerdo a la información de gestión generada en el mes de agosto fueron actualizados los enlaces del botón de transparencia durante el mes de septiembre.  Se realizó el monitoreo al PAAC, para el cuarto bimestre de 2021, remitiendo las alertas pertinentes a las áreas. Adicionalmente, Los procesos realizaron el reporte de las actividades establecidas en el Plan anticorrupción con corte a septiembre.</t>
  </si>
  <si>
    <t>2 - Implementar al 100% la estrategia de Participación Ciudadana</t>
  </si>
  <si>
    <t>Estrategia de Participación Ciudadana implementada</t>
  </si>
  <si>
    <t>Se consolido la información enviada en los formularios por parte de las dependencias de la entidad, y con esta consolidación se realizará el diágnostico del Plan de Participación Ciudadana
La Secretaría Distrital de Seguridad, Convivencia y Justicia, se encuentra desarrollando las especificaciones para llevar a cabo la Audiencia Pública de Rendición de Cuentas con los grupos de valor y de interés al respecto, explicando y justificando la gestión de la entidad, permitiendo preguntas y cuestionamientos, con el fin de informar públicamente sobre las decisiones y explicar la gestión pública, sus resultados y los avances en la garantía de derechos. Por lo anterior, la SDSCJ actúa de forma transparente, entregando a la ciudadanía toda aquella información de la gestión desarrollada e información solicitada, de interés social. 
La Secretaría Distrital de Seguridad, Convivencia y Justicia, se encuentra desarrollando las especificaciones para llevar a cabo los espacios secundarios de Rendición de Cuentas con los grupos de valor y de interés al respecto, explicando y justificando la gestión de la entidad, permitiendo preguntas y cuestionamientos, con el fin de informar públicamente sobre las decisiones y explicar la gestión pública, sus resultados y los avances en la garantía de derechos. Por lo anterior, la SDSCJ actúa de forma transparente, entregando a la ciudadanía toda aquella información de la gestión desarrollada e información solicitada, de interés social.</t>
  </si>
  <si>
    <t>Se cumplió con la sistematización de todos los espacios secundarios realizados por la Subsecretaría de Seguridad y Convivencia y por la Subsecretaria de Acceso a la Justicia, con acompañamiento de la Oficina Asesora de Planeación.</t>
  </si>
  <si>
    <t xml:space="preserve">Se aprobó el plan de participación y la estrategia de rendición de cuentas para 2021, se desarrollaron dos eventos de diálogo, donde se establecieron compromisos con la comunidad, se publicó el informe de rendición de cuentas y se apoyo el informe para la rendición de cuentas de la Alcaldesa, se actualizó el micro sitio de rendición de cuentas y se realizó el seguimiento a los compromisos de la plataforma colibrí de la Veeduría Distrital </t>
  </si>
  <si>
    <t xml:space="preserve"> Se realizó capacitación sobre temas de participación ciudadana a los diferentes grupos de valor, organizada por el sector. Se ha desarrollado gestiones de gobierno abierto y los compromisos definidos con la OPG. Se realizó el seguimiento a los compromisos registrados como resultado de los diálogos ciudadanos, los cuales ya tienen primer acercamiento con la ciudadanía para la programación de los recorridos.</t>
  </si>
  <si>
    <t>Se realizó capacitación sobre temas de participación ciudadana a los diferentes grupos de valor, organizada por el sector. Se ha desarrollado gestiones de gobierno abierto y los compromisos definidos con la OPG. Se realizó el seguimiento a los compromisos registrados como resultado de los diálogos ciudadanos, los cuales ya tienen primer acercamiento con la ciudadanía para la programación de los recorridos. Desde la Dirección de Prevención se han adelantado las actividades de participación ciudadana de conformidad con la estrategia formulada.  Se realizó reporte de plan de participación ciudadana.</t>
  </si>
  <si>
    <t>3 - Implementar al 100% la política pública distrital de servicio a la Ciudadanía a cargo de la Secretaría Distrital de Seguridad, Convivencia y Justicia</t>
  </si>
  <si>
    <t>Porcentaje de avance en la implementación de la política pública distrital de servicio a la Ciudadanía a cargo de la Secretaría Distrital de Seguridad, Convivencia y Justicia</t>
  </si>
  <si>
    <t>Política pública distrital de servicio a la Ciudadanía implementada</t>
  </si>
  <si>
    <t>Se reporta medición a la Secretaria General del seguimiento al plan de acción de la política publica distrital de Servicio a la ciudadanía.
Se realizó propuesta del procedimiento que incluye, las necesidades frente al Sistema de Turnos por parte de la Dirección de Acceso a la Justicia y el equipo de atención y servicio al ciudadano
Se realizó el acompañamiento a la población sorda que acude a los servicios de la Entidad. Actividades consolidadas en la matriz de seguimiento de la prestación del servicio de lengua de señas de la SDSCJ.
Se han adelantado mesas de trabajo con la Dirección TIC y Dirección de Acceso a la Justicia, para establecer las acciones encaminadas a dar cumplimiento al sistema de turnos. Se estableció el plan de trabajo que permita generar los productos o insumos necesarios para consolidar las seis etapas:  Pre llegada Ciudadano; Llegada del Ciudadano; Gestión Colas; Servicio; Post servicio; Administración.
Se capacitó en el manejo del centro de relevo a los equipos de correspondencia y de atención y servicio al ciudadano.
Se realizaron interpretaciones a lengua de señas de noticias, videos de YouTube y acompañamiento en Facebook live semanal.</t>
  </si>
  <si>
    <t>Se realizó la consolidación  de la ejecución de las actividades inmersas en el plan de acción de la política pública de servicio a la ciudadanía, para reporte con corte a 31 de diciembre (proyectado) y remitir el mismo a la Secretaria General. Se llevó a cabo reunión para documentar la propuesta de diagnóstico general, a socializar a los Directivos a partir de las necesidades identificadas durante las reuniones llevadas a cabo, para su conocimiento y aprobación. Se realizaron reuniones de acercamiento a lengua de señas a funcionarios y contratistas de la Entidad de conformidad al cronograma establecido de manera conjunta con la Dirección de Gestión Humana, para llevar a cabo los acercamientos a lengua de señas con los grupos organizados, en el marco del plan de capacitación institucional.</t>
  </si>
  <si>
    <t>Se realizan las siguientes actividades:
1. Reunión con asesoras de la Secretaria General para establecer y verificar las actividades ya cumplidas en vigencia anterior y como seria el reporte de las mismas para este primer seguimiento. 
2. Se solicita reporte a las dependencias a cargo de los avances de las actividades inmersas en el Plan de Acción de la PPDSC.
3, Se realizo la propuesta de presentación a socializar a directivos para presentación propuesta final del sistema de turnos institucional.</t>
  </si>
  <si>
    <t xml:space="preserve"> Se realizó seguimiento trimestral al cumplimiento de las actividades inmersas en el plan de acción de la política pública de servicio a la ciudadanía  PPDSC. Se elaboró propuesta de diagnóstico para el diseño e implementación de un sistema de turnos integral en la Entidad, que incluya la medición de la satisfacción de la atención realizada a los ciudadanos desde los distintos puntos. Cualificación y/o entrenamiento en lengua de señas colombiana.</t>
  </si>
  <si>
    <t>Se realiza seguimiento trimestral al cumplimiento de las actividades inmersas en el plan de acción de la política pública de servicio a la ciudadanía - PPDSC .  Se realiza una propuesta de diagnóstico para el diseño e implementación de un sistema de turnos integral en la Entidad que incluya la medición de la satisfacción de la atención realizada a los ciudadanos desde los distintos puntos. Se realiza la cualificación y/o entrenamiento en lengua de señas colombiana y actualizar y publicar videos en lenguaje de señas.</t>
  </si>
  <si>
    <t>4 - Desarrollar e Implementar al 100% un sistema de gestión de documentos electrónicos y Archivo - SGDEA</t>
  </si>
  <si>
    <t>Porcentaje de avance en la implementación y puesta en operación del Sistema de Gestión de Documentos Electrónicos y Archivo – SGDEA en la Secretaría de Seguridad, convivencia y Justicia</t>
  </si>
  <si>
    <t>Sistema de gestión de documentos electrónicos y Archivo – SGDEA desarrollado e implementado</t>
  </si>
  <si>
    <t>Creciente</t>
  </si>
  <si>
    <t>Para el cumplimiento de la meta durante la vigencia, se plantearon 3 objetivos: 
- Realizar la adquisición de equipos de monitoreo de condiciones ambientales
- Realizar capacitación sobre SGDEA.
- Identificación de los Requisitos Funcionales (RF) del SGDEA, con base en estándares MOREQ2010 (unión europea) aceptado por entes de control archivístistico en el país. A partir del análisis de 308 requisitos establecidos como mínimos por el Archivo de Bogotá. 
o Establecer el costo del proyecto en el cuatrienio, Análisis de casos de éxito en el sector o sectores similares y Workshop de proveedores de servicio de sistemas de gestión documental
o Matriz de requisitos herramienta aportada por el Archivo de Bogotá: Análisis de información de requerimientos para la SDSCJ.
o Formulario para la identificación de documento electrónico para la SDSCJ.
Para lo cual, se ha recolectado la información de la volumetría de los archivos de gestión de las diferentes dependencias de la entidad y se genera un informe de Diagnóstico para identificar el total de documentos a intervenir archivísticamente.
Elaboración de los siguientes documentos del SGDEA:
- Matriz de requisitos herramienta aportada por el Archivo de Bogotá: Análisis de información de requerimientos para que ORFEO sea un SGDEA
- Análisis de casos de éxito en el sector o sectores similares y Workshop de proveedores de servicio de sistemas de gestión documental
- Avance en el documento de evaluación del nivel de madurez de los instrumentos archivísticos para la implementación de un SGDEA
- Estructuración de perfiles, grupos y roles del SGDEA
- Avance en la elaboración del Tesauro.</t>
  </si>
  <si>
    <t>Se entregó el informe de diagnóstico del SGDEA elaborado por el equipo de gestión documental y TICS. Se estableció la elaboración e identificación de los flujos documentales que se debe realizar con personal externo. Se realiza el inventario documental de 21 dependencias, a falta de 3 áreas: Dirección Jurídica y Contractual (en proceso de intervención), Dirección de Operaciones para el Fortalecimiento (Proceso de intervención), Oficina Asesora de Comunicaciones (Documentación 100% digital), para un total de 654 metros lineales de documentos inventariados. Se realizó el inventario documental de la documentación de la Casa de Justicia de Usaquén, para un total de 2.28 MTL de documentos hallados en la sede de entidad. Se realizó la intervención de 74 contratos subrogados correspondientes a Fondo de Vigilancia y 41 contratos subrogados de la Secretaría de Gobierno, y la intervención en el proceso de Cobro Persuasivo mediante la ejecución de las siguientes actividades: Intervención Documental Archivo de Gestión (Descripción documental) y Levantamiento de procesos coactivos en proceso. Se continua con la revisión de las hojas de control. Durante este periodo el equipo de gestión documental logro efectuar las transferencias documentales correspondientes a la vigencia 2017 de siete (7) dependencias con un total de 3.57 metros lineales, lo anterior dando cumplimiento a los procedimientos y la normatividad archivística, de las siguientes dependencias: Dirección de Responsabilidad Penal Adolescente- Nivel Central, Oficina de Control Disciplinario Interno, Subsecretaría de Acceso a la Justicia, Dirección de Prevención y Cultura Ciudadana.</t>
  </si>
  <si>
    <t>Conforme al diagnóstico SGDEA entregado a la dirección de Recursos Físicos y Gestión Documental en diciembre 2020, durante este primer trimestre 2021 se replanteó la estructura del documento teniendo en cuenta las observaciones recibidas por parte de los directivos responsables del SGDEA. A partir de esto se le dio un enfoque mucho más integral, de acuerdo con: el “modelo y guía de uso sistema de gestión de documentos electrónicos de archivo para el Distrito Capital – SGDEA-DC-RTF 1.0”, el cual se constituye como una guía para que las entidades del Distrito desarrollen sus propios modelos, enfocado en los siguientes aspectos:
1. Diagnóstico integral de todos los procesos de la gestión documental.
2. Evaluación del nivel de madurez de los instrumentos archivísticos.
3. Diagnóstico de los documentos físicos, electrónicos y electrónicos de archivo de la SDSCJ (la identificación de los documentos físicos nos permite identificar la producción documental en la entidad para lograr determinar y estructurar el SGDEA y también con la posibilidad que la herramienta contenga un módulo o servicio para administrar los archivos físicos dentro de la entidad y su ubicación).
4. Diagnóstico del Sistema Integrado de Gestión -SIG-, los procesos y procedimientos de la SDSCJ
5. Definición de los requisitos técnicos y funcionales que debería cumplir un SGDEA – DC RTF1.0. -MRDE-
6. Requisitos no funcionales, que deben ser definidos por la entidad de acuerdo a las necesidades y recursos particulares ya que la DC RTF 1.0 no los incluye.
7. Evaluación del aplicativo ORFEO con miras a la implementación de un SGDEA
8. Diagnóstico de algunas de las herramientas disponibles en el mercado para SGDEA.
9. Preservación Documental a largo plazo. Los servicios definidos en la RTF no incluyen el proceso de la preservación digital a largo plazo ya que este debe ser desfragmentado y tratado de una forma particular por sus características en pro de “la preservación y a la garantía de autenticidad, integridad y disponibilidad a través de metadatos que soporten el contexto y la cadena de custodia”
Adicionalmente, se realizó la proyección del plan de trabajo para la vigencia 2021, con las actividades principales, fechas y asignación de responsables. Se comenzó el desarrollo del programa de documento electrónico, así como la evaluación del proceso de digitalización. Se realizó el Tesauro especializado en temas de seguridad, convivencia, justicia, derechos humanos y administración pública V1 2021 y el Banco Terminológico de Serie y Subseries Documentales para ser incluidos en la caracterización del proceso C-FD-1 gestión de recursos físicos y documental y alineados al SIG</t>
  </si>
  <si>
    <t xml:space="preserve"> Durante el periodo se desarrollaron las siguientes actividades: Actualización del Cronograma Project Plan SGDEA con actividades, fechas y asignación de responsables y sistematización de evidencias. Documentos insumo ficha técnica: 1. Conformación de expediente Electrónico, 2. Documentos a migrar desde SharePoint a SGDEA, 3. Herramientas adicionales para SGDEA, 4. Migración ControlDoc a SGDEA, Migración ORFEO a SGDEA, 5. Parte funcional que tiene ORFEO y el SGDEA debe tener, 6. SGDEA  indicadores, alertas, tableros de control, 7. SGDEA interoperabilidad, almacenamiento, 8. En la matriz actividades específicas se desarrolla BPM y flujos de trabajo. Modelo de Requisitos de Documento Electrónico MRDE- Se continua con el desarrollo de la planeación y estructuración del proyecto SGDEA y todas sus actividades específicas, se actualiza plan de trabajo y se sistematizan evidencias. De igual manera se continuó la estructuración de ficha técnica con el equipo de DTSI, se articularon acciones y se realizan documentos insumo. Se inició la revisión, en conjunto con la DTSI, del Acuerdo marco de precios de Software empresarial CCENEG-027-1-2020, bajo el cual se oferta Software de SGDEA con el fin de identificar si cumple con los Requisitos Funcionales de SGDE-DC-RTF 1.0 del Archivo de Bogotá Se continua con las actividades de gestión documental y administración de archivos físicos alineadas al proyecto SGDEA y su correcto desarrollo.</t>
  </si>
  <si>
    <t>Se desarrolla la presentación y entrevistas sobre producción de documentos electrónicos y se efectúan sus respectivos soportes, se realiza presentación, actas, desarrollo de preguntas de la entrevista mediante formulario forms y pantallazos del repositorio que usado actualmente y su volumen: Dirección de Operaciones asistencial y directivo,  Dirección Gestión Humana y todos sus 7 módulos,  Dirección de Tecnologías y Sistemas de Información, Oficina Asesora de Planeación, Oficina Asesora de Comunicaciones, Oficina de Control Disciplinario Interno, Dirección de Acceso a la Justicia a nivel Directivo y Asistencial, Subsecretaría de Gestión Institucional, Dirección de Prevención y Cultura Ciudadana. El 28 de septiembre se realiza la Presentación Proyecto SGDEA al Asesor del Despacho. Se continuó con todas las actividades de gestión documental y administración de archivos físicos que se encuentran alineadas al proyecto SGDEA y su correcto desarrollo, tales como: Sistema Integrado de Conservación, Inventario Documental de los archivos de gestión de documentos en físico, transferencias documentales primarias, intervención archivística a las series contratos y convenios,  todas las actividades del Archivo Central ejecutadas por el equipo de Gestión Documental.</t>
  </si>
  <si>
    <t>5 - Fortalecer y mantener las 7 dimensiones para la implementación del Modelo Integrado de Planeación y Gestión - MIPG</t>
  </si>
  <si>
    <t>Número de Dimensiones para la implementación del Modelo Integrado de Planeación y Gestión – MIPG fortalecidas y mantenidas</t>
  </si>
  <si>
    <t>Dimensiones Fortalecidas y mantenidas</t>
  </si>
  <si>
    <t xml:space="preserve">Para el cumplimiento de la meta, durante la vigencia, se han realizado las siguientes actividades:
- Realizar el seguimiento al plan de adecuación y sostenibilidad SIG-MIPG
o Se realizó el seguimiento al Plan de Adecuación y Sostenibilidad SIG-MIPG, con las respectivas recomendaciones a los líderes de política, como se evidencia en el Informe de Seguimiento MIPG
- Realizar Comité Institucional de Gestión y Desempeño
o Se realizan los Comité Institucional de Gestión y Desempeño en el cual se establecen compromisos que quedan consignados en sus respectivas actas. como se evidencia en el Acta de Reunión Comité Institucional de Gestión y Desempeño
- Elaborar el informe de evaluación Independiente al MIPG
o Se elaboró el informe de evaluación al Modelo Integrado de Planeación y Gestión por parte de la Oficina de Control Interno, como se evidencia en el Informe Evaluación Independiente MIPG
- Ajustar el acto administrativo por el cual se adopta y se instala el comité institucional de gestión y desempeño
o Se ajustó y actualizo la resolución 518 de 2020 "Por la cual se crea y conforma el Comité Institucional de Gestión y Desempeño de la Secretaría Distrital de Seguridad, Convivencia y Justicia y se dictan otras disposiciones” con la resolución 897 de 2020 “Por medio de la cual se modifica la Resolución 000518 del 11 de octubre de 2019, por la cual se crea y conforma el Comité Institucional de Gestión y Desempeño de la Secretaría Distrital de Seguridad, Convivencia y Justicia y se dictan otras disposiciones. </t>
  </si>
  <si>
    <t>Se realizó el seguimiento al Plan de Adecuación y Sostenibilidad SIG-MIPG, con las respectivas recomendaciones a los líderes de política. Se realizó el Comité Institucional de Gestión y Desempeño en el mes de diciembre. Se elaboró el informe de evaluación al Modelo Integrado de Planeación y Gestión por parte de la Oficina de Control Interno.</t>
  </si>
  <si>
    <t>Se realizó el reporte de Furag con la respuesta de más de 450 de preguntas, se realizó en análisis de brechas del reporte de la vigencia 2019. Se actualizó el procedimiento de sostenibilidad de mipg y el formato del plan de adecuación y sostenibilidad de mipg. Se realizaron dos comités de gestión y desempeño el 27 de enero y el 15 de marzo.</t>
  </si>
  <si>
    <t xml:space="preserve"> En el Comité Institucional de Gestión y Desempeño, se presentó la política de Contratación y Compras Sostenible, en aras de definir el resultado, sin embargo, se definió que es necesario hacer una mesa de trabajo apoyados en la asesoría de la Secretaría General. La consulta se realizó, a la espera de la respuesta para establecer la mesa de trabajo.  A junio ya se reporta avance de las actividades definidas en el Plan de Sostenibilidad. Adicionalmente, se realizaron 8 mesas de trabajo con los responsables de las diferentes políticas para realizar análisis de las recomendaciones de FURAG y definición de acciones.</t>
  </si>
  <si>
    <t>Se presentó a comité de Control Interno el Plan de auditoría interna al sistema de gestión de calidad, el cual se aprobó por lo miembros y se inició el 27 de septiembre de acuerdo a la programación establecida.  De acuerdo con la programación establecida en el Plan de Sostenibilidad de MIPG se ejecutaron las actividades con corte a septiembre.  Desde el alertamiento generado para las actividades del plan de sostenibilidad que se cumplirían en septiembre se asesora a las áreas en la ejecución de las mismas.</t>
  </si>
  <si>
    <t>6 - Atender al 100% las necesidades de mantenimiento y mejoramiento de las sedes administrativas de la Secretaría Distrital de Seguridad, Convivencia y Justicia</t>
  </si>
  <si>
    <t>Porcentaje de Avance en la atención de las necesidades de mantenimiento y mejoramiento de las sedes administrativas de la Secretaría Distrital de Seguridad, Convivencia y Justicia</t>
  </si>
  <si>
    <t>Sedes Administrativas mantenidas y mejorada</t>
  </si>
  <si>
    <t>Se estructuró el proyecto por el cual se pretende remodelar y suministrar mobiliario requerido para el área administrativa de la Cárcel Distrital de acuerdo al cronograma de trabajo, se avanzó en:
* Levantamiento de la necesidad.  
* Estudio Previo, Análisis del Sector y Estudio de Mercado.
* Solicitud de viabilidad presupuestal.
Con el fin de adelantar las acciones correspondientes a la adjudicación del proceso , se adelantaron las siguientes actividades:
* Se cargó el proyecto de pliego.
* Se respondieron las observaciones realizadas al proyecto de pliego 
* Se publicó el pliego definitivo.
* Se respondieron observaciones al pliego definitivo.
* Se realizó adenda al proceso.
* Se presentaron 29 ofertas a evaluar.</t>
  </si>
  <si>
    <t>El cumplimiento de la meta se dio a través de las actividades para la modernización de la sede administrativa de la Cárcel Distrital: * Diagnóstico de redes eléctricas. * Desmonte de divisiones de oficinas. * Retiro de alfombra. * Inició montaje de estructura para divisiones.</t>
  </si>
  <si>
    <t xml:space="preserve">Durante el primer trimestre del año 2021 se han ejecutado las siguientes actividades en el área administrativa de la Cárcel Distrital:
- Desmonte de alfombra e instalación de piso vinílico.
- Desmonte de divisiones piso techo.
- Instalación muros en drywall para oficinas. 
- Instalación divisiones en vidrio para fachadas de oficinas.
- Instalación de islas y puestos de trabajo.
 Para el Centro de Comando, Control, Comunicaciones y Cómputo (C4) se está adelantando el estudio de mercado y estudio previo para la compra de sillas ergonómicas de acuerdo a las especificaciones dadas por la ARL POSITIVA, para los funcionarios que operan en esta sede. </t>
  </si>
  <si>
    <t xml:space="preserve"> Actividades realizadas en el área administrativa de la Cárcel Distrital: - Se realizó desmonte de puestos de trabajo y retiro de alfombra.  - Nivelación y afinado de pisos para instalación de piso nuevo. - Instalación de nuevos puestos de trabajo. - Instalación de cortinas.  Actividades realizadas en el marco del proceso para la compra de sillas ergonómicas para el Centro de Comando, Control, Comunicaciones: - Se adjudicó el contrato resultante del proceso de selección abreviada mediante subasta inversa SCJ-SASIE-003-2021, cuyo objeto consiste en ADQUISICIÓN DE SILLAS ERGONÓMICAS Y SILLAS OPERATIVAS EJECUTIVAS, SEGÚN ESPECIFICACIONES TÉCNICAS, PARA LOS FUNCIONARIOS DE LA SECRETARIA DISTRITAL DE SEGURIDAD CONVIVENCIA Y JUSTICIA¿ al proponente No. 13 - ROCIO DEL PILAR CICERY LUGO.</t>
  </si>
  <si>
    <t>Actividades realizadas en el área administrativa de la Cárcel Distrital: - Se realizó desmonte de puestos de trabajo y retiro de alfombra.  - Nivelación y afinado de pisos para instalación de piso nuevo. - Instalación de nuevos puestos de trabajo. - Instalación de cortinas. Actividades realizadas en el marco del proceso para la compra de sillas ergonómicas para el Centro de Comando, Control, Comunicaciones: - Se adjudicó el contrato resultante del proceso de selección abreviada mediante subasta inversa SCJ-SASIE-003-2021, cuyo objeto consiste en ¿ADQUISICIÓN DE SILLAS ERGONÓMICAS Y SILLAS OPERATIVAS EJECUTIVAS, SEGÚN ESPECIFICACIONES TÉCNICAS, PARA LOS FUNCIONARIOS DE LA SECRETARIA DISTRITAL DE SEGURIDAD CONVIVENCIA Y JUSTICIA¿ al proponente No. 13 - ROCIO DEL PILAR CICERY LUGO.</t>
  </si>
  <si>
    <t>OBJETIVO 10</t>
  </si>
  <si>
    <t>Objetivo 1 al 9</t>
  </si>
  <si>
    <t>362 - Formular e implementar al 100% el Plan Integral de convivencia, seguridad y justicia.</t>
  </si>
  <si>
    <t>Porcentaje de avance en la formulación e implementación de un (1) Plan Integral de Convivencia, Seguridad y Justicia</t>
  </si>
  <si>
    <t xml:space="preserve">Plan Integral de convivencia, seguridad y justicia formulado e implementado  </t>
  </si>
  <si>
    <t xml:space="preserve">Se activó el Plan especial de seguridad para el Centro con diagnóstico por 5 polígonos con intervenciones en seguridad y convivencia coordinadas con Policía, Alcaldías Locales y según el caso Ejército Se creó la estrategia “Patrullando” que busca a través del diálogo directo con la comunidad, identificar las necesidades y problemáticas de los sectores en el territorio para fortalecer las acciones de prevención y control relacionadas con la seguridad y la convivencia.
Desarme por la Vida: La alcaldesa Mayor de Bogotá, Claudia López, entregó 845 detectores de metales a la Policía Metropolitana de Bogotá en la plazoleta de San Victorino, frente a la estación Jiménez de Transmilenio.
</t>
  </si>
  <si>
    <t xml:space="preserve">Desarrollo de las siguientes acciones en el semestre:
Apoyo a operativos de inspección, vigilancia y control (IVC) con acompañamiento de unidades de policía judicial de las diferentes especialidades, con el fin de afectar cadenas de valor criminal, que impliquen sanciones administrativas y judiciales. Se realizó acompañamiento a 13 operativos en total, de los cuales 6 fueron coordinados por el equipo de la SDSCJ, discriminados de la siguiente manera: 
-Afectación a la cadena de valor criminal relacionada con la explotación sexual comercial de niños, niñas y adolescentes en el sector de María Paz de la localidad de Kennedy.
-Se realizó operativo de Inspección, vigilancia y control a 16 establecimientos (hoteles y alojamientos).
-Traslado de 3 menores para restablecimiento de derechos y 9 adolescentes para proceso de verificación de derechos
-358 ciudadanos extranjeros verificados, encontrando a 41 en situación irregular.
Además de lo anterior, se incautaron 4 unidades de licor adulterado, se materializó captura por venta de licor adulterado y se incautaron 16 armas corto punzantes, 1 arma de fuego y 9 cartuchos de impacto.
La diferencia entre ejecución presupuestal y el avance de la meta, se presenta porque para el desarrollo de la misma se requiere realizar contratación que demanda pagos periódicos, pero que los productos finales son los que aportan al cumplimiento de la meta. Sin embargo, y en concordancia con los cronogramas de ejecución de los contratos, estos se desarrollan de acuerdo con lo programado, con las siguientes acciones:Apoyo a operativos de inspección, vigilancia y control (IVC) con acompañamiento de unidades de policía judicial de las diferentes especialidades, con el fin de afectar cadenas de valor criminal, que impliquen sanciones administrativas y judiciales. Se realizó acompañamiento a 13 operativos en total, de los cuales 6 fueron coordinados por el equipo de la SDSCJ, discriminados de la siguiente manera: 
-Afectación a la cadena de valor criminal relacionada con la explotación sexual comercial de niños, niñas y adolescentes en el sector de María Paz de la localidad de Kennedy.
-Se realizó operativo de Inspección, vigilancia y control a 16 establecimientos (hoteles y alojamientos).
-Traslado de 3 menores para restablecimiento de derechos y 9 adolescentes para proceso de verificación de derechos
-358 ciudadanos extranjeros verificados, encontrando a 41 en situación irregular.
Además de lo anterior, se incautaron 4 unidades de licor adulterado, se materializó captura por venta de licor adulterado y se incautaron 16 armas corto punzantes, 1 arma de fuego y 9 cartuchos de impacto.
</t>
  </si>
  <si>
    <t>Se activó el Plan especial de seguridad para el Centro con diagnóstico por 5 polígonos con intervenciones en seguridad y convivencia coordinadas con Policía, Alcaldías Locales y según el caso Ejército Se creó la estrategia *Patrullando* que busca a través del diálogo directo con la comunidad, identificar las necesidades y problemáticas de los sectores en el territorio para fortalecer las acciones de prevención y control relacionadas con la seguridad y la convivencia.  
Desarme por la Vida: La alcaldesa Mayor de Bogotá, Claudia López, entregó 845 detectores de metales a la Policía Metropolitana de Bogotá en la plazoleta de San Victorino, frente a la estación Jiménez de Transmilenio."</t>
  </si>
  <si>
    <t xml:space="preserve">En lo corrido del año se han realizado 450 acciones que benefician a la población en habitabilidad de calle, 53 de estas se han realizado en el mes de diciembre.  Así mismo, En lo corrido del año se han realizado 301 acciones   (43 de estas en el mes de diciembre) encaminadas a proteger y mejorar la seguridad y convivencia en la población migrante caracterización de ciudadanos migrantes a través de la articulación con Policía Nacional, y Migración Colombia se realizan recorridos de identificación de posibles puntos de concentración de ciudadanos extranjeros, para determinar las problemáticas de los sectores y así acercar la oferta institucional y oferta de control a los puntos críticos. </t>
  </si>
  <si>
    <t>Ejecutar la estrategia de Integridad 
Se emitió la circular 019 de 20221 que establece los lineamientos Anti Soborno y Anti Fraude para la Secretaría Distrital de Seguridad, Convivencia y Justicia. 
- Actualización del Botón de transparencia
De acuerdo a la información de gestión generada en el mes de noviembre y diciembre fueron actualizados los enlaces del botón de transparencia. 
- Monitoreo a la ejecución del Plan Anticorrupción y de atención al ciudadano
En el mes de diciembre se solicitó el seguimiento al PAAC, el cual fue consolidado 
- Ejecutar el Plan Anticorrupción y de atención al ciudadano
Los procesos realizaron el reporte de las actividades establecidas en el Plan anticorrupción con corte a diciembre</t>
  </si>
  <si>
    <t>Se realizan reparaciones locativas en los diferentes equipamientos como Estaciones de Policía y Sala de Operaciones en Brigada XIII como: resane y pintura general, cambio de luminarias, mantenimiento de cubierta e impermeabilización, mantenimiento en instalaciones hidráulicas, eléctricas y sanitarias, cambio y mantenimiento en carpintería metálica y madera, entre otros, 
En cuanto a la construcción del comando de la Brigada XII, debido a los fallos y acolchonamientos identificados en el terreno, se realizó visita por parte de los Geotecnistas el día 22 de noviembre de 2021, quienes presentaron nueva propuesta de obra. Ante esta nueva propuesta el contratista presentó su plan de trabajo en comité de obra, en donde se programó realizar la intervención y mejoramiento del terreno.
Para el PROYECTO INMOBILIARIO EN EL CANTON NORTE  (COREC), se realizan Actividades preliminares de obra e inicio de labores de pilotajes y se encuentra en ajuste el cronograma del proyecto
Se avanza en la realización de mantenimiento de automotores por valor de $9,690,649,043, con una cantidad aproximada de 4077 automotores atendidos. Se hizo entrega de insumos de bioseguridad para la MEBOG por valor de $477.8 millones representados en jabón, alcohol etílico, alcohol antiséptico, desinfectante a base de hipoclorito, amonio cuaternario y tapabocas, Overoles desechables antifluido por $11,805,000, así como Gafas de seguridad lente claro por $166,504,275 De igual manera se ha entregado para los semovientes, alimentos por valor de $416,731,875, medicamentos y otros elementos para el sostenimiento por valor de $797,369,341, se realiza el mantenimiento de los atalajes por valor de $62,836,554 y se presta el servicio de atención médica de urgencias por $59,157,810. en cuanto a dotación se realiza la adquisición de 16 Chaleco antibalas nivel IIIA (5 femeninos y 5 masculinos), para migración Colombia, 137 Chalecos  para 10 proveedores de munición NTMD 0253, y 152 Sobrecarpa NTMD 0171 A2, destinados a la Brigada XIII, 1210 Cartuchos taser y 386 baterías taser para la MEBOG, se entregan 782 impermeables de tres piezas,289 chaquetas de campaña y 10 carpas multipropósito   por valor de $402,870,960.</t>
  </si>
  <si>
    <t>Se generaron seis documentos de política pública, cumpliendo así el 100% de la meta programada para la presente vigencia. 
1. El código de policía en retrospectiva. Una mirada a la reiterancia en Bogotá
2. Análisis espacial de la violencia contra la mujer en contexto de pandemia en Bogotá.
3. Evaluación de las Unidades de Mediación y Conciliación (UMC).
4. Análisis del crimen y COVID 19 en la ciudad de Bogotá.
5. Cash Transfers and Violence against Women in Quarantine: Evidence from Bogotá, Colombia.
6. Garantías del proceso penal.</t>
  </si>
  <si>
    <t>Implementación de la Politica de Gobierno Digital a través de la ejecución de los planes de trabajo alineados a las metas del proyecto de inversión  y a los dominios de MinTIC: 
1. Infraestructura y servicios Tecnologicos 98 %
2. Uso y Apropiación: 100%
3. Sistemas de Información:100%
4. Servicios ciudadanos digitales: 84%
5. Documentos asociados a Gobierno TI: 80%</t>
  </si>
  <si>
    <t>En el periodo se ha avanzado en: 
1. Culminación en la identificación de los riesgos inherentes y Plan de Tratamiento de Riesgo de los 18 procesos de la entidad.
2. Aplicación de controles en el Manual de Seguridad y Privacidad de la Información dentro de los que se destaca Contacto con las Autoridades, Procedimiento de gestión de incidentes de seguridad de la información, procedimiento de etiquetado de la información.</t>
  </si>
  <si>
    <t>Se finalizaron las siguientes investigaciones en el 2021, cumpliendo así el 100% de las meta programada para la vigencia: 
*Caracterización de la violencia homicida en Bogotá.
* Caracterización del fenómeno de desaparición urbana en Bogotá.</t>
  </si>
  <si>
    <t>Desde la Dirección de Seguridad se avanzó en la consolidación, desarrollo y seguimiento de 20 Planes de Acción Territorial en clave de control del delito, que permitan la ejecución conformarme con la estrategia de intervención de entornos vulnerables, con especial énfasis en; Instituciones Educativas Distritales, Instituciones de Educación Superior, Sistema Integrado de Transporte Público, ciclorrutas, parques y las zonas de rumba, en este contexto en la vigencia 2021 se desarrollaran 9798 acciones territoriales de control.
En materia de resultados relevantes, en conjunto con organismos de seguridad se realizó seguimiento a un total 1504 establecimientos de comercio, entre ellos 74 dedicados a la comercialización de material recuperable, 205 de autopartes, 152 de bicicletas, 207 de equipos móviles (celulares) y 832 de licor.
así mismo, en materia de prevención, se han realizado 3.285 acciones en lo corrido del año (350 de estas en el mes de diciembre) las que han permitido la apropiación de los parques por parte de la comunidad, realizar acciones de acompañamiento en los colegios y fortalecer la seguridad en las rutas de los ciclistas. De igual manera, ha permitido mejorar la seguridad y convivencia en el sistema integrado de transporte público mediante la presencia de personal de entidad</t>
  </si>
  <si>
    <t>El plan de fortalecimiento del C4 se encuentra diseñado, aprobado y en ejecución.
Se mantiene la operación del NUSE 123 , los sistemas de videovigilancia, así como los contratos de interventoría y  el personal de operación de la línea de emergencias a fin de garantizar la continuidad de la operación de la línea 123 y de los demás componentes del sistema C4.
Se realiza un ejercicio de prospectiva para el fortalecimiento del C4 y del sistema de emergencias el cual es compartido en el comité operativo del sistema c4 con organismos miembros a fin de iniciar su implementación en el periodo 2022</t>
  </si>
  <si>
    <t>El  plan de continuidad de negocio del C4 se encuentra formulado y en ejecución
*Se complementó el plan de continuidad de negocio con el documento plan de continuidad tecnico/operativo como complemento al plan de continuidad del negocio.
*Se actualizó el documento de EIR con las consideraciones dadas por el IDIGER.
*Se contrató el sitio de repetición del sistema de radio a fin de fortalecer la cobertura de los canales de datos por los cuales se realiza el servicios de radio tracker para el geo-posicionamiento de los instrumentos .</t>
  </si>
  <si>
    <t>No se programaron inversiones para el 2021. Pero estas camaras que se reportan, corresponde a las que se interconectaron al sistema de video vigilancia con el fin de ser visualizadas por la MEBOG, función realizada con el contrato de conectividad con ETB</t>
  </si>
  <si>
    <t>Se realizarón actividades  de gestión tales como:
*Se avanza al 92% en el cronograma  de implementacion de la planta telefónica
*Se terminaron los estudios tecnicos para realizar los diagnósticos para la implementación de herramientas de  analítica de datos en el sistema C4. Se analizaron los requerimientos tecnicos del sistema de video vigilancia para la vinculación con analíticas.
*Se realizó visita a la feria expo defensa a fin de identificar tecnologías de vanguardia los cuales pueden aplicarse a los requerimientos tecnológicos establecidos por el c4</t>
  </si>
  <si>
    <t>TOTAL ACUMULADO A
31/12/2021</t>
  </si>
  <si>
    <t>En la vigencia 2021, se suscribió el  Convenio Interadministrativo No. 1671, de asociación entre la Secretaría Distrital de Seguridad, Convivencia y Justicia y la Policía Nacional, con el objeto de  "Aunar esfuerzos administrativos, financieros y de recursos humanos para la vinculación a la institución de ciudadanos en el programa académico de formación «Técnico Profesional en Servicio de Policía», para el ingreso al grado de Patrullero en la Policía Nacional, una vez superen el proceso de selección e incorporación, con la finalidad de contribuir a garantizar la convivencia y seguridad ciudadana del Distrito Capital, garantizando su permanencia en la ciudad por 3 años más, acogiendo a su vez lo que indica la resolución 0444 del 2021. Este personal se presento a la DINAE el 27 de Diciembre de 2022 y se hizo el giro respectivo de recursos para el pago de matricula.
De la misma manera, dentro de este proceso de fortalecimiento de pie de fuerza, desde el mes de septiembre se ha venido reforzando y se integraron 500 uniformados para labores de investigación e inteligencia, de igual forma se vincularon a la Policía Metropolitana de Bogotá en el mes de diciembre 1000 patrulleros adicionales, que acompañan las labores de vigilancia en la ciudad, desarrollando también planes operativos de Navidad y año nuevo en cada una de las localidades; estos 1000 uniformados vendrán egresados de las escuelas de policía, capacitados como técnicos profesionales en servicio de Policía.</t>
  </si>
  <si>
    <t xml:space="preserve">Las actividades de esta estrategia en el marco de la Seguridad Ciudadana, la Convivencia y la Justicia, están dirigidas en realizar procesos pedagógicos para la construcción de capacidades en la ciudadanía en general, de manera que permitan prevenir, mitigar y atender las violencias y hechos delictivos en contra de las mujeres. con base en eso a  lo largo del año ha realizado 643 acciones y en el mes de diciembre se han realizado 183 acciones.  </t>
  </si>
  <si>
    <t>El Programa de Seguimiento Judicial al Tratamiento de Drogas -PSJTD- busca a través del desarrollo de diferentes estrategias de articulación con el Sistema de Responsabilidad Penal Adolescente y el Sistema Distrital de Salud, brindar atención especializada a los adolescentes y jóvenes que cometen delitos y presentan consumo problemático de sustancias psicoactivas.
Durante 2021 las autoridades del SRPA remitieron 210 adolescentes y jóvenes al PSJTD. Luego de verificar los temas de afiliación se ha realizado sensibilización con 190 adolescentes y jóvenes pre-candidatizados; de estos se activó ruta de salud e ingreso al programa en 42 casos a través de Capital Salud EPS, Famisanar EPS y Sanitas EPS. En 28 casos el ingreso se produjo por aplicación del Principio de Oportunidad y en 14 por sanción.</t>
  </si>
  <si>
    <t>El Programa Distrital de Justicia Juvenil Restaurativa (PDJJR) brinda atención con un equipo interdisciplinario a los y las adolescentes / jóvenes del Sistema de Responsabilidad Penal Adolescente; dicho proceso se orienta a incidir en la responsabilización por el comportamiento de carácter delictivo, acrecentar la conciencia del daño causado en los derechos de terceros, generar acciones orientadas a reparar a las víctimas y ganar capacidades para reintegrarse a su medio familiar y comunitario como personas con derechos y deberes y como actores social proactivos. Paralelo al proceso con los ofensores, se realiza acompañamiento a las víctimas en el reconocimiento del daño generado a partir del delito, la atención de dicho daño, la promoción de su participación en la resolución del conflicto generado con ocasión de la conducta delictiva y la reintegración a su medio familiar y comunitario. 
Durante 2021, se brindó atención a 308 adolescentes y jóvenes del Sistema de Responsabilidad Penal Adolescente que ingresaron en esta vigencia a través de las rutas del programa distrital de Justicia Juvenil Restaurativa. Así mismo, se brinda atención a quienes ingresaron en la vigencia anterior y que aún se encuentran en proceso o en seguimiento (141). Con el total de personas vinculadas, se realizaron 9129 atenciones (presenciales y virtuales), se apoyó la preselección de casos con Fiscalía a través de la participación en 376 de estos encuentros y se apoyó en 263 audiencias de legalización de Principio de oportunidad. En el marco del fortalecimiento a los procesos a través de la articulación interinstitucional se participó en 118 sesiones de seguimiento con defensorías de familia de ICBF.</t>
  </si>
  <si>
    <t>En la vigencia 2021, 416 personas han sido vinculados a estrategias orientadas a fortalecer la atención integral.
(A) Programa para la Atención y Prevención de la Agresión sexual – PASOS: 
estrategia de atención especializada a víctimas y adolescentes / jóvenes vinculados al SRPA inmersos en conductas abusivas de carácter sexual, 285 personas: 123 víctimas directas e indirectas y 162 adolescentes y jóvenes ofensores/as (Rutas: 58 por Principio de Oportunidad, 61 por ejecución de sanción y 43 por Garantía de Derechos).
(B) Centro de Atención Especializada Bosconia, operó hasta junio de 2021, se atendieron 22 adolescentes/jóvenes, 20 ingresaron en 2020 y 2 en 2021; contó con la intervención de un equipo de pedagogos y artistas que trabajaron en: enriquecimiento del ambiente y estrategias comunicativas de los adolescentes y sus familias; se fortalecieron procesos diarios de manera presencial y virtual con oferta en áreas gráfica, literaria, corporal, musical y cinematográfica, trabajo mediante centros de interés para profundizar en habilidades y conocimientos. 
(C) Estrategia de atención a adolescentes y jóvenes con medida de reintegro familiar y/o en egreso del SRPA: Se vincularon 104 personas, de los cuales: 45 al proceso educativo de modelo flexible, 49 a programas de formación técnica con Escuela Taller (restauración arquitectónica, cocina, confección de ropa urbana y calzado) y 10 en otras atenciones (refuerzo académico, atenciones psicosociales, talleres psicoeducativos, seguimiento)
(D) Intervención artística Centro de Internamiento preventivo - CIP La Acogida: diseño y elaboración participativa de una intervención artística que fomente la apropiación y resignificación del espacio de ingreso, 25 adolescentes y jóvenes ubicados en el centro han participado en la estrategia.</t>
  </si>
  <si>
    <t>Los Pactos por la Vida, los cuales buscan generar alianzas y compromisos entre los jóvenes de la ciudad, la Policía Nacional, adultos y demás actores de las localidades, con el fin de gestionar procesos de empatía y vinculación de acciones de prevención del delito y las violencias y la disminución de la estigmatización de los jóvenes y sus relaciones con estos actores. Para este periodo se lograron  6 Pactos por la Vida</t>
  </si>
  <si>
    <t xml:space="preserve">En lo acumulado del año se fortalecieron 607 grupos de ciudadanos, 368 por medio de acciones territoriales y 239 por medio del convenio con IDPAC.  
Así mismo, se realizaron 144 actividades en los entornos de los CAI con la finalidad de mejorar la confianza en las instituciones y crear tejido social nuevamente tras las protestas. 
El involucramiento de la comunidad (Redes Cuidadanas o grupos de ciudadanos) y Frentes de seguridad en la seguridad y convivencia permite un ejercicio de corresponsabilidad y apropiación de los espacios públicos con el fin de mejorar la seguridad y la convivencia desde lo local hacía lo distrital. </t>
  </si>
  <si>
    <t xml:space="preserve"> - Actualizar el plan de participación ciudadana
De conformidad con la estrategia de participación documentada por la Dirección de Prevención se realizó la actualización del Plan de Participación Ciudadana
- Ejecutar la estrategia de Participación Ciudadana
Desde la Dirección de Prevención se han adelantado las actividades de participación ciudadana de conformidad con la estrategia formulada. 
- Seguimiento a los compromisos de la plataforma colibrí 
Se realizó el cierre de los compromisos de la plataforma colibrí establecidos en el mes de marzo y se creó el compromiso resultado de la audiencia pública de rendición de cuentas</t>
  </si>
  <si>
    <t xml:space="preserve"> - Actualizar el plan de participación ciudadana
De conformidad con la estrategia de participación documentada por la Dirección de Prevención se realizó la actualización del Plan de Participación Ciudadana
- Ejecutar la estrategia de Participación Ciudadana
Desde la Dirección de Prevención se han adelantado las actividades de participación ciudadana de conformidad con la estrategia formulada. 
- Seguimiento a los compromisos de la plataforma colibrí 
Se realizó el cierre de los compromisos de la plataforma colibrí establecidos en el mes de marzo y se creó el compromiso resultado de la audiencia pública de rendición de cuentas,</t>
  </si>
  <si>
    <t xml:space="preserve">En el período entre enero y septiembre de 2021, se han formulado las intervenciones de reparaciones locativas y dotación de mobiliario para mejorar el espacio asignado en los Despachos judiciales. Se formuló la ficha técnica de mobiliario de oficina y dotación de maquinaria para el fortalecer la prestación de servicios de formación técnica y la realización de las actividades que demandan las líneas de atención de las estrategias y programas de la DRPA.
La dotación de estos espacios permitirá mejorar las condiciones de atención de ofensores y víctimas en coherencia con el enfoque pedagógico y restaurativo del SRPA y favorecer los procesos de reintegración restaurativa incentivando: el desarrollo del crecimiento personal y la capacidad de agencia, la formación de habilidades para la vida, el restablecimiento y/o revitalización de las relaciones y los vínculos familiares, la generación de capacidades y oportunidades para el desempeño laboral y productivo, y la inclusión social y comunitaria en condiciones dignas. </t>
  </si>
  <si>
    <t xml:space="preserve"> - Realizar seguimiento trimestral al cumplimiento de las actividades inmersas en el plan de acción de la política pública de servicio a la ciudadanía – PPDSC
Se solicita reporte de avance del 4to trimestre, a la intérprete de lengua de señas del equipo de atención y servicio al ciudadano de las actividad a cargo, para el reporte del Plan de Acción de la PPDSC para reporte a la Oficina Asesora de Planeación - OAP.
- Realizar una propuesta de diagnóstico para el diseño e implementación de un sistema de turnos integral en la Entidad que incluya la medición de la satisfacción de la atención realizada a los ciudadanos desde los distintos puntos.
Consolidación documento preliminar de ficha técnica de que incluye los requisitos técnicos básicos del sistema de turnos institucional que se requieren cotizar en el mercado. 
- Realizar la cualificación y/o entrenamiento en lengua de señas colombiana y actualizar y publicar videos en lenguaje de señas  
Se atendieron un total de 5 personas sordas en las siguientes sedes de la Entidad:
1. Casa de justicia de San Cristóbal, atención a 1 persona sorda vía WhatsApp. 
2. Casa de justicia de Kennedy, atención a 2 personas sordas de manera presencial.                   
3. Casa de justicia de Ciudad Bolívar, atención a 2 personas sordas de manera presencial.  
Se participó en un total de 2 Facebook live.
1. Celebremos un año de la mediación profesional virtual.
2. Día internacional de la lucha contra el uso indebido y el tráfico ilícito de drogas.
Se realizaron un total de 2 acercamientos a lengua de señas, a los funcionarios y contratistas de la de la casa de Justician de Ciudad Bolívar y Fontibón.
Se interpretó a lengua de señas, un total de 2 videos y noticias, relacionados con los siguientes temas:
1. Isabel Cristina LS
2. Estrategia Te Cambio Comparendo por Educación.
Se realizó interpretación en el Primer Congreso de Experiencias Comunitarias exitosas del Cuidado en Convivencia y Seguridad" </t>
  </si>
  <si>
    <t>Se realiza la verificación funcional de la información allegada en el cd del aplicativo siga. *Manuales Y Guías: 1-Man-Usuario-Siga-Radicación, 2-Man-Usuario-Siga-Gestión, 3-Man-Usuario-Archivo, 4-Man-Usuario-Siga-Prestamos, 5-Man-Usuario-Siga-Memoysalidas-Elect, 6-Man-Admon-Siga-Corresp, 7-Man-Usuario-Consulta-Externa, 8-Guia-Instalación-Siga, 9-Man-Servicios-Web-Siga. En conjunto con la DTSI y se realizan las tareas de revisión de los medios de instalación, lista de chaqueo de los medios de instalación, lista de chequeo de parametrización y se inicia la construcción del plan de pruebas SIGA. Además se recoge y sistematiza la información en Project de la información necesaria para la parametrización del SIGA, como: Estructura orgánico funcional, mapas de procesos, Cuadros de clasificación Documental CCD, Tablas de Retención Documental TRD, usuarios, grupos, roles y perfiles.
Se realiza presentación en la Mesa Técnica de Archivo No. 2 -2021 del 20 de diciembre el modelo de requisitos para la implementación de un SGDEA de la SDSCJ, los avances del proyecto SGDEA y del proceso de digitalización y gestión documental electrónica. 
Se termina el Abecé para la organización de los documentos electrónicos y usos de Microsoft SharePoint como repositorio temporal y su SPARK el cual se publica y comunica el 28/12/2021 a toda la entidad por medio de comunicación masiva desde la OAC.
En el marco del PIC se realiza: presentación del proyecto SGDEA y se socializa a los servidores y/o contratistas de la entidad el proyecto SGDEA, normativa y conceptos de documento electrónico, documento electrónico de archivo, documento digitalizado, expediente electrónico, firma electrónica, firma digitalizada, firma digital en el marco de la socialización de organización de archivos electrónicos convocada desde el PIC y se proyecta en el plan PIC  2022 de la de la DGH respecto a las capacitaciones y socializaciones en el marco del proyecto SGDEA</t>
  </si>
  <si>
    <t xml:space="preserve">Se implementó una nueva figura transversal para la prestación del servicio, que se denomina articulador y se estructuró una nueva ruta de atención que cuenta con una subdivisión del servicio en 4 dimensiones de operación (individual, familiar, productiva y comunitaria). La nueva ruta de atención avanzó en ofrecer sus servicios de manera presencial, telefónica y virtual para facilitar el acceso a los ciudadanos. Se implementó un nuevo servicio a familias de próximos pospenados para promover la posterior vinculación de PPL a Casa Libertad. Finalmente, se avanzó en la formalización del programa postpenitenciario en el sistema de gestión de calidad de la SDSCJ y se avanzó en la estructuración de un sistema de información para el programa que facilite y formalice la recolección de datos.
La implementación del programa Casa Libertad en Bogotá tiene como meta la prevención de la reincidencia penitenciaria de aquellas personas beneficiarias del programa que estuvieron privadas de su libertad. El programa postpenitenciario busca aportar y beneficiar a la seguridad ciudadana de Bogotá al prevenir la comisión de nuevos delitos cometidos por personas pospenadas al abordar simultánea y de manera individualizada los diferentes riesgos de reincidencia. Durante el 2021, un total de 550 personas pospenadas fueron atendidas y cuentan con Plan de Atención Individual ¿ PTI que de manera personalizada identifica qué factores deben abordar los profesionales del programa para reducir los riesgos particulares de cada individuo y prevenir su reincidencia. Dicho PTI se enfoca en cuatro ejes o dimensiones de cada individuo para alcanzar las metas deseadas: 1) la Dimensión Individual, brinda apoyo psicosocial y aporta a la garantía de derechos del pospenado (ej. Salud, educación y apoyo jurídico); 2) la Dimensión Familiar, apoya de manera individual y grupal los procesos de reunificación y resignificación familiar necesarios para generar redes de apoyo prosociales; 3) la Dimensión Productiva se subdivide en el área de Empleabilidad que brinda herramientas para la búsqueda laboral y formación en habilidades ocupacionales y el área de Autoempleo y Emprendimiento que apoya a los pospenados con negocios propios a fortalecer o crear unidades productivas que les permita generar ingresos en el marco de la legalidad; y 4) la Dimensión Comunitaria, que busca la resignificación del rol del pospenado en sociedad y la reducción de estigmas a través de la participación ciudadana del pospenado en actividades prosociales.
</t>
  </si>
  <si>
    <t>Dadas las dificultades en formalizar los acuerdos con INPEC para el uso de los espacios en Casa Libertad, se tomó la decisión de habilitar otro espacio que permita brindar los servicios previstos en esta sede mediante la dotación de una sede en arriendo en un predio en la localidad de Santafé. 
El procedimiento de revisión de condiciones ha implicado solicitudes de conceptos a entidades, así como la elaboración de las propuestas económicas de los oferentes. 
El contratista de mantenimiento presenta retrasos en el inicio de algunos frentes de obra lo cual afecta la ejecución de las actividades de reparaciones locativas previstas para el espacio de los despachos judiciales. 
Los diferentes trámites asociados a la consecución de cotizaciones y la expedición de conceptos técnicos por parte de las entidades consultadas, prolongó el proceso de elaboración de los respectivos estudios previos, por lo cual no fue posible culminar el trámite de arrendamiento durante la vigencia 2021.</t>
  </si>
  <si>
    <t>La Cárcel Distrital realiza seguimiento en la implementación de los estándares obligatorios y no obligatorios que hacen parte integral de la acreditación por la Asociación Americana de Correccionales (ACA). 
Garantizar un trato digno y una atención integral a la persona privada de la libertad durante su transcurso por el establecimiento, con el fin de que pueda integrarse nuevamente a la sociedad como ser creativo, productivo y autogestionario, una vez recuperen su libertad.</t>
  </si>
  <si>
    <t>Implementación de estrategias con el fin de mejorar las acciones en el componente de salud mental y SPA en actividades grupales e individuales. Así mismo se imparten al interior del establecimiento talleres en justicia restaurativa (Taller en el que se capacita en conceptos, normatividad, alcances, delitos incluidos, mecanismos y proyección de la justicia restaurativa). Implementación de estrategias con el fin de mejorar las acciones en el componente de salud mental y SPA en actividades grupales e individuales. Así mismo se imparten al interior del establecimiento talleres en justicia restaurativa (Taller en el que se capacita en conceptos, normatividad, alcances, delitos incluidos, mecanismos y proyección de la justicia restaurativa). 
En relación con la aplicación de la justicia restaurativa:
Diseñó y elaboró un segundo documento complejo de estrategias de aplicación de la Justicia Restaurativa orientada a PPL, para un número alto de casos en que es improcedente o inconveniente la aplicación del Principio de Oportunidad (bajo la modalidad de suspensión del procedimiento a prueba). Después de la revisión de aproximadamente 775 carpetas o historias, principalmente jurídicas y algunas médicas, en la Oficina Jurídica de la Cárcel Distrital, con el propósito de preseleccionar los casos que podrían hacer parte del pilotaje. Se realizó el primer acercamiento y abordaje psicosocial y jurídico de cuatro PPL (tres por cuenta del JEPMS 17 y uno del JEPMS 04), con quienes se comenzó la estrategia "de responsabilización frente a los presuntos delitos cometidos por las personas privadas de la libertad". Se pretende, de esta manera, fortalecer su proyecto de vida y, por tanto, de modo inicial, mejorar sus condiciones de privación de libertad.
Inició la gestión de alianza de articulación con la Dirección Nacional de Defensoría Pública, a través de la Regional Bogotá de la Defensoría del Pueblo, a fin de buscar compromisos conjuntos para la aplicación de la justicia restaurativa con destino a las PPL en Bogotá que cuentan con defensor/a público/a.
Preparación de la persona privada de la libertad a través del ejercicio de la disciplina, trabajo, el estudio,  formación espiritual,  cultura, deporte y la recreación, entre otros, con el fin de fortalecer su proyecto de vida
En relación con la aplicación de la justicia restaurativa:
Una vez se inicie la implementación de la estrategia, se propende porque las Personas Privadas de la Libertad - PPL asuman su "responsabilización" frente a los presuntos delitos cometidos. Esto fortalecerá su proyecto de vida y, por tanto, mejorará sus condiciones de privación de libertad.</t>
  </si>
  <si>
    <t>Estudio de caracterización PPL sindicada: Durante el periodo, se avanzó en un primer borrador del documento, cuyo enfoque está dado hacia la recolección de la información obtenida y analizada sobre las garantías judiciales en el proceso penal por parte de las personas detenidas preventivamente. En el estudio, entonces, se pretende describir la herramienta de generación de alertas de vencimientos de términos construida por la OAIEE y presentar los datos que ha arrojado el desarrollo de los pilotajes.
Cárcel Distrital 2: Se adelantó reunión con INPEC y USPEC para solicitar que construyan un borrador inicial de justificación de incumplimiento del PRM de Picota que se vención en 2016. Sobre este documento, el objetivo es que la SDSCJ coadyuve a INPEC y USPEC en la construcción del documento definitivo de justificación que se debe radicar en la Secretaría Distrital de Planeación. Durante el mes reportado, INPEC y USPEC no entregaron el documento solicitado.
Atención a PPL en centros de detención transitoria: En el periodo de reporte no se registraron entregas de kits de aseo ni colchonetas, pero sí se registraron entregas de elementos de bioseguridad, así: 4.500 tapabocas lavables, 5.820 tapabocas desechables, 480 litros de gel antibacterial, 400 litros de jabón líquido, entre otros elementos de aseo.
CER: En el mes de reporte se avanzó en la revisión y consolidación de los documentos técnicos que soportan la creación de la planta de personal del CER, al tiempo que en los documentos jurídicos (borrador de exposición de motivos y proyecto de decreto) que deben tramitarse para la creación de la misma. Estos documentos fueron concertados en el periodo con el Servicio Civil Distrital y la Secretaría Jurídica Distrital.
Estudio: si el mismo es adoptado por la Defensoría del Pueblo, puede garantizar el mejoramiento del respeto al debido proceso de las personas detenidas preventivamente en Bogotá.
Cárcel Distrital 2: traerá mejores condiciones de reclusión para detenidos preventivamente en Bogotá.
Atención PPL en centros de detención transitoria: repercute en mejores condiciones para las personas recluidas en estos lugares.
CER:  traerá mejores condiciones de reclusión para detenidos preventivamente en Bogotá.</t>
  </si>
  <si>
    <t>Apertura de la ruta de atención en una Casa de Justicia de acuerdo con las dificultades presentadas en temas de contratación y directrices de entidades del orden nacional. Lo cual espera ser subsanado durante el primer trimestre de 2022</t>
  </si>
  <si>
    <t>Se realizó la socialización del documento guía para la atención en CRI presencial y no presencial.
Se realizó el evento de primer año de la muestra en marcha de la mediación virtual, un Facebook live relativa a la importancia de la mediación para la resolución de conflictos y se explica el funcionamiento de la mediación virtual.
Se genera planeación para el 2022, dando alcance a avances que se deben dar en el segundo año de funcionamiento de la mediación virtual.
En las diferentes mesas de trabajo de conciliación en equidad, se realizó cronograma de reuniones con conciliadores que actualmente prestan su voluntariado en la estrategia virtual, a fin de fortalecer nuestro relacionamiento con ellos agradeciendo su gestión y concertando su participación para el 2022.
En los casos de las localidades de Kennedy, Bosa y Mártires, este encuentro se realizó de manera presencial, sin embargo, se aclara que aún no está avalada la atención de los conciliadores de manera presencial en nuestros equipamientos, por lo cual solamente las reuniones esporádicas podrán realizarse, respetando los protocolos de bioseguridad.
La atención a través de los canales digitales con la apertura de estas estrategias permitió que entre enero a diciembre se realizaron 22.745 atenciones por los canales no presenciales, de los cuales 14.824 se remiten por líneas de WhatsApp y 7.917 por el chat. Las localidades que más acuden a los canales son: Suba, Kennedy, Bosa y Engativá. Los temas que más consultan son los relacionados con comparendos, asuntos familiares y arrendamiento.
De enero a diciembre se programaron en total 666 mediaciones virtuales, de las cuales inasistencia parcial 196, inasistencia total 216 y realizadas 268 con acuerdos. Las localidades que más hecho uso del servicio son: Bosa, Engativá, San Cristóbal, Usaquén, Suba y Fontibón. Las personas que más asisten están en rango entre 35-49 años, en su mayoría mujeres y el medio de recepción es WhatsApp, seguido del chat. Los conflictos más atendidos han sido: convivencia, familia, deuda, arrendamiento y propiedad horizontal. 
En la estrategia de conciliación en equidad virtual, para el mes de diciembre se atendieron: casos recibidos 36, de los cuales fueron agendados: 9 a la estrategia y se remitieron para conciliación en derecho centro de conciliación personería de Bogotá los restantes 27 Casos. Se recibieron 13 de los Puntos de atención comunitaria virtual ubicados en las unidades de mediación y conciliación casas de justicia y 23 del canal virtual, chat y WhatsApp. de casos atendidos, 27 fueron de arrendamiento, 13 de contratos, 10 de convivencia familiar y comunitaria y 6 presentan doble o triple tipología. En la estrategia de conciliación en equidad virtual, acumulado del 2021 casos recibidos 1.214.</t>
  </si>
  <si>
    <t>En el mes de diciembre se realizaron 6 jornadas de socialización registrando la participación de 54 personas de las localidades de Suba, Tunjuelito y Ciudad Bolívar. 
Para los centros de radicación en Ciudad Bolívar se registraron 60 atenciones, en Bosa 53, entre orientaciones y jornadas ruta virtual y territorial.
Se registraron las siguientes atenciones territoriales y ruta virtual:
CRI VURTUAL (9), ENGATIVA (13), TUNJUELITO (5), USMINIA (16) Y PARQUES DE BTA (4)</t>
  </si>
  <si>
    <t>Como resultado de la tercera versión de la propuesta de acto administrativo que fue elaborada y socializada con la Subsecretaría de Acceso a la Justicia, el día 30 de diciembre se recibió el documento revisado por parte de dicha Dependencia, para continuar con su trámite.
Durante el mes de diciembre la Dirección de Acceso a la Justicia participó en las sesiones de los Consejos Consultivos y de Concertación con los pueblos Indígenas y RROM para la incorporación del enfoque diferencial étnico en el Sistema Distrital de Justicia. En dichos encuentros se entregó reporte de las gestiones 2021 y las proyecciones de coordinación para 2022.
Ahora bien, respecto a la Encuesta de Necesidades Jurídicas Insatisfechas, Debido a que se decidió que el DANE a través de la Encuesta de Convivencia y Seguridad Ciudadana (ECSC) será la encargada de realizar el operativo de campo, el procesamiento y análisis de la información referente a la Encuesta de Necesidades Jurídicas Insatisfechas (ENJI). Se está a la espera de formalizar el convenio interadministrativo entre las entidades, de tal manera que se pueda incluir formalmente la ENJI en la medición que realizará la ECSC durante el año 2022.</t>
  </si>
  <si>
    <t xml:space="preserve">Dada la baja cantidad de frentes de trabajo para ejecución de obras, en muchos casos se acumulan los requerimientos para sedes propias de la SDSCJ, por lo que hay demoras en subsanar hallazgos. </t>
  </si>
  <si>
    <t>Durante 2021, se consolidaron las alianzas para las dos nuevas sedes del Programa Distrital de Justicia Juvenil Restaurativa, la primera a través de comodato con ICBF en el Centro de Servicios Judiciales para Adolescentes - CESPA y para la segunda sede en La Victoria se suscribió el convenio 1665 de 2021, con IDIPRON.
En la Sede CESPA, se encuentra desarrollando actividades el Programa para la Atención y Prevención de la Agresión Sexual ¿ PASOS y en la sede La Victoria inició el desarrollo de actividades de la Estrategia de atención a jóvenes con medida de reintegro familiar y/o egresados de las medidas y sanciones del SRPA. Así mismo, con la colaboración de la Secretaría de Integración Social a través del Centro de Desarrollo Comunitario La Victoria, se iniciaron las actividades de oferta educativa para el SRPA, en conjunto con la Secretaría de Educación.
Se continúa con el avance de la Obra Campo verde, con Porcentaje de avance físico por equipamiento (*) así: Con corte a 31 de diciembre del 2021, se tiene CTP :91,5%, CJ: 99,57%, AUD: 99,12%, URI: 66,48%, CAE: 63,38% y exteriores EXT 75,75%. Durante el mes de noviembre se hizo entrega del CAI Campoverde.
Se realiza PRORROGA del plazo de ejecución del Contrato Interadministrativo No. 1153 de 2018 en un término de seis (6) meses, es decir hasta el 30 de junio de 2022, y la ADICIÓN del mismo por un valor de DOCE MIL TRESCIENTOS NOVENTA Y SIETE MILLONES QUINIENTOS VEINTIDÓS MIL OCHOCIENTOS DIECINUEVE PESOS /CTE ($12,397.522.819.00) 
Contar con una sede del PDJJR en las instalaciones del CESPA permitirá contar con un mayor acercamiento con las autoridades judiciales y administrativas del SRPA. Esto mejorará los procesos de sensibilización de víctimas y ofensores, mejorará la participación de la DRPA en las audiencias y favorecer la aplicación del Principio de Oportunidad y la remisión de adolescentes y jóvenes al Programa Distrital de Justicia Juvenil Restaurativa.
La sede de La Victoria busca además contribuir a la articulación de la oferta institucional para atender a las y los adolescentes y jóvenes que se encuentren en zonas de mayor incidencia del delito, alta concentración de residencia de adolescentes y jóvenes en riesgo de verse inmersos en actividades delictivas y, población vinculada y/o egresada del Sistema de Responsabilidad Penal para Adolescentes SRPA, grupos poblacionales que son el centro de la atención de las dos entidades.
Busca facilitar la gestión integral de infraestructuras en cumplimiento del Plan Maestro de Equipamientos de Seguridad, Defensa y Justicia en la ciudad, así como de las metas del Plan de Desarrollo vigente en el Distrito Capital. Esto mediante la adquisición de predios, diseño, construcción, dotación, mantenimiento y sostenimiento de equipamientos de Justicia</t>
  </si>
  <si>
    <t>MANTENIMIENTO DE URI EXISTENTES:
URI Puente Aranda: En este periodo se reporta que se adjudicó el contrato de mantenimiento de equipamientos de la SDSCJ, que incluye la URI de Puente Aranda. 
URI Engativá: Este mes se adelantó reunión con la FGN y el DADEP para buscar vías jurídicas que faciliten que la SDSCJ pueda realizar el mantenimiento a la URI de Engativá, respecto de la cual existe un comodato a través del cual el DADEP le entregó el equipamiento a la FGN para la operación de la URI. 
URI NUEVAS 
Bosa: En el marco de las Juntas de Infraestructura, se acordó la culminación de las obras tal como están proyectadas actualmente en el proyecto urbano arquitectónico avalado por SDP para que, en una etapa posterior, se proceda a realizar un plan de mejora y de modificación del proyecto que atiendan las nuevas necesidades y posibilidades el avance de la Obra Campo verde, con Porcentaje de avance físico por equipamiento de URI del 66,48
URI Tunjuelito: Se avanzó con la manifestación de interés de DADEP al IDU para la suscripción del Convenio, por lo que ya solo faltarían 2 trámites pendientes: (1) Levantamiento de la Propiedad horizontal del RT No. 2, para lo cual el IDU está adelantando la cancelación de la misma en la Notaría 17 de Bogotá y seguiría el posterior trámite ante Registro; y (2) Respuesta por parte de la Dirección Técnica de Proyectos del IDU ratificando que los predios objetos del convenio son remanentes de la ampliación de la Troncal Caracas en el sector Molinos.
URI Suba: En este periodo, se reportan dos avances:
(1) Tras revisar las 2 opciones nuevas de predios de particulares que arrojó la 2da búsqueda de predios, se encontró una diferencia considerable entre el avalúo catastral y el valor de expectativa de venta, lo que muy probablemente conducirá a un eventual proceso de enajenación forzosa.
(2) En el marco de las reuniones intersectoriales periódicas que mantiene la SDSCJ con el DADEP, se identificaron 2 predios con pre-viabilidad en el uso de suelo, y localización y áreas que se ajustan con los criterios técnicos de búsqueda de predios para la URI de Suba. Se determinó que la ruta para explorar estas opciones es solicitar concepto de uso de suelo a SDP para ratificar su viabilidad y oficializar ante el DADEP el interés de la SDSCJ por alguno de los predios.
Se ha garantizado la prestación de los servicios públicos, aseo y vigilancia en las sedes del programa distrital de justicia juvenil restaurativa.
Se realizan reparaciones locativas en los diferentes equipamientos como Casa de justicia de Ciudad Bolívar, Casa de justicia de Mártires, Casa de justicia de Bosa, Casa de justicia de Usme, Casa de justicia de San Cristobal, Casa juvenil restaurativa Santafé, Nuevo CTP, URI de Puente Aranda, CESPA, CER
Se adecuaron los espacios asignados por el ICBF para desarrollar el CESPA así como la ejecución de la ruta mujer en la Casa de Justicia de Ciudad Bolívar.</t>
  </si>
  <si>
    <t>Se resalta el desarrollo de las actividades que se enuncian a continuación:
*En cuanto al mantenimiento de infraestructura:Se destaca en este trimestre de 2021 ( Octubre 12 al 31 de diciembre de 2021) se aperturó 6 estaciones de policia, Subestación 3 reyes  y se intervinieron los CAIs : Macarena, Berna, Santa Librada , Socorro, Britalia, Gaitana, Metrovivienda y Ferias.  Se atienden 20emergencias.
Se realiza el mantenimiento del ascensor de la estación de policía de Ciudad Bolívar 
En cuanto a la  la construcción del Comando de la Brigada XIII del Ejército, se encuentra el proyecto realizando pilotes, se registra un avance físico de ejecución del 3,10%, se han logrado ejecutar 18 pilotes con las dos piloteadoras que se tienen en obra; sin embargo. Para los pilotes ejecutados se han tomado las muestras de cilindros de concreto, con el fin de garantizar la calidad y el cumplimiento de la especificación técnica, en donde a la fecha, los resultados que se obtuvieron de los primeros cilindros han cumplido con la resistencia especificada a los 7 días.
Se avanza en la realización de mantenimiento de automotores por valor de $9,851,562,945, con una cantidad aproximada  de 4399 automotores atendidos. Se hizo entrega de insumos de bioseguridad para la MEBOG por valor de $477.8 millones respresentados en jabón, alcohol etílico, alcohol antiséptico, desinfectante a base de hipoclorito, amonio cuaternario y tapabocas, Overoles desechables antifluidos por $11,805,000, así como Gafas de seguridad lente claro y guantes de nitrilo por $1,879,326,281 De igual manera se ha entregado para los semovientes, alimentos por valor de $416,731,875, medicamentos y otros elementos para el sostenimento por valor de $983,588,970, se realiza el mantenimiento de los atalajes por valor de $62,836,554 y se presta el servicio de atención médica de urgencias por $60,645,810. en cuanto a dotación se realiza la adquisición de 16 Chaleco antibalas nivel IIIA (5 fenemninos y 5 masculinos), para migración Colombia, 137 Chalecos  para 10 proveedores de munición NTMD 0253, y 152 Sobrecarpa NTMD 0171 A2, destinados a la Brigada XIII, 1210 Cartuchos taser y 386 baterías taser para la MEBOG, se entregan 782 impermeables de tres piezas,289 chaquetas de campaña y 10 carpas multipropósito   por valor de $402,870,960</t>
  </si>
  <si>
    <t>Se estructuro el plan de mejoramiento tecnológico de los organismos de seguridad y del C4, de acuerdo con la metodología establecida por la OAP, el plan de mejoramiento tecnológico y el diagnostico están a cargo de la Subsecretaría de Seguridad y Convivencia, y la formulación a cargo de la Subsecretaría de Inversiones y Fortalecimiento de Capacidades Operativas, documento pendiente de aprobación, para ello se esta elaborando el acto administrativo que aprueba este documento.    
Se garantiza el fortalecimiento de los organismos de seguridad con jurisdicción en el Distrito Capital en cuanto al suministro de bienes y servicios de tecnología e informática, equipos para vigilancia, la actualización y el sostenimiento del sistema de radio, del sistema de video vigilancia y de la línea de emergencias. En este contexto, se  adelantaron las siguientes actividades: 
*Proceso de Renovación de radios para la MEBOG (Adquisición de radios APX  de 3000 unidades): Se suscribió el contrato No. 1078-2021 por 6 meses por un valor de $26.723.630.400, cuyo objeto es la adquisición y renovación de los radios APX para la POLICIA METROPOLITANA DE BOGOTÁ ¿ MEBOG, esta contratación fue directa con la firma Motorola Solutions Inc, dando inició el proceso de renovación de 2.000 radios de comunicaciones de la Policía Metropolitana de Bogotá, por radios de última generación. Se realizó el modificatorio No. 1 al contrato  para adicionar 1.000 radios APX con destino a la MEBOG para un total de 3.000 radios y se prorrogo en 1 mes, para un total de 7 Meses- El valor final del contrato con la nueva adición es de $37.227.204.165 correspondientes al valor inicial de $26.723.630.400 más el valor de la adición $10.503.573.765. Se realizó la prorroga No. 2 al contrato. por un plazo de 5 meses, hasta el 30 de mayo de 2022, con el fin de que el contratista pueda entregar la segunda batería de los 1.000 radios adicionales.  *Adquisición de equipos de computo:  El proveedor hizo entrega de las 310 Licencias de Office Std 2019 OLP a la Policía Metropolitana de Bogotá. El proveedor hizo entrega de las trecientas (300) Computadoras AIO 23.8 Pulgadas Win 10 Pro 64 Bits 4500 SSD 1 TB  16 GB Interna y diez (10) Disco Duros Seagate 2 TB USB 2.5 3.0 Ext a la Policía Metropolitana de Bogotá y cien (100) Disco Duros Seagate 2 TB USB 2.5 3.0 Ext a la Fiscalía General de la Nación *Mantenimiento de equipos tecnológicos: Se realiza seguimiento de consumo a las 1041 PDA, hasta el mes de agosto, de ahí en adelante y teniendo en cuenta el modificatorio del contrato quedarán en operatividad solo 500 PDA. Así mismo, se realizó mantenimiento a los UCCM+SIART (DRONES), sistemas de UPS y aires acondicionados, equipo de detección y localización de emisiones 2G, 3G, 4G marca IOCOM, de la Policía Metropolitana de Bogotá MEBOG , equipo de bloqueador de frecuencias.</t>
  </si>
  <si>
    <t>Se han realizado 250 jornadas en las cuales se alcanzaron 22.719 participantes divididos en dos categorías: 10.137 participantes directos en actividades, y 12.582 visualizaciones en las transmisiones realizadas en Facebook y YouTube. Asimismo, se logró avanzar en la suscripción de dos convenios: uno con la Secretaría de Cultura, Recreación y Deporte para el trabajo conjunto de acciones conjuntas para el fortalecimiento de la convivencia, y otro con un organismo multilateral que permitirá la evaluación y priorización de los comportamientos contrarios a la convivencia; esto con la intención de optimizar la oferta de la línea de prevención que busca promover la convivencia pacífica y disfrutable en la ciudad.
Para el cierre de este periodo se beneficiaron:
-9.237 ciudadanos que participaron en espacios de dialogo alrededor de la convivencia y sus localidades.
-1.276 ciudadanos pertenecientes a diferentes grupos y/o organizaciones sociales que participaron en espacios virtuales.
-12.582 visualizaciones a los contenidos publicados en actividades virtuales de alcance masivo, como facebook lives 
-310 miembros del personal uniformado de la Policía Nacional en la localidad de Usme, y con grupos de los Escuadrones Móviles Antidisturbios ¿ 
-169 gestores locales de la SDSCJ, gestores de diferentes localidades, y actores comunitarios. 
-65 funcionarios de diferentes instituciones (Alcaldía Local Rafael Uribe Uribe, SDSCJ, IDIPRON)
-248 funcionarios de la SDSCJ participaron de los procesos de reinducción desarrollados por la escuela de convivencia, en el marco de la función pública, la convivencia y el CNSCC  
-741 auxiliares de policía formados en derechos y código de convivencia
-152 gestores de convivencia formados por parte de la Escuela de Convivencia.
-770 niños, niñas y jóvenes, fueron abordados en instituciones educativas, en proceso de formación de convivencia y habilidades pro-sociales para primera infancia.
-Se participó en la creación de un manual de convivencia con vendedores informales de San Victorino en la localidad de Santa Fe.
-112 adultos mayores institucionalizados abordados en espacios de dialogo entorno al fortalecimiento de convivencias pacificas en articulación con la secretaria de integración Social y otras entidades e instituciones.
-Se generó procesos de capacitación a los uniformados de la policía pertenecientes a las estaciones de policía de las localidades de Kennedy, Los Mártires, Barrios Unidos, La Candelaria y Chapinero en manejo a población que realiza actividades sexuales pagas, en el marco de la política pública.
-Se realizó la formación de¿280¿Gestores de Convivencia¿en los lineamientos del Código de Convivencia¿para fortalecer sus habilidades en la construcción de convivencia pacífica.
-50 propiedades horizontales fueron abordadas en diferentes localidades, en necesidades de convivencia y orientaciones frente a la aplicación y conceptos del Código de Convivencia.</t>
  </si>
  <si>
    <t>MATERIALIZACIÓN ACTIVIDAD PEDAGÓGICA DE CONVIVENCIA O PROGRAMA COMUNITARIO - APC:
605 Actividades pedagógicas presenciales realizadas en (8) casas de justicia, 26 Actividades de teatro Foro realizadas, 2.078 Actividades pedagógicas virtuales realizadas en la aplicación Teams, 15.431 Ciudadanos certificados en la APC, 76 Actividades de programa comunitario realizadas, 429 Ciudadanos Certificados por participación en programa comunitario.
PERSONAS ATENDIDAS EN RUTAS DE ATENCIÓN
Estación de policía:743
Chat virtual:882
Orfeo: 1.209
Centro de atención virtual: 1.774
Nivel Central presencial: 43
Nivel Central llamadas: 49
Casa de justicia: 9.404
Correo electrónico: 21.219
WhatsApp: 40.052
ORIENTACIÓN AL PÚBLICO EN TERRITORIO
Ferias de servicios: se atendieron 532 personas en 35 ferias
Acompañamiento a estrategia ¿Jóvenes¿: 454 ciudadanos atendidos
Actividades con el Instituto Distrital para la Protección de la Niñez y la Juventud y los Grupos de equipos de Fútbol: 6 actividades que conto con 91 participantes.
Durante el año 2021: Se han beneficiado 15.860 ciudadanos con la participación de  Actividad Pedagógica y/o Programa Comunitario como medida independiente o como opción de conmutabilidad.
Se han beneficiado 75.375 ciudadanos en la atención frente a los procesos y procedimientos de la expedición de la orden de comparendo.</t>
  </si>
  <si>
    <t xml:space="preserve">Durante el último trimestre del año,  se consolidó el informe final que da cuenta de la metodología que se adoptó desde la Dirección de Seguridad junto con la MEBOG y la Seccional de Análisis Criminal SAC de la Fiscalía General para elaborar los inventarios de organizaciones, mercados ilegales/ criminales y riesgos sociales y factores criminógenos.  A partir este documento, se identificó una serie de oportunidades de mejora y recomendaciones que se pueden gestionar durante la vigencia 2022. Además, la dependencia cuenta con un documento referente para futuros procesos de actualización y construcción de nuevos inventarios.
Por otra parte, en el periodo comprendido entre octubre ¿ diciembre 2021 se elaboraron 9 informes de Seguridad Ciudadana, y para lo corrido del año se han elaborado 34 informes de Seguridad Ciudadana.
Finalmente, el equipo de Control sobre mercados criminales durante el último trimestre del año visitó 660 establecimientos con el fin de hacer inspección vigilancia y control.  De los cuales 257 establecimientos presentaron algún tipo de cierre
</t>
  </si>
  <si>
    <t>Durante la vigencia 2021, se realizaron 164 Consejos Locales de Seguridad, de estos 41, se adelantaron en el último trimestre del año en las   localidades de Antonio Nariño, Barrios Unidos, Bosa, Candelaria, Chapinero, Ciudad Bolívar, Engativá, Fontibón, Kennedy, Los Mártires, Puente Aranda, San Cristóbal, Santafé, Suba, Sumapaz, Teusaquillo Tunjuelito, Usaquén; donde se trataron temas de seguridad que afectan a la comunidad con el propósito de establecer acciones que permitan su mejora.
Se continúa en la coordinación de los Consejos Locales de Seguridad, para escuchar las necesidades de las localidades en temas de Seguridad y Convivencia.</t>
  </si>
  <si>
    <t>Se instaló una mesa interinstitucional con la participación de delegados de diferentes especialidades de la MEBOG, a saber SIJIN, SIPOL, SETRA, SEPRO, GAULA, UNIPOL y el MNVCC, así como analistas de la Seccional de Análisis Criminal SAC de la Fiscalía General de la Nación para contrastar los datos que se tienen acerca de la  existencia de organizaciones criminales en la ciudad. 
Se establecieron de manera interinstitucional las categorías a partir de los cuales se realiza puede realizar una caracterización general de una organización criminal. Este acuerdo facilita los procesos de intercambio y contraste de datos cuyo finalidad es normalizar esta información para mejorar los procesos de persecución penal.
Se elaboró de manera conjunta con la Policía Metropolitana de Bogotá MEBOG y con la Seccional de la Fiscalía General de la Nación FGN un inventario conjunto de organizaciones criminales tipo Grupos de Delincuencia Común Organizada GDCO. El número de estructuras criminales registradas es 179, al corte de este informe.</t>
  </si>
  <si>
    <t>Se realizan actividades en el marco de los Planes de Acción de los Equipos Territoriales con relación a las localidades que tienen frontera con municipios del departamento de Cundinamarca. Así mismo, la elaboración de documentos en carácter insumo para el diseño final de estrategias para ser aprobadas por la alta dirección en función del enfoque de intervención
La Secretaría de Seguridad, Convivencia y Justicia, aportara significativamente en la prevención y el control del delito, con énfasis en la gestión del riesgo de las amenazas y los hechos terroristas a la infraestructura vital y las entradas y salidas de la ciudad
Durante los meses comprendidos entre Agosto y Octubre se gestionó y se puso en marcha una mesa interinstitucional con la Gobernación de Cundinamarca para la revisión y análisis de activos estratégicos interregionales. La mesa funciona quincenalmente con tareas semanales de avance. Cuando se requiere se cita a mesa extraordinaria.  
En ese proceso de gestión y puesta en marcha se diseñó una matriz de riesgo para el análisis de los activos estratégicos priorizados interregionalmente. La matriz comprende tres ejes estratégicos: 1. Caracterización del activo. 2. Identificación, análisis y valoración de riesgos. 3. Gestión de riesgos. 
Finalmente. Durante el mes de diciembre se desarrolló y sistematizó el taller interinstitucional sobre infraestructura vital aplicando la metodología DOFA y mapeo de actores, al cual asistieron 49 participantes del nivel nacional, regional y distrital. Dicho taller estableció compromisos con las entidades competentes en relación con el suministro de información y el intercambio de experiencias alrededor del tema. Adicionalmente se hizo la gestión con la Gobernación de Cundinamarca para acceder a los inventarios completos realizados por ellos sobre infraestructura ambiental y eléctrica.</t>
  </si>
  <si>
    <t>- Ejecutar la estrategia de Integridad 
Se emitió la circular 019 de 20221 que establece los lineamientos Anti Soborno y Anti Fraude para la Secretaría Distrital de Seguridad, Convivencia y Justicia. 
- Actualización del Botón de transparencia
De acuerdo a la información de gestión generada en el mes de noviembre y diciembre fueron actualizados los enlaces del botón de transparencia. 
- Monitoreo a la ejecución del Plan Anticorrupción y de atención al ciudadano
En el mes de diciembre se solicitó el seguimiento al PAAC, el cual fue consolidado 
- Ejecutar el Plan Anticorrupción y de atención al ciudadano
Los procesos realizaron el reporte de las actividades establecidas en el Plan anticorrupción con corte a diciembre</t>
  </si>
  <si>
    <t>Como resultado de la tercera versión de la propuesta de acto administrativo que fue elaborada y socializada con la Subsecretaría de Acceso a la Justicia, el día 30 de diciembre se recibió el documento revisado por parte de dicha Dependencia, para continua</t>
  </si>
  <si>
    <t>En articulación y coordinación con las Entidades y áreas que integran el CTOP, se formuló el Plan de Acción del PISCCJ para la vigencia 2021, como un instrumento para la planificación y evaluación continua de la implementación operativa del Plan, y a su vez la representación real de las actividades que se deben realizar, para el cumplimiento de las estrategias y acciones priorizadas, asignando responsables, tiempo y recursos para lograr este objetivo
Una vez formulado el Plan de Acción del PISCCJ 2021, cada tres meses y previa a la actualización de la información que se alimenta de los indicadores de gestión y de resultado que reportan las Entidades y áreas del CTOP, se realizaron las sesiones de la mesa técnica de seguimiento.
Se formularon 110 acciones en el Plan de Acción 2021 por parte de los Entidades y áreas del CTOP. De las 110 acciones formuladas durante cada uno de los trimestres, la mayoría se implementaron de forma satisfactoria, obteniendo en promedio un 90% de implementación consolidada para el PISCCJ en el 2021.</t>
  </si>
  <si>
    <t>Para el presente periodo se dio continuidad a las labores realizadas por el grupo de mantenimeinto contratado para la atención de mantenimeintos menores de las áreas administrativas de las diferentes sedes de la Entidad.</t>
  </si>
  <si>
    <t>Se realizó atención en dos centros de radicación en Bogotá (Bosa-Ciudad Bolívar) dando cumplimiento a la meta anual. Para el mes de diciembre el porcentaje de radicación bajo ya que los juzgados cerraron el 12 de diciembre por lo tanto solo se recibió derechos de petición y tutelas así: 
Demandas 46 
Tutelas 19 
Derechos de petición 44
Liquidaciones 20
Orientaciones 37
Atenciones territoriales y ruta virtual
CRI VURTUAL (9), ENGATIVA (13), TUNJUELITO (5), USMINIA (16) Y PARQUES DE BTA (4)
En el periodo de este informe (enero a noviembre de 2021) se logró hacer reparaciones locativas en los diferentes equipamientos como CESPA, tales como: se adecuaron los espacios asignados por el ICBF para desarrollar el CESPA así como también la ejecución de la ruta mujer en la Casa de Justicia de Ciudad Bolívar.
Articulación con alcaldías locales, para el cierre de jornadas de radicación de demandas en diciembre se solicitó el acompañamiento de las Unidades móviles ya que se realizó convocatoria junto con la alcaldía local de Tunjuelito y secretaria de salud, esto logrando mayor cobertura de población en la localidad. 
Así mismo se recibió reconocimiento por parte de varios actores locales quienes se les hace participes en las distintas jornadas de Facilitadores, esto permitiendo la articulación interinstitucional y fortalecimiento de acciones para disminuir las barreras de acceso a la justicia. 
Busca facilitar la gestión integral de infraestructuras en cumplimiento del Plan Maestro de Equipamientos de Seguridad, Defensa y Justicia en la ciudad, así como de las metas del Plan de Desarrollo vigente en el Distrito Capital. Esto mediante la adquisición de predios, diseño, construcción, dotación, mantenimiento y sostenimiento de las URI</t>
  </si>
  <si>
    <t>Indicador nombre</t>
  </si>
  <si>
    <t>PROCESO: Direccionamiento Sectorial e Institucional</t>
  </si>
  <si>
    <t>DOCUMENTO: Seguimiento Plan Estratégico Institucional - PEI</t>
  </si>
  <si>
    <r>
      <t xml:space="preserve">4.   </t>
    </r>
    <r>
      <rPr>
        <sz val="18"/>
        <color theme="0"/>
        <rFont val="Calibri"/>
        <family val="2"/>
        <scheme val="minor"/>
      </rPr>
      <t xml:space="preserve">Desarrollar programas especiales de protección para que los niños, niñas y jóvenes no sean cooptados e instrumentalizados por estructuras criminales. </t>
    </r>
  </si>
  <si>
    <r>
      <t xml:space="preserve">5.   </t>
    </r>
    <r>
      <rPr>
        <sz val="18"/>
        <color theme="0"/>
        <rFont val="Calibri"/>
        <family val="2"/>
        <scheme val="minor"/>
      </rPr>
      <t>Implementar estrategias y acciones interinstitucionales orientadas a mejorar la confianza entre la ciudadanía y la institucionalidad a través del fortalecimiento de conductas de auto regulación, regulación mutua, diálogo y participación social y cultura ciudadana que transformen las conflictividades sociales y mejoren la seguridad ciudadana.</t>
    </r>
  </si>
  <si>
    <r>
      <t xml:space="preserve">1.   </t>
    </r>
    <r>
      <rPr>
        <sz val="16"/>
        <color theme="0"/>
        <rFont val="Calibri"/>
        <family val="2"/>
        <scheme val="minor"/>
      </rPr>
      <t xml:space="preserve">Diseñar e implementar estrategias y acciones con enfoques transversales de promoción de la cultura ciudadana, género, población vulnerada y territorial, que permitan la reducción de las problemáticas, factores de riesgo y delitos que afectan las condiciones de seguridad, convivencia y justicia en Bogotá. </t>
    </r>
  </si>
  <si>
    <t>Reynaldo Ruiz Solórzano</t>
  </si>
  <si>
    <t xml:space="preserve">Se tiene un avance fisico en la obra del 61,59%, resaltando la realización de las actividades que se enuncian a continuación:
Se ha dado terminación a la cimentación, construcción de filtro y placas de contrapiso, reforzamiento estructural y construcción de estructura en concreto y metálica. Impermeabilización de la cubierta; construcción de garitas y marquesina en cubierta hacia vacíos interiores. Se encuentra en ejecución instalaciones hidrosanitarias, eléctricas e instalaciones especiales como ventilación mecánica y aire acondicionado, voz y datos y red contra incendio; instalación de equipos especiales; construcción de cielo rasos en fibrocemento y metálicos tipo aluzinc, angeos en malla para control de ventores; construcción de muros divisorios, construcción de recalces arquitectónicos, alistado de pisos y construcción de pisos endurecidos, instalación de enchapes en muros. En ejecución fachada en vidrio y segunda piel en elementos de arcilla. En ejecución obras exteriores costado occidental, paisajismo en patios de iluminación y ventilación. En ejecución estructura de pavimento en obras exteriores costado oriental. En ejecución carpintería metálica, así como instalación de barandas en vidrio hacia vacíos, instalación vidrios curvos en patios plataformas D y E, construcción de garita y módulo de acceso vehicular. En ejecución instalación de acabados de pisos en zonas de oficinas tipo linóleo y piso tipo textil. </t>
  </si>
  <si>
    <r>
      <rPr>
        <sz val="14"/>
        <rFont val="Calibri"/>
        <family val="2"/>
        <scheme val="minor"/>
      </rPr>
      <t>314 -  Dis</t>
    </r>
    <r>
      <rPr>
        <sz val="14"/>
        <color theme="1"/>
        <rFont val="Calibri"/>
        <family val="2"/>
        <scheme val="minor"/>
      </rPr>
      <t xml:space="preserve">eñar e implementar al 100% una (1) estrategia de fortalecimiento de la cultura ciudadana y la participación para la seguridad, convivencia y la prevención de violencia basada en género y el machismo, a través de la gestión en el territorio.  </t>
    </r>
  </si>
  <si>
    <t>Isabel Cristina Ramírez</t>
  </si>
  <si>
    <t>En 2021, la estrategia logró formar a 3.357 jóvenes, superando la meta fijada de 2.900 jóvenes para esta vigencia.  La estrategia de Jóvenes promueve la construcción de planes de vida en jóvenes enmarcados en el ejercicio de la ciudadanía, centrados en cultura de paz y legalidad, incentivando las prácticas de transformación comunitaria y brindando formación a los jóvenes en habilidades de mediación, tolerancia, empatía, autocontrol y manejo de emociones, buscando así prevenir la ocurrencia de delitos tales como: lesiones personales, delitos sexuales, violencia intrafamiliar, hurto (en general), riñas y consumo de SPA. Debido a lo anteriormente mencionado, la Estrategia de Jóvenes inició un trabajo de conformación de:  *Semilleros de Juventud, los cuales tienen como objetivo impulsar los ejercicios de organización comunitaria y fortalecer las diferentes propuestas, como lo son la resolución pacífica de conflictos y la creación de nuevos liderazgos juveniles. De igual forma, continuamos con la formación de jóvenes en habilidades de mediación, autocontrol y manejo de emociones para prevenir su vinculación al delito, violencias y consumo de SPA por medio de varias estrategias. En lo acumulado del año, se logró la realización de 121 semilleros como método de sostenibilidad de la estrategia en las 9 localidades priorizadas.</t>
  </si>
  <si>
    <r>
      <t xml:space="preserve">7.   </t>
    </r>
    <r>
      <rPr>
        <sz val="18"/>
        <color theme="0"/>
        <rFont val="Calibri"/>
        <family val="2"/>
        <scheme val="minor"/>
      </rPr>
      <t>Implementar estrategias para fortalecer la convivencia ciudadana desde la aplicación del Código Nacional de Seguridad y Convivencia.</t>
    </r>
  </si>
  <si>
    <r>
      <t xml:space="preserve">8.   </t>
    </r>
    <r>
      <rPr>
        <sz val="18"/>
        <color theme="0"/>
        <rFont val="Calibri"/>
        <family val="2"/>
        <scheme val="minor"/>
      </rPr>
      <t xml:space="preserve">Consolidar un sistema de seguridad de alcance distrital y regional que permita la reducción de los índices de criminalidad en la ciudad basado en el trabajo articulado con organismos de seguridad en temas operativos y de inteligencia, la integración tecnológica preventiva y de soporte a la mitigación de riesgos. </t>
    </r>
  </si>
  <si>
    <r>
      <t xml:space="preserve">9.   </t>
    </r>
    <r>
      <rPr>
        <sz val="16"/>
        <color theme="0"/>
        <rFont val="Calibri"/>
        <family val="2"/>
        <scheme val="minor"/>
      </rPr>
      <t>Implementar una estrategia conjunta de Bogotá Región, que involucre espacios estratégicos de coordinación, protección a infraestructura estratégica y medio ambiente, articulación de sistemas de inteligencia, judicialización efectiva y reducción de la impunidad, fortalecimiento tecnológico e innovación, información para la toma de decisiones y atención a poblaciones priorizadas.</t>
    </r>
  </si>
  <si>
    <r>
      <t xml:space="preserve">10.   </t>
    </r>
    <r>
      <rPr>
        <sz val="18"/>
        <color theme="0"/>
        <rFont val="Calibri"/>
        <family val="2"/>
        <scheme val="minor"/>
      </rPr>
      <t>Fortalecer la capacidad Institucional y la gestión administrativa que permita el cumplimiento de la misión institucional.</t>
    </r>
  </si>
  <si>
    <r>
      <t xml:space="preserve">3.   </t>
    </r>
    <r>
      <rPr>
        <sz val="18"/>
        <color theme="0"/>
        <rFont val="Calibri"/>
        <family val="2"/>
        <scheme val="minor"/>
      </rPr>
      <t xml:space="preserve">Prevenir, atender, proteger y sancionar las violencias contra las mujeres por razón de género y generar las condiciones necesarias para que mujeres y niñas vivan de manera autónoma, libre y segura. </t>
    </r>
  </si>
  <si>
    <t>F-DS-570</t>
  </si>
  <si>
    <t>Pagina 1 de 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</si>
</sst>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0.0%"/>
    <numFmt numFmtId="165" formatCode="0.0"/>
  </numFmts>
  <fonts count="2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8"/>
      <color theme="0"/>
      <name val="Calibri"/>
      <family val="2"/>
      <scheme val="minor"/>
    </font>
    <font>
      <sz val="10"/>
      <name val="Arial"/>
      <family val="2"/>
    </font>
    <font>
      <b/>
      <sz val="12"/>
      <color theme="0"/>
      <name val="Calibri"/>
      <family val="2"/>
      <scheme val="minor"/>
    </font>
    <font>
      <b/>
      <sz val="11"/>
      <color rgb="FF650F2E"/>
      <name val="Calibri"/>
      <family val="2"/>
      <scheme val="minor"/>
    </font>
    <font>
      <sz val="11"/>
      <name val="Calibri"/>
      <family val="2"/>
      <scheme val="minor"/>
    </font>
    <font>
      <sz val="12"/>
      <color theme="1"/>
      <name val="Calibri"/>
      <family val="2"/>
      <scheme val="minor"/>
    </font>
    <font>
      <sz val="12"/>
      <name val="Calibri"/>
      <family val="2"/>
      <scheme val="minor"/>
    </font>
    <font>
      <b/>
      <sz val="12"/>
      <name val="Calibri"/>
      <family val="2"/>
      <scheme val="minor"/>
    </font>
    <font>
      <b/>
      <sz val="14"/>
      <color rgb="FFFFFFFF"/>
      <name val="Calibri"/>
      <family val="2"/>
      <scheme val="minor"/>
    </font>
    <font>
      <sz val="14"/>
      <color theme="1"/>
      <name val="Calibri"/>
      <family val="2"/>
      <scheme val="minor"/>
    </font>
    <font>
      <b/>
      <sz val="14"/>
      <color theme="0"/>
      <name val="Calibri"/>
      <family val="2"/>
      <scheme val="minor"/>
    </font>
    <font>
      <b/>
      <sz val="16"/>
      <color theme="0"/>
      <name val="Calibri"/>
      <family val="2"/>
      <scheme val="minor"/>
    </font>
    <font>
      <sz val="16"/>
      <color theme="0"/>
      <name val="Calibri"/>
      <family val="2"/>
      <scheme val="minor"/>
    </font>
    <font>
      <sz val="18"/>
      <color theme="0"/>
      <name val="Calibri"/>
      <family val="2"/>
      <scheme val="minor"/>
    </font>
    <font>
      <b/>
      <sz val="16"/>
      <color rgb="FFFFFFFF"/>
      <name val="Calibri"/>
      <family val="2"/>
      <scheme val="minor"/>
    </font>
    <font>
      <b/>
      <sz val="18"/>
      <color rgb="FFFFFFFF"/>
      <name val="Calibri"/>
      <family val="2"/>
      <scheme val="minor"/>
    </font>
    <font>
      <sz val="14"/>
      <name val="Calibri"/>
      <family val="2"/>
      <scheme val="minor"/>
    </font>
    <font>
      <sz val="14"/>
      <color rgb="FF000000"/>
      <name val="Calibri"/>
      <family val="2"/>
      <scheme val="minor"/>
    </font>
    <font>
      <sz val="14"/>
      <color rgb="FF000000"/>
      <name val="Calibri"/>
      <family val="2"/>
    </font>
    <font>
      <b/>
      <sz val="20"/>
      <color theme="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bgColor rgb="FFFFFFFF"/>
      </patternFill>
    </fill>
    <fill>
      <patternFill patternType="solid">
        <fgColor rgb="FF0070C0"/>
        <bgColor indexed="64"/>
      </patternFill>
    </fill>
    <fill>
      <patternFill patternType="solid">
        <fgColor theme="4" tint="-0.499984740745262"/>
        <bgColor indexed="64"/>
      </patternFill>
    </fill>
    <fill>
      <patternFill patternType="solid">
        <fgColor theme="4"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FF9999"/>
      </left>
      <right/>
      <top style="thin">
        <color rgb="FFFF9999"/>
      </top>
      <bottom style="thin">
        <color rgb="FFFF9999"/>
      </bottom>
      <diagonal/>
    </border>
    <border>
      <left style="thin">
        <color rgb="FFFF9999"/>
      </left>
      <right/>
      <top style="thin">
        <color rgb="FFFF9999"/>
      </top>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diagonal/>
    </border>
    <border>
      <left style="thin">
        <color theme="4" tint="-0.499984740745262"/>
      </left>
      <right style="thin">
        <color theme="4" tint="-0.499984740745262"/>
      </right>
      <top/>
      <bottom/>
      <diagonal/>
    </border>
    <border>
      <left style="thin">
        <color theme="4" tint="-0.499984740745262"/>
      </left>
      <right style="thin">
        <color theme="4" tint="-0.499984740745262"/>
      </right>
      <top/>
      <bottom style="thin">
        <color theme="4" tint="-0.499984740745262"/>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43" fontId="1" fillId="0" borderId="0" applyFont="0" applyFill="0" applyBorder="0" applyAlignment="0" applyProtection="0"/>
  </cellStyleXfs>
  <cellXfs count="170">
    <xf numFmtId="0" fontId="0" fillId="0" borderId="0" xfId="0"/>
    <xf numFmtId="0" fontId="0" fillId="0" borderId="1" xfId="0" applyFont="1" applyBorder="1"/>
    <xf numFmtId="0" fontId="0" fillId="2" borderId="1" xfId="0" applyFont="1" applyFill="1" applyBorder="1"/>
    <xf numFmtId="0" fontId="0" fillId="0" borderId="1" xfId="0" applyFont="1" applyBorder="1" applyAlignment="1">
      <alignment horizontal="center"/>
    </xf>
    <xf numFmtId="0" fontId="0" fillId="0" borderId="2" xfId="0" applyFont="1" applyBorder="1"/>
    <xf numFmtId="0" fontId="0" fillId="2" borderId="0" xfId="0" applyFont="1" applyFill="1" applyBorder="1"/>
    <xf numFmtId="0" fontId="9" fillId="2" borderId="0" xfId="0" applyFont="1" applyFill="1" applyBorder="1"/>
    <xf numFmtId="0" fontId="9" fillId="2" borderId="1" xfId="0" applyFont="1" applyFill="1" applyBorder="1"/>
    <xf numFmtId="0" fontId="9" fillId="2" borderId="1" xfId="0" applyFont="1" applyFill="1" applyBorder="1" applyAlignment="1">
      <alignment horizontal="left" vertical="center"/>
    </xf>
    <xf numFmtId="0" fontId="9" fillId="2" borderId="0" xfId="0" applyFont="1" applyFill="1" applyBorder="1" applyAlignment="1">
      <alignment horizontal="left" vertical="center"/>
    </xf>
    <xf numFmtId="0" fontId="0" fillId="2" borderId="0" xfId="0" applyFont="1" applyFill="1" applyBorder="1" applyAlignment="1">
      <alignment horizontal="center"/>
    </xf>
    <xf numFmtId="0" fontId="0" fillId="2" borderId="0" xfId="0" applyFont="1" applyFill="1" applyBorder="1" applyAlignment="1">
      <alignment horizontal="center" vertical="center"/>
    </xf>
    <xf numFmtId="0" fontId="0" fillId="0" borderId="1" xfId="0" applyFont="1" applyBorder="1" applyAlignment="1">
      <alignment horizontal="center" vertical="center"/>
    </xf>
    <xf numFmtId="0" fontId="13" fillId="0" borderId="1" xfId="0" applyFont="1" applyBorder="1" applyAlignment="1">
      <alignment horizontal="center" vertical="center"/>
    </xf>
    <xf numFmtId="0" fontId="0" fillId="2" borderId="0" xfId="0" applyFont="1" applyFill="1" applyBorder="1" applyAlignment="1">
      <alignment vertical="top"/>
    </xf>
    <xf numFmtId="0" fontId="0" fillId="0" borderId="1" xfId="0" applyFont="1" applyBorder="1" applyAlignment="1">
      <alignment vertical="top"/>
    </xf>
    <xf numFmtId="0" fontId="12" fillId="4" borderId="5" xfId="0" applyFont="1" applyFill="1" applyBorder="1" applyAlignment="1">
      <alignment horizontal="center" vertical="center" wrapText="1"/>
    </xf>
    <xf numFmtId="14" fontId="12" fillId="4" borderId="5" xfId="0" applyNumberFormat="1" applyFont="1" applyFill="1" applyBorder="1" applyAlignment="1">
      <alignment horizontal="center" vertical="center" wrapText="1"/>
    </xf>
    <xf numFmtId="14" fontId="14" fillId="4" borderId="5" xfId="0" applyNumberFormat="1" applyFont="1" applyFill="1" applyBorder="1" applyAlignment="1">
      <alignment horizontal="center" vertical="center"/>
    </xf>
    <xf numFmtId="14" fontId="4" fillId="4" borderId="5" xfId="0" applyNumberFormat="1" applyFont="1" applyFill="1" applyBorder="1" applyAlignment="1">
      <alignment horizontal="center" vertical="center"/>
    </xf>
    <xf numFmtId="0" fontId="15" fillId="4" borderId="5" xfId="0" applyFont="1" applyFill="1" applyBorder="1" applyAlignment="1">
      <alignment horizontal="center" vertical="center" wrapText="1"/>
    </xf>
    <xf numFmtId="0" fontId="15" fillId="4" borderId="5" xfId="0" applyFont="1" applyFill="1" applyBorder="1" applyAlignment="1">
      <alignment horizontal="center" vertical="center"/>
    </xf>
    <xf numFmtId="0" fontId="13" fillId="2" borderId="5" xfId="0" applyFont="1" applyFill="1" applyBorder="1" applyAlignment="1">
      <alignment horizontal="left" vertical="center" wrapText="1"/>
    </xf>
    <xf numFmtId="0" fontId="13" fillId="2" borderId="5" xfId="0" applyFont="1" applyFill="1" applyBorder="1" applyAlignment="1">
      <alignment horizontal="center" vertical="center" wrapText="1"/>
    </xf>
    <xf numFmtId="9" fontId="20" fillId="2" borderId="5" xfId="2" applyFont="1" applyFill="1" applyBorder="1" applyAlignment="1">
      <alignment horizontal="center" vertical="center" wrapText="1"/>
    </xf>
    <xf numFmtId="0" fontId="13" fillId="2" borderId="5" xfId="0" applyFont="1" applyFill="1" applyBorder="1" applyAlignment="1">
      <alignment horizontal="center" vertical="center"/>
    </xf>
    <xf numFmtId="10" fontId="13" fillId="2" borderId="5" xfId="2" applyNumberFormat="1" applyFont="1" applyFill="1" applyBorder="1" applyAlignment="1">
      <alignment horizontal="center" vertical="center"/>
    </xf>
    <xf numFmtId="9" fontId="13" fillId="2" borderId="5" xfId="2" applyFont="1" applyFill="1" applyBorder="1" applyAlignment="1">
      <alignment horizontal="center" vertical="center"/>
    </xf>
    <xf numFmtId="2" fontId="13" fillId="2" borderId="5" xfId="0" applyNumberFormat="1" applyFont="1" applyFill="1" applyBorder="1" applyAlignment="1">
      <alignment horizontal="center" vertical="center" wrapText="1"/>
    </xf>
    <xf numFmtId="10" fontId="13" fillId="2" borderId="5" xfId="2" applyNumberFormat="1" applyFont="1" applyFill="1" applyBorder="1" applyAlignment="1">
      <alignment horizontal="center" vertical="center" wrapText="1"/>
    </xf>
    <xf numFmtId="165" fontId="13" fillId="2" borderId="5" xfId="0" applyNumberFormat="1" applyFont="1" applyFill="1" applyBorder="1" applyAlignment="1">
      <alignment horizontal="center" vertical="center"/>
    </xf>
    <xf numFmtId="0" fontId="13" fillId="2" borderId="5" xfId="0" applyFont="1" applyFill="1" applyBorder="1" applyAlignment="1">
      <alignment horizontal="left" vertical="top" wrapText="1"/>
    </xf>
    <xf numFmtId="0" fontId="9" fillId="2" borderId="5" xfId="0" applyFont="1" applyFill="1" applyBorder="1" applyAlignment="1">
      <alignment horizontal="left" vertical="center" wrapText="1"/>
    </xf>
    <xf numFmtId="0" fontId="10" fillId="2" borderId="5" xfId="0" applyFont="1" applyFill="1" applyBorder="1" applyAlignment="1">
      <alignment horizontal="left" vertical="center" wrapText="1"/>
    </xf>
    <xf numFmtId="2" fontId="9" fillId="2" borderId="5" xfId="0" applyNumberFormat="1" applyFont="1" applyFill="1" applyBorder="1" applyAlignment="1">
      <alignment horizontal="center" vertical="center"/>
    </xf>
    <xf numFmtId="10" fontId="9" fillId="2" borderId="5" xfId="2" applyNumberFormat="1" applyFont="1" applyFill="1" applyBorder="1" applyAlignment="1">
      <alignment horizontal="center" vertical="center"/>
    </xf>
    <xf numFmtId="43" fontId="13" fillId="2" borderId="5" xfId="1" applyFont="1" applyFill="1" applyBorder="1" applyAlignment="1">
      <alignment horizontal="center" vertical="center"/>
    </xf>
    <xf numFmtId="164" fontId="13" fillId="2" borderId="5" xfId="2" applyNumberFormat="1" applyFont="1" applyFill="1" applyBorder="1" applyAlignment="1">
      <alignment horizontal="center" vertical="center"/>
    </xf>
    <xf numFmtId="10" fontId="13" fillId="2" borderId="5" xfId="2" applyNumberFormat="1" applyFont="1" applyFill="1" applyBorder="1" applyAlignment="1">
      <alignment horizontal="left" vertical="top" wrapText="1"/>
    </xf>
    <xf numFmtId="0" fontId="7" fillId="6" borderId="5" xfId="0" applyFont="1" applyFill="1" applyBorder="1" applyAlignment="1">
      <alignment vertical="center"/>
    </xf>
    <xf numFmtId="0" fontId="14" fillId="6" borderId="5" xfId="0" applyFont="1" applyFill="1" applyBorder="1" applyAlignment="1">
      <alignment horizontal="center" vertical="center" wrapText="1"/>
    </xf>
    <xf numFmtId="0" fontId="14" fillId="6" borderId="5" xfId="0" applyFont="1" applyFill="1" applyBorder="1" applyAlignment="1"/>
    <xf numFmtId="0" fontId="14" fillId="6" borderId="5" xfId="0" applyFont="1" applyFill="1" applyBorder="1" applyAlignment="1">
      <alignment horizontal="center" vertical="center"/>
    </xf>
    <xf numFmtId="10" fontId="14" fillId="6" borderId="5" xfId="0" applyNumberFormat="1" applyFont="1" applyFill="1" applyBorder="1" applyAlignment="1">
      <alignment horizontal="center" vertical="center"/>
    </xf>
    <xf numFmtId="10" fontId="14" fillId="6" borderId="5" xfId="0" applyNumberFormat="1" applyFont="1" applyFill="1" applyBorder="1" applyAlignment="1">
      <alignment horizontal="right" vertical="center"/>
    </xf>
    <xf numFmtId="0" fontId="14" fillId="6" borderId="5" xfId="0" applyFont="1" applyFill="1" applyBorder="1" applyAlignment="1">
      <alignment horizontal="justify" vertical="top"/>
    </xf>
    <xf numFmtId="9" fontId="14" fillId="6" borderId="5" xfId="0" applyNumberFormat="1" applyFont="1" applyFill="1" applyBorder="1" applyAlignment="1">
      <alignment horizontal="center" vertical="center"/>
    </xf>
    <xf numFmtId="0" fontId="2" fillId="6" borderId="5" xfId="0" applyFont="1" applyFill="1" applyBorder="1" applyAlignment="1">
      <alignment horizontal="center" vertical="top"/>
    </xf>
    <xf numFmtId="0" fontId="2" fillId="6" borderId="5" xfId="0" applyFont="1" applyFill="1" applyBorder="1" applyAlignment="1">
      <alignment horizontal="center" vertical="center"/>
    </xf>
    <xf numFmtId="0" fontId="3" fillId="6" borderId="5" xfId="0" applyFont="1" applyFill="1" applyBorder="1" applyAlignment="1">
      <alignment horizontal="center"/>
    </xf>
    <xf numFmtId="10" fontId="6" fillId="6" borderId="5" xfId="0" applyNumberFormat="1" applyFont="1" applyFill="1" applyBorder="1" applyAlignment="1">
      <alignment horizontal="center" vertical="center"/>
    </xf>
    <xf numFmtId="0" fontId="13" fillId="2" borderId="5" xfId="0" applyFont="1" applyFill="1" applyBorder="1" applyAlignment="1">
      <alignment horizontal="justify" vertical="center" wrapText="1"/>
    </xf>
    <xf numFmtId="2" fontId="13" fillId="2" borderId="5" xfId="0" applyNumberFormat="1" applyFont="1" applyFill="1" applyBorder="1" applyAlignment="1">
      <alignment horizontal="center" vertical="center"/>
    </xf>
    <xf numFmtId="10" fontId="13" fillId="2" borderId="5" xfId="2" applyNumberFormat="1" applyFont="1" applyFill="1" applyBorder="1" applyAlignment="1">
      <alignment vertical="top" wrapText="1"/>
    </xf>
    <xf numFmtId="0" fontId="10" fillId="2" borderId="5" xfId="0" applyFont="1" applyFill="1" applyBorder="1" applyAlignment="1">
      <alignment horizontal="center" vertical="center" wrapText="1"/>
    </xf>
    <xf numFmtId="0" fontId="11" fillId="2" borderId="5" xfId="0" applyFont="1" applyFill="1" applyBorder="1" applyAlignment="1">
      <alignment horizontal="justify" vertical="top" wrapText="1"/>
    </xf>
    <xf numFmtId="0" fontId="11" fillId="2" borderId="5" xfId="0" applyFont="1" applyFill="1" applyBorder="1" applyAlignment="1">
      <alignment horizontal="center" vertical="center" wrapText="1"/>
    </xf>
    <xf numFmtId="164" fontId="9" fillId="2" borderId="5" xfId="2" applyNumberFormat="1" applyFont="1" applyFill="1" applyBorder="1" applyAlignment="1">
      <alignment horizontal="center" vertical="center"/>
    </xf>
    <xf numFmtId="0" fontId="13" fillId="2" borderId="5" xfId="0" applyFont="1" applyFill="1" applyBorder="1" applyAlignment="1">
      <alignment horizontal="justify" vertical="center"/>
    </xf>
    <xf numFmtId="0" fontId="14" fillId="6" borderId="5" xfId="0" applyFont="1" applyFill="1" applyBorder="1" applyAlignment="1">
      <alignment horizontal="center" vertical="top"/>
    </xf>
    <xf numFmtId="0" fontId="4" fillId="5" borderId="5" xfId="0" applyFont="1" applyFill="1" applyBorder="1" applyAlignment="1">
      <alignment horizontal="justify" vertical="center"/>
    </xf>
    <xf numFmtId="0" fontId="13" fillId="3" borderId="5" xfId="0" applyFont="1" applyFill="1" applyBorder="1" applyAlignment="1">
      <alignment horizontal="center" vertical="top" wrapText="1"/>
    </xf>
    <xf numFmtId="0" fontId="13" fillId="2" borderId="5" xfId="0" applyFont="1" applyFill="1" applyBorder="1" applyAlignment="1">
      <alignment horizontal="center" vertical="top" wrapText="1"/>
    </xf>
    <xf numFmtId="10" fontId="13" fillId="2" borderId="5" xfId="2" applyNumberFormat="1" applyFont="1" applyFill="1" applyBorder="1" applyAlignment="1">
      <alignment horizontal="center" vertical="top" wrapText="1"/>
    </xf>
    <xf numFmtId="0" fontId="20" fillId="2" borderId="5" xfId="0" applyFont="1" applyFill="1" applyBorder="1" applyAlignment="1">
      <alignment horizontal="center" vertical="top" wrapText="1"/>
    </xf>
    <xf numFmtId="0" fontId="0" fillId="2" borderId="5" xfId="0" applyFont="1" applyFill="1" applyBorder="1" applyAlignment="1">
      <alignment horizontal="center" vertical="center"/>
    </xf>
    <xf numFmtId="0" fontId="0" fillId="2" borderId="5" xfId="0" applyFont="1" applyFill="1" applyBorder="1" applyAlignment="1">
      <alignment horizontal="justify" vertical="top"/>
    </xf>
    <xf numFmtId="0" fontId="8" fillId="2" borderId="5" xfId="0" applyFont="1" applyFill="1" applyBorder="1" applyAlignment="1">
      <alignment horizontal="justify" vertical="top" wrapText="1"/>
    </xf>
    <xf numFmtId="0" fontId="8" fillId="2" borderId="5" xfId="0" applyFont="1" applyFill="1" applyBorder="1" applyAlignment="1">
      <alignment horizontal="center" vertical="center" wrapText="1"/>
    </xf>
    <xf numFmtId="2" fontId="9" fillId="2" borderId="5" xfId="0" applyNumberFormat="1" applyFont="1" applyFill="1" applyBorder="1" applyAlignment="1">
      <alignment horizontal="center" vertical="center" wrapText="1"/>
    </xf>
    <xf numFmtId="10" fontId="9" fillId="2" borderId="5" xfId="2" applyNumberFormat="1" applyFont="1" applyFill="1" applyBorder="1" applyAlignment="1">
      <alignment horizontal="center" vertical="center" wrapText="1"/>
    </xf>
    <xf numFmtId="164" fontId="6" fillId="6" borderId="5" xfId="0" applyNumberFormat="1" applyFont="1" applyFill="1" applyBorder="1" applyAlignment="1">
      <alignment horizontal="center" vertical="center"/>
    </xf>
    <xf numFmtId="0" fontId="21" fillId="3" borderId="5" xfId="0" applyFont="1" applyFill="1" applyBorder="1" applyAlignment="1">
      <alignment horizontal="center" vertical="center" wrapText="1"/>
    </xf>
    <xf numFmtId="0" fontId="0" fillId="2" borderId="5" xfId="0" applyFont="1" applyFill="1" applyBorder="1" applyAlignment="1">
      <alignment horizontal="justify" vertical="top" wrapText="1"/>
    </xf>
    <xf numFmtId="2" fontId="0" fillId="2" borderId="5" xfId="0" applyNumberFormat="1" applyFill="1" applyBorder="1" applyAlignment="1">
      <alignment horizontal="center" vertical="center"/>
    </xf>
    <xf numFmtId="164" fontId="14" fillId="6" borderId="5" xfId="0" applyNumberFormat="1" applyFont="1" applyFill="1" applyBorder="1" applyAlignment="1">
      <alignment horizontal="center" vertical="center"/>
    </xf>
    <xf numFmtId="9" fontId="6" fillId="6" borderId="5" xfId="0" applyNumberFormat="1" applyFont="1" applyFill="1" applyBorder="1" applyAlignment="1">
      <alignment horizontal="center" vertical="center"/>
    </xf>
    <xf numFmtId="0" fontId="0" fillId="2" borderId="5" xfId="0" applyFont="1" applyFill="1" applyBorder="1" applyAlignment="1">
      <alignment vertical="center" wrapText="1"/>
    </xf>
    <xf numFmtId="10" fontId="8" fillId="2" borderId="5" xfId="0" applyNumberFormat="1" applyFont="1" applyFill="1" applyBorder="1" applyAlignment="1">
      <alignment horizontal="center" vertical="center" wrapText="1"/>
    </xf>
    <xf numFmtId="9" fontId="13" fillId="2" borderId="5" xfId="0" applyNumberFormat="1" applyFont="1" applyFill="1" applyBorder="1" applyAlignment="1">
      <alignment horizontal="center" vertical="center" wrapText="1"/>
    </xf>
    <xf numFmtId="0" fontId="13" fillId="2" borderId="5" xfId="0" applyFont="1" applyFill="1" applyBorder="1" applyAlignment="1">
      <alignment vertical="center"/>
    </xf>
    <xf numFmtId="9" fontId="20" fillId="2" borderId="5" xfId="2" applyFont="1" applyFill="1" applyBorder="1" applyAlignment="1">
      <alignment horizontal="justify" vertical="top" wrapText="1"/>
    </xf>
    <xf numFmtId="10" fontId="13" fillId="2" borderId="5" xfId="2" applyNumberFormat="1" applyFont="1" applyFill="1" applyBorder="1" applyAlignment="1">
      <alignment vertical="center"/>
    </xf>
    <xf numFmtId="0" fontId="13" fillId="2" borderId="5" xfId="0" applyFont="1" applyFill="1" applyBorder="1" applyAlignment="1">
      <alignment horizontal="justify" vertical="top" wrapText="1"/>
    </xf>
    <xf numFmtId="2" fontId="13" fillId="2" borderId="5" xfId="0" applyNumberFormat="1" applyFont="1" applyFill="1" applyBorder="1" applyAlignment="1">
      <alignment vertical="center" wrapText="1"/>
    </xf>
    <xf numFmtId="10" fontId="13" fillId="2" borderId="5" xfId="2" applyNumberFormat="1" applyFont="1" applyFill="1" applyBorder="1" applyAlignment="1">
      <alignment vertical="center" wrapText="1"/>
    </xf>
    <xf numFmtId="10" fontId="13" fillId="2" borderId="5" xfId="2" applyNumberFormat="1" applyFont="1" applyFill="1" applyBorder="1" applyAlignment="1">
      <alignment horizontal="justify" vertical="top" wrapText="1"/>
    </xf>
    <xf numFmtId="9" fontId="13" fillId="2" borderId="5" xfId="0" applyNumberFormat="1" applyFont="1" applyFill="1" applyBorder="1" applyAlignment="1">
      <alignment horizontal="center" vertical="center"/>
    </xf>
    <xf numFmtId="9" fontId="0" fillId="2" borderId="5" xfId="0" applyNumberFormat="1" applyFont="1" applyFill="1" applyBorder="1" applyAlignment="1">
      <alignment horizontal="center" vertical="center"/>
    </xf>
    <xf numFmtId="10" fontId="0" fillId="2" borderId="5" xfId="2" applyNumberFormat="1" applyFont="1" applyFill="1" applyBorder="1" applyAlignment="1">
      <alignment horizontal="center" vertical="center"/>
    </xf>
    <xf numFmtId="0" fontId="21" fillId="2" borderId="5" xfId="0" applyFont="1" applyFill="1" applyBorder="1" applyAlignment="1">
      <alignment horizontal="center" vertical="center"/>
    </xf>
    <xf numFmtId="10" fontId="0" fillId="2" borderId="5" xfId="0" applyNumberFormat="1" applyFont="1" applyFill="1" applyBorder="1" applyAlignment="1">
      <alignment horizontal="center" vertical="center"/>
    </xf>
    <xf numFmtId="9" fontId="0" fillId="2" borderId="5" xfId="0" applyNumberFormat="1" applyFont="1" applyFill="1" applyBorder="1" applyAlignment="1">
      <alignment horizontal="center" vertical="center" wrapText="1"/>
    </xf>
    <xf numFmtId="2" fontId="0" fillId="2" borderId="5" xfId="0" applyNumberFormat="1" applyFill="1" applyBorder="1" applyAlignment="1">
      <alignment horizontal="center" vertical="center" wrapText="1"/>
    </xf>
    <xf numFmtId="0" fontId="8" fillId="2" borderId="5" xfId="0" applyFont="1" applyFill="1" applyBorder="1" applyAlignment="1">
      <alignment horizontal="left" vertical="top" wrapText="1"/>
    </xf>
    <xf numFmtId="43" fontId="13" fillId="2" borderId="5" xfId="1" applyFont="1" applyFill="1" applyBorder="1" applyAlignment="1">
      <alignment vertical="center"/>
    </xf>
    <xf numFmtId="164" fontId="13" fillId="2" borderId="5" xfId="2" applyNumberFormat="1" applyFont="1" applyFill="1" applyBorder="1" applyAlignment="1">
      <alignment vertical="center"/>
    </xf>
    <xf numFmtId="0" fontId="13" fillId="2" borderId="5" xfId="0" applyFont="1" applyFill="1" applyBorder="1" applyAlignment="1">
      <alignment vertical="top" wrapText="1"/>
    </xf>
    <xf numFmtId="0" fontId="0" fillId="2" borderId="5" xfId="0" applyFont="1" applyFill="1" applyBorder="1" applyAlignment="1">
      <alignment vertical="top" wrapText="1"/>
    </xf>
    <xf numFmtId="4" fontId="13" fillId="2" borderId="5" xfId="0" applyNumberFormat="1" applyFont="1" applyFill="1" applyBorder="1" applyAlignment="1">
      <alignment horizontal="center" vertical="center"/>
    </xf>
    <xf numFmtId="1" fontId="13" fillId="2" borderId="5" xfId="2" applyNumberFormat="1" applyFont="1" applyFill="1" applyBorder="1" applyAlignment="1">
      <alignment horizontal="center" vertical="center"/>
    </xf>
    <xf numFmtId="0" fontId="0" fillId="2" borderId="5" xfId="0" applyFont="1" applyFill="1" applyBorder="1" applyAlignment="1">
      <alignment horizontal="left" vertical="top" wrapText="1"/>
    </xf>
    <xf numFmtId="0" fontId="0" fillId="2" borderId="5" xfId="0" applyFill="1" applyBorder="1" applyAlignment="1">
      <alignment horizontal="center" vertical="center"/>
    </xf>
    <xf numFmtId="0" fontId="13" fillId="0" borderId="5" xfId="0" applyFont="1" applyBorder="1" applyAlignment="1">
      <alignment horizontal="center" vertical="center"/>
    </xf>
    <xf numFmtId="0" fontId="13" fillId="0" borderId="5" xfId="0" applyFont="1" applyBorder="1" applyAlignment="1">
      <alignment horizontal="center" vertical="center" wrapText="1"/>
    </xf>
    <xf numFmtId="10" fontId="13" fillId="0" borderId="5" xfId="2" applyNumberFormat="1" applyFont="1" applyBorder="1" applyAlignment="1">
      <alignment horizontal="center" vertical="center" wrapText="1"/>
    </xf>
    <xf numFmtId="0" fontId="13" fillId="0" borderId="5" xfId="0" applyFont="1" applyBorder="1" applyAlignment="1">
      <alignment horizontal="justify" vertical="top" wrapText="1"/>
    </xf>
    <xf numFmtId="9" fontId="13" fillId="0" borderId="5" xfId="2" applyFont="1" applyFill="1" applyBorder="1" applyAlignment="1">
      <alignment horizontal="center" vertical="center"/>
    </xf>
    <xf numFmtId="10" fontId="13" fillId="0" borderId="5" xfId="2" applyNumberFormat="1" applyFont="1" applyFill="1" applyBorder="1" applyAlignment="1">
      <alignment horizontal="center" vertical="center"/>
    </xf>
    <xf numFmtId="10" fontId="13" fillId="0" borderId="5" xfId="2" applyNumberFormat="1" applyFont="1" applyBorder="1" applyAlignment="1">
      <alignment horizontal="center" vertical="center"/>
    </xf>
    <xf numFmtId="10" fontId="13" fillId="0" borderId="5" xfId="2" applyNumberFormat="1" applyFont="1" applyBorder="1" applyAlignment="1">
      <alignment vertical="top" wrapText="1"/>
    </xf>
    <xf numFmtId="0" fontId="0" fillId="0" borderId="5" xfId="0" applyBorder="1" applyAlignment="1">
      <alignment horizontal="center" vertical="center"/>
    </xf>
    <xf numFmtId="0" fontId="0" fillId="2" borderId="5" xfId="0" applyFill="1" applyBorder="1" applyAlignment="1">
      <alignment horizontal="center" vertical="center" wrapText="1"/>
    </xf>
    <xf numFmtId="43" fontId="13" fillId="2" borderId="5" xfId="1" applyFont="1" applyFill="1" applyBorder="1" applyAlignment="1">
      <alignment horizontal="center" vertical="center" wrapText="1"/>
    </xf>
    <xf numFmtId="164" fontId="13" fillId="2" borderId="5" xfId="2" applyNumberFormat="1" applyFont="1" applyFill="1" applyBorder="1" applyAlignment="1">
      <alignment horizontal="center" vertical="center" wrapText="1"/>
    </xf>
    <xf numFmtId="10" fontId="14" fillId="2" borderId="5" xfId="2" applyNumberFormat="1" applyFont="1" applyFill="1" applyBorder="1" applyAlignment="1">
      <alignment horizontal="center" vertical="center" wrapText="1"/>
    </xf>
    <xf numFmtId="0" fontId="8" fillId="2" borderId="5" xfId="0" applyFont="1" applyFill="1" applyBorder="1" applyAlignment="1">
      <alignment horizontal="center" vertical="top" wrapText="1"/>
    </xf>
    <xf numFmtId="0" fontId="13" fillId="2" borderId="5" xfId="0" applyFont="1" applyFill="1" applyBorder="1" applyAlignment="1">
      <alignment horizontal="left" vertical="center"/>
    </xf>
    <xf numFmtId="0" fontId="14" fillId="6" borderId="5" xfId="0" applyFont="1" applyFill="1" applyBorder="1" applyAlignment="1">
      <alignment horizontal="left"/>
    </xf>
    <xf numFmtId="0" fontId="20" fillId="2" borderId="5" xfId="0" applyFont="1" applyFill="1" applyBorder="1" applyAlignment="1">
      <alignment horizontal="left" vertical="center" wrapText="1"/>
    </xf>
    <xf numFmtId="2" fontId="13" fillId="2" borderId="5" xfId="0" applyNumberFormat="1" applyFont="1" applyFill="1" applyBorder="1" applyAlignment="1">
      <alignment horizontal="left" vertical="center" wrapText="1"/>
    </xf>
    <xf numFmtId="2" fontId="13" fillId="2" borderId="5" xfId="0" applyNumberFormat="1" applyFont="1" applyFill="1" applyBorder="1" applyAlignment="1">
      <alignment horizontal="left" vertical="center"/>
    </xf>
    <xf numFmtId="0" fontId="13" fillId="2" borderId="5" xfId="0" applyFont="1" applyFill="1" applyBorder="1" applyAlignment="1">
      <alignment horizontal="left" vertical="top"/>
    </xf>
    <xf numFmtId="0" fontId="13" fillId="0" borderId="5" xfId="0" applyFont="1" applyFill="1" applyBorder="1" applyAlignment="1">
      <alignment horizontal="left" vertical="top" wrapText="1"/>
    </xf>
    <xf numFmtId="0" fontId="0" fillId="2" borderId="0" xfId="0" applyFont="1" applyFill="1" applyBorder="1" applyAlignment="1">
      <alignment horizontal="left"/>
    </xf>
    <xf numFmtId="0" fontId="0" fillId="0" borderId="1" xfId="0" applyFont="1" applyBorder="1" applyAlignment="1">
      <alignment horizontal="left"/>
    </xf>
    <xf numFmtId="0" fontId="13" fillId="2" borderId="0" xfId="0" applyFont="1" applyFill="1" applyBorder="1" applyAlignment="1">
      <alignment horizontal="center" vertical="center"/>
    </xf>
    <xf numFmtId="0" fontId="13" fillId="4" borderId="5" xfId="0" applyFont="1" applyFill="1" applyBorder="1" applyAlignment="1">
      <alignment horizontal="center" vertical="center"/>
    </xf>
    <xf numFmtId="9" fontId="20" fillId="2" borderId="5" xfId="2" applyFont="1" applyFill="1" applyBorder="1" applyAlignment="1">
      <alignment horizontal="left" vertical="top" wrapText="1"/>
    </xf>
    <xf numFmtId="0" fontId="20" fillId="3" borderId="5" xfId="0" applyFont="1" applyFill="1" applyBorder="1" applyAlignment="1">
      <alignment horizontal="left" vertical="top" wrapText="1"/>
    </xf>
    <xf numFmtId="0" fontId="20" fillId="2" borderId="5" xfId="0" applyFont="1" applyFill="1" applyBorder="1" applyAlignment="1">
      <alignment horizontal="left" vertical="top" wrapText="1"/>
    </xf>
    <xf numFmtId="9" fontId="13" fillId="2" borderId="5" xfId="2" applyFont="1" applyFill="1" applyBorder="1" applyAlignment="1">
      <alignment horizontal="left" vertical="top"/>
    </xf>
    <xf numFmtId="0" fontId="22" fillId="2" borderId="5" xfId="0" applyFont="1" applyFill="1" applyBorder="1" applyAlignment="1">
      <alignment horizontal="left" vertical="top" wrapText="1"/>
    </xf>
    <xf numFmtId="0" fontId="14" fillId="6" borderId="5" xfId="0" applyFont="1" applyFill="1" applyBorder="1" applyAlignment="1">
      <alignment horizontal="left" vertical="top"/>
    </xf>
    <xf numFmtId="0" fontId="0" fillId="2" borderId="0" xfId="0" applyFont="1" applyFill="1" applyBorder="1" applyAlignment="1">
      <alignment horizontal="left" vertical="top"/>
    </xf>
    <xf numFmtId="0" fontId="0" fillId="0" borderId="1" xfId="0" applyFont="1" applyBorder="1" applyAlignment="1">
      <alignment horizontal="left" vertical="top"/>
    </xf>
    <xf numFmtId="0" fontId="7" fillId="4" borderId="5" xfId="0" applyFont="1" applyFill="1" applyBorder="1" applyAlignment="1">
      <alignment vertical="center"/>
    </xf>
    <xf numFmtId="0" fontId="14" fillId="4" borderId="5" xfId="0" applyFont="1" applyFill="1" applyBorder="1" applyAlignment="1">
      <alignment horizontal="center" vertical="center" wrapText="1"/>
    </xf>
    <xf numFmtId="0" fontId="14" fillId="4" borderId="5" xfId="0" applyFont="1" applyFill="1" applyBorder="1" applyAlignment="1"/>
    <xf numFmtId="0" fontId="14" fillId="4" borderId="5" xfId="0" applyFont="1" applyFill="1" applyBorder="1" applyAlignment="1">
      <alignment horizontal="center" vertical="center"/>
    </xf>
    <xf numFmtId="10" fontId="14" fillId="4" borderId="5" xfId="0" applyNumberFormat="1" applyFont="1" applyFill="1" applyBorder="1" applyAlignment="1">
      <alignment horizontal="center" vertical="center"/>
    </xf>
    <xf numFmtId="0" fontId="14" fillId="4" borderId="5" xfId="0" applyFont="1" applyFill="1" applyBorder="1" applyAlignment="1">
      <alignment horizontal="left" vertical="top"/>
    </xf>
    <xf numFmtId="10" fontId="14" fillId="4" borderId="5" xfId="0" applyNumberFormat="1" applyFont="1" applyFill="1" applyBorder="1" applyAlignment="1">
      <alignment horizontal="right" vertical="center"/>
    </xf>
    <xf numFmtId="0" fontId="14" fillId="4" borderId="5" xfId="0" applyFont="1" applyFill="1" applyBorder="1" applyAlignment="1">
      <alignment horizontal="left"/>
    </xf>
    <xf numFmtId="0" fontId="14" fillId="4" borderId="5" xfId="0" applyFont="1" applyFill="1" applyBorder="1" applyAlignment="1">
      <alignment horizontal="justify" vertical="top"/>
    </xf>
    <xf numFmtId="0" fontId="14" fillId="4" borderId="5" xfId="0" applyFont="1" applyFill="1" applyBorder="1" applyAlignment="1">
      <alignment horizontal="center" vertical="top"/>
    </xf>
    <xf numFmtId="0" fontId="2" fillId="4" borderId="5" xfId="0" applyFont="1" applyFill="1" applyBorder="1" applyAlignment="1">
      <alignment horizontal="center" vertical="center"/>
    </xf>
    <xf numFmtId="0" fontId="3" fillId="4" borderId="5" xfId="0" applyFont="1" applyFill="1" applyBorder="1" applyAlignment="1">
      <alignment horizontal="center"/>
    </xf>
    <xf numFmtId="10" fontId="6" fillId="4" borderId="5" xfId="0" applyNumberFormat="1" applyFont="1" applyFill="1" applyBorder="1" applyAlignment="1">
      <alignment horizontal="center" vertical="center"/>
    </xf>
    <xf numFmtId="0" fontId="15" fillId="5" borderId="5" xfId="0" applyFont="1" applyFill="1" applyBorder="1" applyAlignment="1">
      <alignment horizontal="justify" vertical="center"/>
    </xf>
    <xf numFmtId="0" fontId="23" fillId="5" borderId="5" xfId="0" applyFont="1" applyFill="1" applyBorder="1" applyAlignment="1">
      <alignment horizontal="justify" vertical="center"/>
    </xf>
    <xf numFmtId="0" fontId="4" fillId="5" borderId="5" xfId="0" applyFont="1" applyFill="1" applyBorder="1" applyAlignment="1">
      <alignment horizontal="justify" vertical="center"/>
    </xf>
    <xf numFmtId="0" fontId="19" fillId="4" borderId="5" xfId="0" applyFont="1" applyFill="1" applyBorder="1" applyAlignment="1">
      <alignment horizontal="center" vertical="center" wrapText="1"/>
    </xf>
    <xf numFmtId="14" fontId="19" fillId="4" borderId="5" xfId="0" applyNumberFormat="1" applyFont="1" applyFill="1" applyBorder="1" applyAlignment="1">
      <alignment horizontal="center" vertical="center" wrapText="1"/>
    </xf>
    <xf numFmtId="0" fontId="17" fillId="5" borderId="5" xfId="0" applyFont="1" applyFill="1" applyBorder="1" applyAlignment="1">
      <alignment horizontal="justify" vertical="center"/>
    </xf>
    <xf numFmtId="0" fontId="12" fillId="4" borderId="5" xfId="0" applyFont="1" applyFill="1" applyBorder="1" applyAlignment="1">
      <alignment horizontal="center" vertical="center" wrapText="1"/>
    </xf>
    <xf numFmtId="0" fontId="15" fillId="5" borderId="5" xfId="0" applyFont="1" applyFill="1" applyBorder="1" applyAlignment="1">
      <alignment vertical="center" wrapText="1"/>
    </xf>
    <xf numFmtId="0" fontId="17" fillId="5" borderId="5" xfId="0" applyFont="1" applyFill="1" applyBorder="1" applyAlignment="1">
      <alignment horizontal="left" vertical="center" wrapText="1"/>
    </xf>
    <xf numFmtId="14" fontId="14" fillId="4" borderId="5" xfId="0" applyNumberFormat="1" applyFont="1" applyFill="1" applyBorder="1" applyAlignment="1">
      <alignment horizontal="center" vertical="center" wrapText="1"/>
    </xf>
    <xf numFmtId="14" fontId="12" fillId="4" borderId="5" xfId="0" applyNumberFormat="1" applyFont="1" applyFill="1" applyBorder="1" applyAlignment="1">
      <alignment horizontal="center" vertical="center" wrapText="1"/>
    </xf>
    <xf numFmtId="0" fontId="4" fillId="4" borderId="5" xfId="3" applyFont="1" applyFill="1" applyBorder="1" applyAlignment="1">
      <alignment horizontal="right" vertical="center" wrapText="1"/>
    </xf>
    <xf numFmtId="0" fontId="4" fillId="4" borderId="5" xfId="0" applyFont="1" applyFill="1" applyBorder="1" applyAlignment="1">
      <alignment horizontal="center" vertical="center"/>
    </xf>
    <xf numFmtId="0" fontId="18" fillId="4" borderId="5" xfId="0" applyFont="1" applyFill="1" applyBorder="1" applyAlignment="1">
      <alignment horizontal="center" vertical="center" wrapText="1"/>
    </xf>
    <xf numFmtId="17" fontId="2" fillId="4" borderId="5" xfId="0" applyNumberFormat="1" applyFont="1" applyFill="1" applyBorder="1" applyAlignment="1">
      <alignment horizontal="center" vertical="center" wrapText="1"/>
    </xf>
    <xf numFmtId="0" fontId="12" fillId="4" borderId="6" xfId="0" applyFont="1" applyFill="1" applyBorder="1" applyAlignment="1">
      <alignment horizontal="center" vertical="center" wrapText="1"/>
    </xf>
    <xf numFmtId="0" fontId="12" fillId="4" borderId="7"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3" fillId="0" borderId="3" xfId="0" applyFont="1" applyBorder="1" applyAlignment="1">
      <alignment horizontal="center"/>
    </xf>
    <xf numFmtId="0" fontId="3" fillId="0" borderId="4" xfId="0" applyFont="1" applyBorder="1" applyAlignment="1">
      <alignment horizontal="center"/>
    </xf>
    <xf numFmtId="0" fontId="15" fillId="4" borderId="5" xfId="0" applyFont="1" applyFill="1" applyBorder="1" applyAlignment="1">
      <alignment horizontal="center" vertical="center"/>
    </xf>
  </cellXfs>
  <cellStyles count="5">
    <cellStyle name="Millares" xfId="1" builtinId="3"/>
    <cellStyle name="Millares 2" xfId="4"/>
    <cellStyle name="Normal" xfId="0" builtinId="0"/>
    <cellStyle name="Normal 3" xfId="3"/>
    <cellStyle name="Porcentaje" xfId="2" builtinId="5"/>
  </cellStyles>
  <dxfs count="0"/>
  <tableStyles count="0" defaultTableStyle="TableStyleMedium2" defaultPivotStyle="PivotStyleLight16"/>
  <colors>
    <mruColors>
      <color rgb="FF800000"/>
      <color rgb="FF700E31"/>
      <color rgb="FFCC0066"/>
      <color rgb="FFFF9999"/>
      <color rgb="FFBB2F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555626</xdr:colOff>
      <xdr:row>0</xdr:row>
      <xdr:rowOff>47625</xdr:rowOff>
    </xdr:from>
    <xdr:to>
      <xdr:col>0</xdr:col>
      <xdr:colOff>2406872</xdr:colOff>
      <xdr:row>4</xdr:row>
      <xdr:rowOff>285750</xdr:rowOff>
    </xdr:to>
    <xdr:pic>
      <xdr:nvPicPr>
        <xdr:cNvPr id="2" name="Imagen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5626" y="47625"/>
          <a:ext cx="1851246" cy="1349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J372"/>
  <sheetViews>
    <sheetView tabSelected="1" zoomScale="60" zoomScaleNormal="60" workbookViewId="0">
      <selection activeCell="AE19" sqref="AE19"/>
    </sheetView>
  </sheetViews>
  <sheetFormatPr baseColWidth="10" defaultColWidth="5.28515625" defaultRowHeight="15" x14ac:dyDescent="0.25"/>
  <cols>
    <col min="1" max="1" width="48.85546875" style="1" customWidth="1"/>
    <col min="2" max="2" width="60.140625" style="1" customWidth="1"/>
    <col min="3" max="3" width="44.85546875" style="1" customWidth="1"/>
    <col min="4" max="4" width="43.7109375" style="1" customWidth="1"/>
    <col min="5" max="5" width="18.85546875" style="12" customWidth="1"/>
    <col min="6" max="6" width="18.5703125" style="12" customWidth="1"/>
    <col min="7" max="7" width="17.85546875" style="12" customWidth="1"/>
    <col min="8" max="8" width="14.42578125" style="12" customWidth="1"/>
    <col min="9" max="9" width="7.85546875" style="1" hidden="1" customWidth="1"/>
    <col min="10" max="10" width="8.28515625" style="1" hidden="1" customWidth="1"/>
    <col min="11" max="11" width="9.28515625" style="1" hidden="1" customWidth="1"/>
    <col min="12" max="12" width="187.28515625" style="1" hidden="1" customWidth="1"/>
    <col min="13" max="13" width="8.7109375" style="1" hidden="1" customWidth="1"/>
    <col min="14" max="14" width="9" style="1" hidden="1" customWidth="1"/>
    <col min="15" max="15" width="11.140625" style="1" hidden="1" customWidth="1"/>
    <col min="16" max="16" width="255.7109375" style="135" hidden="1" customWidth="1"/>
    <col min="17" max="17" width="10.85546875" style="1" hidden="1" customWidth="1"/>
    <col min="18" max="18" width="11.42578125" style="1" hidden="1" customWidth="1"/>
    <col min="19" max="19" width="8.28515625" style="1" hidden="1" customWidth="1"/>
    <col min="20" max="20" width="255.5703125" style="125" hidden="1" customWidth="1"/>
    <col min="21" max="21" width="10.42578125" style="1" hidden="1" customWidth="1"/>
    <col min="22" max="22" width="9.5703125" style="1" hidden="1" customWidth="1"/>
    <col min="23" max="23" width="11.7109375" style="1" hidden="1" customWidth="1"/>
    <col min="24" max="24" width="181.7109375" style="1" hidden="1" customWidth="1"/>
    <col min="25" max="25" width="16.140625" style="1" hidden="1" customWidth="1"/>
    <col min="26" max="26" width="15.85546875" style="1" hidden="1" customWidth="1"/>
    <col min="27" max="27" width="14.7109375" style="1" hidden="1" customWidth="1"/>
    <col min="28" max="28" width="49.5703125" style="1" hidden="1" customWidth="1"/>
    <col min="29" max="31" width="18.7109375" style="3" customWidth="1"/>
    <col min="32" max="32" width="207.42578125" style="15" customWidth="1"/>
    <col min="33" max="33" width="15" style="1" hidden="1" customWidth="1"/>
    <col min="34" max="34" width="19.28515625" style="1" hidden="1" customWidth="1"/>
    <col min="35" max="35" width="16.140625" style="1" hidden="1" customWidth="1"/>
    <col min="36" max="36" width="18.28515625" style="1" hidden="1" customWidth="1"/>
    <col min="37" max="37" width="16.7109375" style="1" hidden="1" customWidth="1"/>
    <col min="38" max="38" width="17.85546875" style="1" customWidth="1"/>
    <col min="39" max="39" width="19" style="1" customWidth="1"/>
    <col min="40" max="40" width="19.5703125" style="4" customWidth="1"/>
    <col min="41" max="166" width="5.28515625" style="5"/>
    <col min="167" max="16384" width="5.28515625" style="1"/>
  </cols>
  <sheetData>
    <row r="1" spans="1:166" ht="25.5" customHeight="1" x14ac:dyDescent="0.25">
      <c r="A1" s="167"/>
      <c r="B1" s="161" t="s">
        <v>534</v>
      </c>
      <c r="C1" s="161"/>
      <c r="D1" s="161"/>
      <c r="E1" s="161"/>
      <c r="F1" s="161"/>
      <c r="G1" s="161"/>
      <c r="H1" s="161"/>
      <c r="I1" s="161"/>
      <c r="J1" s="161"/>
      <c r="K1" s="161"/>
      <c r="L1" s="161"/>
      <c r="M1" s="161" t="s">
        <v>0</v>
      </c>
      <c r="N1" s="161"/>
      <c r="O1" s="161"/>
      <c r="P1" s="161"/>
      <c r="Q1" s="160" t="s">
        <v>1</v>
      </c>
      <c r="R1" s="160"/>
      <c r="S1" s="160"/>
      <c r="T1" s="160"/>
      <c r="U1" s="160"/>
      <c r="V1" s="160"/>
      <c r="W1" s="160"/>
      <c r="X1" s="160"/>
      <c r="Y1" s="160"/>
      <c r="Z1" s="160"/>
      <c r="AA1" s="160"/>
      <c r="AB1" s="160"/>
      <c r="AC1" s="160"/>
      <c r="AD1" s="160"/>
      <c r="AE1" s="160"/>
      <c r="AF1" s="160"/>
      <c r="AG1" s="160"/>
      <c r="AH1" s="160"/>
      <c r="AI1" s="160"/>
      <c r="AJ1" s="160"/>
      <c r="AK1" s="160"/>
      <c r="AL1" s="163" t="s">
        <v>549</v>
      </c>
      <c r="AM1" s="163"/>
      <c r="AN1" s="163"/>
    </row>
    <row r="2" spans="1:166" ht="26.25" customHeight="1" x14ac:dyDescent="0.25">
      <c r="A2" s="167"/>
      <c r="B2" s="161"/>
      <c r="C2" s="161"/>
      <c r="D2" s="161"/>
      <c r="E2" s="161"/>
      <c r="F2" s="161"/>
      <c r="G2" s="161"/>
      <c r="H2" s="161"/>
      <c r="I2" s="161"/>
      <c r="J2" s="161"/>
      <c r="K2" s="161"/>
      <c r="L2" s="161"/>
      <c r="M2" s="161"/>
      <c r="N2" s="161"/>
      <c r="O2" s="161"/>
      <c r="P2" s="161"/>
      <c r="Q2" s="160" t="s">
        <v>2</v>
      </c>
      <c r="R2" s="160"/>
      <c r="S2" s="160"/>
      <c r="T2" s="160"/>
      <c r="U2" s="160"/>
      <c r="V2" s="160"/>
      <c r="W2" s="160"/>
      <c r="X2" s="160"/>
      <c r="Y2" s="160"/>
      <c r="Z2" s="160"/>
      <c r="AA2" s="160"/>
      <c r="AB2" s="160"/>
      <c r="AC2" s="160"/>
      <c r="AD2" s="160"/>
      <c r="AE2" s="160"/>
      <c r="AF2" s="160"/>
      <c r="AG2" s="160"/>
      <c r="AH2" s="160"/>
      <c r="AI2" s="160"/>
      <c r="AJ2" s="160"/>
      <c r="AK2" s="160"/>
      <c r="AL2" s="163">
        <v>1</v>
      </c>
      <c r="AM2" s="163"/>
      <c r="AN2" s="163"/>
    </row>
    <row r="3" spans="1:166" ht="19.5" customHeight="1" x14ac:dyDescent="0.25">
      <c r="A3" s="167"/>
      <c r="B3" s="161"/>
      <c r="C3" s="161"/>
      <c r="D3" s="161"/>
      <c r="E3" s="161"/>
      <c r="F3" s="161"/>
      <c r="G3" s="161"/>
      <c r="H3" s="161"/>
      <c r="I3" s="161"/>
      <c r="J3" s="161"/>
      <c r="K3" s="161"/>
      <c r="L3" s="161"/>
      <c r="M3" s="161"/>
      <c r="N3" s="161"/>
      <c r="O3" s="161"/>
      <c r="P3" s="161"/>
      <c r="Q3" s="160" t="s">
        <v>3</v>
      </c>
      <c r="R3" s="160"/>
      <c r="S3" s="160"/>
      <c r="T3" s="160"/>
      <c r="U3" s="160"/>
      <c r="V3" s="160"/>
      <c r="W3" s="160"/>
      <c r="X3" s="160"/>
      <c r="Y3" s="160"/>
      <c r="Z3" s="160"/>
      <c r="AA3" s="160"/>
      <c r="AB3" s="160"/>
      <c r="AC3" s="160"/>
      <c r="AD3" s="160"/>
      <c r="AE3" s="160"/>
      <c r="AF3" s="160"/>
      <c r="AG3" s="160"/>
      <c r="AH3" s="160"/>
      <c r="AI3" s="160"/>
      <c r="AJ3" s="160"/>
      <c r="AK3" s="160"/>
      <c r="AL3" s="163">
        <v>43711</v>
      </c>
      <c r="AM3" s="163"/>
      <c r="AN3" s="163"/>
    </row>
    <row r="4" spans="1:166" ht="16.5" customHeight="1" x14ac:dyDescent="0.25">
      <c r="A4" s="167"/>
      <c r="B4" s="161" t="s">
        <v>535</v>
      </c>
      <c r="C4" s="161"/>
      <c r="D4" s="161"/>
      <c r="E4" s="161"/>
      <c r="F4" s="161"/>
      <c r="G4" s="161"/>
      <c r="H4" s="161"/>
      <c r="I4" s="161"/>
      <c r="J4" s="161"/>
      <c r="K4" s="161"/>
      <c r="L4" s="161"/>
      <c r="M4" s="161" t="s">
        <v>4</v>
      </c>
      <c r="N4" s="161"/>
      <c r="O4" s="161"/>
      <c r="P4" s="161"/>
      <c r="Q4" s="160" t="s">
        <v>5</v>
      </c>
      <c r="R4" s="160"/>
      <c r="S4" s="160"/>
      <c r="T4" s="160"/>
      <c r="U4" s="160"/>
      <c r="V4" s="160"/>
      <c r="W4" s="160"/>
      <c r="X4" s="160"/>
      <c r="Y4" s="160"/>
      <c r="Z4" s="160"/>
      <c r="AA4" s="160"/>
      <c r="AB4" s="160"/>
      <c r="AC4" s="160"/>
      <c r="AD4" s="160"/>
      <c r="AE4" s="160"/>
      <c r="AF4" s="160"/>
      <c r="AG4" s="160"/>
      <c r="AH4" s="160"/>
      <c r="AI4" s="160"/>
      <c r="AJ4" s="160"/>
      <c r="AK4" s="160"/>
      <c r="AL4" s="163" t="s">
        <v>550</v>
      </c>
      <c r="AM4" s="163"/>
      <c r="AN4" s="163"/>
    </row>
    <row r="5" spans="1:166" ht="25.5" customHeight="1" x14ac:dyDescent="0.25">
      <c r="A5" s="168"/>
      <c r="B5" s="161"/>
      <c r="C5" s="161"/>
      <c r="D5" s="161"/>
      <c r="E5" s="161"/>
      <c r="F5" s="161"/>
      <c r="G5" s="161"/>
      <c r="H5" s="161"/>
      <c r="I5" s="161"/>
      <c r="J5" s="161"/>
      <c r="K5" s="161"/>
      <c r="L5" s="161"/>
      <c r="M5" s="161"/>
      <c r="N5" s="161"/>
      <c r="O5" s="161"/>
      <c r="P5" s="161"/>
      <c r="Q5" s="160"/>
      <c r="R5" s="160"/>
      <c r="S5" s="160"/>
      <c r="T5" s="160"/>
      <c r="U5" s="160"/>
      <c r="V5" s="160"/>
      <c r="W5" s="160"/>
      <c r="X5" s="160"/>
      <c r="Y5" s="160"/>
      <c r="Z5" s="160"/>
      <c r="AA5" s="160"/>
      <c r="AB5" s="160"/>
      <c r="AC5" s="160"/>
      <c r="AD5" s="160"/>
      <c r="AE5" s="160"/>
      <c r="AF5" s="160"/>
      <c r="AG5" s="160"/>
      <c r="AH5" s="160"/>
      <c r="AI5" s="160"/>
      <c r="AJ5" s="160"/>
      <c r="AK5" s="160"/>
      <c r="AL5" s="163"/>
      <c r="AM5" s="163"/>
      <c r="AN5" s="163"/>
    </row>
    <row r="6" spans="1:166" s="13" customFormat="1" ht="34.5" customHeight="1" x14ac:dyDescent="0.25">
      <c r="A6" s="162" t="s">
        <v>6</v>
      </c>
      <c r="B6" s="162" t="s">
        <v>7</v>
      </c>
      <c r="C6" s="162" t="s">
        <v>533</v>
      </c>
      <c r="D6" s="162" t="s">
        <v>8</v>
      </c>
      <c r="E6" s="162" t="s">
        <v>9</v>
      </c>
      <c r="F6" s="155" t="s">
        <v>10</v>
      </c>
      <c r="G6" s="155" t="s">
        <v>11</v>
      </c>
      <c r="H6" s="155" t="s">
        <v>12</v>
      </c>
      <c r="I6" s="155" t="s">
        <v>13</v>
      </c>
      <c r="J6" s="155"/>
      <c r="K6" s="155"/>
      <c r="L6" s="164" t="s">
        <v>14</v>
      </c>
      <c r="M6" s="155" t="s">
        <v>15</v>
      </c>
      <c r="N6" s="155"/>
      <c r="O6" s="155"/>
      <c r="P6" s="164" t="s">
        <v>14</v>
      </c>
      <c r="Q6" s="155" t="s">
        <v>16</v>
      </c>
      <c r="R6" s="155"/>
      <c r="S6" s="155"/>
      <c r="T6" s="155" t="s">
        <v>14</v>
      </c>
      <c r="U6" s="155" t="s">
        <v>17</v>
      </c>
      <c r="V6" s="155"/>
      <c r="W6" s="155"/>
      <c r="X6" s="155" t="s">
        <v>14</v>
      </c>
      <c r="Y6" s="155" t="s">
        <v>18</v>
      </c>
      <c r="Z6" s="155"/>
      <c r="AA6" s="155"/>
      <c r="AB6" s="155" t="s">
        <v>14</v>
      </c>
      <c r="AC6" s="152" t="s">
        <v>19</v>
      </c>
      <c r="AD6" s="152"/>
      <c r="AE6" s="152"/>
      <c r="AF6" s="152" t="s">
        <v>14</v>
      </c>
      <c r="AG6" s="155" t="s">
        <v>20</v>
      </c>
      <c r="AH6" s="155" t="s">
        <v>14</v>
      </c>
      <c r="AI6" s="155" t="s">
        <v>21</v>
      </c>
      <c r="AJ6" s="155" t="s">
        <v>14</v>
      </c>
      <c r="AK6" s="155" t="s">
        <v>22</v>
      </c>
      <c r="AL6" s="163" t="s">
        <v>495</v>
      </c>
      <c r="AM6" s="163"/>
      <c r="AN6" s="163"/>
      <c r="AO6" s="126"/>
      <c r="AP6" s="126"/>
      <c r="AQ6" s="126"/>
      <c r="AR6" s="126"/>
      <c r="AS6" s="126"/>
      <c r="AT6" s="126"/>
      <c r="AU6" s="126"/>
      <c r="AV6" s="126"/>
      <c r="AW6" s="126"/>
      <c r="AX6" s="126"/>
      <c r="AY6" s="126"/>
      <c r="AZ6" s="126"/>
      <c r="BA6" s="126"/>
      <c r="BB6" s="126"/>
      <c r="BC6" s="126"/>
      <c r="BD6" s="126"/>
      <c r="BE6" s="126"/>
      <c r="BF6" s="126"/>
      <c r="BG6" s="126"/>
      <c r="BH6" s="126"/>
      <c r="BI6" s="126"/>
      <c r="BJ6" s="126"/>
      <c r="BK6" s="126"/>
      <c r="BL6" s="126"/>
      <c r="BM6" s="126"/>
      <c r="BN6" s="126"/>
      <c r="BO6" s="126"/>
      <c r="BP6" s="126"/>
      <c r="BQ6" s="126"/>
      <c r="BR6" s="126"/>
      <c r="BS6" s="126"/>
      <c r="BT6" s="126"/>
      <c r="BU6" s="126"/>
      <c r="BV6" s="126"/>
      <c r="BW6" s="126"/>
      <c r="BX6" s="126"/>
      <c r="BY6" s="126"/>
      <c r="BZ6" s="126"/>
      <c r="CA6" s="126"/>
      <c r="CB6" s="126"/>
      <c r="CC6" s="126"/>
      <c r="CD6" s="126"/>
      <c r="CE6" s="126"/>
      <c r="CF6" s="126"/>
      <c r="CG6" s="126"/>
      <c r="CH6" s="126"/>
      <c r="CI6" s="126"/>
      <c r="CJ6" s="126"/>
      <c r="CK6" s="126"/>
      <c r="CL6" s="126"/>
      <c r="CM6" s="126"/>
      <c r="CN6" s="126"/>
      <c r="CO6" s="126"/>
      <c r="CP6" s="126"/>
      <c r="CQ6" s="126"/>
      <c r="CR6" s="126"/>
      <c r="CS6" s="126"/>
      <c r="CT6" s="126"/>
      <c r="CU6" s="126"/>
      <c r="CV6" s="126"/>
      <c r="CW6" s="126"/>
      <c r="CX6" s="126"/>
      <c r="CY6" s="126"/>
      <c r="CZ6" s="126"/>
      <c r="DA6" s="126"/>
      <c r="DB6" s="126"/>
      <c r="DC6" s="126"/>
      <c r="DD6" s="126"/>
      <c r="DE6" s="126"/>
      <c r="DF6" s="126"/>
      <c r="DG6" s="126"/>
      <c r="DH6" s="126"/>
      <c r="DI6" s="126"/>
      <c r="DJ6" s="126"/>
      <c r="DK6" s="126"/>
      <c r="DL6" s="126"/>
      <c r="DM6" s="126"/>
      <c r="DN6" s="126"/>
      <c r="DO6" s="126"/>
      <c r="DP6" s="126"/>
      <c r="DQ6" s="126"/>
      <c r="DR6" s="126"/>
      <c r="DS6" s="126"/>
      <c r="DT6" s="126"/>
      <c r="DU6" s="126"/>
      <c r="DV6" s="126"/>
      <c r="DW6" s="126"/>
      <c r="DX6" s="126"/>
      <c r="DY6" s="126"/>
      <c r="DZ6" s="126"/>
      <c r="EA6" s="126"/>
      <c r="EB6" s="126"/>
      <c r="EC6" s="126"/>
      <c r="ED6" s="126"/>
      <c r="EE6" s="126"/>
      <c r="EF6" s="126"/>
      <c r="EG6" s="126"/>
      <c r="EH6" s="126"/>
      <c r="EI6" s="126"/>
      <c r="EJ6" s="126"/>
      <c r="EK6" s="126"/>
      <c r="EL6" s="126"/>
      <c r="EM6" s="126"/>
      <c r="EN6" s="126"/>
      <c r="EO6" s="126"/>
      <c r="EP6" s="126"/>
      <c r="EQ6" s="126"/>
      <c r="ER6" s="126"/>
      <c r="ES6" s="126"/>
      <c r="ET6" s="126"/>
      <c r="EU6" s="126"/>
      <c r="EV6" s="126"/>
      <c r="EW6" s="126"/>
      <c r="EX6" s="126"/>
      <c r="EY6" s="126"/>
      <c r="EZ6" s="126"/>
      <c r="FA6" s="126"/>
      <c r="FB6" s="126"/>
      <c r="FC6" s="126"/>
      <c r="FD6" s="126"/>
      <c r="FE6" s="126"/>
      <c r="FF6" s="126"/>
      <c r="FG6" s="126"/>
      <c r="FH6" s="126"/>
      <c r="FI6" s="126"/>
      <c r="FJ6" s="126"/>
    </row>
    <row r="7" spans="1:166" s="13" customFormat="1" ht="36" customHeight="1" x14ac:dyDescent="0.25">
      <c r="A7" s="162"/>
      <c r="B7" s="162"/>
      <c r="C7" s="162" t="s">
        <v>23</v>
      </c>
      <c r="D7" s="162"/>
      <c r="E7" s="162"/>
      <c r="F7" s="155"/>
      <c r="G7" s="155"/>
      <c r="H7" s="155"/>
      <c r="I7" s="155"/>
      <c r="J7" s="155"/>
      <c r="K7" s="155"/>
      <c r="L7" s="165"/>
      <c r="M7" s="155"/>
      <c r="N7" s="155"/>
      <c r="O7" s="155"/>
      <c r="P7" s="165"/>
      <c r="Q7" s="155"/>
      <c r="R7" s="155"/>
      <c r="S7" s="155"/>
      <c r="T7" s="155"/>
      <c r="U7" s="155"/>
      <c r="V7" s="155"/>
      <c r="W7" s="155"/>
      <c r="X7" s="155"/>
      <c r="Y7" s="155"/>
      <c r="Z7" s="155"/>
      <c r="AA7" s="155"/>
      <c r="AB7" s="155"/>
      <c r="AC7" s="152"/>
      <c r="AD7" s="152"/>
      <c r="AE7" s="152"/>
      <c r="AF7" s="152"/>
      <c r="AG7" s="155"/>
      <c r="AH7" s="155"/>
      <c r="AI7" s="155"/>
      <c r="AJ7" s="155"/>
      <c r="AK7" s="155"/>
      <c r="AL7" s="163"/>
      <c r="AM7" s="163"/>
      <c r="AN7" s="163"/>
      <c r="AO7" s="126"/>
      <c r="AP7" s="126"/>
      <c r="AQ7" s="126"/>
      <c r="AR7" s="126"/>
      <c r="AS7" s="126"/>
      <c r="AT7" s="126"/>
      <c r="AU7" s="126"/>
      <c r="AV7" s="126"/>
      <c r="AW7" s="126"/>
      <c r="AX7" s="126"/>
      <c r="AY7" s="126"/>
      <c r="AZ7" s="126"/>
      <c r="BA7" s="126"/>
      <c r="BB7" s="126"/>
      <c r="BC7" s="126"/>
      <c r="BD7" s="126"/>
      <c r="BE7" s="126"/>
      <c r="BF7" s="126"/>
      <c r="BG7" s="126"/>
      <c r="BH7" s="126"/>
      <c r="BI7" s="126"/>
      <c r="BJ7" s="126"/>
      <c r="BK7" s="126"/>
      <c r="BL7" s="126"/>
      <c r="BM7" s="126"/>
      <c r="BN7" s="126"/>
      <c r="BO7" s="126"/>
      <c r="BP7" s="126"/>
      <c r="BQ7" s="126"/>
      <c r="BR7" s="126"/>
      <c r="BS7" s="126"/>
      <c r="BT7" s="126"/>
      <c r="BU7" s="126"/>
      <c r="BV7" s="126"/>
      <c r="BW7" s="126"/>
      <c r="BX7" s="126"/>
      <c r="BY7" s="126"/>
      <c r="BZ7" s="126"/>
      <c r="CA7" s="126"/>
      <c r="CB7" s="126"/>
      <c r="CC7" s="126"/>
      <c r="CD7" s="126"/>
      <c r="CE7" s="126"/>
      <c r="CF7" s="126"/>
      <c r="CG7" s="126"/>
      <c r="CH7" s="126"/>
      <c r="CI7" s="126"/>
      <c r="CJ7" s="126"/>
      <c r="CK7" s="126"/>
      <c r="CL7" s="126"/>
      <c r="CM7" s="126"/>
      <c r="CN7" s="126"/>
      <c r="CO7" s="126"/>
      <c r="CP7" s="126"/>
      <c r="CQ7" s="126"/>
      <c r="CR7" s="126"/>
      <c r="CS7" s="126"/>
      <c r="CT7" s="126"/>
      <c r="CU7" s="126"/>
      <c r="CV7" s="126"/>
      <c r="CW7" s="126"/>
      <c r="CX7" s="126"/>
      <c r="CY7" s="126"/>
      <c r="CZ7" s="126"/>
      <c r="DA7" s="126"/>
      <c r="DB7" s="126"/>
      <c r="DC7" s="126"/>
      <c r="DD7" s="126"/>
      <c r="DE7" s="126"/>
      <c r="DF7" s="126"/>
      <c r="DG7" s="126"/>
      <c r="DH7" s="126"/>
      <c r="DI7" s="126"/>
      <c r="DJ7" s="126"/>
      <c r="DK7" s="126"/>
      <c r="DL7" s="126"/>
      <c r="DM7" s="126"/>
      <c r="DN7" s="126"/>
      <c r="DO7" s="126"/>
      <c r="DP7" s="126"/>
      <c r="DQ7" s="126"/>
      <c r="DR7" s="126"/>
      <c r="DS7" s="126"/>
      <c r="DT7" s="126"/>
      <c r="DU7" s="126"/>
      <c r="DV7" s="126"/>
      <c r="DW7" s="126"/>
      <c r="DX7" s="126"/>
      <c r="DY7" s="126"/>
      <c r="DZ7" s="126"/>
      <c r="EA7" s="126"/>
      <c r="EB7" s="126"/>
      <c r="EC7" s="126"/>
      <c r="ED7" s="126"/>
      <c r="EE7" s="126"/>
      <c r="EF7" s="126"/>
      <c r="EG7" s="126"/>
      <c r="EH7" s="126"/>
      <c r="EI7" s="126"/>
      <c r="EJ7" s="126"/>
      <c r="EK7" s="126"/>
      <c r="EL7" s="126"/>
      <c r="EM7" s="126"/>
      <c r="EN7" s="126"/>
      <c r="EO7" s="126"/>
      <c r="EP7" s="126"/>
      <c r="EQ7" s="126"/>
      <c r="ER7" s="126"/>
      <c r="ES7" s="126"/>
      <c r="ET7" s="126"/>
      <c r="EU7" s="126"/>
      <c r="EV7" s="126"/>
      <c r="EW7" s="126"/>
      <c r="EX7" s="126"/>
      <c r="EY7" s="126"/>
      <c r="EZ7" s="126"/>
      <c r="FA7" s="126"/>
      <c r="FB7" s="126"/>
      <c r="FC7" s="126"/>
      <c r="FD7" s="126"/>
      <c r="FE7" s="126"/>
      <c r="FF7" s="126"/>
      <c r="FG7" s="126"/>
      <c r="FH7" s="126"/>
      <c r="FI7" s="126"/>
      <c r="FJ7" s="126"/>
    </row>
    <row r="8" spans="1:166" s="13" customFormat="1" ht="42.75" customHeight="1" x14ac:dyDescent="0.25">
      <c r="A8" s="162"/>
      <c r="B8" s="162"/>
      <c r="C8" s="162"/>
      <c r="D8" s="162"/>
      <c r="E8" s="162"/>
      <c r="F8" s="155"/>
      <c r="G8" s="155"/>
      <c r="H8" s="155"/>
      <c r="I8" s="158" t="s">
        <v>24</v>
      </c>
      <c r="J8" s="158"/>
      <c r="K8" s="158"/>
      <c r="L8" s="165"/>
      <c r="M8" s="158" t="s">
        <v>25</v>
      </c>
      <c r="N8" s="158"/>
      <c r="O8" s="158"/>
      <c r="P8" s="165"/>
      <c r="Q8" s="159">
        <v>44285</v>
      </c>
      <c r="R8" s="159"/>
      <c r="S8" s="159"/>
      <c r="T8" s="127"/>
      <c r="U8" s="159">
        <v>44377</v>
      </c>
      <c r="V8" s="159"/>
      <c r="W8" s="159"/>
      <c r="X8" s="16"/>
      <c r="Y8" s="159">
        <v>44469</v>
      </c>
      <c r="Z8" s="159"/>
      <c r="AA8" s="159"/>
      <c r="AB8" s="155"/>
      <c r="AC8" s="153">
        <v>44561</v>
      </c>
      <c r="AD8" s="153"/>
      <c r="AE8" s="153"/>
      <c r="AF8" s="152"/>
      <c r="AG8" s="17"/>
      <c r="AH8" s="16"/>
      <c r="AI8" s="17"/>
      <c r="AJ8" s="17"/>
      <c r="AK8" s="17"/>
      <c r="AL8" s="169" t="s">
        <v>26</v>
      </c>
      <c r="AM8" s="169"/>
      <c r="AN8" s="169"/>
      <c r="AO8" s="126"/>
      <c r="AP8" s="126"/>
      <c r="AQ8" s="126"/>
      <c r="AR8" s="126"/>
      <c r="AS8" s="126"/>
      <c r="AT8" s="126"/>
      <c r="AU8" s="126"/>
      <c r="AV8" s="126"/>
      <c r="AW8" s="126"/>
      <c r="AX8" s="126"/>
      <c r="AY8" s="126"/>
      <c r="AZ8" s="126"/>
      <c r="BA8" s="126"/>
      <c r="BB8" s="126"/>
      <c r="BC8" s="126"/>
      <c r="BD8" s="126"/>
      <c r="BE8" s="126"/>
      <c r="BF8" s="126"/>
      <c r="BG8" s="126"/>
      <c r="BH8" s="126"/>
      <c r="BI8" s="126"/>
      <c r="BJ8" s="126"/>
      <c r="BK8" s="126"/>
      <c r="BL8" s="126"/>
      <c r="BM8" s="126"/>
      <c r="BN8" s="126"/>
      <c r="BO8" s="126"/>
      <c r="BP8" s="126"/>
      <c r="BQ8" s="126"/>
      <c r="BR8" s="126"/>
      <c r="BS8" s="126"/>
      <c r="BT8" s="126"/>
      <c r="BU8" s="126"/>
      <c r="BV8" s="126"/>
      <c r="BW8" s="126"/>
      <c r="BX8" s="126"/>
      <c r="BY8" s="126"/>
      <c r="BZ8" s="126"/>
      <c r="CA8" s="126"/>
      <c r="CB8" s="126"/>
      <c r="CC8" s="126"/>
      <c r="CD8" s="126"/>
      <c r="CE8" s="126"/>
      <c r="CF8" s="126"/>
      <c r="CG8" s="126"/>
      <c r="CH8" s="126"/>
      <c r="CI8" s="126"/>
      <c r="CJ8" s="126"/>
      <c r="CK8" s="126"/>
      <c r="CL8" s="126"/>
      <c r="CM8" s="126"/>
      <c r="CN8" s="126"/>
      <c r="CO8" s="126"/>
      <c r="CP8" s="126"/>
      <c r="CQ8" s="126"/>
      <c r="CR8" s="126"/>
      <c r="CS8" s="126"/>
      <c r="CT8" s="126"/>
      <c r="CU8" s="126"/>
      <c r="CV8" s="126"/>
      <c r="CW8" s="126"/>
      <c r="CX8" s="126"/>
      <c r="CY8" s="126"/>
      <c r="CZ8" s="126"/>
      <c r="DA8" s="126"/>
      <c r="DB8" s="126"/>
      <c r="DC8" s="126"/>
      <c r="DD8" s="126"/>
      <c r="DE8" s="126"/>
      <c r="DF8" s="126"/>
      <c r="DG8" s="126"/>
      <c r="DH8" s="126"/>
      <c r="DI8" s="126"/>
      <c r="DJ8" s="126"/>
      <c r="DK8" s="126"/>
      <c r="DL8" s="126"/>
      <c r="DM8" s="126"/>
      <c r="DN8" s="126"/>
      <c r="DO8" s="126"/>
      <c r="DP8" s="126"/>
      <c r="DQ8" s="126"/>
      <c r="DR8" s="126"/>
      <c r="DS8" s="126"/>
      <c r="DT8" s="126"/>
      <c r="DU8" s="126"/>
      <c r="DV8" s="126"/>
      <c r="DW8" s="126"/>
      <c r="DX8" s="126"/>
      <c r="DY8" s="126"/>
      <c r="DZ8" s="126"/>
      <c r="EA8" s="126"/>
      <c r="EB8" s="126"/>
      <c r="EC8" s="126"/>
      <c r="ED8" s="126"/>
      <c r="EE8" s="126"/>
      <c r="EF8" s="126"/>
      <c r="EG8" s="126"/>
      <c r="EH8" s="126"/>
      <c r="EI8" s="126"/>
      <c r="EJ8" s="126"/>
      <c r="EK8" s="126"/>
      <c r="EL8" s="126"/>
      <c r="EM8" s="126"/>
      <c r="EN8" s="126"/>
      <c r="EO8" s="126"/>
      <c r="EP8" s="126"/>
      <c r="EQ8" s="126"/>
      <c r="ER8" s="126"/>
      <c r="ES8" s="126"/>
      <c r="ET8" s="126"/>
      <c r="EU8" s="126"/>
      <c r="EV8" s="126"/>
      <c r="EW8" s="126"/>
      <c r="EX8" s="126"/>
      <c r="EY8" s="126"/>
      <c r="EZ8" s="126"/>
      <c r="FA8" s="126"/>
      <c r="FB8" s="126"/>
      <c r="FC8" s="126"/>
      <c r="FD8" s="126"/>
      <c r="FE8" s="126"/>
      <c r="FF8" s="126"/>
      <c r="FG8" s="126"/>
      <c r="FH8" s="126"/>
      <c r="FI8" s="126"/>
      <c r="FJ8" s="126"/>
    </row>
    <row r="9" spans="1:166" s="13" customFormat="1" ht="73.5" customHeight="1" x14ac:dyDescent="0.25">
      <c r="A9" s="162"/>
      <c r="B9" s="162"/>
      <c r="C9" s="162"/>
      <c r="D9" s="162"/>
      <c r="E9" s="162"/>
      <c r="F9" s="155"/>
      <c r="G9" s="155"/>
      <c r="H9" s="155"/>
      <c r="I9" s="18" t="s">
        <v>27</v>
      </c>
      <c r="J9" s="18" t="s">
        <v>28</v>
      </c>
      <c r="K9" s="18" t="s">
        <v>29</v>
      </c>
      <c r="L9" s="166"/>
      <c r="M9" s="18" t="s">
        <v>27</v>
      </c>
      <c r="N9" s="18" t="s">
        <v>28</v>
      </c>
      <c r="O9" s="18" t="s">
        <v>29</v>
      </c>
      <c r="P9" s="166"/>
      <c r="Q9" s="18" t="s">
        <v>27</v>
      </c>
      <c r="R9" s="18" t="s">
        <v>28</v>
      </c>
      <c r="S9" s="18" t="s">
        <v>29</v>
      </c>
      <c r="T9" s="127"/>
      <c r="U9" s="18" t="s">
        <v>27</v>
      </c>
      <c r="V9" s="18" t="s">
        <v>28</v>
      </c>
      <c r="W9" s="18" t="s">
        <v>29</v>
      </c>
      <c r="X9" s="16"/>
      <c r="Y9" s="18" t="s">
        <v>27</v>
      </c>
      <c r="Z9" s="18" t="s">
        <v>28</v>
      </c>
      <c r="AA9" s="18" t="s">
        <v>29</v>
      </c>
      <c r="AB9" s="155"/>
      <c r="AC9" s="19" t="s">
        <v>27</v>
      </c>
      <c r="AD9" s="19" t="s">
        <v>28</v>
      </c>
      <c r="AE9" s="19" t="s">
        <v>29</v>
      </c>
      <c r="AF9" s="152"/>
      <c r="AG9" s="16"/>
      <c r="AH9" s="17"/>
      <c r="AI9" s="16"/>
      <c r="AJ9" s="17"/>
      <c r="AK9" s="17"/>
      <c r="AL9" s="20" t="s">
        <v>30</v>
      </c>
      <c r="AM9" s="21" t="s">
        <v>31</v>
      </c>
      <c r="AN9" s="20" t="s">
        <v>32</v>
      </c>
      <c r="AO9" s="126"/>
      <c r="AP9" s="126"/>
      <c r="AQ9" s="126"/>
      <c r="AR9" s="126"/>
      <c r="AS9" s="126"/>
      <c r="AT9" s="126"/>
      <c r="AU9" s="126"/>
      <c r="AV9" s="126"/>
      <c r="AW9" s="126"/>
      <c r="AX9" s="126"/>
      <c r="AY9" s="126"/>
      <c r="AZ9" s="126"/>
      <c r="BA9" s="126"/>
      <c r="BB9" s="126"/>
      <c r="BC9" s="126"/>
      <c r="BD9" s="126"/>
      <c r="BE9" s="126"/>
      <c r="BF9" s="126"/>
      <c r="BG9" s="126"/>
      <c r="BH9" s="126"/>
      <c r="BI9" s="126"/>
      <c r="BJ9" s="126"/>
      <c r="BK9" s="126"/>
      <c r="BL9" s="126"/>
      <c r="BM9" s="126"/>
      <c r="BN9" s="126"/>
      <c r="BO9" s="126"/>
      <c r="BP9" s="126"/>
      <c r="BQ9" s="126"/>
      <c r="BR9" s="126"/>
      <c r="BS9" s="126"/>
      <c r="BT9" s="126"/>
      <c r="BU9" s="126"/>
      <c r="BV9" s="126"/>
      <c r="BW9" s="126"/>
      <c r="BX9" s="126"/>
      <c r="BY9" s="126"/>
      <c r="BZ9" s="126"/>
      <c r="CA9" s="126"/>
      <c r="CB9" s="126"/>
      <c r="CC9" s="126"/>
      <c r="CD9" s="126"/>
      <c r="CE9" s="126"/>
      <c r="CF9" s="126"/>
      <c r="CG9" s="126"/>
      <c r="CH9" s="126"/>
      <c r="CI9" s="126"/>
      <c r="CJ9" s="126"/>
      <c r="CK9" s="126"/>
      <c r="CL9" s="126"/>
      <c r="CM9" s="126"/>
      <c r="CN9" s="126"/>
      <c r="CO9" s="126"/>
      <c r="CP9" s="126"/>
      <c r="CQ9" s="126"/>
      <c r="CR9" s="126"/>
      <c r="CS9" s="126"/>
      <c r="CT9" s="126"/>
      <c r="CU9" s="126"/>
      <c r="CV9" s="126"/>
      <c r="CW9" s="126"/>
      <c r="CX9" s="126"/>
      <c r="CY9" s="126"/>
      <c r="CZ9" s="126"/>
      <c r="DA9" s="126"/>
      <c r="DB9" s="126"/>
      <c r="DC9" s="126"/>
      <c r="DD9" s="126"/>
      <c r="DE9" s="126"/>
      <c r="DF9" s="126"/>
      <c r="DG9" s="126"/>
      <c r="DH9" s="126"/>
      <c r="DI9" s="126"/>
      <c r="DJ9" s="126"/>
      <c r="DK9" s="126"/>
      <c r="DL9" s="126"/>
      <c r="DM9" s="126"/>
      <c r="DN9" s="126"/>
      <c r="DO9" s="126"/>
      <c r="DP9" s="126"/>
      <c r="DQ9" s="126"/>
      <c r="DR9" s="126"/>
      <c r="DS9" s="126"/>
      <c r="DT9" s="126"/>
      <c r="DU9" s="126"/>
      <c r="DV9" s="126"/>
      <c r="DW9" s="126"/>
      <c r="DX9" s="126"/>
      <c r="DY9" s="126"/>
      <c r="DZ9" s="126"/>
      <c r="EA9" s="126"/>
      <c r="EB9" s="126"/>
      <c r="EC9" s="126"/>
      <c r="ED9" s="126"/>
      <c r="EE9" s="126"/>
      <c r="EF9" s="126"/>
      <c r="EG9" s="126"/>
      <c r="EH9" s="126"/>
      <c r="EI9" s="126"/>
      <c r="EJ9" s="126"/>
      <c r="EK9" s="126"/>
      <c r="EL9" s="126"/>
      <c r="EM9" s="126"/>
      <c r="EN9" s="126"/>
      <c r="EO9" s="126"/>
      <c r="EP9" s="126"/>
      <c r="EQ9" s="126"/>
      <c r="ER9" s="126"/>
      <c r="ES9" s="126"/>
      <c r="ET9" s="126"/>
      <c r="EU9" s="126"/>
      <c r="EV9" s="126"/>
      <c r="EW9" s="126"/>
      <c r="EX9" s="126"/>
      <c r="EY9" s="126"/>
      <c r="EZ9" s="126"/>
      <c r="FA9" s="126"/>
      <c r="FB9" s="126"/>
      <c r="FC9" s="126"/>
      <c r="FD9" s="126"/>
      <c r="FE9" s="126"/>
      <c r="FF9" s="126"/>
      <c r="FG9" s="126"/>
      <c r="FH9" s="126"/>
      <c r="FI9" s="126"/>
      <c r="FJ9" s="126"/>
    </row>
    <row r="10" spans="1:166" s="8" customFormat="1" ht="119.25" customHeight="1" x14ac:dyDescent="0.25">
      <c r="A10" s="156" t="s">
        <v>538</v>
      </c>
      <c r="B10" s="22" t="s">
        <v>33</v>
      </c>
      <c r="C10" s="22" t="s">
        <v>34</v>
      </c>
      <c r="D10" s="22" t="s">
        <v>35</v>
      </c>
      <c r="E10" s="23" t="s">
        <v>36</v>
      </c>
      <c r="F10" s="23" t="s">
        <v>37</v>
      </c>
      <c r="G10" s="24" t="s">
        <v>38</v>
      </c>
      <c r="H10" s="24" t="s">
        <v>39</v>
      </c>
      <c r="I10" s="25">
        <v>10</v>
      </c>
      <c r="J10" s="25">
        <v>3.31</v>
      </c>
      <c r="K10" s="25">
        <v>33.1</v>
      </c>
      <c r="L10" s="31" t="s">
        <v>40</v>
      </c>
      <c r="M10" s="25">
        <v>7</v>
      </c>
      <c r="N10" s="25">
        <v>6</v>
      </c>
      <c r="O10" s="26">
        <f t="shared" ref="O10:O11" si="0">+N10/M10</f>
        <v>0.8571428571428571</v>
      </c>
      <c r="P10" s="31" t="s">
        <v>41</v>
      </c>
      <c r="Q10" s="25">
        <v>40</v>
      </c>
      <c r="R10" s="25">
        <v>10</v>
      </c>
      <c r="S10" s="27">
        <v>0.25</v>
      </c>
      <c r="T10" s="117" t="s">
        <v>42</v>
      </c>
      <c r="U10" s="28">
        <v>40</v>
      </c>
      <c r="V10" s="28">
        <v>20</v>
      </c>
      <c r="W10" s="29">
        <f t="shared" ref="W10:W11" si="1">+V10/U10</f>
        <v>0.5</v>
      </c>
      <c r="X10" s="29" t="s">
        <v>43</v>
      </c>
      <c r="Y10" s="28">
        <v>40</v>
      </c>
      <c r="Z10" s="28">
        <v>40</v>
      </c>
      <c r="AA10" s="29">
        <f>+Z10/Y10</f>
        <v>1</v>
      </c>
      <c r="AB10" s="23" t="s">
        <v>44</v>
      </c>
      <c r="AC10" s="30">
        <v>40</v>
      </c>
      <c r="AD10" s="30">
        <v>40</v>
      </c>
      <c r="AE10" s="27">
        <f t="shared" ref="AE10:AE11" si="2">IFERROR(AD10/AC10,0)</f>
        <v>1</v>
      </c>
      <c r="AF10" s="31" t="s">
        <v>483</v>
      </c>
      <c r="AG10" s="32"/>
      <c r="AH10" s="32"/>
      <c r="AI10" s="32"/>
      <c r="AJ10" s="33"/>
      <c r="AK10" s="33"/>
      <c r="AL10" s="34">
        <v>100</v>
      </c>
      <c r="AM10" s="34">
        <v>40</v>
      </c>
      <c r="AN10" s="35">
        <v>0.4</v>
      </c>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9"/>
      <c r="CL10" s="9"/>
      <c r="CM10" s="9"/>
      <c r="CN10" s="9"/>
      <c r="CO10" s="9"/>
      <c r="CP10" s="9"/>
      <c r="CQ10" s="9"/>
      <c r="CR10" s="9"/>
      <c r="CS10" s="9"/>
      <c r="CT10" s="9"/>
      <c r="CU10" s="9"/>
      <c r="CV10" s="9"/>
      <c r="CW10" s="9"/>
      <c r="CX10" s="9"/>
      <c r="CY10" s="9"/>
      <c r="CZ10" s="9"/>
      <c r="DA10" s="9"/>
      <c r="DB10" s="9"/>
      <c r="DC10" s="9"/>
      <c r="DD10" s="9"/>
      <c r="DE10" s="9"/>
      <c r="DF10" s="9"/>
      <c r="DG10" s="9"/>
      <c r="DH10" s="9"/>
      <c r="DI10" s="9"/>
      <c r="DJ10" s="9"/>
      <c r="DK10" s="9"/>
      <c r="DL10" s="9"/>
      <c r="DM10" s="9"/>
      <c r="DN10" s="9"/>
      <c r="DO10" s="9"/>
      <c r="DP10" s="9"/>
      <c r="DQ10" s="9"/>
      <c r="DR10" s="9"/>
      <c r="DS10" s="9"/>
      <c r="DT10" s="9"/>
      <c r="DU10" s="9"/>
      <c r="DV10" s="9"/>
      <c r="DW10" s="9"/>
      <c r="DX10" s="9"/>
      <c r="DY10" s="9"/>
      <c r="DZ10" s="9"/>
      <c r="EA10" s="9"/>
      <c r="EB10" s="9"/>
      <c r="EC10" s="9"/>
      <c r="ED10" s="9"/>
      <c r="EE10" s="9"/>
      <c r="EF10" s="9"/>
      <c r="EG10" s="9"/>
      <c r="EH10" s="9"/>
      <c r="EI10" s="9"/>
      <c r="EJ10" s="9"/>
      <c r="EK10" s="9"/>
      <c r="EL10" s="9"/>
      <c r="EM10" s="9"/>
      <c r="EN10" s="9"/>
      <c r="EO10" s="9"/>
      <c r="EP10" s="9"/>
      <c r="EQ10" s="9"/>
      <c r="ER10" s="9"/>
      <c r="ES10" s="9"/>
      <c r="ET10" s="9"/>
      <c r="EU10" s="9"/>
      <c r="EV10" s="9"/>
      <c r="EW10" s="9"/>
      <c r="EX10" s="9"/>
      <c r="EY10" s="9"/>
      <c r="EZ10" s="9"/>
      <c r="FA10" s="9"/>
      <c r="FB10" s="9"/>
      <c r="FC10" s="9"/>
      <c r="FD10" s="9"/>
      <c r="FE10" s="9"/>
      <c r="FF10" s="9"/>
      <c r="FG10" s="9"/>
      <c r="FH10" s="9"/>
      <c r="FI10" s="9"/>
      <c r="FJ10" s="9"/>
    </row>
    <row r="11" spans="1:166" s="8" customFormat="1" ht="153" customHeight="1" x14ac:dyDescent="0.25">
      <c r="A11" s="156"/>
      <c r="B11" s="22" t="s">
        <v>45</v>
      </c>
      <c r="C11" s="22" t="s">
        <v>46</v>
      </c>
      <c r="D11" s="22" t="s">
        <v>47</v>
      </c>
      <c r="E11" s="23" t="s">
        <v>36</v>
      </c>
      <c r="F11" s="23" t="s">
        <v>48</v>
      </c>
      <c r="G11" s="24" t="s">
        <v>539</v>
      </c>
      <c r="H11" s="24" t="s">
        <v>49</v>
      </c>
      <c r="I11" s="25">
        <v>100</v>
      </c>
      <c r="J11" s="25">
        <v>50</v>
      </c>
      <c r="K11" s="25">
        <v>50</v>
      </c>
      <c r="L11" s="31" t="s">
        <v>50</v>
      </c>
      <c r="M11" s="25">
        <v>100</v>
      </c>
      <c r="N11" s="25">
        <v>100</v>
      </c>
      <c r="O11" s="26">
        <f t="shared" si="0"/>
        <v>1</v>
      </c>
      <c r="P11" s="31" t="s">
        <v>51</v>
      </c>
      <c r="Q11" s="36">
        <v>100</v>
      </c>
      <c r="R11" s="36">
        <v>25</v>
      </c>
      <c r="S11" s="37">
        <f t="shared" ref="S11" si="3">IFERROR(R11/Q11,0)</f>
        <v>0.25</v>
      </c>
      <c r="T11" s="22" t="s">
        <v>52</v>
      </c>
      <c r="U11" s="28">
        <v>100</v>
      </c>
      <c r="V11" s="28">
        <v>50</v>
      </c>
      <c r="W11" s="29">
        <f t="shared" si="1"/>
        <v>0.5</v>
      </c>
      <c r="X11" s="29" t="s">
        <v>53</v>
      </c>
      <c r="Y11" s="28">
        <v>100</v>
      </c>
      <c r="Z11" s="28">
        <v>75</v>
      </c>
      <c r="AA11" s="29">
        <f t="shared" ref="AA11" si="4">+Z11/Y11</f>
        <v>0.75</v>
      </c>
      <c r="AB11" s="29" t="s">
        <v>54</v>
      </c>
      <c r="AC11" s="30">
        <v>100</v>
      </c>
      <c r="AD11" s="30">
        <v>100</v>
      </c>
      <c r="AE11" s="27">
        <f t="shared" si="2"/>
        <v>1</v>
      </c>
      <c r="AF11" s="38" t="s">
        <v>484</v>
      </c>
      <c r="AG11" s="32"/>
      <c r="AH11" s="32"/>
      <c r="AI11" s="32"/>
      <c r="AJ11" s="33"/>
      <c r="AK11" s="33"/>
      <c r="AL11" s="34">
        <v>100</v>
      </c>
      <c r="AM11" s="34">
        <v>100</v>
      </c>
      <c r="AN11" s="35">
        <v>0.4</v>
      </c>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9"/>
      <c r="EY11" s="9"/>
      <c r="EZ11" s="9"/>
      <c r="FA11" s="9"/>
      <c r="FB11" s="9"/>
      <c r="FC11" s="9"/>
      <c r="FD11" s="9"/>
      <c r="FE11" s="9"/>
      <c r="FF11" s="9"/>
      <c r="FG11" s="9"/>
      <c r="FH11" s="9"/>
      <c r="FI11" s="9"/>
      <c r="FJ11" s="9"/>
    </row>
    <row r="12" spans="1:166" s="2" customFormat="1" ht="27" customHeight="1" x14ac:dyDescent="0.3">
      <c r="A12" s="39"/>
      <c r="B12" s="40" t="s">
        <v>55</v>
      </c>
      <c r="C12" s="41"/>
      <c r="D12" s="41"/>
      <c r="E12" s="42"/>
      <c r="F12" s="42"/>
      <c r="G12" s="42"/>
      <c r="H12" s="42"/>
      <c r="I12" s="41"/>
      <c r="J12" s="41"/>
      <c r="K12" s="41"/>
      <c r="L12" s="41"/>
      <c r="M12" s="41"/>
      <c r="N12" s="41"/>
      <c r="O12" s="43">
        <f>SUM(O10:O11)/2</f>
        <v>0.9285714285714286</v>
      </c>
      <c r="P12" s="133"/>
      <c r="Q12" s="41"/>
      <c r="R12" s="41"/>
      <c r="S12" s="44">
        <f>SUM(S10:S11)/2</f>
        <v>0.25</v>
      </c>
      <c r="T12" s="118"/>
      <c r="U12" s="41"/>
      <c r="V12" s="41"/>
      <c r="W12" s="43">
        <f>SUM(W10:W11)/2</f>
        <v>0.5</v>
      </c>
      <c r="X12" s="45"/>
      <c r="Y12" s="42"/>
      <c r="Z12" s="42"/>
      <c r="AA12" s="44">
        <f>SUM(AA10:AA11)/2</f>
        <v>0.875</v>
      </c>
      <c r="AB12" s="45"/>
      <c r="AC12" s="42"/>
      <c r="AD12" s="42"/>
      <c r="AE12" s="46">
        <f>SUM(AE10:AE11)/2</f>
        <v>1</v>
      </c>
      <c r="AF12" s="47"/>
      <c r="AG12" s="48"/>
      <c r="AH12" s="48"/>
      <c r="AI12" s="48"/>
      <c r="AJ12" s="48"/>
      <c r="AK12" s="48"/>
      <c r="AL12" s="49"/>
      <c r="AM12" s="49"/>
      <c r="AN12" s="50">
        <f>SUM(AN10:AN11)/2</f>
        <v>0.4</v>
      </c>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row>
    <row r="13" spans="1:166" s="7" customFormat="1" ht="168.75" customHeight="1" x14ac:dyDescent="0.25">
      <c r="A13" s="157" t="s">
        <v>56</v>
      </c>
      <c r="B13" s="51" t="s">
        <v>57</v>
      </c>
      <c r="C13" s="51" t="s">
        <v>58</v>
      </c>
      <c r="D13" s="51" t="s">
        <v>59</v>
      </c>
      <c r="E13" s="23" t="s">
        <v>36</v>
      </c>
      <c r="F13" s="23" t="s">
        <v>60</v>
      </c>
      <c r="G13" s="23" t="s">
        <v>333</v>
      </c>
      <c r="H13" s="23" t="s">
        <v>39</v>
      </c>
      <c r="I13" s="25">
        <v>0.6</v>
      </c>
      <c r="J13" s="25">
        <v>0.4</v>
      </c>
      <c r="K13" s="25">
        <v>0</v>
      </c>
      <c r="L13" s="31" t="s">
        <v>62</v>
      </c>
      <c r="M13" s="25">
        <v>0.6</v>
      </c>
      <c r="N13" s="25">
        <v>0.46</v>
      </c>
      <c r="O13" s="26">
        <f t="shared" ref="O13:O23" si="5">+N13/M13</f>
        <v>0.76666666666666672</v>
      </c>
      <c r="P13" s="31" t="s">
        <v>63</v>
      </c>
      <c r="Q13" s="36">
        <v>1</v>
      </c>
      <c r="R13" s="36">
        <v>0.67</v>
      </c>
      <c r="S13" s="37">
        <f t="shared" ref="S13:S24" si="6">IFERROR(R13/Q13,0)</f>
        <v>0.67</v>
      </c>
      <c r="T13" s="119" t="s">
        <v>64</v>
      </c>
      <c r="U13" s="28">
        <v>1</v>
      </c>
      <c r="V13" s="28">
        <v>0.7</v>
      </c>
      <c r="W13" s="29">
        <f t="shared" ref="W13:W14" si="7">+V13/U13</f>
        <v>0.7</v>
      </c>
      <c r="X13" s="29" t="s">
        <v>65</v>
      </c>
      <c r="Y13" s="28">
        <v>1</v>
      </c>
      <c r="Z13" s="28">
        <v>0.78</v>
      </c>
      <c r="AA13" s="29">
        <f t="shared" ref="AA13:AA21" si="8">+Z13/Y13</f>
        <v>0.78</v>
      </c>
      <c r="AB13" s="29" t="s">
        <v>66</v>
      </c>
      <c r="AC13" s="52">
        <v>0.66</v>
      </c>
      <c r="AD13" s="52">
        <v>0.62</v>
      </c>
      <c r="AE13" s="37">
        <f t="shared" ref="AE13:AE24" si="9">IFERROR(AD13/AC13,0)</f>
        <v>0.93939393939393934</v>
      </c>
      <c r="AF13" s="53" t="s">
        <v>540</v>
      </c>
      <c r="AG13" s="54"/>
      <c r="AH13" s="55"/>
      <c r="AI13" s="54"/>
      <c r="AJ13" s="55"/>
      <c r="AK13" s="56"/>
      <c r="AL13" s="34">
        <v>0.66</v>
      </c>
      <c r="AM13" s="34">
        <v>0.62</v>
      </c>
      <c r="AN13" s="57">
        <f t="shared" ref="AN13:AN24" si="10">+AM13/AL13</f>
        <v>0.93939393939393934</v>
      </c>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c r="DO13" s="6"/>
      <c r="DP13" s="6"/>
      <c r="DQ13" s="6"/>
      <c r="DR13" s="6"/>
      <c r="DS13" s="6"/>
      <c r="DT13" s="6"/>
      <c r="DU13" s="6"/>
      <c r="DV13" s="6"/>
      <c r="DW13" s="6"/>
      <c r="DX13" s="6"/>
      <c r="DY13" s="6"/>
      <c r="DZ13" s="6"/>
      <c r="EA13" s="6"/>
      <c r="EB13" s="6"/>
      <c r="EC13" s="6"/>
      <c r="ED13" s="6"/>
      <c r="EE13" s="6"/>
      <c r="EF13" s="6"/>
      <c r="EG13" s="6"/>
      <c r="EH13" s="6"/>
      <c r="EI13" s="6"/>
      <c r="EJ13" s="6"/>
      <c r="EK13" s="6"/>
      <c r="EL13" s="6"/>
      <c r="EM13" s="6"/>
      <c r="EN13" s="6"/>
      <c r="EO13" s="6"/>
      <c r="EP13" s="6"/>
      <c r="EQ13" s="6"/>
      <c r="ER13" s="6"/>
      <c r="ES13" s="6"/>
      <c r="ET13" s="6"/>
      <c r="EU13" s="6"/>
      <c r="EV13" s="6"/>
      <c r="EW13" s="6"/>
      <c r="EX13" s="6"/>
      <c r="EY13" s="6"/>
      <c r="EZ13" s="6"/>
      <c r="FA13" s="6"/>
      <c r="FB13" s="6"/>
      <c r="FC13" s="6"/>
      <c r="FD13" s="6"/>
      <c r="FE13" s="6"/>
      <c r="FF13" s="6"/>
      <c r="FG13" s="6"/>
      <c r="FH13" s="6"/>
      <c r="FI13" s="6"/>
      <c r="FJ13" s="6"/>
    </row>
    <row r="14" spans="1:166" s="7" customFormat="1" ht="241.5" customHeight="1" x14ac:dyDescent="0.25">
      <c r="A14" s="157"/>
      <c r="B14" s="51" t="s">
        <v>67</v>
      </c>
      <c r="C14" s="51" t="s">
        <v>68</v>
      </c>
      <c r="D14" s="51" t="s">
        <v>69</v>
      </c>
      <c r="E14" s="23" t="s">
        <v>36</v>
      </c>
      <c r="F14" s="23" t="s">
        <v>60</v>
      </c>
      <c r="G14" s="23" t="s">
        <v>333</v>
      </c>
      <c r="H14" s="23" t="s">
        <v>49</v>
      </c>
      <c r="I14" s="25">
        <v>100</v>
      </c>
      <c r="J14" s="25">
        <v>79</v>
      </c>
      <c r="K14" s="25">
        <v>79</v>
      </c>
      <c r="L14" s="23" t="s">
        <v>70</v>
      </c>
      <c r="M14" s="25">
        <v>100</v>
      </c>
      <c r="N14" s="25">
        <v>100</v>
      </c>
      <c r="O14" s="26">
        <f t="shared" si="5"/>
        <v>1</v>
      </c>
      <c r="P14" s="31" t="s">
        <v>70</v>
      </c>
      <c r="Q14" s="36">
        <v>100</v>
      </c>
      <c r="R14" s="36">
        <v>33</v>
      </c>
      <c r="S14" s="37">
        <f t="shared" si="6"/>
        <v>0.33</v>
      </c>
      <c r="T14" s="119" t="s">
        <v>71</v>
      </c>
      <c r="U14" s="28">
        <v>100</v>
      </c>
      <c r="V14" s="28">
        <v>50</v>
      </c>
      <c r="W14" s="29">
        <f t="shared" si="7"/>
        <v>0.5</v>
      </c>
      <c r="X14" s="29" t="s">
        <v>72</v>
      </c>
      <c r="Y14" s="28">
        <v>100</v>
      </c>
      <c r="Z14" s="28">
        <v>80</v>
      </c>
      <c r="AA14" s="29">
        <f t="shared" si="8"/>
        <v>0.8</v>
      </c>
      <c r="AB14" s="29" t="s">
        <v>73</v>
      </c>
      <c r="AC14" s="52">
        <v>100</v>
      </c>
      <c r="AD14" s="52">
        <v>100</v>
      </c>
      <c r="AE14" s="37">
        <f t="shared" si="9"/>
        <v>1</v>
      </c>
      <c r="AF14" s="53" t="s">
        <v>485</v>
      </c>
      <c r="AG14" s="54"/>
      <c r="AH14" s="55"/>
      <c r="AI14" s="54"/>
      <c r="AJ14" s="55"/>
      <c r="AK14" s="56"/>
      <c r="AL14" s="34">
        <v>100</v>
      </c>
      <c r="AM14" s="34">
        <v>100</v>
      </c>
      <c r="AN14" s="57">
        <f t="shared" si="10"/>
        <v>1</v>
      </c>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c r="DL14" s="6"/>
      <c r="DM14" s="6"/>
      <c r="DN14" s="6"/>
      <c r="DO14" s="6"/>
      <c r="DP14" s="6"/>
      <c r="DQ14" s="6"/>
      <c r="DR14" s="6"/>
      <c r="DS14" s="6"/>
      <c r="DT14" s="6"/>
      <c r="DU14" s="6"/>
      <c r="DV14" s="6"/>
      <c r="DW14" s="6"/>
      <c r="DX14" s="6"/>
      <c r="DY14" s="6"/>
      <c r="DZ14" s="6"/>
      <c r="EA14" s="6"/>
      <c r="EB14" s="6"/>
      <c r="EC14" s="6"/>
      <c r="ED14" s="6"/>
      <c r="EE14" s="6"/>
      <c r="EF14" s="6"/>
      <c r="EG14" s="6"/>
      <c r="EH14" s="6"/>
      <c r="EI14" s="6"/>
      <c r="EJ14" s="6"/>
      <c r="EK14" s="6"/>
      <c r="EL14" s="6"/>
      <c r="EM14" s="6"/>
      <c r="EN14" s="6"/>
      <c r="EO14" s="6"/>
      <c r="EP14" s="6"/>
      <c r="EQ14" s="6"/>
      <c r="ER14" s="6"/>
      <c r="ES14" s="6"/>
      <c r="ET14" s="6"/>
      <c r="EU14" s="6"/>
      <c r="EV14" s="6"/>
      <c r="EW14" s="6"/>
      <c r="EX14" s="6"/>
      <c r="EY14" s="6"/>
      <c r="EZ14" s="6"/>
      <c r="FA14" s="6"/>
      <c r="FB14" s="6"/>
      <c r="FC14" s="6"/>
      <c r="FD14" s="6"/>
      <c r="FE14" s="6"/>
      <c r="FF14" s="6"/>
      <c r="FG14" s="6"/>
      <c r="FH14" s="6"/>
      <c r="FI14" s="6"/>
      <c r="FJ14" s="6"/>
    </row>
    <row r="15" spans="1:166" s="7" customFormat="1" ht="128.25" customHeight="1" x14ac:dyDescent="0.25">
      <c r="A15" s="157"/>
      <c r="B15" s="51" t="s">
        <v>74</v>
      </c>
      <c r="C15" s="51" t="s">
        <v>75</v>
      </c>
      <c r="D15" s="51" t="s">
        <v>76</v>
      </c>
      <c r="E15" s="23" t="s">
        <v>36</v>
      </c>
      <c r="F15" s="25" t="s">
        <v>77</v>
      </c>
      <c r="G15" s="23" t="s">
        <v>78</v>
      </c>
      <c r="H15" s="23" t="s">
        <v>79</v>
      </c>
      <c r="I15" s="25">
        <v>0</v>
      </c>
      <c r="J15" s="25">
        <v>0</v>
      </c>
      <c r="K15" s="25">
        <v>0</v>
      </c>
      <c r="L15" s="23" t="s">
        <v>80</v>
      </c>
      <c r="M15" s="25">
        <v>0</v>
      </c>
      <c r="N15" s="25">
        <v>0</v>
      </c>
      <c r="O15" s="25">
        <v>0</v>
      </c>
      <c r="P15" s="31" t="s">
        <v>80</v>
      </c>
      <c r="Q15" s="36">
        <v>6</v>
      </c>
      <c r="R15" s="36">
        <v>2</v>
      </c>
      <c r="S15" s="37">
        <f t="shared" si="6"/>
        <v>0.33333333333333331</v>
      </c>
      <c r="T15" s="119" t="s">
        <v>81</v>
      </c>
      <c r="U15" s="28">
        <v>6</v>
      </c>
      <c r="V15" s="28">
        <v>4</v>
      </c>
      <c r="W15" s="29">
        <v>0.66669999999999996</v>
      </c>
      <c r="X15" s="29" t="s">
        <v>82</v>
      </c>
      <c r="Y15" s="28">
        <v>6</v>
      </c>
      <c r="Z15" s="28">
        <v>4</v>
      </c>
      <c r="AA15" s="29">
        <f t="shared" si="8"/>
        <v>0.66666666666666663</v>
      </c>
      <c r="AB15" s="29" t="s">
        <v>83</v>
      </c>
      <c r="AC15" s="52">
        <v>6</v>
      </c>
      <c r="AD15" s="52">
        <v>6</v>
      </c>
      <c r="AE15" s="37">
        <f t="shared" si="9"/>
        <v>1</v>
      </c>
      <c r="AF15" s="53" t="s">
        <v>486</v>
      </c>
      <c r="AG15" s="54"/>
      <c r="AH15" s="55"/>
      <c r="AI15" s="54"/>
      <c r="AJ15" s="55"/>
      <c r="AK15" s="56"/>
      <c r="AL15" s="34">
        <v>16</v>
      </c>
      <c r="AM15" s="34">
        <v>6</v>
      </c>
      <c r="AN15" s="57">
        <f t="shared" si="10"/>
        <v>0.375</v>
      </c>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c r="DL15" s="6"/>
      <c r="DM15" s="6"/>
      <c r="DN15" s="6"/>
      <c r="DO15" s="6"/>
      <c r="DP15" s="6"/>
      <c r="DQ15" s="6"/>
      <c r="DR15" s="6"/>
      <c r="DS15" s="6"/>
      <c r="DT15" s="6"/>
      <c r="DU15" s="6"/>
      <c r="DV15" s="6"/>
      <c r="DW15" s="6"/>
      <c r="DX15" s="6"/>
      <c r="DY15" s="6"/>
      <c r="DZ15" s="6"/>
      <c r="EA15" s="6"/>
      <c r="EB15" s="6"/>
      <c r="EC15" s="6"/>
      <c r="ED15" s="6"/>
      <c r="EE15" s="6"/>
      <c r="EF15" s="6"/>
      <c r="EG15" s="6"/>
      <c r="EH15" s="6"/>
      <c r="EI15" s="6"/>
      <c r="EJ15" s="6"/>
      <c r="EK15" s="6"/>
      <c r="EL15" s="6"/>
      <c r="EM15" s="6"/>
      <c r="EN15" s="6"/>
      <c r="EO15" s="6"/>
      <c r="EP15" s="6"/>
      <c r="EQ15" s="6"/>
      <c r="ER15" s="6"/>
      <c r="ES15" s="6"/>
      <c r="ET15" s="6"/>
      <c r="EU15" s="6"/>
      <c r="EV15" s="6"/>
      <c r="EW15" s="6"/>
      <c r="EX15" s="6"/>
      <c r="EY15" s="6"/>
      <c r="EZ15" s="6"/>
      <c r="FA15" s="6"/>
      <c r="FB15" s="6"/>
      <c r="FC15" s="6"/>
      <c r="FD15" s="6"/>
      <c r="FE15" s="6"/>
      <c r="FF15" s="6"/>
      <c r="FG15" s="6"/>
      <c r="FH15" s="6"/>
      <c r="FI15" s="6"/>
      <c r="FJ15" s="6"/>
    </row>
    <row r="16" spans="1:166" s="7" customFormat="1" ht="130.5" customHeight="1" x14ac:dyDescent="0.25">
      <c r="A16" s="157"/>
      <c r="B16" s="51" t="s">
        <v>84</v>
      </c>
      <c r="C16" s="51" t="s">
        <v>85</v>
      </c>
      <c r="D16" s="51" t="s">
        <v>86</v>
      </c>
      <c r="E16" s="23" t="s">
        <v>36</v>
      </c>
      <c r="F16" s="23" t="s">
        <v>87</v>
      </c>
      <c r="G16" s="23" t="s">
        <v>88</v>
      </c>
      <c r="H16" s="23" t="s">
        <v>39</v>
      </c>
      <c r="I16" s="25">
        <v>20</v>
      </c>
      <c r="J16" s="25">
        <v>10</v>
      </c>
      <c r="K16" s="25">
        <v>0</v>
      </c>
      <c r="L16" s="23" t="s">
        <v>89</v>
      </c>
      <c r="M16" s="25">
        <v>20</v>
      </c>
      <c r="N16" s="25">
        <v>20</v>
      </c>
      <c r="O16" s="26">
        <f t="shared" si="5"/>
        <v>1</v>
      </c>
      <c r="P16" s="31" t="s">
        <v>90</v>
      </c>
      <c r="Q16" s="36">
        <v>50</v>
      </c>
      <c r="R16" s="36">
        <v>32</v>
      </c>
      <c r="S16" s="37">
        <f t="shared" si="6"/>
        <v>0.64</v>
      </c>
      <c r="T16" s="119" t="s">
        <v>91</v>
      </c>
      <c r="U16" s="28">
        <v>50</v>
      </c>
      <c r="V16" s="28">
        <v>41.58</v>
      </c>
      <c r="W16" s="29">
        <f t="shared" ref="W16:W19" si="11">+V16/U16</f>
        <v>0.83160000000000001</v>
      </c>
      <c r="X16" s="29" t="s">
        <v>92</v>
      </c>
      <c r="Y16" s="28">
        <v>50</v>
      </c>
      <c r="Z16" s="28">
        <v>42.5</v>
      </c>
      <c r="AA16" s="29">
        <f t="shared" si="8"/>
        <v>0.85</v>
      </c>
      <c r="AB16" s="29" t="s">
        <v>93</v>
      </c>
      <c r="AC16" s="52">
        <v>50</v>
      </c>
      <c r="AD16" s="52">
        <v>48</v>
      </c>
      <c r="AE16" s="37">
        <f t="shared" si="9"/>
        <v>0.96</v>
      </c>
      <c r="AF16" s="53" t="s">
        <v>487</v>
      </c>
      <c r="AG16" s="54"/>
      <c r="AH16" s="55"/>
      <c r="AI16" s="54"/>
      <c r="AJ16" s="55"/>
      <c r="AK16" s="56"/>
      <c r="AL16" s="34">
        <v>100</v>
      </c>
      <c r="AM16" s="34">
        <v>48</v>
      </c>
      <c r="AN16" s="57">
        <f t="shared" si="10"/>
        <v>0.48</v>
      </c>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c r="DL16" s="6"/>
      <c r="DM16" s="6"/>
      <c r="DN16" s="6"/>
      <c r="DO16" s="6"/>
      <c r="DP16" s="6"/>
      <c r="DQ16" s="6"/>
      <c r="DR16" s="6"/>
      <c r="DS16" s="6"/>
      <c r="DT16" s="6"/>
      <c r="DU16" s="6"/>
      <c r="DV16" s="6"/>
      <c r="DW16" s="6"/>
      <c r="DX16" s="6"/>
      <c r="DY16" s="6"/>
      <c r="DZ16" s="6"/>
      <c r="EA16" s="6"/>
      <c r="EB16" s="6"/>
      <c r="EC16" s="6"/>
      <c r="ED16" s="6"/>
      <c r="EE16" s="6"/>
      <c r="EF16" s="6"/>
      <c r="EG16" s="6"/>
      <c r="EH16" s="6"/>
      <c r="EI16" s="6"/>
      <c r="EJ16" s="6"/>
      <c r="EK16" s="6"/>
      <c r="EL16" s="6"/>
      <c r="EM16" s="6"/>
      <c r="EN16" s="6"/>
      <c r="EO16" s="6"/>
      <c r="EP16" s="6"/>
      <c r="EQ16" s="6"/>
      <c r="ER16" s="6"/>
      <c r="ES16" s="6"/>
      <c r="ET16" s="6"/>
      <c r="EU16" s="6"/>
      <c r="EV16" s="6"/>
      <c r="EW16" s="6"/>
      <c r="EX16" s="6"/>
      <c r="EY16" s="6"/>
      <c r="EZ16" s="6"/>
      <c r="FA16" s="6"/>
      <c r="FB16" s="6"/>
      <c r="FC16" s="6"/>
      <c r="FD16" s="6"/>
      <c r="FE16" s="6"/>
      <c r="FF16" s="6"/>
      <c r="FG16" s="6"/>
      <c r="FH16" s="6"/>
      <c r="FI16" s="6"/>
      <c r="FJ16" s="6"/>
    </row>
    <row r="17" spans="1:166" s="7" customFormat="1" ht="126.75" customHeight="1" x14ac:dyDescent="0.25">
      <c r="A17" s="157"/>
      <c r="B17" s="51" t="s">
        <v>94</v>
      </c>
      <c r="C17" s="51" t="s">
        <v>95</v>
      </c>
      <c r="D17" s="51" t="s">
        <v>96</v>
      </c>
      <c r="E17" s="23" t="s">
        <v>36</v>
      </c>
      <c r="F17" s="23" t="s">
        <v>87</v>
      </c>
      <c r="G17" s="23" t="s">
        <v>88</v>
      </c>
      <c r="H17" s="23" t="s">
        <v>39</v>
      </c>
      <c r="I17" s="25">
        <v>10</v>
      </c>
      <c r="J17" s="25">
        <v>0</v>
      </c>
      <c r="K17" s="25">
        <v>0</v>
      </c>
      <c r="L17" s="23" t="s">
        <v>80</v>
      </c>
      <c r="M17" s="25">
        <v>10</v>
      </c>
      <c r="N17" s="25">
        <v>10</v>
      </c>
      <c r="O17" s="26">
        <f t="shared" si="5"/>
        <v>1</v>
      </c>
      <c r="P17" s="31" t="s">
        <v>97</v>
      </c>
      <c r="Q17" s="36">
        <v>20</v>
      </c>
      <c r="R17" s="36">
        <v>15</v>
      </c>
      <c r="S17" s="37">
        <f t="shared" si="6"/>
        <v>0.75</v>
      </c>
      <c r="T17" s="119" t="s">
        <v>98</v>
      </c>
      <c r="U17" s="28">
        <v>20</v>
      </c>
      <c r="V17" s="28">
        <v>16</v>
      </c>
      <c r="W17" s="29">
        <f t="shared" si="11"/>
        <v>0.8</v>
      </c>
      <c r="X17" s="29" t="s">
        <v>99</v>
      </c>
      <c r="Y17" s="28">
        <v>20</v>
      </c>
      <c r="Z17" s="28">
        <v>19</v>
      </c>
      <c r="AA17" s="29">
        <f t="shared" si="8"/>
        <v>0.95</v>
      </c>
      <c r="AB17" s="29" t="s">
        <v>100</v>
      </c>
      <c r="AC17" s="52">
        <v>20</v>
      </c>
      <c r="AD17" s="52">
        <v>20</v>
      </c>
      <c r="AE17" s="37">
        <f t="shared" si="9"/>
        <v>1</v>
      </c>
      <c r="AF17" s="53" t="s">
        <v>488</v>
      </c>
      <c r="AG17" s="54"/>
      <c r="AH17" s="55"/>
      <c r="AI17" s="54"/>
      <c r="AJ17" s="55"/>
      <c r="AK17" s="56"/>
      <c r="AL17" s="34">
        <v>50</v>
      </c>
      <c r="AM17" s="34">
        <v>20</v>
      </c>
      <c r="AN17" s="57">
        <f t="shared" si="10"/>
        <v>0.4</v>
      </c>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c r="DO17" s="6"/>
      <c r="DP17" s="6"/>
      <c r="DQ17" s="6"/>
      <c r="DR17" s="6"/>
      <c r="DS17" s="6"/>
      <c r="DT17" s="6"/>
      <c r="DU17" s="6"/>
      <c r="DV17" s="6"/>
      <c r="DW17" s="6"/>
      <c r="DX17" s="6"/>
      <c r="DY17" s="6"/>
      <c r="DZ17" s="6"/>
      <c r="EA17" s="6"/>
      <c r="EB17" s="6"/>
      <c r="EC17" s="6"/>
      <c r="ED17" s="6"/>
      <c r="EE17" s="6"/>
      <c r="EF17" s="6"/>
      <c r="EG17" s="6"/>
      <c r="EH17" s="6"/>
      <c r="EI17" s="6"/>
      <c r="EJ17" s="6"/>
      <c r="EK17" s="6"/>
      <c r="EL17" s="6"/>
      <c r="EM17" s="6"/>
      <c r="EN17" s="6"/>
      <c r="EO17" s="6"/>
      <c r="EP17" s="6"/>
      <c r="EQ17" s="6"/>
      <c r="ER17" s="6"/>
      <c r="ES17" s="6"/>
      <c r="ET17" s="6"/>
      <c r="EU17" s="6"/>
      <c r="EV17" s="6"/>
      <c r="EW17" s="6"/>
      <c r="EX17" s="6"/>
      <c r="EY17" s="6"/>
      <c r="EZ17" s="6"/>
      <c r="FA17" s="6"/>
      <c r="FB17" s="6"/>
      <c r="FC17" s="6"/>
      <c r="FD17" s="6"/>
      <c r="FE17" s="6"/>
      <c r="FF17" s="6"/>
      <c r="FG17" s="6"/>
      <c r="FH17" s="6"/>
      <c r="FI17" s="6"/>
      <c r="FJ17" s="6"/>
    </row>
    <row r="18" spans="1:166" s="7" customFormat="1" ht="145.5" customHeight="1" x14ac:dyDescent="0.25">
      <c r="A18" s="157"/>
      <c r="B18" s="51" t="s">
        <v>101</v>
      </c>
      <c r="C18" s="51" t="s">
        <v>102</v>
      </c>
      <c r="D18" s="51" t="s">
        <v>103</v>
      </c>
      <c r="E18" s="23" t="s">
        <v>36</v>
      </c>
      <c r="F18" s="23" t="s">
        <v>104</v>
      </c>
      <c r="G18" s="23" t="s">
        <v>78</v>
      </c>
      <c r="H18" s="23" t="s">
        <v>79</v>
      </c>
      <c r="I18" s="25">
        <v>1</v>
      </c>
      <c r="J18" s="25">
        <v>0</v>
      </c>
      <c r="K18" s="25">
        <v>0</v>
      </c>
      <c r="L18" s="23" t="s">
        <v>105</v>
      </c>
      <c r="M18" s="25">
        <v>1</v>
      </c>
      <c r="N18" s="25">
        <v>1</v>
      </c>
      <c r="O18" s="26">
        <f t="shared" si="5"/>
        <v>1</v>
      </c>
      <c r="P18" s="31" t="s">
        <v>106</v>
      </c>
      <c r="Q18" s="36">
        <v>2</v>
      </c>
      <c r="R18" s="36">
        <v>0</v>
      </c>
      <c r="S18" s="37">
        <f t="shared" si="6"/>
        <v>0</v>
      </c>
      <c r="T18" s="119" t="s">
        <v>107</v>
      </c>
      <c r="U18" s="28">
        <v>2</v>
      </c>
      <c r="V18" s="28">
        <v>0</v>
      </c>
      <c r="W18" s="29">
        <f t="shared" si="11"/>
        <v>0</v>
      </c>
      <c r="X18" s="29" t="s">
        <v>108</v>
      </c>
      <c r="Y18" s="28">
        <v>2</v>
      </c>
      <c r="Z18" s="28">
        <v>0</v>
      </c>
      <c r="AA18" s="29">
        <f t="shared" si="8"/>
        <v>0</v>
      </c>
      <c r="AB18" s="29" t="s">
        <v>109</v>
      </c>
      <c r="AC18" s="52">
        <v>2</v>
      </c>
      <c r="AD18" s="52">
        <v>2</v>
      </c>
      <c r="AE18" s="37">
        <f t="shared" si="9"/>
        <v>1</v>
      </c>
      <c r="AF18" s="53" t="s">
        <v>489</v>
      </c>
      <c r="AG18" s="54"/>
      <c r="AH18" s="55"/>
      <c r="AI18" s="54"/>
      <c r="AJ18" s="55"/>
      <c r="AK18" s="56"/>
      <c r="AL18" s="34">
        <v>8</v>
      </c>
      <c r="AM18" s="34">
        <v>3</v>
      </c>
      <c r="AN18" s="57">
        <f t="shared" si="10"/>
        <v>0.375</v>
      </c>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row>
    <row r="19" spans="1:166" s="7" customFormat="1" ht="171.75" customHeight="1" x14ac:dyDescent="0.25">
      <c r="A19" s="157"/>
      <c r="B19" s="51" t="s">
        <v>110</v>
      </c>
      <c r="C19" s="51" t="s">
        <v>111</v>
      </c>
      <c r="D19" s="51" t="s">
        <v>112</v>
      </c>
      <c r="E19" s="23" t="s">
        <v>36</v>
      </c>
      <c r="F19" s="23" t="s">
        <v>113</v>
      </c>
      <c r="G19" s="23" t="s">
        <v>542</v>
      </c>
      <c r="H19" s="23" t="s">
        <v>39</v>
      </c>
      <c r="I19" s="25">
        <v>10</v>
      </c>
      <c r="J19" s="25">
        <v>4.34</v>
      </c>
      <c r="K19" s="25">
        <v>43.4</v>
      </c>
      <c r="L19" s="23" t="s">
        <v>115</v>
      </c>
      <c r="M19" s="25">
        <v>9</v>
      </c>
      <c r="N19" s="25">
        <v>8.5</v>
      </c>
      <c r="O19" s="26">
        <f t="shared" si="5"/>
        <v>0.94444444444444442</v>
      </c>
      <c r="P19" s="130" t="s">
        <v>116</v>
      </c>
      <c r="Q19" s="36">
        <v>40</v>
      </c>
      <c r="R19" s="36">
        <v>10</v>
      </c>
      <c r="S19" s="37">
        <f t="shared" si="6"/>
        <v>0.25</v>
      </c>
      <c r="T19" s="119" t="s">
        <v>117</v>
      </c>
      <c r="U19" s="28">
        <v>40</v>
      </c>
      <c r="V19" s="28">
        <v>30</v>
      </c>
      <c r="W19" s="29">
        <f t="shared" si="11"/>
        <v>0.75</v>
      </c>
      <c r="X19" s="29" t="s">
        <v>118</v>
      </c>
      <c r="Y19" s="28">
        <v>40</v>
      </c>
      <c r="Z19" s="28">
        <v>30</v>
      </c>
      <c r="AA19" s="29">
        <f t="shared" si="8"/>
        <v>0.75</v>
      </c>
      <c r="AB19" s="29" t="s">
        <v>119</v>
      </c>
      <c r="AC19" s="52">
        <v>40</v>
      </c>
      <c r="AD19" s="52">
        <v>40</v>
      </c>
      <c r="AE19" s="37">
        <f t="shared" si="9"/>
        <v>1</v>
      </c>
      <c r="AF19" s="53" t="s">
        <v>490</v>
      </c>
      <c r="AG19" s="54"/>
      <c r="AH19" s="55"/>
      <c r="AI19" s="54"/>
      <c r="AJ19" s="55"/>
      <c r="AK19" s="56"/>
      <c r="AL19" s="34">
        <v>100</v>
      </c>
      <c r="AM19" s="34">
        <v>40</v>
      </c>
      <c r="AN19" s="57">
        <f t="shared" si="10"/>
        <v>0.4</v>
      </c>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6"/>
      <c r="DL19" s="6"/>
      <c r="DM19" s="6"/>
      <c r="DN19" s="6"/>
      <c r="DO19" s="6"/>
      <c r="DP19" s="6"/>
      <c r="DQ19" s="6"/>
      <c r="DR19" s="6"/>
      <c r="DS19" s="6"/>
      <c r="DT19" s="6"/>
      <c r="DU19" s="6"/>
      <c r="DV19" s="6"/>
      <c r="DW19" s="6"/>
      <c r="DX19" s="6"/>
      <c r="DY19" s="6"/>
      <c r="DZ19" s="6"/>
      <c r="EA19" s="6"/>
      <c r="EB19" s="6"/>
      <c r="EC19" s="6"/>
      <c r="ED19" s="6"/>
      <c r="EE19" s="6"/>
      <c r="EF19" s="6"/>
      <c r="EG19" s="6"/>
      <c r="EH19" s="6"/>
      <c r="EI19" s="6"/>
      <c r="EJ19" s="6"/>
      <c r="EK19" s="6"/>
      <c r="EL19" s="6"/>
      <c r="EM19" s="6"/>
      <c r="EN19" s="6"/>
      <c r="EO19" s="6"/>
      <c r="EP19" s="6"/>
      <c r="EQ19" s="6"/>
      <c r="ER19" s="6"/>
      <c r="ES19" s="6"/>
      <c r="ET19" s="6"/>
      <c r="EU19" s="6"/>
      <c r="EV19" s="6"/>
      <c r="EW19" s="6"/>
      <c r="EX19" s="6"/>
      <c r="EY19" s="6"/>
      <c r="EZ19" s="6"/>
      <c r="FA19" s="6"/>
      <c r="FB19" s="6"/>
      <c r="FC19" s="6"/>
      <c r="FD19" s="6"/>
      <c r="FE19" s="6"/>
      <c r="FF19" s="6"/>
      <c r="FG19" s="6"/>
      <c r="FH19" s="6"/>
      <c r="FI19" s="6"/>
      <c r="FJ19" s="6"/>
    </row>
    <row r="20" spans="1:166" s="7" customFormat="1" ht="192" customHeight="1" x14ac:dyDescent="0.25">
      <c r="A20" s="157"/>
      <c r="B20" s="51" t="s">
        <v>120</v>
      </c>
      <c r="C20" s="51" t="s">
        <v>121</v>
      </c>
      <c r="D20" s="51" t="s">
        <v>122</v>
      </c>
      <c r="E20" s="23" t="s">
        <v>36</v>
      </c>
      <c r="F20" s="23" t="s">
        <v>123</v>
      </c>
      <c r="G20" s="23" t="s">
        <v>124</v>
      </c>
      <c r="H20" s="23" t="s">
        <v>39</v>
      </c>
      <c r="I20" s="25">
        <v>20</v>
      </c>
      <c r="J20" s="25">
        <v>0</v>
      </c>
      <c r="K20" s="25">
        <v>0</v>
      </c>
      <c r="L20" s="23" t="s">
        <v>125</v>
      </c>
      <c r="M20" s="25">
        <v>20</v>
      </c>
      <c r="N20" s="25">
        <v>20.3</v>
      </c>
      <c r="O20" s="26">
        <f t="shared" si="5"/>
        <v>1.0150000000000001</v>
      </c>
      <c r="P20" s="31" t="s">
        <v>126</v>
      </c>
      <c r="Q20" s="36">
        <v>50</v>
      </c>
      <c r="R20" s="36">
        <v>27</v>
      </c>
      <c r="S20" s="37">
        <f t="shared" si="6"/>
        <v>0.54</v>
      </c>
      <c r="T20" s="119" t="s">
        <v>127</v>
      </c>
      <c r="U20" s="28">
        <v>50</v>
      </c>
      <c r="V20" s="28">
        <v>27</v>
      </c>
      <c r="W20" s="29">
        <v>0.54</v>
      </c>
      <c r="X20" s="29" t="s">
        <v>128</v>
      </c>
      <c r="Y20" s="28">
        <v>50</v>
      </c>
      <c r="Z20" s="28">
        <v>43</v>
      </c>
      <c r="AA20" s="29">
        <f t="shared" si="8"/>
        <v>0.86</v>
      </c>
      <c r="AB20" s="29" t="s">
        <v>129</v>
      </c>
      <c r="AC20" s="52">
        <v>50</v>
      </c>
      <c r="AD20" s="52">
        <v>50</v>
      </c>
      <c r="AE20" s="37">
        <f t="shared" si="9"/>
        <v>1</v>
      </c>
      <c r="AF20" s="53" t="s">
        <v>491</v>
      </c>
      <c r="AG20" s="54"/>
      <c r="AH20" s="55"/>
      <c r="AI20" s="54"/>
      <c r="AJ20" s="55"/>
      <c r="AK20" s="56"/>
      <c r="AL20" s="34">
        <v>100</v>
      </c>
      <c r="AM20" s="34">
        <v>50</v>
      </c>
      <c r="AN20" s="57">
        <f t="shared" si="10"/>
        <v>0.5</v>
      </c>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c r="DL20" s="6"/>
      <c r="DM20" s="6"/>
      <c r="DN20" s="6"/>
      <c r="DO20" s="6"/>
      <c r="DP20" s="6"/>
      <c r="DQ20" s="6"/>
      <c r="DR20" s="6"/>
      <c r="DS20" s="6"/>
      <c r="DT20" s="6"/>
      <c r="DU20" s="6"/>
      <c r="DV20" s="6"/>
      <c r="DW20" s="6"/>
      <c r="DX20" s="6"/>
      <c r="DY20" s="6"/>
      <c r="DZ20" s="6"/>
      <c r="EA20" s="6"/>
      <c r="EB20" s="6"/>
      <c r="EC20" s="6"/>
      <c r="ED20" s="6"/>
      <c r="EE20" s="6"/>
      <c r="EF20" s="6"/>
      <c r="EG20" s="6"/>
      <c r="EH20" s="6"/>
      <c r="EI20" s="6"/>
      <c r="EJ20" s="6"/>
      <c r="EK20" s="6"/>
      <c r="EL20" s="6"/>
      <c r="EM20" s="6"/>
      <c r="EN20" s="6"/>
      <c r="EO20" s="6"/>
      <c r="EP20" s="6"/>
      <c r="EQ20" s="6"/>
      <c r="ER20" s="6"/>
      <c r="ES20" s="6"/>
      <c r="ET20" s="6"/>
      <c r="EU20" s="6"/>
      <c r="EV20" s="6"/>
      <c r="EW20" s="6"/>
      <c r="EX20" s="6"/>
      <c r="EY20" s="6"/>
      <c r="EZ20" s="6"/>
      <c r="FA20" s="6"/>
      <c r="FB20" s="6"/>
      <c r="FC20" s="6"/>
      <c r="FD20" s="6"/>
      <c r="FE20" s="6"/>
      <c r="FF20" s="6"/>
      <c r="FG20" s="6"/>
      <c r="FH20" s="6"/>
      <c r="FI20" s="6"/>
      <c r="FJ20" s="6"/>
    </row>
    <row r="21" spans="1:166" s="7" customFormat="1" ht="91.5" customHeight="1" x14ac:dyDescent="0.25">
      <c r="A21" s="157"/>
      <c r="B21" s="51" t="s">
        <v>130</v>
      </c>
      <c r="C21" s="51" t="s">
        <v>131</v>
      </c>
      <c r="D21" s="51" t="s">
        <v>132</v>
      </c>
      <c r="E21" s="23" t="s">
        <v>36</v>
      </c>
      <c r="F21" s="23" t="s">
        <v>123</v>
      </c>
      <c r="G21" s="23" t="s">
        <v>124</v>
      </c>
      <c r="H21" s="23" t="s">
        <v>39</v>
      </c>
      <c r="I21" s="25">
        <v>20</v>
      </c>
      <c r="J21" s="25">
        <v>0</v>
      </c>
      <c r="K21" s="25">
        <v>0</v>
      </c>
      <c r="L21" s="23" t="s">
        <v>133</v>
      </c>
      <c r="M21" s="25">
        <v>20</v>
      </c>
      <c r="N21" s="25">
        <v>22</v>
      </c>
      <c r="O21" s="26">
        <f t="shared" si="5"/>
        <v>1.1000000000000001</v>
      </c>
      <c r="P21" s="31" t="s">
        <v>134</v>
      </c>
      <c r="Q21" s="36">
        <v>50</v>
      </c>
      <c r="R21" s="36">
        <v>22</v>
      </c>
      <c r="S21" s="37">
        <f t="shared" si="6"/>
        <v>0.44</v>
      </c>
      <c r="T21" s="119" t="s">
        <v>135</v>
      </c>
      <c r="U21" s="28">
        <v>50</v>
      </c>
      <c r="V21" s="28">
        <v>22</v>
      </c>
      <c r="W21" s="29">
        <v>0.44</v>
      </c>
      <c r="X21" s="29" t="s">
        <v>136</v>
      </c>
      <c r="Y21" s="28">
        <v>50</v>
      </c>
      <c r="Z21" s="28">
        <v>35</v>
      </c>
      <c r="AA21" s="29">
        <f t="shared" si="8"/>
        <v>0.7</v>
      </c>
      <c r="AB21" s="29" t="s">
        <v>137</v>
      </c>
      <c r="AC21" s="52">
        <v>50</v>
      </c>
      <c r="AD21" s="52">
        <v>50</v>
      </c>
      <c r="AE21" s="37">
        <f t="shared" si="9"/>
        <v>1</v>
      </c>
      <c r="AF21" s="53" t="s">
        <v>492</v>
      </c>
      <c r="AG21" s="54"/>
      <c r="AH21" s="55"/>
      <c r="AI21" s="54"/>
      <c r="AJ21" s="55"/>
      <c r="AK21" s="56"/>
      <c r="AL21" s="34">
        <v>100</v>
      </c>
      <c r="AM21" s="34">
        <v>50</v>
      </c>
      <c r="AN21" s="57">
        <f t="shared" si="10"/>
        <v>0.5</v>
      </c>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row>
    <row r="22" spans="1:166" s="7" customFormat="1" ht="74.25" customHeight="1" x14ac:dyDescent="0.25">
      <c r="A22" s="157"/>
      <c r="B22" s="51" t="s">
        <v>138</v>
      </c>
      <c r="C22" s="51" t="s">
        <v>139</v>
      </c>
      <c r="D22" s="51" t="s">
        <v>140</v>
      </c>
      <c r="E22" s="23" t="s">
        <v>36</v>
      </c>
      <c r="F22" s="23" t="s">
        <v>123</v>
      </c>
      <c r="G22" s="23" t="s">
        <v>124</v>
      </c>
      <c r="H22" s="23" t="s">
        <v>39</v>
      </c>
      <c r="I22" s="25">
        <v>5012</v>
      </c>
      <c r="J22" s="25">
        <v>0</v>
      </c>
      <c r="K22" s="25">
        <v>0</v>
      </c>
      <c r="L22" s="23" t="s">
        <v>80</v>
      </c>
      <c r="M22" s="25">
        <v>5012</v>
      </c>
      <c r="N22" s="25">
        <v>6338</v>
      </c>
      <c r="O22" s="26">
        <f t="shared" si="5"/>
        <v>1.2645650438946527</v>
      </c>
      <c r="P22" s="31" t="s">
        <v>141</v>
      </c>
      <c r="Q22" s="36">
        <v>5263</v>
      </c>
      <c r="R22" s="36">
        <v>6338</v>
      </c>
      <c r="S22" s="37">
        <f t="shared" si="6"/>
        <v>1.2042561276838306</v>
      </c>
      <c r="T22" s="119" t="s">
        <v>142</v>
      </c>
      <c r="U22" s="28">
        <v>5263</v>
      </c>
      <c r="V22" s="28">
        <v>6338</v>
      </c>
      <c r="W22" s="29">
        <v>1.2042999999999999</v>
      </c>
      <c r="X22" s="29" t="s">
        <v>143</v>
      </c>
      <c r="Y22" s="28">
        <v>5263</v>
      </c>
      <c r="Z22" s="28">
        <v>6338</v>
      </c>
      <c r="AA22" s="29">
        <v>1</v>
      </c>
      <c r="AB22" s="29" t="s">
        <v>144</v>
      </c>
      <c r="AC22" s="52">
        <v>5263</v>
      </c>
      <c r="AD22" s="52">
        <v>6338</v>
      </c>
      <c r="AE22" s="37">
        <f t="shared" si="9"/>
        <v>1.2042561276838306</v>
      </c>
      <c r="AF22" s="53" t="s">
        <v>493</v>
      </c>
      <c r="AG22" s="54"/>
      <c r="AH22" s="55"/>
      <c r="AI22" s="54"/>
      <c r="AJ22" s="55"/>
      <c r="AK22" s="56"/>
      <c r="AL22" s="34">
        <v>5812</v>
      </c>
      <c r="AM22" s="34">
        <v>6338</v>
      </c>
      <c r="AN22" s="57">
        <f t="shared" si="10"/>
        <v>1.09050240880936</v>
      </c>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row>
    <row r="23" spans="1:166" s="7" customFormat="1" ht="100.5" customHeight="1" x14ac:dyDescent="0.25">
      <c r="A23" s="157"/>
      <c r="B23" s="51" t="s">
        <v>145</v>
      </c>
      <c r="C23" s="51" t="s">
        <v>146</v>
      </c>
      <c r="D23" s="51" t="s">
        <v>147</v>
      </c>
      <c r="E23" s="23" t="s">
        <v>36</v>
      </c>
      <c r="F23" s="23" t="s">
        <v>123</v>
      </c>
      <c r="G23" s="23" t="s">
        <v>124</v>
      </c>
      <c r="H23" s="23" t="s">
        <v>39</v>
      </c>
      <c r="I23" s="25">
        <v>40</v>
      </c>
      <c r="J23" s="25">
        <v>20</v>
      </c>
      <c r="K23" s="25">
        <v>50</v>
      </c>
      <c r="L23" s="23" t="s">
        <v>148</v>
      </c>
      <c r="M23" s="25">
        <v>40</v>
      </c>
      <c r="N23" s="25">
        <v>36</v>
      </c>
      <c r="O23" s="26">
        <f t="shared" si="5"/>
        <v>0.9</v>
      </c>
      <c r="P23" s="31" t="s">
        <v>149</v>
      </c>
      <c r="Q23" s="36">
        <v>60</v>
      </c>
      <c r="R23" s="36">
        <v>42</v>
      </c>
      <c r="S23" s="37">
        <f t="shared" si="6"/>
        <v>0.7</v>
      </c>
      <c r="T23" s="119" t="s">
        <v>150</v>
      </c>
      <c r="U23" s="28">
        <v>60</v>
      </c>
      <c r="V23" s="28">
        <v>42</v>
      </c>
      <c r="W23" s="29">
        <f t="shared" ref="W23" si="12">+V23/U23</f>
        <v>0.7</v>
      </c>
      <c r="X23" s="29" t="s">
        <v>151</v>
      </c>
      <c r="Y23" s="28">
        <v>60</v>
      </c>
      <c r="Z23" s="28">
        <v>54</v>
      </c>
      <c r="AA23" s="29">
        <f t="shared" ref="AA23:AA24" si="13">+Z23/Y23</f>
        <v>0.9</v>
      </c>
      <c r="AB23" s="29" t="s">
        <v>152</v>
      </c>
      <c r="AC23" s="52">
        <v>60</v>
      </c>
      <c r="AD23" s="52">
        <v>60</v>
      </c>
      <c r="AE23" s="37">
        <f t="shared" si="9"/>
        <v>1</v>
      </c>
      <c r="AF23" s="53" t="s">
        <v>494</v>
      </c>
      <c r="AG23" s="54"/>
      <c r="AH23" s="55"/>
      <c r="AI23" s="54"/>
      <c r="AJ23" s="55"/>
      <c r="AK23" s="56"/>
      <c r="AL23" s="34">
        <v>100</v>
      </c>
      <c r="AM23" s="34">
        <v>60</v>
      </c>
      <c r="AN23" s="57">
        <f t="shared" si="10"/>
        <v>0.6</v>
      </c>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row>
    <row r="24" spans="1:166" s="7" customFormat="1" ht="150.75" customHeight="1" x14ac:dyDescent="0.25">
      <c r="A24" s="157"/>
      <c r="B24" s="51" t="s">
        <v>153</v>
      </c>
      <c r="C24" s="58" t="s">
        <v>154</v>
      </c>
      <c r="D24" s="58" t="s">
        <v>155</v>
      </c>
      <c r="E24" s="23" t="s">
        <v>36</v>
      </c>
      <c r="F24" s="23" t="s">
        <v>37</v>
      </c>
      <c r="G24" s="23" t="s">
        <v>38</v>
      </c>
      <c r="H24" s="23" t="s">
        <v>79</v>
      </c>
      <c r="I24" s="25">
        <v>0</v>
      </c>
      <c r="J24" s="25">
        <v>0</v>
      </c>
      <c r="K24" s="25">
        <v>0</v>
      </c>
      <c r="L24" s="23" t="s">
        <v>80</v>
      </c>
      <c r="M24" s="25">
        <v>0</v>
      </c>
      <c r="N24" s="25">
        <v>0</v>
      </c>
      <c r="O24" s="25">
        <v>0</v>
      </c>
      <c r="P24" s="31" t="s">
        <v>80</v>
      </c>
      <c r="Q24" s="36">
        <v>600</v>
      </c>
      <c r="R24" s="36">
        <v>0</v>
      </c>
      <c r="S24" s="37">
        <f t="shared" si="6"/>
        <v>0</v>
      </c>
      <c r="T24" s="119"/>
      <c r="U24" s="28">
        <v>600</v>
      </c>
      <c r="V24" s="28">
        <v>0</v>
      </c>
      <c r="W24" s="29">
        <v>0</v>
      </c>
      <c r="X24" s="29" t="s">
        <v>156</v>
      </c>
      <c r="Y24" s="28">
        <v>600</v>
      </c>
      <c r="Z24" s="28">
        <v>0</v>
      </c>
      <c r="AA24" s="29">
        <f t="shared" si="13"/>
        <v>0</v>
      </c>
      <c r="AB24" s="29" t="s">
        <v>157</v>
      </c>
      <c r="AC24" s="52">
        <v>1500</v>
      </c>
      <c r="AD24" s="52">
        <v>1500</v>
      </c>
      <c r="AE24" s="37">
        <f t="shared" si="9"/>
        <v>1</v>
      </c>
      <c r="AF24" s="53" t="s">
        <v>496</v>
      </c>
      <c r="AG24" s="54"/>
      <c r="AH24" s="55"/>
      <c r="AI24" s="54"/>
      <c r="AJ24" s="55"/>
      <c r="AK24" s="56"/>
      <c r="AL24" s="34">
        <v>2000</v>
      </c>
      <c r="AM24" s="34">
        <v>1500</v>
      </c>
      <c r="AN24" s="57">
        <f t="shared" si="10"/>
        <v>0.75</v>
      </c>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row>
    <row r="25" spans="1:166" s="2" customFormat="1" ht="27" customHeight="1" x14ac:dyDescent="0.3">
      <c r="A25" s="39"/>
      <c r="B25" s="40" t="s">
        <v>158</v>
      </c>
      <c r="C25" s="41"/>
      <c r="D25" s="41"/>
      <c r="E25" s="42"/>
      <c r="F25" s="42"/>
      <c r="G25" s="42"/>
      <c r="H25" s="42"/>
      <c r="I25" s="41"/>
      <c r="J25" s="41"/>
      <c r="K25" s="41"/>
      <c r="L25" s="41"/>
      <c r="M25" s="41"/>
      <c r="N25" s="41"/>
      <c r="O25" s="43">
        <f>SUM(O13:O23)/10</f>
        <v>0.99906761550057632</v>
      </c>
      <c r="P25" s="133"/>
      <c r="Q25" s="41"/>
      <c r="R25" s="41"/>
      <c r="S25" s="44"/>
      <c r="T25" s="118"/>
      <c r="U25" s="41"/>
      <c r="V25" s="41"/>
      <c r="W25" s="43">
        <f>SUM(W13:W24)/12</f>
        <v>0.59438333333333337</v>
      </c>
      <c r="X25" s="45"/>
      <c r="Y25" s="42"/>
      <c r="Z25" s="42"/>
      <c r="AA25" s="44">
        <f>SUM(AA13:AA24)/9</f>
        <v>0.91740740740740756</v>
      </c>
      <c r="AB25" s="45"/>
      <c r="AC25" s="42"/>
      <c r="AD25" s="42"/>
      <c r="AE25" s="46">
        <f>SUM(AE13:AE24)/12</f>
        <v>1.008637505589814</v>
      </c>
      <c r="AF25" s="59"/>
      <c r="AG25" s="48"/>
      <c r="AH25" s="48"/>
      <c r="AI25" s="48"/>
      <c r="AJ25" s="48"/>
      <c r="AK25" s="48"/>
      <c r="AL25" s="49"/>
      <c r="AM25" s="49"/>
      <c r="AN25" s="50">
        <f>SUM(AN13:AN24)/9</f>
        <v>0.82332181646703317</v>
      </c>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row>
    <row r="26" spans="1:166" s="2" customFormat="1" ht="192" customHeight="1" x14ac:dyDescent="0.25">
      <c r="A26" s="60" t="s">
        <v>548</v>
      </c>
      <c r="B26" s="22" t="s">
        <v>541</v>
      </c>
      <c r="C26" s="22" t="s">
        <v>159</v>
      </c>
      <c r="D26" s="22" t="s">
        <v>160</v>
      </c>
      <c r="E26" s="23" t="s">
        <v>36</v>
      </c>
      <c r="F26" s="23" t="s">
        <v>113</v>
      </c>
      <c r="G26" s="23" t="s">
        <v>542</v>
      </c>
      <c r="H26" s="23" t="s">
        <v>39</v>
      </c>
      <c r="I26" s="25">
        <v>10</v>
      </c>
      <c r="J26" s="25">
        <v>4.75</v>
      </c>
      <c r="K26" s="25">
        <v>47.5</v>
      </c>
      <c r="L26" s="61" t="s">
        <v>161</v>
      </c>
      <c r="M26" s="25">
        <v>10</v>
      </c>
      <c r="N26" s="25">
        <v>9.5</v>
      </c>
      <c r="O26" s="26">
        <f>+N26/M26</f>
        <v>0.95</v>
      </c>
      <c r="P26" s="31" t="s">
        <v>162</v>
      </c>
      <c r="Q26" s="36">
        <v>40</v>
      </c>
      <c r="R26" s="36">
        <v>10</v>
      </c>
      <c r="S26" s="27">
        <v>0.25</v>
      </c>
      <c r="T26" s="120" t="s">
        <v>163</v>
      </c>
      <c r="U26" s="28">
        <v>40</v>
      </c>
      <c r="V26" s="28">
        <v>20</v>
      </c>
      <c r="W26" s="29">
        <f>+V26/U26</f>
        <v>0.5</v>
      </c>
      <c r="X26" s="63" t="s">
        <v>164</v>
      </c>
      <c r="Y26" s="28">
        <v>40</v>
      </c>
      <c r="Z26" s="28">
        <v>40</v>
      </c>
      <c r="AA26" s="29">
        <f>+Z26/Y26</f>
        <v>1</v>
      </c>
      <c r="AB26" s="64" t="s">
        <v>165</v>
      </c>
      <c r="AC26" s="25">
        <v>40</v>
      </c>
      <c r="AD26" s="25">
        <v>40</v>
      </c>
      <c r="AE26" s="37">
        <v>1</v>
      </c>
      <c r="AF26" s="53" t="s">
        <v>497</v>
      </c>
      <c r="AG26" s="65"/>
      <c r="AH26" s="66"/>
      <c r="AI26" s="65"/>
      <c r="AJ26" s="67"/>
      <c r="AK26" s="68"/>
      <c r="AL26" s="69">
        <v>100</v>
      </c>
      <c r="AM26" s="69">
        <v>100</v>
      </c>
      <c r="AN26" s="70">
        <f>+AM26/AL26</f>
        <v>1</v>
      </c>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row>
    <row r="27" spans="1:166" s="2" customFormat="1" ht="27" customHeight="1" x14ac:dyDescent="0.3">
      <c r="A27" s="39"/>
      <c r="B27" s="40" t="s">
        <v>166</v>
      </c>
      <c r="C27" s="41"/>
      <c r="D27" s="41"/>
      <c r="E27" s="42"/>
      <c r="F27" s="42"/>
      <c r="G27" s="42"/>
      <c r="H27" s="42"/>
      <c r="I27" s="41"/>
      <c r="J27" s="41"/>
      <c r="K27" s="41"/>
      <c r="L27" s="41"/>
      <c r="M27" s="41"/>
      <c r="N27" s="41"/>
      <c r="O27" s="43">
        <v>0.95</v>
      </c>
      <c r="P27" s="133"/>
      <c r="Q27" s="41"/>
      <c r="R27" s="41"/>
      <c r="S27" s="44"/>
      <c r="T27" s="118"/>
      <c r="U27" s="41"/>
      <c r="V27" s="41"/>
      <c r="W27" s="43">
        <f>SUM(W26)</f>
        <v>0.5</v>
      </c>
      <c r="X27" s="45"/>
      <c r="Y27" s="42"/>
      <c r="Z27" s="42"/>
      <c r="AA27" s="44">
        <f>SUM(AA26)/1</f>
        <v>1</v>
      </c>
      <c r="AB27" s="45"/>
      <c r="AC27" s="42"/>
      <c r="AD27" s="42"/>
      <c r="AE27" s="46">
        <f>SUM(AE26:AE26)/1</f>
        <v>1</v>
      </c>
      <c r="AF27" s="59"/>
      <c r="AG27" s="48"/>
      <c r="AH27" s="48"/>
      <c r="AI27" s="48"/>
      <c r="AJ27" s="48"/>
      <c r="AK27" s="48"/>
      <c r="AL27" s="49"/>
      <c r="AM27" s="49"/>
      <c r="AN27" s="71">
        <f>SUM(AN26)/1</f>
        <v>1</v>
      </c>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row>
    <row r="28" spans="1:166" s="2" customFormat="1" ht="171.75" customHeight="1" x14ac:dyDescent="0.25">
      <c r="A28" s="151" t="s">
        <v>536</v>
      </c>
      <c r="B28" s="22" t="s">
        <v>167</v>
      </c>
      <c r="C28" s="22" t="s">
        <v>168</v>
      </c>
      <c r="D28" s="22" t="s">
        <v>169</v>
      </c>
      <c r="E28" s="23" t="s">
        <v>36</v>
      </c>
      <c r="F28" s="23" t="s">
        <v>170</v>
      </c>
      <c r="G28" s="23" t="s">
        <v>171</v>
      </c>
      <c r="H28" s="23" t="s">
        <v>79</v>
      </c>
      <c r="I28" s="25">
        <v>30</v>
      </c>
      <c r="J28" s="25">
        <v>9</v>
      </c>
      <c r="K28" s="25">
        <v>30</v>
      </c>
      <c r="L28" s="72" t="s">
        <v>172</v>
      </c>
      <c r="M28" s="25">
        <v>30</v>
      </c>
      <c r="N28" s="25">
        <v>30</v>
      </c>
      <c r="O28" s="26">
        <f t="shared" ref="O28:O31" si="14">+N28/M28</f>
        <v>1</v>
      </c>
      <c r="P28" s="31" t="s">
        <v>173</v>
      </c>
      <c r="Q28" s="36">
        <v>60</v>
      </c>
      <c r="R28" s="36">
        <v>10</v>
      </c>
      <c r="S28" s="37">
        <f t="shared" ref="S28:S31" si="15">IFERROR(R28/Q28,0)</f>
        <v>0.16666666666666666</v>
      </c>
      <c r="T28" s="22" t="s">
        <v>174</v>
      </c>
      <c r="U28" s="28">
        <v>60</v>
      </c>
      <c r="V28" s="28">
        <v>30</v>
      </c>
      <c r="W28" s="29">
        <f t="shared" ref="W28:W31" si="16">+V28/U28</f>
        <v>0.5</v>
      </c>
      <c r="X28" s="29" t="s">
        <v>175</v>
      </c>
      <c r="Y28" s="28">
        <v>60</v>
      </c>
      <c r="Z28" s="28">
        <v>37</v>
      </c>
      <c r="AA28" s="29">
        <f t="shared" ref="AA28:AA31" si="17">+Z28/Y28</f>
        <v>0.6166666666666667</v>
      </c>
      <c r="AB28" s="29" t="s">
        <v>176</v>
      </c>
      <c r="AC28" s="52">
        <v>60</v>
      </c>
      <c r="AD28" s="52">
        <v>42</v>
      </c>
      <c r="AE28" s="29">
        <f t="shared" ref="AE28:AE30" si="18">IFERROR(AD28/AC28,0)</f>
        <v>0.7</v>
      </c>
      <c r="AF28" s="53" t="s">
        <v>498</v>
      </c>
      <c r="AG28" s="65"/>
      <c r="AH28" s="73"/>
      <c r="AI28" s="65"/>
      <c r="AJ28" s="67"/>
      <c r="AK28" s="68"/>
      <c r="AL28" s="74">
        <v>300</v>
      </c>
      <c r="AM28" s="74">
        <v>72</v>
      </c>
      <c r="AN28" s="70">
        <f>+AM28/AL28</f>
        <v>0.24</v>
      </c>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row>
    <row r="29" spans="1:166" s="2" customFormat="1" ht="244.5" customHeight="1" x14ac:dyDescent="0.25">
      <c r="A29" s="151"/>
      <c r="B29" s="22" t="s">
        <v>177</v>
      </c>
      <c r="C29" s="22" t="s">
        <v>178</v>
      </c>
      <c r="D29" s="22" t="s">
        <v>179</v>
      </c>
      <c r="E29" s="23" t="s">
        <v>36</v>
      </c>
      <c r="F29" s="23" t="s">
        <v>170</v>
      </c>
      <c r="G29" s="23" t="s">
        <v>171</v>
      </c>
      <c r="H29" s="23" t="s">
        <v>79</v>
      </c>
      <c r="I29" s="25">
        <v>40</v>
      </c>
      <c r="J29" s="25">
        <v>53</v>
      </c>
      <c r="K29" s="25">
        <v>132.5</v>
      </c>
      <c r="L29" s="72" t="s">
        <v>180</v>
      </c>
      <c r="M29" s="25">
        <v>92</v>
      </c>
      <c r="N29" s="25">
        <v>92</v>
      </c>
      <c r="O29" s="26">
        <f t="shared" si="14"/>
        <v>1</v>
      </c>
      <c r="P29" s="31" t="s">
        <v>181</v>
      </c>
      <c r="Q29" s="36">
        <v>220</v>
      </c>
      <c r="R29" s="36">
        <v>31</v>
      </c>
      <c r="S29" s="37">
        <f t="shared" si="15"/>
        <v>0.1409090909090909</v>
      </c>
      <c r="T29" s="22" t="s">
        <v>182</v>
      </c>
      <c r="U29" s="28">
        <v>220</v>
      </c>
      <c r="V29" s="28">
        <v>84</v>
      </c>
      <c r="W29" s="29">
        <f t="shared" si="16"/>
        <v>0.38181818181818183</v>
      </c>
      <c r="X29" s="29" t="s">
        <v>183</v>
      </c>
      <c r="Y29" s="28">
        <v>220</v>
      </c>
      <c r="Z29" s="28">
        <v>203</v>
      </c>
      <c r="AA29" s="29">
        <f t="shared" si="17"/>
        <v>0.92272727272727273</v>
      </c>
      <c r="AB29" s="29" t="s">
        <v>184</v>
      </c>
      <c r="AC29" s="52">
        <v>220</v>
      </c>
      <c r="AD29" s="52">
        <v>308</v>
      </c>
      <c r="AE29" s="29">
        <f t="shared" si="18"/>
        <v>1.4</v>
      </c>
      <c r="AF29" s="53" t="s">
        <v>499</v>
      </c>
      <c r="AG29" s="65"/>
      <c r="AH29" s="73"/>
      <c r="AI29" s="65"/>
      <c r="AJ29" s="67"/>
      <c r="AK29" s="68"/>
      <c r="AL29" s="74">
        <v>800</v>
      </c>
      <c r="AM29" s="74">
        <v>400</v>
      </c>
      <c r="AN29" s="70">
        <f t="shared" ref="AN29:AN71" si="19">+AM29/AL29</f>
        <v>0.5</v>
      </c>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row>
    <row r="30" spans="1:166" s="2" customFormat="1" ht="219" customHeight="1" x14ac:dyDescent="0.25">
      <c r="A30" s="151"/>
      <c r="B30" s="22" t="s">
        <v>185</v>
      </c>
      <c r="C30" s="22" t="s">
        <v>186</v>
      </c>
      <c r="D30" s="22" t="s">
        <v>187</v>
      </c>
      <c r="E30" s="23" t="s">
        <v>36</v>
      </c>
      <c r="F30" s="23" t="s">
        <v>170</v>
      </c>
      <c r="G30" s="23" t="s">
        <v>171</v>
      </c>
      <c r="H30" s="23" t="s">
        <v>79</v>
      </c>
      <c r="I30" s="25">
        <v>100</v>
      </c>
      <c r="J30" s="25">
        <v>73</v>
      </c>
      <c r="K30" s="25">
        <v>73</v>
      </c>
      <c r="L30" s="72" t="s">
        <v>188</v>
      </c>
      <c r="M30" s="25">
        <v>100</v>
      </c>
      <c r="N30" s="25">
        <v>100</v>
      </c>
      <c r="O30" s="26">
        <f t="shared" si="14"/>
        <v>1</v>
      </c>
      <c r="P30" s="31" t="s">
        <v>189</v>
      </c>
      <c r="Q30" s="36">
        <v>400</v>
      </c>
      <c r="R30" s="36">
        <v>20</v>
      </c>
      <c r="S30" s="37">
        <f t="shared" si="15"/>
        <v>0.05</v>
      </c>
      <c r="T30" s="22" t="s">
        <v>190</v>
      </c>
      <c r="U30" s="28">
        <v>400</v>
      </c>
      <c r="V30" s="28">
        <v>34</v>
      </c>
      <c r="W30" s="29">
        <f t="shared" si="16"/>
        <v>8.5000000000000006E-2</v>
      </c>
      <c r="X30" s="29" t="s">
        <v>191</v>
      </c>
      <c r="Y30" s="28">
        <v>400</v>
      </c>
      <c r="Z30" s="28">
        <v>210</v>
      </c>
      <c r="AA30" s="29">
        <f t="shared" si="17"/>
        <v>0.52500000000000002</v>
      </c>
      <c r="AB30" s="29" t="s">
        <v>192</v>
      </c>
      <c r="AC30" s="52">
        <v>400</v>
      </c>
      <c r="AD30" s="52">
        <v>416</v>
      </c>
      <c r="AE30" s="37">
        <f t="shared" si="18"/>
        <v>1.04</v>
      </c>
      <c r="AF30" s="53" t="s">
        <v>500</v>
      </c>
      <c r="AG30" s="65"/>
      <c r="AH30" s="73"/>
      <c r="AI30" s="65"/>
      <c r="AJ30" s="67"/>
      <c r="AK30" s="68"/>
      <c r="AL30" s="74">
        <v>1500</v>
      </c>
      <c r="AM30" s="74">
        <v>516</v>
      </c>
      <c r="AN30" s="70">
        <f t="shared" si="19"/>
        <v>0.34399999999999997</v>
      </c>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row>
    <row r="31" spans="1:166" s="2" customFormat="1" ht="171.75" customHeight="1" x14ac:dyDescent="0.25">
      <c r="A31" s="151"/>
      <c r="B31" s="22" t="s">
        <v>193</v>
      </c>
      <c r="C31" s="22" t="s">
        <v>194</v>
      </c>
      <c r="D31" s="22" t="s">
        <v>195</v>
      </c>
      <c r="E31" s="23" t="s">
        <v>36</v>
      </c>
      <c r="F31" s="23" t="s">
        <v>113</v>
      </c>
      <c r="G31" s="23" t="s">
        <v>114</v>
      </c>
      <c r="H31" s="23" t="s">
        <v>196</v>
      </c>
      <c r="I31" s="25">
        <v>250</v>
      </c>
      <c r="J31" s="25">
        <v>39</v>
      </c>
      <c r="K31" s="25">
        <v>15.6</v>
      </c>
      <c r="L31" s="72" t="s">
        <v>197</v>
      </c>
      <c r="M31" s="25">
        <v>50</v>
      </c>
      <c r="N31" s="25">
        <v>43</v>
      </c>
      <c r="O31" s="26">
        <f t="shared" si="14"/>
        <v>0.86</v>
      </c>
      <c r="P31" s="31" t="s">
        <v>198</v>
      </c>
      <c r="Q31" s="36">
        <v>2900</v>
      </c>
      <c r="R31" s="36">
        <v>419</v>
      </c>
      <c r="S31" s="37">
        <f t="shared" si="15"/>
        <v>0.14448275862068966</v>
      </c>
      <c r="T31" s="117" t="s">
        <v>199</v>
      </c>
      <c r="U31" s="28">
        <v>2900</v>
      </c>
      <c r="V31" s="28">
        <v>726</v>
      </c>
      <c r="W31" s="29">
        <f t="shared" si="16"/>
        <v>0.25034482758620691</v>
      </c>
      <c r="X31" s="29" t="s">
        <v>200</v>
      </c>
      <c r="Y31" s="28">
        <v>2900</v>
      </c>
      <c r="Z31" s="28">
        <v>1101</v>
      </c>
      <c r="AA31" s="29">
        <f t="shared" si="17"/>
        <v>0.3796551724137931</v>
      </c>
      <c r="AB31" s="29" t="s">
        <v>201</v>
      </c>
      <c r="AC31" s="52">
        <v>2900</v>
      </c>
      <c r="AD31" s="52">
        <v>3357</v>
      </c>
      <c r="AE31" s="37">
        <f t="shared" ref="AE31" si="20">IFERROR(AD31/AC31,0)</f>
        <v>1.1575862068965517</v>
      </c>
      <c r="AF31" s="53" t="s">
        <v>543</v>
      </c>
      <c r="AG31" s="65"/>
      <c r="AH31" s="73"/>
      <c r="AI31" s="65"/>
      <c r="AJ31" s="67"/>
      <c r="AK31" s="68"/>
      <c r="AL31" s="74">
        <v>10007</v>
      </c>
      <c r="AM31" s="74">
        <v>3400</v>
      </c>
      <c r="AN31" s="70">
        <f t="shared" si="19"/>
        <v>0.33976216648346158</v>
      </c>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row>
    <row r="32" spans="1:166" s="2" customFormat="1" ht="27" customHeight="1" x14ac:dyDescent="0.3">
      <c r="A32" s="39"/>
      <c r="B32" s="40" t="s">
        <v>202</v>
      </c>
      <c r="C32" s="41"/>
      <c r="D32" s="41"/>
      <c r="E32" s="42"/>
      <c r="F32" s="42"/>
      <c r="G32" s="42"/>
      <c r="H32" s="42"/>
      <c r="I32" s="41"/>
      <c r="J32" s="41"/>
      <c r="K32" s="41"/>
      <c r="L32" s="41"/>
      <c r="M32" s="41"/>
      <c r="N32" s="41"/>
      <c r="O32" s="43">
        <f>SUM(O28:O31)/4</f>
        <v>0.96499999999999997</v>
      </c>
      <c r="P32" s="133"/>
      <c r="Q32" s="41"/>
      <c r="R32" s="41"/>
      <c r="S32" s="44"/>
      <c r="T32" s="118"/>
      <c r="U32" s="41"/>
      <c r="V32" s="41"/>
      <c r="W32" s="43">
        <f>SUM(W28:W31)/4</f>
        <v>0.30429075235109715</v>
      </c>
      <c r="X32" s="45"/>
      <c r="Y32" s="42"/>
      <c r="Z32" s="42"/>
      <c r="AA32" s="44">
        <f>SUM(AA28:AA31)/4</f>
        <v>0.61101227795193314</v>
      </c>
      <c r="AB32" s="45"/>
      <c r="AC32" s="42"/>
      <c r="AD32" s="42"/>
      <c r="AE32" s="75">
        <f>SUM(AE28:AE31)/4</f>
        <v>1.0743965517241378</v>
      </c>
      <c r="AF32" s="59"/>
      <c r="AG32" s="48"/>
      <c r="AH32" s="48"/>
      <c r="AI32" s="48"/>
      <c r="AJ32" s="48"/>
      <c r="AK32" s="48"/>
      <c r="AL32" s="49"/>
      <c r="AM32" s="49"/>
      <c r="AN32" s="76">
        <f>SUM(AN28:AN31)/4</f>
        <v>0.35594054162086541</v>
      </c>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c r="EO32" s="5"/>
      <c r="EP32" s="5"/>
      <c r="EQ32" s="5"/>
      <c r="ER32" s="5"/>
      <c r="ES32" s="5"/>
      <c r="ET32" s="5"/>
      <c r="EU32" s="5"/>
      <c r="EV32" s="5"/>
      <c r="EW32" s="5"/>
      <c r="EX32" s="5"/>
      <c r="EY32" s="5"/>
      <c r="EZ32" s="5"/>
      <c r="FA32" s="5"/>
      <c r="FB32" s="5"/>
      <c r="FC32" s="5"/>
      <c r="FD32" s="5"/>
      <c r="FE32" s="5"/>
      <c r="FF32" s="5"/>
      <c r="FG32" s="5"/>
      <c r="FH32" s="5"/>
      <c r="FI32" s="5"/>
      <c r="FJ32" s="5"/>
    </row>
    <row r="33" spans="1:166" s="2" customFormat="1" ht="120.75" customHeight="1" x14ac:dyDescent="0.25">
      <c r="A33" s="151" t="s">
        <v>537</v>
      </c>
      <c r="B33" s="51" t="s">
        <v>203</v>
      </c>
      <c r="C33" s="51" t="s">
        <v>204</v>
      </c>
      <c r="D33" s="51" t="s">
        <v>205</v>
      </c>
      <c r="E33" s="23" t="s">
        <v>36</v>
      </c>
      <c r="F33" s="23" t="s">
        <v>206</v>
      </c>
      <c r="G33" s="24" t="s">
        <v>207</v>
      </c>
      <c r="H33" s="24" t="s">
        <v>39</v>
      </c>
      <c r="I33" s="25">
        <v>0</v>
      </c>
      <c r="J33" s="25">
        <v>0</v>
      </c>
      <c r="K33" s="25">
        <v>0</v>
      </c>
      <c r="L33" s="62" t="s">
        <v>80</v>
      </c>
      <c r="M33" s="25">
        <v>0</v>
      </c>
      <c r="N33" s="25">
        <v>0</v>
      </c>
      <c r="O33" s="25">
        <v>0</v>
      </c>
      <c r="P33" s="31" t="s">
        <v>80</v>
      </c>
      <c r="Q33" s="36">
        <v>40</v>
      </c>
      <c r="R33" s="36">
        <v>5</v>
      </c>
      <c r="S33" s="37">
        <v>0.125</v>
      </c>
      <c r="T33" s="121" t="s">
        <v>208</v>
      </c>
      <c r="U33" s="28">
        <v>40</v>
      </c>
      <c r="V33" s="28">
        <v>20</v>
      </c>
      <c r="W33" s="29">
        <v>0.5</v>
      </c>
      <c r="X33" s="63" t="s">
        <v>209</v>
      </c>
      <c r="Y33" s="28">
        <v>40</v>
      </c>
      <c r="Z33" s="28">
        <v>25</v>
      </c>
      <c r="AA33" s="29">
        <f t="shared" ref="AA33:AA37" si="21">+Z33/Y33</f>
        <v>0.625</v>
      </c>
      <c r="AB33" s="62" t="s">
        <v>210</v>
      </c>
      <c r="AC33" s="52">
        <v>40</v>
      </c>
      <c r="AD33" s="52">
        <v>40</v>
      </c>
      <c r="AE33" s="37">
        <v>1</v>
      </c>
      <c r="AF33" s="53" t="s">
        <v>501</v>
      </c>
      <c r="AG33" s="77"/>
      <c r="AH33" s="77"/>
      <c r="AI33" s="77"/>
      <c r="AJ33" s="77"/>
      <c r="AK33" s="77"/>
      <c r="AL33" s="74">
        <v>100</v>
      </c>
      <c r="AM33" s="74">
        <v>40</v>
      </c>
      <c r="AN33" s="70">
        <f t="shared" si="19"/>
        <v>0.4</v>
      </c>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row>
    <row r="34" spans="1:166" s="2" customFormat="1" ht="141.75" customHeight="1" x14ac:dyDescent="0.25">
      <c r="A34" s="151"/>
      <c r="B34" s="51" t="s">
        <v>211</v>
      </c>
      <c r="C34" s="51" t="s">
        <v>212</v>
      </c>
      <c r="D34" s="51" t="s">
        <v>213</v>
      </c>
      <c r="E34" s="23" t="s">
        <v>36</v>
      </c>
      <c r="F34" s="23" t="s">
        <v>113</v>
      </c>
      <c r="G34" s="23" t="s">
        <v>114</v>
      </c>
      <c r="H34" s="24" t="s">
        <v>214</v>
      </c>
      <c r="I34" s="25">
        <v>800</v>
      </c>
      <c r="J34" s="25">
        <v>800</v>
      </c>
      <c r="K34" s="25">
        <v>100</v>
      </c>
      <c r="L34" s="62" t="s">
        <v>215</v>
      </c>
      <c r="M34" s="25">
        <v>800</v>
      </c>
      <c r="N34" s="25">
        <v>800</v>
      </c>
      <c r="O34" s="26">
        <f t="shared" ref="O34:O37" si="22">+N34/M34</f>
        <v>1</v>
      </c>
      <c r="P34" s="31" t="s">
        <v>216</v>
      </c>
      <c r="Q34" s="36">
        <v>800</v>
      </c>
      <c r="R34" s="36">
        <v>159</v>
      </c>
      <c r="S34" s="37">
        <f t="shared" ref="S34:S37" si="23">IFERROR(R34/Q34,0)</f>
        <v>0.19875000000000001</v>
      </c>
      <c r="T34" s="122" t="s">
        <v>217</v>
      </c>
      <c r="U34" s="28">
        <v>800</v>
      </c>
      <c r="V34" s="28">
        <v>307</v>
      </c>
      <c r="W34" s="29">
        <f t="shared" ref="W34:W37" si="24">+V34/U34</f>
        <v>0.38374999999999998</v>
      </c>
      <c r="X34" s="63" t="s">
        <v>218</v>
      </c>
      <c r="Y34" s="28">
        <v>800</v>
      </c>
      <c r="Z34" s="28">
        <v>345</v>
      </c>
      <c r="AA34" s="29">
        <f t="shared" si="21"/>
        <v>0.43125000000000002</v>
      </c>
      <c r="AB34" s="63" t="s">
        <v>219</v>
      </c>
      <c r="AC34" s="52">
        <v>800</v>
      </c>
      <c r="AD34" s="52">
        <v>895</v>
      </c>
      <c r="AE34" s="37">
        <v>1.1187499999999999</v>
      </c>
      <c r="AF34" s="53" t="s">
        <v>502</v>
      </c>
      <c r="AG34" s="65"/>
      <c r="AH34" s="66"/>
      <c r="AI34" s="65"/>
      <c r="AJ34" s="67"/>
      <c r="AK34" s="78"/>
      <c r="AL34" s="74">
        <v>800</v>
      </c>
      <c r="AM34" s="74">
        <v>895</v>
      </c>
      <c r="AN34" s="70">
        <f t="shared" si="19"/>
        <v>1.1187499999999999</v>
      </c>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c r="EL34" s="5"/>
      <c r="EM34" s="5"/>
      <c r="EN34" s="5"/>
      <c r="EO34" s="5"/>
      <c r="EP34" s="5"/>
      <c r="EQ34" s="5"/>
      <c r="ER34" s="5"/>
      <c r="ES34" s="5"/>
      <c r="ET34" s="5"/>
      <c r="EU34" s="5"/>
      <c r="EV34" s="5"/>
      <c r="EW34" s="5"/>
      <c r="EX34" s="5"/>
      <c r="EY34" s="5"/>
      <c r="EZ34" s="5"/>
      <c r="FA34" s="5"/>
      <c r="FB34" s="5"/>
      <c r="FC34" s="5"/>
      <c r="FD34" s="5"/>
      <c r="FE34" s="5"/>
      <c r="FF34" s="5"/>
      <c r="FG34" s="5"/>
      <c r="FH34" s="5"/>
      <c r="FI34" s="5"/>
      <c r="FJ34" s="5"/>
    </row>
    <row r="35" spans="1:166" s="2" customFormat="1" ht="114" customHeight="1" x14ac:dyDescent="0.25">
      <c r="A35" s="151"/>
      <c r="B35" s="51" t="s">
        <v>220</v>
      </c>
      <c r="C35" s="51" t="s">
        <v>221</v>
      </c>
      <c r="D35" s="51" t="s">
        <v>222</v>
      </c>
      <c r="E35" s="23" t="s">
        <v>36</v>
      </c>
      <c r="F35" s="23" t="s">
        <v>48</v>
      </c>
      <c r="G35" s="24" t="s">
        <v>223</v>
      </c>
      <c r="H35" s="24" t="s">
        <v>224</v>
      </c>
      <c r="I35" s="25">
        <v>100</v>
      </c>
      <c r="J35" s="25">
        <v>50</v>
      </c>
      <c r="K35" s="25">
        <v>50</v>
      </c>
      <c r="L35" s="62" t="s">
        <v>225</v>
      </c>
      <c r="M35" s="25">
        <v>100</v>
      </c>
      <c r="N35" s="25">
        <v>100</v>
      </c>
      <c r="O35" s="26">
        <f t="shared" si="22"/>
        <v>1</v>
      </c>
      <c r="P35" s="31" t="s">
        <v>226</v>
      </c>
      <c r="Q35" s="36">
        <v>100</v>
      </c>
      <c r="R35" s="36">
        <v>25</v>
      </c>
      <c r="S35" s="37">
        <f t="shared" si="23"/>
        <v>0.25</v>
      </c>
      <c r="T35" s="31" t="s">
        <v>227</v>
      </c>
      <c r="U35" s="28">
        <v>100</v>
      </c>
      <c r="V35" s="28">
        <v>50</v>
      </c>
      <c r="W35" s="29">
        <f t="shared" si="24"/>
        <v>0.5</v>
      </c>
      <c r="X35" s="63" t="s">
        <v>228</v>
      </c>
      <c r="Y35" s="28">
        <v>100</v>
      </c>
      <c r="Z35" s="28">
        <v>75</v>
      </c>
      <c r="AA35" s="29">
        <f t="shared" si="21"/>
        <v>0.75</v>
      </c>
      <c r="AB35" s="63" t="s">
        <v>229</v>
      </c>
      <c r="AC35" s="52">
        <v>100</v>
      </c>
      <c r="AD35" s="52">
        <v>100</v>
      </c>
      <c r="AE35" s="37">
        <v>1</v>
      </c>
      <c r="AF35" s="53" t="s">
        <v>504</v>
      </c>
      <c r="AG35" s="65"/>
      <c r="AH35" s="66"/>
      <c r="AI35" s="65"/>
      <c r="AJ35" s="67"/>
      <c r="AK35" s="78"/>
      <c r="AL35" s="74">
        <v>100</v>
      </c>
      <c r="AM35" s="74">
        <v>100</v>
      </c>
      <c r="AN35" s="70">
        <f t="shared" si="19"/>
        <v>1</v>
      </c>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row>
    <row r="36" spans="1:166" s="2" customFormat="1" ht="324.75" customHeight="1" x14ac:dyDescent="0.25">
      <c r="A36" s="151"/>
      <c r="B36" s="51" t="s">
        <v>230</v>
      </c>
      <c r="C36" s="51" t="s">
        <v>231</v>
      </c>
      <c r="D36" s="51" t="s">
        <v>232</v>
      </c>
      <c r="E36" s="23" t="s">
        <v>36</v>
      </c>
      <c r="F36" s="23" t="s">
        <v>48</v>
      </c>
      <c r="G36" s="24" t="s">
        <v>223</v>
      </c>
      <c r="H36" s="24" t="s">
        <v>39</v>
      </c>
      <c r="I36" s="25">
        <v>10</v>
      </c>
      <c r="J36" s="25">
        <v>5</v>
      </c>
      <c r="K36" s="25">
        <v>50</v>
      </c>
      <c r="L36" s="62" t="s">
        <v>233</v>
      </c>
      <c r="M36" s="25">
        <v>10</v>
      </c>
      <c r="N36" s="25">
        <v>10</v>
      </c>
      <c r="O36" s="26">
        <f t="shared" si="22"/>
        <v>1</v>
      </c>
      <c r="P36" s="31" t="s">
        <v>234</v>
      </c>
      <c r="Q36" s="36">
        <v>30</v>
      </c>
      <c r="R36" s="36">
        <v>17.5</v>
      </c>
      <c r="S36" s="37">
        <f t="shared" si="23"/>
        <v>0.58333333333333337</v>
      </c>
      <c r="T36" s="31" t="s">
        <v>235</v>
      </c>
      <c r="U36" s="28">
        <v>30</v>
      </c>
      <c r="V36" s="28">
        <v>18</v>
      </c>
      <c r="W36" s="29">
        <f t="shared" si="24"/>
        <v>0.6</v>
      </c>
      <c r="X36" s="63" t="s">
        <v>236</v>
      </c>
      <c r="Y36" s="28">
        <v>30</v>
      </c>
      <c r="Z36" s="28">
        <v>22.5</v>
      </c>
      <c r="AA36" s="29">
        <f t="shared" si="21"/>
        <v>0.75</v>
      </c>
      <c r="AB36" s="63" t="s">
        <v>237</v>
      </c>
      <c r="AC36" s="52">
        <v>30</v>
      </c>
      <c r="AD36" s="52">
        <v>30</v>
      </c>
      <c r="AE36" s="37">
        <f t="shared" ref="AE36:AE37" si="25">IFERROR(AD36/AC36,0)</f>
        <v>1</v>
      </c>
      <c r="AF36" s="53" t="s">
        <v>506</v>
      </c>
      <c r="AG36" s="65"/>
      <c r="AH36" s="66"/>
      <c r="AI36" s="65"/>
      <c r="AJ36" s="67"/>
      <c r="AK36" s="78"/>
      <c r="AL36" s="74">
        <v>100</v>
      </c>
      <c r="AM36" s="74">
        <v>30</v>
      </c>
      <c r="AN36" s="70">
        <f t="shared" si="19"/>
        <v>0.3</v>
      </c>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5"/>
      <c r="EH36" s="5"/>
      <c r="EI36" s="5"/>
      <c r="EJ36" s="5"/>
      <c r="EK36" s="5"/>
      <c r="EL36" s="5"/>
      <c r="EM36" s="5"/>
      <c r="EN36" s="5"/>
      <c r="EO36" s="5"/>
      <c r="EP36" s="5"/>
      <c r="EQ36" s="5"/>
      <c r="ER36" s="5"/>
      <c r="ES36" s="5"/>
      <c r="ET36" s="5"/>
      <c r="EU36" s="5"/>
      <c r="EV36" s="5"/>
      <c r="EW36" s="5"/>
      <c r="EX36" s="5"/>
      <c r="EY36" s="5"/>
      <c r="EZ36" s="5"/>
      <c r="FA36" s="5"/>
      <c r="FB36" s="5"/>
      <c r="FC36" s="5"/>
      <c r="FD36" s="5"/>
      <c r="FE36" s="5"/>
      <c r="FF36" s="5"/>
      <c r="FG36" s="5"/>
      <c r="FH36" s="5"/>
      <c r="FI36" s="5"/>
      <c r="FJ36" s="5"/>
    </row>
    <row r="37" spans="1:166" s="2" customFormat="1" ht="266.25" customHeight="1" x14ac:dyDescent="0.25">
      <c r="A37" s="151"/>
      <c r="B37" s="51" t="s">
        <v>238</v>
      </c>
      <c r="C37" s="51" t="s">
        <v>239</v>
      </c>
      <c r="D37" s="51" t="s">
        <v>240</v>
      </c>
      <c r="E37" s="23" t="s">
        <v>36</v>
      </c>
      <c r="F37" s="23" t="s">
        <v>241</v>
      </c>
      <c r="G37" s="24" t="s">
        <v>242</v>
      </c>
      <c r="H37" s="24" t="s">
        <v>243</v>
      </c>
      <c r="I37" s="25">
        <v>100</v>
      </c>
      <c r="J37" s="25">
        <v>50</v>
      </c>
      <c r="K37" s="25">
        <v>50</v>
      </c>
      <c r="L37" s="62" t="s">
        <v>244</v>
      </c>
      <c r="M37" s="25">
        <v>100</v>
      </c>
      <c r="N37" s="25">
        <v>100</v>
      </c>
      <c r="O37" s="26">
        <f t="shared" si="22"/>
        <v>1</v>
      </c>
      <c r="P37" s="31" t="s">
        <v>245</v>
      </c>
      <c r="Q37" s="36">
        <v>100</v>
      </c>
      <c r="R37" s="36">
        <v>25</v>
      </c>
      <c r="S37" s="37">
        <f t="shared" si="23"/>
        <v>0.25</v>
      </c>
      <c r="T37" s="31" t="s">
        <v>246</v>
      </c>
      <c r="U37" s="28">
        <v>100</v>
      </c>
      <c r="V37" s="28">
        <v>50</v>
      </c>
      <c r="W37" s="29">
        <f t="shared" si="24"/>
        <v>0.5</v>
      </c>
      <c r="X37" s="63" t="s">
        <v>247</v>
      </c>
      <c r="Y37" s="28">
        <v>100</v>
      </c>
      <c r="Z37" s="28">
        <v>75</v>
      </c>
      <c r="AA37" s="29">
        <f t="shared" si="21"/>
        <v>0.75</v>
      </c>
      <c r="AB37" s="63" t="s">
        <v>248</v>
      </c>
      <c r="AC37" s="52">
        <v>100</v>
      </c>
      <c r="AD37" s="52">
        <v>100</v>
      </c>
      <c r="AE37" s="37">
        <f t="shared" si="25"/>
        <v>1</v>
      </c>
      <c r="AF37" s="53" t="s">
        <v>507</v>
      </c>
      <c r="AG37" s="65"/>
      <c r="AH37" s="66"/>
      <c r="AI37" s="65"/>
      <c r="AJ37" s="67"/>
      <c r="AK37" s="78"/>
      <c r="AL37" s="74">
        <v>100</v>
      </c>
      <c r="AM37" s="74">
        <v>100</v>
      </c>
      <c r="AN37" s="70">
        <f t="shared" si="19"/>
        <v>1</v>
      </c>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row>
    <row r="38" spans="1:166" s="2" customFormat="1" ht="27" customHeight="1" x14ac:dyDescent="0.3">
      <c r="A38" s="39"/>
      <c r="B38" s="40" t="s">
        <v>249</v>
      </c>
      <c r="C38" s="41"/>
      <c r="D38" s="41"/>
      <c r="E38" s="42"/>
      <c r="F38" s="42"/>
      <c r="G38" s="42"/>
      <c r="H38" s="42"/>
      <c r="I38" s="41"/>
      <c r="J38" s="41"/>
      <c r="K38" s="41"/>
      <c r="L38" s="41"/>
      <c r="M38" s="41"/>
      <c r="N38" s="41"/>
      <c r="O38" s="43">
        <f>SUM(O34:O37)/4</f>
        <v>1</v>
      </c>
      <c r="P38" s="133"/>
      <c r="Q38" s="41"/>
      <c r="R38" s="41"/>
      <c r="S38" s="44"/>
      <c r="T38" s="118"/>
      <c r="U38" s="41"/>
      <c r="V38" s="41"/>
      <c r="W38" s="43">
        <f>SUM(W33:W37)/5</f>
        <v>0.49675000000000002</v>
      </c>
      <c r="X38" s="45"/>
      <c r="Y38" s="42"/>
      <c r="Z38" s="42"/>
      <c r="AA38" s="44">
        <f>SUM(AA33:AA37)/5</f>
        <v>0.66125</v>
      </c>
      <c r="AB38" s="45"/>
      <c r="AC38" s="42"/>
      <c r="AD38" s="42"/>
      <c r="AE38" s="43">
        <f>SUM(AE33:AE37)/5</f>
        <v>1.0237500000000002</v>
      </c>
      <c r="AF38" s="59"/>
      <c r="AG38" s="48"/>
      <c r="AH38" s="48"/>
      <c r="AI38" s="48"/>
      <c r="AJ38" s="48"/>
      <c r="AK38" s="48"/>
      <c r="AL38" s="49"/>
      <c r="AM38" s="49"/>
      <c r="AN38" s="50">
        <f>SUM(AN33:AN37)/5</f>
        <v>0.76374999999999993</v>
      </c>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c r="EO38" s="5"/>
      <c r="EP38" s="5"/>
      <c r="EQ38" s="5"/>
      <c r="ER38" s="5"/>
      <c r="ES38" s="5"/>
      <c r="ET38" s="5"/>
      <c r="EU38" s="5"/>
      <c r="EV38" s="5"/>
      <c r="EW38" s="5"/>
      <c r="EX38" s="5"/>
      <c r="EY38" s="5"/>
      <c r="EZ38" s="5"/>
      <c r="FA38" s="5"/>
      <c r="FB38" s="5"/>
      <c r="FC38" s="5"/>
      <c r="FD38" s="5"/>
      <c r="FE38" s="5"/>
      <c r="FF38" s="5"/>
      <c r="FG38" s="5"/>
      <c r="FH38" s="5"/>
      <c r="FI38" s="5"/>
      <c r="FJ38" s="5"/>
    </row>
    <row r="39" spans="1:166" s="2" customFormat="1" ht="299.25" customHeight="1" x14ac:dyDescent="0.25">
      <c r="A39" s="154" t="s">
        <v>250</v>
      </c>
      <c r="B39" s="51" t="s">
        <v>251</v>
      </c>
      <c r="C39" s="51" t="s">
        <v>252</v>
      </c>
      <c r="D39" s="51" t="s">
        <v>253</v>
      </c>
      <c r="E39" s="23" t="s">
        <v>36</v>
      </c>
      <c r="F39" s="23" t="s">
        <v>254</v>
      </c>
      <c r="G39" s="79" t="s">
        <v>171</v>
      </c>
      <c r="H39" s="79" t="s">
        <v>39</v>
      </c>
      <c r="I39" s="80">
        <v>20</v>
      </c>
      <c r="J39" s="80">
        <v>5</v>
      </c>
      <c r="K39" s="25">
        <v>25</v>
      </c>
      <c r="L39" s="81" t="s">
        <v>255</v>
      </c>
      <c r="M39" s="80">
        <v>20</v>
      </c>
      <c r="N39" s="80">
        <v>20</v>
      </c>
      <c r="O39" s="82">
        <f t="shared" ref="O39:O51" si="26">+N39/M39</f>
        <v>1</v>
      </c>
      <c r="P39" s="31" t="s">
        <v>256</v>
      </c>
      <c r="Q39" s="36">
        <v>40</v>
      </c>
      <c r="R39" s="36">
        <v>36</v>
      </c>
      <c r="S39" s="37">
        <f t="shared" ref="S39:S51" si="27">IFERROR(R39/Q39,0)</f>
        <v>0.9</v>
      </c>
      <c r="T39" s="31" t="s">
        <v>257</v>
      </c>
      <c r="U39" s="84">
        <v>40</v>
      </c>
      <c r="V39" s="84">
        <v>36.6</v>
      </c>
      <c r="W39" s="85">
        <f t="shared" ref="W39" si="28">+V39/U39</f>
        <v>0.91500000000000004</v>
      </c>
      <c r="X39" s="86" t="s">
        <v>258</v>
      </c>
      <c r="Y39" s="84">
        <v>40</v>
      </c>
      <c r="Z39" s="84">
        <v>37</v>
      </c>
      <c r="AA39" s="85">
        <f t="shared" ref="AA39:AA51" si="29">+Z39/Y39</f>
        <v>0.92500000000000004</v>
      </c>
      <c r="AB39" s="86" t="s">
        <v>259</v>
      </c>
      <c r="AC39" s="87">
        <v>0.4</v>
      </c>
      <c r="AD39" s="87">
        <v>0.4</v>
      </c>
      <c r="AE39" s="87">
        <v>1</v>
      </c>
      <c r="AF39" s="53" t="s">
        <v>508</v>
      </c>
      <c r="AG39" s="88"/>
      <c r="AH39" s="73"/>
      <c r="AI39" s="88"/>
      <c r="AJ39" s="67"/>
      <c r="AK39" s="78"/>
      <c r="AL39" s="89">
        <v>1</v>
      </c>
      <c r="AM39" s="89">
        <v>1</v>
      </c>
      <c r="AN39" s="70">
        <f t="shared" si="19"/>
        <v>1</v>
      </c>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c r="EO39" s="5"/>
      <c r="EP39" s="5"/>
      <c r="EQ39" s="5"/>
      <c r="ER39" s="5"/>
      <c r="ES39" s="5"/>
      <c r="ET39" s="5"/>
      <c r="EU39" s="5"/>
      <c r="EV39" s="5"/>
      <c r="EW39" s="5"/>
      <c r="EX39" s="5"/>
      <c r="EY39" s="5"/>
      <c r="EZ39" s="5"/>
      <c r="FA39" s="5"/>
      <c r="FB39" s="5"/>
      <c r="FC39" s="5"/>
      <c r="FD39" s="5"/>
      <c r="FE39" s="5"/>
      <c r="FF39" s="5"/>
      <c r="FG39" s="5"/>
      <c r="FH39" s="5"/>
      <c r="FI39" s="5"/>
      <c r="FJ39" s="5"/>
    </row>
    <row r="40" spans="1:166" s="2" customFormat="1" ht="147.75" customHeight="1" x14ac:dyDescent="0.25">
      <c r="A40" s="154"/>
      <c r="B40" s="51" t="s">
        <v>260</v>
      </c>
      <c r="C40" s="51" t="s">
        <v>261</v>
      </c>
      <c r="D40" s="51" t="s">
        <v>262</v>
      </c>
      <c r="E40" s="23" t="s">
        <v>36</v>
      </c>
      <c r="F40" s="90" t="s">
        <v>60</v>
      </c>
      <c r="G40" s="23" t="s">
        <v>61</v>
      </c>
      <c r="H40" s="79" t="s">
        <v>79</v>
      </c>
      <c r="I40" s="80">
        <v>0</v>
      </c>
      <c r="J40" s="80">
        <v>0</v>
      </c>
      <c r="K40" s="25">
        <v>0</v>
      </c>
      <c r="L40" s="81" t="s">
        <v>80</v>
      </c>
      <c r="M40" s="80">
        <v>0</v>
      </c>
      <c r="N40" s="80">
        <v>0</v>
      </c>
      <c r="O40" s="25">
        <v>0</v>
      </c>
      <c r="P40" s="128" t="s">
        <v>80</v>
      </c>
      <c r="Q40" s="36">
        <v>2</v>
      </c>
      <c r="R40" s="36">
        <v>0</v>
      </c>
      <c r="S40" s="37">
        <f t="shared" si="27"/>
        <v>0</v>
      </c>
      <c r="T40" s="31" t="s">
        <v>263</v>
      </c>
      <c r="U40" s="84">
        <v>2</v>
      </c>
      <c r="V40" s="84">
        <v>0.22</v>
      </c>
      <c r="W40" s="85">
        <v>0.11</v>
      </c>
      <c r="X40" s="86" t="s">
        <v>264</v>
      </c>
      <c r="Y40" s="84">
        <v>2</v>
      </c>
      <c r="Z40" s="84">
        <v>0.3</v>
      </c>
      <c r="AA40" s="85">
        <f t="shared" si="29"/>
        <v>0.15</v>
      </c>
      <c r="AB40" s="86" t="s">
        <v>505</v>
      </c>
      <c r="AC40" s="52">
        <v>2</v>
      </c>
      <c r="AD40" s="52">
        <v>1.25</v>
      </c>
      <c r="AE40" s="37">
        <f t="shared" ref="AE40" si="30">IFERROR(AD40/AC40,0)</f>
        <v>0.625</v>
      </c>
      <c r="AF40" s="53" t="s">
        <v>509</v>
      </c>
      <c r="AG40" s="88"/>
      <c r="AH40" s="73"/>
      <c r="AI40" s="88"/>
      <c r="AJ40" s="67"/>
      <c r="AK40" s="78"/>
      <c r="AL40" s="74">
        <v>2</v>
      </c>
      <c r="AM40" s="74">
        <v>1.25</v>
      </c>
      <c r="AN40" s="70">
        <f t="shared" si="19"/>
        <v>0.625</v>
      </c>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row>
    <row r="41" spans="1:166" s="2" customFormat="1" ht="126" customHeight="1" x14ac:dyDescent="0.25">
      <c r="A41" s="154"/>
      <c r="B41" s="51" t="s">
        <v>265</v>
      </c>
      <c r="C41" s="51" t="s">
        <v>266</v>
      </c>
      <c r="D41" s="51" t="s">
        <v>267</v>
      </c>
      <c r="E41" s="23" t="s">
        <v>36</v>
      </c>
      <c r="F41" s="23" t="s">
        <v>268</v>
      </c>
      <c r="G41" s="79" t="s">
        <v>269</v>
      </c>
      <c r="H41" s="79" t="s">
        <v>49</v>
      </c>
      <c r="I41" s="80">
        <v>100</v>
      </c>
      <c r="J41" s="80">
        <v>45</v>
      </c>
      <c r="K41" s="25">
        <v>45</v>
      </c>
      <c r="L41" s="81" t="s">
        <v>270</v>
      </c>
      <c r="M41" s="80">
        <v>100</v>
      </c>
      <c r="N41" s="80">
        <v>100</v>
      </c>
      <c r="O41" s="82">
        <f t="shared" si="26"/>
        <v>1</v>
      </c>
      <c r="P41" s="31" t="s">
        <v>271</v>
      </c>
      <c r="Q41" s="36">
        <v>100</v>
      </c>
      <c r="R41" s="36">
        <v>25</v>
      </c>
      <c r="S41" s="37">
        <f t="shared" si="27"/>
        <v>0.25</v>
      </c>
      <c r="T41" s="31" t="s">
        <v>272</v>
      </c>
      <c r="U41" s="84">
        <v>100</v>
      </c>
      <c r="V41" s="84">
        <v>50</v>
      </c>
      <c r="W41" s="85">
        <f t="shared" ref="W41:W43" si="31">+V41/U41</f>
        <v>0.5</v>
      </c>
      <c r="X41" s="86" t="s">
        <v>273</v>
      </c>
      <c r="Y41" s="84">
        <v>100</v>
      </c>
      <c r="Z41" s="84">
        <v>82</v>
      </c>
      <c r="AA41" s="85">
        <f t="shared" si="29"/>
        <v>0.82</v>
      </c>
      <c r="AB41" s="86" t="s">
        <v>274</v>
      </c>
      <c r="AC41" s="87">
        <v>1</v>
      </c>
      <c r="AD41" s="87">
        <v>1</v>
      </c>
      <c r="AE41" s="87">
        <v>1</v>
      </c>
      <c r="AF41" s="53" t="s">
        <v>510</v>
      </c>
      <c r="AG41" s="88"/>
      <c r="AH41" s="73"/>
      <c r="AI41" s="88"/>
      <c r="AJ41" s="67"/>
      <c r="AK41" s="78"/>
      <c r="AL41" s="89">
        <v>1</v>
      </c>
      <c r="AM41" s="89">
        <v>1</v>
      </c>
      <c r="AN41" s="70">
        <f t="shared" si="19"/>
        <v>1</v>
      </c>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row>
    <row r="42" spans="1:166" s="2" customFormat="1" ht="182.25" customHeight="1" x14ac:dyDescent="0.25">
      <c r="A42" s="154"/>
      <c r="B42" s="51" t="s">
        <v>275</v>
      </c>
      <c r="C42" s="51" t="s">
        <v>276</v>
      </c>
      <c r="D42" s="51" t="s">
        <v>277</v>
      </c>
      <c r="E42" s="23" t="s">
        <v>36</v>
      </c>
      <c r="F42" s="23" t="s">
        <v>268</v>
      </c>
      <c r="G42" s="79" t="s">
        <v>269</v>
      </c>
      <c r="H42" s="79" t="s">
        <v>39</v>
      </c>
      <c r="I42" s="80">
        <v>1</v>
      </c>
      <c r="J42" s="80">
        <v>0</v>
      </c>
      <c r="K42" s="25">
        <v>0</v>
      </c>
      <c r="L42" s="81" t="s">
        <v>278</v>
      </c>
      <c r="M42" s="80">
        <v>1</v>
      </c>
      <c r="N42" s="80">
        <v>1</v>
      </c>
      <c r="O42" s="82">
        <f t="shared" si="26"/>
        <v>1</v>
      </c>
      <c r="P42" s="31" t="s">
        <v>279</v>
      </c>
      <c r="Q42" s="36">
        <v>3</v>
      </c>
      <c r="R42" s="36">
        <v>1</v>
      </c>
      <c r="S42" s="37">
        <f t="shared" si="27"/>
        <v>0.33333333333333331</v>
      </c>
      <c r="T42" s="31" t="s">
        <v>280</v>
      </c>
      <c r="U42" s="84">
        <v>3</v>
      </c>
      <c r="V42" s="84">
        <v>2</v>
      </c>
      <c r="W42" s="85">
        <f t="shared" si="31"/>
        <v>0.66666666666666663</v>
      </c>
      <c r="X42" s="86" t="s">
        <v>281</v>
      </c>
      <c r="Y42" s="84">
        <v>3</v>
      </c>
      <c r="Z42" s="84">
        <v>2</v>
      </c>
      <c r="AA42" s="85">
        <f t="shared" si="29"/>
        <v>0.66666666666666663</v>
      </c>
      <c r="AB42" s="86" t="s">
        <v>282</v>
      </c>
      <c r="AC42" s="52">
        <v>3</v>
      </c>
      <c r="AD42" s="52">
        <v>3</v>
      </c>
      <c r="AE42" s="37">
        <f t="shared" ref="AE42:AE51" si="32">IFERROR(AD42/AC42,0)</f>
        <v>1</v>
      </c>
      <c r="AF42" s="53" t="s">
        <v>511</v>
      </c>
      <c r="AG42" s="88"/>
      <c r="AH42" s="73"/>
      <c r="AI42" s="88"/>
      <c r="AJ42" s="67"/>
      <c r="AK42" s="78"/>
      <c r="AL42" s="89">
        <v>1</v>
      </c>
      <c r="AM42" s="89">
        <v>1</v>
      </c>
      <c r="AN42" s="70">
        <f t="shared" si="19"/>
        <v>1</v>
      </c>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row>
    <row r="43" spans="1:166" s="2" customFormat="1" ht="267" customHeight="1" x14ac:dyDescent="0.25">
      <c r="A43" s="154"/>
      <c r="B43" s="51" t="s">
        <v>283</v>
      </c>
      <c r="C43" s="51" t="s">
        <v>284</v>
      </c>
      <c r="D43" s="51" t="s">
        <v>285</v>
      </c>
      <c r="E43" s="23" t="s">
        <v>36</v>
      </c>
      <c r="F43" s="23" t="s">
        <v>268</v>
      </c>
      <c r="G43" s="79" t="s">
        <v>269</v>
      </c>
      <c r="H43" s="79" t="s">
        <v>39</v>
      </c>
      <c r="I43" s="80">
        <v>5</v>
      </c>
      <c r="J43" s="80">
        <v>3</v>
      </c>
      <c r="K43" s="25">
        <v>60</v>
      </c>
      <c r="L43" s="81" t="s">
        <v>286</v>
      </c>
      <c r="M43" s="80">
        <v>5</v>
      </c>
      <c r="N43" s="80">
        <v>5</v>
      </c>
      <c r="O43" s="82">
        <f t="shared" si="26"/>
        <v>1</v>
      </c>
      <c r="P43" s="128" t="s">
        <v>287</v>
      </c>
      <c r="Q43" s="36">
        <v>20</v>
      </c>
      <c r="R43" s="36">
        <v>7</v>
      </c>
      <c r="S43" s="37">
        <f t="shared" si="27"/>
        <v>0.35</v>
      </c>
      <c r="T43" s="31" t="s">
        <v>288</v>
      </c>
      <c r="U43" s="84">
        <v>20</v>
      </c>
      <c r="V43" s="84">
        <v>13</v>
      </c>
      <c r="W43" s="85">
        <f t="shared" si="31"/>
        <v>0.65</v>
      </c>
      <c r="X43" s="86" t="s">
        <v>289</v>
      </c>
      <c r="Y43" s="84">
        <v>20</v>
      </c>
      <c r="Z43" s="84">
        <v>16</v>
      </c>
      <c r="AA43" s="85">
        <f t="shared" si="29"/>
        <v>0.8</v>
      </c>
      <c r="AB43" s="86" t="s">
        <v>290</v>
      </c>
      <c r="AC43" s="52">
        <v>20</v>
      </c>
      <c r="AD43" s="52">
        <v>17</v>
      </c>
      <c r="AE43" s="37">
        <f t="shared" si="32"/>
        <v>0.85</v>
      </c>
      <c r="AF43" s="53" t="s">
        <v>512</v>
      </c>
      <c r="AG43" s="88"/>
      <c r="AH43" s="73"/>
      <c r="AI43" s="88"/>
      <c r="AJ43" s="67"/>
      <c r="AK43" s="78"/>
      <c r="AL43" s="89">
        <v>1</v>
      </c>
      <c r="AM43" s="89">
        <v>0.85</v>
      </c>
      <c r="AN43" s="70">
        <f t="shared" si="19"/>
        <v>0.85</v>
      </c>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row>
    <row r="44" spans="1:166" s="2" customFormat="1" ht="342" customHeight="1" x14ac:dyDescent="0.25">
      <c r="A44" s="154"/>
      <c r="B44" s="51" t="s">
        <v>291</v>
      </c>
      <c r="C44" s="51" t="s">
        <v>292</v>
      </c>
      <c r="D44" s="51" t="s">
        <v>293</v>
      </c>
      <c r="E44" s="23" t="s">
        <v>36</v>
      </c>
      <c r="F44" s="23" t="s">
        <v>294</v>
      </c>
      <c r="G44" s="79" t="s">
        <v>207</v>
      </c>
      <c r="H44" s="79" t="s">
        <v>39</v>
      </c>
      <c r="I44" s="80">
        <v>0</v>
      </c>
      <c r="J44" s="80">
        <v>0</v>
      </c>
      <c r="K44" s="25">
        <v>0</v>
      </c>
      <c r="L44" s="81" t="s">
        <v>80</v>
      </c>
      <c r="M44" s="80">
        <v>0</v>
      </c>
      <c r="N44" s="80">
        <v>0</v>
      </c>
      <c r="O44" s="25">
        <v>0</v>
      </c>
      <c r="P44" s="128" t="s">
        <v>80</v>
      </c>
      <c r="Q44" s="36">
        <v>2</v>
      </c>
      <c r="R44" s="36">
        <v>0.4</v>
      </c>
      <c r="S44" s="37">
        <f t="shared" si="27"/>
        <v>0.2</v>
      </c>
      <c r="T44" s="31" t="s">
        <v>295</v>
      </c>
      <c r="U44" s="84">
        <v>2</v>
      </c>
      <c r="V44" s="84">
        <v>0.9</v>
      </c>
      <c r="W44" s="85">
        <v>0.45</v>
      </c>
      <c r="X44" s="86" t="s">
        <v>296</v>
      </c>
      <c r="Y44" s="84">
        <v>2</v>
      </c>
      <c r="Z44" s="84">
        <v>0.9</v>
      </c>
      <c r="AA44" s="85">
        <f t="shared" si="29"/>
        <v>0.45</v>
      </c>
      <c r="AB44" s="86" t="s">
        <v>297</v>
      </c>
      <c r="AC44" s="52">
        <v>2</v>
      </c>
      <c r="AD44" s="52">
        <v>2</v>
      </c>
      <c r="AE44" s="37">
        <f t="shared" si="32"/>
        <v>1</v>
      </c>
      <c r="AF44" s="53" t="s">
        <v>532</v>
      </c>
      <c r="AG44" s="88"/>
      <c r="AH44" s="73"/>
      <c r="AI44" s="88"/>
      <c r="AJ44" s="67"/>
      <c r="AK44" s="78"/>
      <c r="AL44" s="74">
        <v>5</v>
      </c>
      <c r="AM44" s="74">
        <v>2</v>
      </c>
      <c r="AN44" s="70">
        <f t="shared" si="19"/>
        <v>0.4</v>
      </c>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row>
    <row r="45" spans="1:166" s="2" customFormat="1" ht="92.25" customHeight="1" x14ac:dyDescent="0.25">
      <c r="A45" s="154"/>
      <c r="B45" s="51" t="s">
        <v>298</v>
      </c>
      <c r="C45" s="51" t="s">
        <v>299</v>
      </c>
      <c r="D45" s="51" t="s">
        <v>300</v>
      </c>
      <c r="E45" s="23" t="s">
        <v>36</v>
      </c>
      <c r="F45" s="23" t="s">
        <v>294</v>
      </c>
      <c r="G45" s="79" t="s">
        <v>207</v>
      </c>
      <c r="H45" s="79" t="s">
        <v>39</v>
      </c>
      <c r="I45" s="80">
        <v>2</v>
      </c>
      <c r="J45" s="80">
        <v>0</v>
      </c>
      <c r="K45" s="25">
        <v>0</v>
      </c>
      <c r="L45" s="81" t="s">
        <v>301</v>
      </c>
      <c r="M45" s="80">
        <v>2</v>
      </c>
      <c r="N45" s="80">
        <v>1.53</v>
      </c>
      <c r="O45" s="82">
        <f t="shared" si="26"/>
        <v>0.76500000000000001</v>
      </c>
      <c r="P45" s="31" t="s">
        <v>302</v>
      </c>
      <c r="Q45" s="36">
        <v>4</v>
      </c>
      <c r="R45" s="36">
        <v>1.73</v>
      </c>
      <c r="S45" s="37">
        <f t="shared" si="27"/>
        <v>0.4325</v>
      </c>
      <c r="T45" s="31" t="s">
        <v>303</v>
      </c>
      <c r="U45" s="84">
        <v>4</v>
      </c>
      <c r="V45" s="84">
        <v>1.9</v>
      </c>
      <c r="W45" s="85">
        <f t="shared" ref="W45:W51" si="33">+V45/U45</f>
        <v>0.47499999999999998</v>
      </c>
      <c r="X45" s="86" t="s">
        <v>304</v>
      </c>
      <c r="Y45" s="84">
        <v>4</v>
      </c>
      <c r="Z45" s="84">
        <v>1.9</v>
      </c>
      <c r="AA45" s="85">
        <f t="shared" si="29"/>
        <v>0.47499999999999998</v>
      </c>
      <c r="AB45" s="86" t="s">
        <v>305</v>
      </c>
      <c r="AC45" s="52">
        <v>4</v>
      </c>
      <c r="AD45" s="52">
        <v>1.98</v>
      </c>
      <c r="AE45" s="37">
        <f t="shared" si="32"/>
        <v>0.495</v>
      </c>
      <c r="AF45" s="53" t="s">
        <v>513</v>
      </c>
      <c r="AG45" s="88"/>
      <c r="AH45" s="73"/>
      <c r="AI45" s="88"/>
      <c r="AJ45" s="67"/>
      <c r="AK45" s="78"/>
      <c r="AL45" s="74">
        <v>7</v>
      </c>
      <c r="AM45" s="74">
        <v>1.98</v>
      </c>
      <c r="AN45" s="70">
        <f t="shared" si="19"/>
        <v>0.28285714285714286</v>
      </c>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row>
    <row r="46" spans="1:166" s="2" customFormat="1" ht="409.5" customHeight="1" x14ac:dyDescent="0.25">
      <c r="A46" s="154"/>
      <c r="B46" s="51" t="s">
        <v>306</v>
      </c>
      <c r="C46" s="51" t="s">
        <v>307</v>
      </c>
      <c r="D46" s="51" t="s">
        <v>308</v>
      </c>
      <c r="E46" s="23" t="s">
        <v>36</v>
      </c>
      <c r="F46" s="23" t="s">
        <v>294</v>
      </c>
      <c r="G46" s="79" t="s">
        <v>207</v>
      </c>
      <c r="H46" s="79" t="s">
        <v>39</v>
      </c>
      <c r="I46" s="80">
        <v>0.1</v>
      </c>
      <c r="J46" s="80">
        <v>0</v>
      </c>
      <c r="K46" s="25">
        <v>0</v>
      </c>
      <c r="L46" s="81" t="s">
        <v>309</v>
      </c>
      <c r="M46" s="80">
        <v>0.1</v>
      </c>
      <c r="N46" s="80">
        <v>0.1</v>
      </c>
      <c r="O46" s="82">
        <f t="shared" si="26"/>
        <v>1</v>
      </c>
      <c r="P46" s="31" t="s">
        <v>310</v>
      </c>
      <c r="Q46" s="36">
        <v>0.35</v>
      </c>
      <c r="R46" s="36">
        <v>0.1</v>
      </c>
      <c r="S46" s="37">
        <f t="shared" si="27"/>
        <v>0.28571428571428575</v>
      </c>
      <c r="T46" s="31" t="s">
        <v>311</v>
      </c>
      <c r="U46" s="84">
        <v>0.35</v>
      </c>
      <c r="V46" s="84">
        <v>0.18</v>
      </c>
      <c r="W46" s="85">
        <f t="shared" si="33"/>
        <v>0.51428571428571435</v>
      </c>
      <c r="X46" s="86" t="s">
        <v>312</v>
      </c>
      <c r="Y46" s="84">
        <v>0.35</v>
      </c>
      <c r="Z46" s="84">
        <v>0.18</v>
      </c>
      <c r="AA46" s="85">
        <f t="shared" si="29"/>
        <v>0.51428571428571435</v>
      </c>
      <c r="AB46" s="86" t="s">
        <v>313</v>
      </c>
      <c r="AC46" s="52">
        <v>0.35</v>
      </c>
      <c r="AD46" s="52">
        <v>0.35</v>
      </c>
      <c r="AE46" s="37">
        <f t="shared" si="32"/>
        <v>1</v>
      </c>
      <c r="AF46" s="53" t="s">
        <v>514</v>
      </c>
      <c r="AG46" s="88"/>
      <c r="AH46" s="73"/>
      <c r="AI46" s="88"/>
      <c r="AJ46" s="67"/>
      <c r="AK46" s="78"/>
      <c r="AL46" s="74">
        <v>1</v>
      </c>
      <c r="AM46" s="74">
        <v>0.35</v>
      </c>
      <c r="AN46" s="70">
        <f t="shared" si="19"/>
        <v>0.35</v>
      </c>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row>
    <row r="47" spans="1:166" s="2" customFormat="1" ht="159.75" customHeight="1" x14ac:dyDescent="0.25">
      <c r="A47" s="154"/>
      <c r="B47" s="51" t="s">
        <v>314</v>
      </c>
      <c r="C47" s="51" t="s">
        <v>315</v>
      </c>
      <c r="D47" s="51" t="s">
        <v>316</v>
      </c>
      <c r="E47" s="23" t="s">
        <v>36</v>
      </c>
      <c r="F47" s="23" t="s">
        <v>294</v>
      </c>
      <c r="G47" s="79" t="s">
        <v>207</v>
      </c>
      <c r="H47" s="79" t="s">
        <v>39</v>
      </c>
      <c r="I47" s="80">
        <v>10</v>
      </c>
      <c r="J47" s="80">
        <v>4</v>
      </c>
      <c r="K47" s="25">
        <v>40</v>
      </c>
      <c r="L47" s="81" t="s">
        <v>317</v>
      </c>
      <c r="M47" s="80">
        <v>10</v>
      </c>
      <c r="N47" s="80">
        <v>10</v>
      </c>
      <c r="O47" s="82">
        <f t="shared" si="26"/>
        <v>1</v>
      </c>
      <c r="P47" s="31" t="s">
        <v>318</v>
      </c>
      <c r="Q47" s="36">
        <v>35</v>
      </c>
      <c r="R47" s="36">
        <v>15</v>
      </c>
      <c r="S47" s="37">
        <f t="shared" si="27"/>
        <v>0.42857142857142855</v>
      </c>
      <c r="T47" s="31" t="s">
        <v>319</v>
      </c>
      <c r="U47" s="84">
        <v>35</v>
      </c>
      <c r="V47" s="84">
        <v>18</v>
      </c>
      <c r="W47" s="85">
        <f t="shared" si="33"/>
        <v>0.51428571428571423</v>
      </c>
      <c r="X47" s="86" t="s">
        <v>320</v>
      </c>
      <c r="Y47" s="84">
        <v>35</v>
      </c>
      <c r="Z47" s="84">
        <v>18</v>
      </c>
      <c r="AA47" s="85">
        <f t="shared" si="29"/>
        <v>0.51428571428571423</v>
      </c>
      <c r="AB47" s="86" t="s">
        <v>321</v>
      </c>
      <c r="AC47" s="52">
        <v>35</v>
      </c>
      <c r="AD47" s="52">
        <v>35</v>
      </c>
      <c r="AE47" s="37">
        <f t="shared" si="32"/>
        <v>1</v>
      </c>
      <c r="AF47" s="53" t="s">
        <v>515</v>
      </c>
      <c r="AG47" s="88"/>
      <c r="AH47" s="73"/>
      <c r="AI47" s="88"/>
      <c r="AJ47" s="67"/>
      <c r="AK47" s="78"/>
      <c r="AL47" s="74">
        <v>100</v>
      </c>
      <c r="AM47" s="74">
        <v>35</v>
      </c>
      <c r="AN47" s="70">
        <f t="shared" si="19"/>
        <v>0.35</v>
      </c>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row>
    <row r="48" spans="1:166" s="2" customFormat="1" ht="173.25" customHeight="1" x14ac:dyDescent="0.25">
      <c r="A48" s="154"/>
      <c r="B48" s="51" t="s">
        <v>322</v>
      </c>
      <c r="C48" s="51" t="s">
        <v>323</v>
      </c>
      <c r="D48" s="51" t="s">
        <v>324</v>
      </c>
      <c r="E48" s="23" t="s">
        <v>36</v>
      </c>
      <c r="F48" s="23" t="s">
        <v>294</v>
      </c>
      <c r="G48" s="79" t="s">
        <v>207</v>
      </c>
      <c r="H48" s="79" t="s">
        <v>39</v>
      </c>
      <c r="I48" s="80">
        <v>10</v>
      </c>
      <c r="J48" s="80">
        <v>0.6</v>
      </c>
      <c r="K48" s="25">
        <v>6</v>
      </c>
      <c r="L48" s="81" t="s">
        <v>325</v>
      </c>
      <c r="M48" s="80">
        <v>10</v>
      </c>
      <c r="N48" s="80">
        <v>10</v>
      </c>
      <c r="O48" s="82">
        <f t="shared" si="26"/>
        <v>1</v>
      </c>
      <c r="P48" s="31" t="s">
        <v>326</v>
      </c>
      <c r="Q48" s="36">
        <v>35</v>
      </c>
      <c r="R48" s="36">
        <v>11</v>
      </c>
      <c r="S48" s="37">
        <f t="shared" si="27"/>
        <v>0.31428571428571428</v>
      </c>
      <c r="T48" s="31" t="s">
        <v>327</v>
      </c>
      <c r="U48" s="84">
        <v>35</v>
      </c>
      <c r="V48" s="84">
        <v>18</v>
      </c>
      <c r="W48" s="85">
        <f t="shared" si="33"/>
        <v>0.51428571428571423</v>
      </c>
      <c r="X48" s="86" t="s">
        <v>328</v>
      </c>
      <c r="Y48" s="84">
        <v>35</v>
      </c>
      <c r="Z48" s="84">
        <v>18</v>
      </c>
      <c r="AA48" s="85">
        <f t="shared" si="29"/>
        <v>0.51428571428571423</v>
      </c>
      <c r="AB48" s="86" t="s">
        <v>329</v>
      </c>
      <c r="AC48" s="52">
        <v>35</v>
      </c>
      <c r="AD48" s="52">
        <v>35</v>
      </c>
      <c r="AE48" s="37">
        <f t="shared" si="32"/>
        <v>1</v>
      </c>
      <c r="AF48" s="53" t="s">
        <v>516</v>
      </c>
      <c r="AG48" s="88"/>
      <c r="AH48" s="73"/>
      <c r="AI48" s="88"/>
      <c r="AJ48" s="67"/>
      <c r="AK48" s="78"/>
      <c r="AL48" s="74">
        <v>100</v>
      </c>
      <c r="AM48" s="74">
        <v>35</v>
      </c>
      <c r="AN48" s="70">
        <f t="shared" si="19"/>
        <v>0.35</v>
      </c>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row>
    <row r="49" spans="1:166" s="2" customFormat="1" ht="84" customHeight="1" x14ac:dyDescent="0.25">
      <c r="A49" s="154"/>
      <c r="B49" s="51" t="s">
        <v>330</v>
      </c>
      <c r="C49" s="51" t="s">
        <v>331</v>
      </c>
      <c r="D49" s="51" t="s">
        <v>332</v>
      </c>
      <c r="E49" s="23" t="s">
        <v>36</v>
      </c>
      <c r="F49" s="23" t="s">
        <v>60</v>
      </c>
      <c r="G49" s="79" t="s">
        <v>333</v>
      </c>
      <c r="H49" s="79" t="s">
        <v>39</v>
      </c>
      <c r="I49" s="80">
        <v>23</v>
      </c>
      <c r="J49" s="80">
        <v>0</v>
      </c>
      <c r="K49" s="25">
        <v>0</v>
      </c>
      <c r="L49" s="81" t="s">
        <v>80</v>
      </c>
      <c r="M49" s="80">
        <v>23</v>
      </c>
      <c r="N49" s="80">
        <v>23</v>
      </c>
      <c r="O49" s="82">
        <f t="shared" si="26"/>
        <v>1</v>
      </c>
      <c r="P49" s="31" t="s">
        <v>334</v>
      </c>
      <c r="Q49" s="36">
        <v>24</v>
      </c>
      <c r="R49" s="36">
        <v>23</v>
      </c>
      <c r="S49" s="37">
        <f t="shared" si="27"/>
        <v>0.95833333333333337</v>
      </c>
      <c r="T49" s="31" t="s">
        <v>335</v>
      </c>
      <c r="U49" s="84">
        <v>24</v>
      </c>
      <c r="V49" s="84">
        <v>23</v>
      </c>
      <c r="W49" s="85">
        <f t="shared" si="33"/>
        <v>0.95833333333333337</v>
      </c>
      <c r="X49" s="86" t="s">
        <v>336</v>
      </c>
      <c r="Y49" s="84">
        <v>24</v>
      </c>
      <c r="Z49" s="84">
        <v>23</v>
      </c>
      <c r="AA49" s="85">
        <f t="shared" si="29"/>
        <v>0.95833333333333337</v>
      </c>
      <c r="AB49" s="86" t="s">
        <v>337</v>
      </c>
      <c r="AC49" s="52">
        <v>24</v>
      </c>
      <c r="AD49" s="52">
        <v>23</v>
      </c>
      <c r="AE49" s="37">
        <f t="shared" si="32"/>
        <v>0.95833333333333337</v>
      </c>
      <c r="AF49" s="53" t="s">
        <v>517</v>
      </c>
      <c r="AG49" s="88"/>
      <c r="AH49" s="73"/>
      <c r="AI49" s="88"/>
      <c r="AJ49" s="67"/>
      <c r="AK49" s="78"/>
      <c r="AL49" s="74">
        <v>25</v>
      </c>
      <c r="AM49" s="74">
        <v>23</v>
      </c>
      <c r="AN49" s="70">
        <f t="shared" si="19"/>
        <v>0.92</v>
      </c>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row>
    <row r="50" spans="1:166" s="2" customFormat="1" ht="387.75" customHeight="1" x14ac:dyDescent="0.25">
      <c r="A50" s="154"/>
      <c r="B50" s="51" t="s">
        <v>338</v>
      </c>
      <c r="C50" s="51" t="s">
        <v>339</v>
      </c>
      <c r="D50" s="51" t="s">
        <v>340</v>
      </c>
      <c r="E50" s="23" t="s">
        <v>36</v>
      </c>
      <c r="F50" s="23" t="s">
        <v>60</v>
      </c>
      <c r="G50" s="79" t="s">
        <v>333</v>
      </c>
      <c r="H50" s="79" t="s">
        <v>39</v>
      </c>
      <c r="I50" s="80">
        <v>0.35</v>
      </c>
      <c r="J50" s="80">
        <v>0.1</v>
      </c>
      <c r="K50" s="25">
        <v>0</v>
      </c>
      <c r="L50" s="81" t="s">
        <v>341</v>
      </c>
      <c r="M50" s="80">
        <v>0.35</v>
      </c>
      <c r="N50" s="80">
        <v>0.35</v>
      </c>
      <c r="O50" s="82">
        <f t="shared" si="26"/>
        <v>1</v>
      </c>
      <c r="P50" s="31" t="s">
        <v>342</v>
      </c>
      <c r="Q50" s="36">
        <v>2</v>
      </c>
      <c r="R50" s="36">
        <v>0.4</v>
      </c>
      <c r="S50" s="37">
        <f t="shared" si="27"/>
        <v>0.2</v>
      </c>
      <c r="T50" s="31" t="s">
        <v>343</v>
      </c>
      <c r="U50" s="84">
        <v>2</v>
      </c>
      <c r="V50" s="84">
        <v>0.8</v>
      </c>
      <c r="W50" s="85">
        <f t="shared" si="33"/>
        <v>0.4</v>
      </c>
      <c r="X50" s="86" t="s">
        <v>344</v>
      </c>
      <c r="Y50" s="84">
        <v>2</v>
      </c>
      <c r="Z50" s="84">
        <v>1</v>
      </c>
      <c r="AA50" s="85">
        <f t="shared" si="29"/>
        <v>0.5</v>
      </c>
      <c r="AB50" s="86" t="s">
        <v>345</v>
      </c>
      <c r="AC50" s="52">
        <v>2</v>
      </c>
      <c r="AD50" s="52">
        <v>2</v>
      </c>
      <c r="AE50" s="37">
        <f t="shared" si="32"/>
        <v>1</v>
      </c>
      <c r="AF50" s="53" t="s">
        <v>518</v>
      </c>
      <c r="AG50" s="88"/>
      <c r="AH50" s="73"/>
      <c r="AI50" s="88"/>
      <c r="AJ50" s="67"/>
      <c r="AK50" s="78"/>
      <c r="AL50" s="74">
        <v>2</v>
      </c>
      <c r="AM50" s="74">
        <v>2</v>
      </c>
      <c r="AN50" s="70">
        <f t="shared" si="19"/>
        <v>1</v>
      </c>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row>
    <row r="51" spans="1:166" s="2" customFormat="1" ht="375" customHeight="1" x14ac:dyDescent="0.25">
      <c r="A51" s="154"/>
      <c r="B51" s="51" t="s">
        <v>346</v>
      </c>
      <c r="C51" s="51" t="s">
        <v>347</v>
      </c>
      <c r="D51" s="51" t="s">
        <v>348</v>
      </c>
      <c r="E51" s="23" t="s">
        <v>36</v>
      </c>
      <c r="F51" s="23" t="s">
        <v>60</v>
      </c>
      <c r="G51" s="79" t="s">
        <v>333</v>
      </c>
      <c r="H51" s="79" t="s">
        <v>39</v>
      </c>
      <c r="I51" s="80">
        <v>10</v>
      </c>
      <c r="J51" s="80">
        <v>2.5</v>
      </c>
      <c r="K51" s="25">
        <v>25</v>
      </c>
      <c r="L51" s="81" t="s">
        <v>349</v>
      </c>
      <c r="M51" s="80">
        <v>10</v>
      </c>
      <c r="N51" s="80">
        <v>10</v>
      </c>
      <c r="O51" s="82">
        <f t="shared" si="26"/>
        <v>1</v>
      </c>
      <c r="P51" s="31" t="s">
        <v>350</v>
      </c>
      <c r="Q51" s="36">
        <v>35</v>
      </c>
      <c r="R51" s="36">
        <v>12</v>
      </c>
      <c r="S51" s="37">
        <f t="shared" si="27"/>
        <v>0.34285714285714286</v>
      </c>
      <c r="T51" s="31" t="s">
        <v>351</v>
      </c>
      <c r="U51" s="84">
        <v>35</v>
      </c>
      <c r="V51" s="84">
        <v>16</v>
      </c>
      <c r="W51" s="85">
        <f t="shared" si="33"/>
        <v>0.45714285714285713</v>
      </c>
      <c r="X51" s="86" t="s">
        <v>352</v>
      </c>
      <c r="Y51" s="84">
        <v>35</v>
      </c>
      <c r="Z51" s="84">
        <v>20</v>
      </c>
      <c r="AA51" s="85">
        <f t="shared" si="29"/>
        <v>0.5714285714285714</v>
      </c>
      <c r="AB51" s="86" t="s">
        <v>353</v>
      </c>
      <c r="AC51" s="52">
        <v>35</v>
      </c>
      <c r="AD51" s="52">
        <v>30</v>
      </c>
      <c r="AE51" s="37">
        <f t="shared" si="32"/>
        <v>0.8571428571428571</v>
      </c>
      <c r="AF51" s="53" t="s">
        <v>519</v>
      </c>
      <c r="AG51" s="88"/>
      <c r="AH51" s="73"/>
      <c r="AI51" s="88"/>
      <c r="AJ51" s="67"/>
      <c r="AK51" s="78"/>
      <c r="AL51" s="74">
        <v>100</v>
      </c>
      <c r="AM51" s="74">
        <v>30</v>
      </c>
      <c r="AN51" s="70">
        <f t="shared" si="19"/>
        <v>0.3</v>
      </c>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row>
    <row r="52" spans="1:166" s="2" customFormat="1" ht="27" customHeight="1" x14ac:dyDescent="0.3">
      <c r="A52" s="136"/>
      <c r="B52" s="137" t="s">
        <v>354</v>
      </c>
      <c r="C52" s="138"/>
      <c r="D52" s="138"/>
      <c r="E52" s="139"/>
      <c r="F52" s="139"/>
      <c r="G52" s="139"/>
      <c r="H52" s="139"/>
      <c r="I52" s="138"/>
      <c r="J52" s="138"/>
      <c r="K52" s="138"/>
      <c r="L52" s="138"/>
      <c r="M52" s="138"/>
      <c r="N52" s="138"/>
      <c r="O52" s="140">
        <f>SUM(O39:O51)/11</f>
        <v>0.97863636363636364</v>
      </c>
      <c r="P52" s="141"/>
      <c r="Q52" s="138"/>
      <c r="R52" s="138"/>
      <c r="S52" s="142"/>
      <c r="T52" s="143"/>
      <c r="U52" s="138"/>
      <c r="V52" s="138"/>
      <c r="W52" s="140">
        <f>SUM(W39:W51)/13</f>
        <v>0.54807692307692313</v>
      </c>
      <c r="X52" s="144"/>
      <c r="Y52" s="139"/>
      <c r="Z52" s="139"/>
      <c r="AA52" s="142">
        <f>SUM(AA39:AA51)/13</f>
        <v>0.60456043956043948</v>
      </c>
      <c r="AB52" s="144"/>
      <c r="AC52" s="139"/>
      <c r="AD52" s="139"/>
      <c r="AE52" s="140">
        <f>SUM(AE39:AE51)/13</f>
        <v>0.90657509157509153</v>
      </c>
      <c r="AF52" s="145"/>
      <c r="AG52" s="146"/>
      <c r="AH52" s="146"/>
      <c r="AI52" s="146"/>
      <c r="AJ52" s="146"/>
      <c r="AK52" s="146"/>
      <c r="AL52" s="147"/>
      <c r="AM52" s="147"/>
      <c r="AN52" s="148">
        <f>SUM(AN39:AN51)/13</f>
        <v>0.6482967032967033</v>
      </c>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row>
    <row r="53" spans="1:166" s="2" customFormat="1" ht="276" customHeight="1" x14ac:dyDescent="0.25">
      <c r="A53" s="151" t="s">
        <v>544</v>
      </c>
      <c r="B53" s="51" t="s">
        <v>355</v>
      </c>
      <c r="C53" s="51" t="s">
        <v>356</v>
      </c>
      <c r="D53" s="51" t="s">
        <v>357</v>
      </c>
      <c r="E53" s="23" t="s">
        <v>36</v>
      </c>
      <c r="F53" s="23" t="s">
        <v>37</v>
      </c>
      <c r="G53" s="79" t="s">
        <v>38</v>
      </c>
      <c r="H53" s="79" t="s">
        <v>49</v>
      </c>
      <c r="I53" s="80">
        <v>100</v>
      </c>
      <c r="J53" s="80">
        <v>8</v>
      </c>
      <c r="K53" s="25">
        <v>8</v>
      </c>
      <c r="L53" s="81" t="s">
        <v>358</v>
      </c>
      <c r="M53" s="80">
        <v>100</v>
      </c>
      <c r="N53" s="80">
        <v>80</v>
      </c>
      <c r="O53" s="82">
        <f t="shared" ref="O53:O56" si="34">+N53/M53</f>
        <v>0.8</v>
      </c>
      <c r="P53" s="129" t="s">
        <v>359</v>
      </c>
      <c r="Q53" s="36">
        <v>100</v>
      </c>
      <c r="R53" s="36">
        <v>30</v>
      </c>
      <c r="S53" s="37">
        <f t="shared" ref="S53:S56" si="35">IFERROR(R53/Q53,0)</f>
        <v>0.3</v>
      </c>
      <c r="T53" s="31" t="s">
        <v>360</v>
      </c>
      <c r="U53" s="84">
        <v>100</v>
      </c>
      <c r="V53" s="84">
        <v>40</v>
      </c>
      <c r="W53" s="85">
        <f t="shared" ref="W53:W56" si="36">+V53/U53</f>
        <v>0.4</v>
      </c>
      <c r="X53" s="86" t="s">
        <v>361</v>
      </c>
      <c r="Y53" s="84">
        <v>100</v>
      </c>
      <c r="Z53" s="84">
        <v>80</v>
      </c>
      <c r="AA53" s="85">
        <f t="shared" ref="AA53:AA56" si="37">+Z53/Y53</f>
        <v>0.8</v>
      </c>
      <c r="AB53" s="86" t="s">
        <v>362</v>
      </c>
      <c r="AC53" s="52">
        <v>100</v>
      </c>
      <c r="AD53" s="52">
        <v>100</v>
      </c>
      <c r="AE53" s="37">
        <f t="shared" ref="AE53:AE56" si="38">IFERROR(AD53/AC53,0)</f>
        <v>1</v>
      </c>
      <c r="AF53" s="53" t="s">
        <v>520</v>
      </c>
      <c r="AG53" s="91"/>
      <c r="AH53" s="73"/>
      <c r="AI53" s="88"/>
      <c r="AJ53" s="73"/>
      <c r="AK53" s="92"/>
      <c r="AL53" s="74">
        <v>100</v>
      </c>
      <c r="AM53" s="74">
        <v>100</v>
      </c>
      <c r="AN53" s="70">
        <f t="shared" si="19"/>
        <v>1</v>
      </c>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row>
    <row r="54" spans="1:166" s="2" customFormat="1" ht="349.5" customHeight="1" x14ac:dyDescent="0.25">
      <c r="A54" s="151"/>
      <c r="B54" s="51" t="s">
        <v>363</v>
      </c>
      <c r="C54" s="51" t="s">
        <v>364</v>
      </c>
      <c r="D54" s="51" t="s">
        <v>365</v>
      </c>
      <c r="E54" s="23" t="s">
        <v>36</v>
      </c>
      <c r="F54" s="23" t="s">
        <v>60</v>
      </c>
      <c r="G54" s="79" t="s">
        <v>333</v>
      </c>
      <c r="H54" s="79" t="s">
        <v>39</v>
      </c>
      <c r="I54" s="80">
        <v>15</v>
      </c>
      <c r="J54" s="80">
        <v>10</v>
      </c>
      <c r="K54" s="25">
        <v>66.67</v>
      </c>
      <c r="L54" s="81" t="s">
        <v>366</v>
      </c>
      <c r="M54" s="80">
        <v>15</v>
      </c>
      <c r="N54" s="80">
        <v>15</v>
      </c>
      <c r="O54" s="82">
        <f t="shared" si="34"/>
        <v>1</v>
      </c>
      <c r="P54" s="129" t="s">
        <v>367</v>
      </c>
      <c r="Q54" s="36">
        <v>35</v>
      </c>
      <c r="R54" s="36">
        <v>15</v>
      </c>
      <c r="S54" s="37">
        <f t="shared" si="35"/>
        <v>0.42857142857142855</v>
      </c>
      <c r="T54" s="31" t="s">
        <v>368</v>
      </c>
      <c r="U54" s="84">
        <v>35</v>
      </c>
      <c r="V54" s="84">
        <v>16</v>
      </c>
      <c r="W54" s="85">
        <f t="shared" si="36"/>
        <v>0.45714285714285713</v>
      </c>
      <c r="X54" s="86" t="s">
        <v>369</v>
      </c>
      <c r="Y54" s="84">
        <v>35</v>
      </c>
      <c r="Z54" s="84">
        <v>28</v>
      </c>
      <c r="AA54" s="85">
        <f t="shared" si="37"/>
        <v>0.8</v>
      </c>
      <c r="AB54" s="86" t="s">
        <v>370</v>
      </c>
      <c r="AC54" s="52">
        <v>35</v>
      </c>
      <c r="AD54" s="52">
        <v>35</v>
      </c>
      <c r="AE54" s="37">
        <f t="shared" si="38"/>
        <v>1</v>
      </c>
      <c r="AF54" s="53" t="s">
        <v>521</v>
      </c>
      <c r="AG54" s="91"/>
      <c r="AH54" s="73"/>
      <c r="AI54" s="88"/>
      <c r="AJ54" s="73"/>
      <c r="AK54" s="92"/>
      <c r="AL54" s="74">
        <v>100</v>
      </c>
      <c r="AM54" s="74">
        <v>35</v>
      </c>
      <c r="AN54" s="70">
        <f t="shared" si="19"/>
        <v>0.35</v>
      </c>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row>
    <row r="55" spans="1:166" s="2" customFormat="1" ht="349.5" customHeight="1" x14ac:dyDescent="0.25">
      <c r="A55" s="151"/>
      <c r="B55" s="51" t="s">
        <v>371</v>
      </c>
      <c r="C55" s="51" t="s">
        <v>372</v>
      </c>
      <c r="D55" s="51" t="s">
        <v>373</v>
      </c>
      <c r="E55" s="23" t="s">
        <v>36</v>
      </c>
      <c r="F55" s="23" t="s">
        <v>374</v>
      </c>
      <c r="G55" s="79" t="s">
        <v>375</v>
      </c>
      <c r="H55" s="79" t="s">
        <v>39</v>
      </c>
      <c r="I55" s="80">
        <v>15</v>
      </c>
      <c r="J55" s="80">
        <v>6</v>
      </c>
      <c r="K55" s="25">
        <v>40</v>
      </c>
      <c r="L55" s="81" t="s">
        <v>376</v>
      </c>
      <c r="M55" s="80">
        <v>15</v>
      </c>
      <c r="N55" s="80">
        <v>10</v>
      </c>
      <c r="O55" s="82">
        <f t="shared" si="34"/>
        <v>0.66666666666666663</v>
      </c>
      <c r="P55" s="129" t="s">
        <v>377</v>
      </c>
      <c r="Q55" s="36">
        <v>37</v>
      </c>
      <c r="R55" s="36">
        <v>24</v>
      </c>
      <c r="S55" s="37">
        <f t="shared" si="35"/>
        <v>0.64864864864864868</v>
      </c>
      <c r="T55" s="31" t="s">
        <v>378</v>
      </c>
      <c r="U55" s="84">
        <v>37</v>
      </c>
      <c r="V55" s="84">
        <v>26</v>
      </c>
      <c r="W55" s="85">
        <f t="shared" si="36"/>
        <v>0.70270270270270274</v>
      </c>
      <c r="X55" s="86" t="s">
        <v>379</v>
      </c>
      <c r="Y55" s="84">
        <v>37</v>
      </c>
      <c r="Z55" s="84">
        <v>26.55</v>
      </c>
      <c r="AA55" s="85">
        <f t="shared" si="37"/>
        <v>0.71756756756756757</v>
      </c>
      <c r="AB55" s="86" t="s">
        <v>380</v>
      </c>
      <c r="AC55" s="52">
        <v>37</v>
      </c>
      <c r="AD55" s="52">
        <v>37</v>
      </c>
      <c r="AE55" s="37">
        <f t="shared" si="38"/>
        <v>1</v>
      </c>
      <c r="AF55" s="53" t="s">
        <v>522</v>
      </c>
      <c r="AG55" s="91"/>
      <c r="AH55" s="73"/>
      <c r="AI55" s="88"/>
      <c r="AJ55" s="73"/>
      <c r="AK55" s="92"/>
      <c r="AL55" s="74">
        <v>100</v>
      </c>
      <c r="AM55" s="74">
        <v>37</v>
      </c>
      <c r="AN55" s="70">
        <f t="shared" si="19"/>
        <v>0.37</v>
      </c>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c r="EO55" s="5"/>
      <c r="EP55" s="5"/>
      <c r="EQ55" s="5"/>
      <c r="ER55" s="5"/>
      <c r="ES55" s="5"/>
      <c r="ET55" s="5"/>
      <c r="EU55" s="5"/>
      <c r="EV55" s="5"/>
      <c r="EW55" s="5"/>
      <c r="EX55" s="5"/>
      <c r="EY55" s="5"/>
      <c r="EZ55" s="5"/>
      <c r="FA55" s="5"/>
      <c r="FB55" s="5"/>
      <c r="FC55" s="5"/>
      <c r="FD55" s="5"/>
      <c r="FE55" s="5"/>
      <c r="FF55" s="5"/>
      <c r="FG55" s="5"/>
      <c r="FH55" s="5"/>
      <c r="FI55" s="5"/>
      <c r="FJ55" s="5"/>
    </row>
    <row r="56" spans="1:166" s="2" customFormat="1" ht="349.5" customHeight="1" x14ac:dyDescent="0.25">
      <c r="A56" s="151"/>
      <c r="B56" s="83" t="s">
        <v>381</v>
      </c>
      <c r="C56" s="51" t="s">
        <v>382</v>
      </c>
      <c r="D56" s="51" t="s">
        <v>383</v>
      </c>
      <c r="E56" s="23" t="s">
        <v>36</v>
      </c>
      <c r="F56" s="23" t="s">
        <v>374</v>
      </c>
      <c r="G56" s="79" t="s">
        <v>375</v>
      </c>
      <c r="H56" s="79" t="s">
        <v>39</v>
      </c>
      <c r="I56" s="80">
        <v>15</v>
      </c>
      <c r="J56" s="80">
        <v>5</v>
      </c>
      <c r="K56" s="25">
        <v>33.33</v>
      </c>
      <c r="L56" s="81" t="s">
        <v>384</v>
      </c>
      <c r="M56" s="80">
        <v>15</v>
      </c>
      <c r="N56" s="80">
        <v>14.5</v>
      </c>
      <c r="O56" s="82">
        <f t="shared" si="34"/>
        <v>0.96666666666666667</v>
      </c>
      <c r="P56" s="129" t="s">
        <v>385</v>
      </c>
      <c r="Q56" s="36">
        <v>37</v>
      </c>
      <c r="R56" s="36">
        <v>24.5</v>
      </c>
      <c r="S56" s="37">
        <f t="shared" si="35"/>
        <v>0.66216216216216217</v>
      </c>
      <c r="T56" s="31" t="s">
        <v>386</v>
      </c>
      <c r="U56" s="84">
        <v>37</v>
      </c>
      <c r="V56" s="84">
        <v>25.5</v>
      </c>
      <c r="W56" s="85">
        <f t="shared" si="36"/>
        <v>0.68918918918918914</v>
      </c>
      <c r="X56" s="86" t="s">
        <v>387</v>
      </c>
      <c r="Y56" s="84">
        <v>37</v>
      </c>
      <c r="Z56" s="84">
        <v>25.81</v>
      </c>
      <c r="AA56" s="85">
        <f t="shared" si="37"/>
        <v>0.69756756756756755</v>
      </c>
      <c r="AB56" s="86" t="s">
        <v>388</v>
      </c>
      <c r="AC56" s="52">
        <v>37</v>
      </c>
      <c r="AD56" s="52">
        <v>33</v>
      </c>
      <c r="AE56" s="37">
        <f t="shared" si="38"/>
        <v>0.89189189189189189</v>
      </c>
      <c r="AF56" s="53" t="s">
        <v>523</v>
      </c>
      <c r="AG56" s="91"/>
      <c r="AH56" s="73"/>
      <c r="AI56" s="88"/>
      <c r="AJ56" s="73"/>
      <c r="AK56" s="92"/>
      <c r="AL56" s="93">
        <v>100</v>
      </c>
      <c r="AM56" s="93">
        <v>33</v>
      </c>
      <c r="AN56" s="70">
        <f t="shared" si="19"/>
        <v>0.33</v>
      </c>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c r="BW56" s="5"/>
      <c r="BX56" s="5"/>
      <c r="BY56" s="5"/>
      <c r="BZ56" s="5"/>
      <c r="CA56" s="5"/>
      <c r="CB56" s="5"/>
      <c r="CC56" s="5"/>
      <c r="CD56" s="5"/>
      <c r="CE56" s="5"/>
      <c r="CF56" s="5"/>
      <c r="CG56" s="5"/>
      <c r="CH56" s="5"/>
      <c r="CI56" s="5"/>
      <c r="CJ56" s="5"/>
      <c r="CK56" s="5"/>
      <c r="CL56" s="5"/>
      <c r="CM56" s="5"/>
      <c r="CN56" s="5"/>
      <c r="CO56" s="5"/>
      <c r="CP56" s="5"/>
      <c r="CQ56" s="5"/>
      <c r="CR56" s="5"/>
      <c r="CS56" s="5"/>
      <c r="CT56" s="5"/>
      <c r="CU56" s="5"/>
      <c r="CV56" s="5"/>
      <c r="CW56" s="5"/>
      <c r="CX56" s="5"/>
      <c r="CY56" s="5"/>
      <c r="CZ56" s="5"/>
      <c r="DA56" s="5"/>
      <c r="DB56" s="5"/>
      <c r="DC56" s="5"/>
      <c r="DD56" s="5"/>
      <c r="DE56" s="5"/>
      <c r="DF56" s="5"/>
      <c r="DG56" s="5"/>
      <c r="DH56" s="5"/>
      <c r="DI56" s="5"/>
      <c r="DJ56" s="5"/>
      <c r="DK56" s="5"/>
      <c r="DL56" s="5"/>
      <c r="DM56" s="5"/>
      <c r="DN56" s="5"/>
      <c r="DO56" s="5"/>
      <c r="DP56" s="5"/>
      <c r="DQ56" s="5"/>
      <c r="DR56" s="5"/>
      <c r="DS56" s="5"/>
      <c r="DT56" s="5"/>
      <c r="DU56" s="5"/>
      <c r="DV56" s="5"/>
      <c r="DW56" s="5"/>
      <c r="DX56" s="5"/>
      <c r="DY56" s="5"/>
      <c r="DZ56" s="5"/>
      <c r="EA56" s="5"/>
      <c r="EB56" s="5"/>
      <c r="EC56" s="5"/>
      <c r="ED56" s="5"/>
      <c r="EE56" s="5"/>
      <c r="EF56" s="5"/>
      <c r="EG56" s="5"/>
      <c r="EH56" s="5"/>
      <c r="EI56" s="5"/>
      <c r="EJ56" s="5"/>
      <c r="EK56" s="5"/>
      <c r="EL56" s="5"/>
      <c r="EM56" s="5"/>
      <c r="EN56" s="5"/>
      <c r="EO56" s="5"/>
      <c r="EP56" s="5"/>
      <c r="EQ56" s="5"/>
      <c r="ER56" s="5"/>
      <c r="ES56" s="5"/>
      <c r="ET56" s="5"/>
      <c r="EU56" s="5"/>
      <c r="EV56" s="5"/>
      <c r="EW56" s="5"/>
      <c r="EX56" s="5"/>
      <c r="EY56" s="5"/>
      <c r="EZ56" s="5"/>
      <c r="FA56" s="5"/>
      <c r="FB56" s="5"/>
      <c r="FC56" s="5"/>
      <c r="FD56" s="5"/>
      <c r="FE56" s="5"/>
      <c r="FF56" s="5"/>
      <c r="FG56" s="5"/>
      <c r="FH56" s="5"/>
      <c r="FI56" s="5"/>
      <c r="FJ56" s="5"/>
    </row>
    <row r="57" spans="1:166" s="2" customFormat="1" ht="27" customHeight="1" x14ac:dyDescent="0.3">
      <c r="A57" s="39"/>
      <c r="B57" s="40" t="s">
        <v>389</v>
      </c>
      <c r="C57" s="41"/>
      <c r="D57" s="41"/>
      <c r="E57" s="42"/>
      <c r="F57" s="42"/>
      <c r="G57" s="42"/>
      <c r="H57" s="42"/>
      <c r="I57" s="41"/>
      <c r="J57" s="41"/>
      <c r="K57" s="41"/>
      <c r="L57" s="41"/>
      <c r="M57" s="41"/>
      <c r="N57" s="41"/>
      <c r="O57" s="43">
        <f>SUM(O53:O56)/4</f>
        <v>0.85833333333333339</v>
      </c>
      <c r="P57" s="133"/>
      <c r="Q57" s="41"/>
      <c r="R57" s="41"/>
      <c r="S57" s="44"/>
      <c r="T57" s="118"/>
      <c r="U57" s="41"/>
      <c r="V57" s="41"/>
      <c r="W57" s="43">
        <f>SUM(W53:W56)/4</f>
        <v>0.56225868725868722</v>
      </c>
      <c r="X57" s="45"/>
      <c r="Y57" s="42"/>
      <c r="Z57" s="42"/>
      <c r="AA57" s="44">
        <f>SUM(AA53:AA56)/4</f>
        <v>0.75378378378378375</v>
      </c>
      <c r="AB57" s="45"/>
      <c r="AC57" s="42"/>
      <c r="AD57" s="42"/>
      <c r="AE57" s="43">
        <f>SUM(AE53:AE56)/4</f>
        <v>0.97297297297297303</v>
      </c>
      <c r="AF57" s="59"/>
      <c r="AG57" s="48"/>
      <c r="AH57" s="48"/>
      <c r="AI57" s="48"/>
      <c r="AJ57" s="48"/>
      <c r="AK57" s="48"/>
      <c r="AL57" s="49"/>
      <c r="AM57" s="49"/>
      <c r="AN57" s="50">
        <f>SUM(AN53:AN56)/4</f>
        <v>0.51250000000000007</v>
      </c>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row>
    <row r="58" spans="1:166" s="2" customFormat="1" ht="170.25" customHeight="1" x14ac:dyDescent="0.25">
      <c r="A58" s="151" t="s">
        <v>545</v>
      </c>
      <c r="B58" s="51" t="s">
        <v>390</v>
      </c>
      <c r="C58" s="51" t="s">
        <v>391</v>
      </c>
      <c r="D58" s="51" t="s">
        <v>392</v>
      </c>
      <c r="E58" s="23" t="s">
        <v>36</v>
      </c>
      <c r="F58" s="23" t="s">
        <v>393</v>
      </c>
      <c r="G58" s="79" t="s">
        <v>38</v>
      </c>
      <c r="H58" s="79" t="s">
        <v>39</v>
      </c>
      <c r="I58" s="80">
        <v>10</v>
      </c>
      <c r="J58" s="80">
        <v>5</v>
      </c>
      <c r="K58" s="25">
        <v>50</v>
      </c>
      <c r="L58" s="81" t="s">
        <v>394</v>
      </c>
      <c r="M58" s="80">
        <v>9</v>
      </c>
      <c r="N58" s="80">
        <v>8.6</v>
      </c>
      <c r="O58" s="82">
        <f t="shared" ref="O58:O60" si="39">+N58/M58</f>
        <v>0.95555555555555549</v>
      </c>
      <c r="P58" s="130" t="s">
        <v>395</v>
      </c>
      <c r="Q58" s="36">
        <v>40</v>
      </c>
      <c r="R58" s="36">
        <v>10</v>
      </c>
      <c r="S58" s="37">
        <f t="shared" ref="S58:S60" si="40">IFERROR(R58/Q58,0)</f>
        <v>0.25</v>
      </c>
      <c r="T58" s="31" t="s">
        <v>396</v>
      </c>
      <c r="U58" s="84">
        <v>40</v>
      </c>
      <c r="V58" s="84">
        <v>30</v>
      </c>
      <c r="W58" s="85">
        <f t="shared" ref="W58:W60" si="41">+V58/U58</f>
        <v>0.75</v>
      </c>
      <c r="X58" s="86" t="s">
        <v>397</v>
      </c>
      <c r="Y58" s="84">
        <v>40</v>
      </c>
      <c r="Z58" s="84">
        <v>30</v>
      </c>
      <c r="AA58" s="85">
        <f t="shared" ref="AA58:AA60" si="42">+Z58/Y58</f>
        <v>0.75</v>
      </c>
      <c r="AB58" s="86" t="s">
        <v>398</v>
      </c>
      <c r="AC58" s="52">
        <v>40</v>
      </c>
      <c r="AD58" s="52">
        <v>40</v>
      </c>
      <c r="AE58" s="37">
        <f t="shared" ref="AE58:AE60" si="43">IFERROR(AD58/AC58,0)</f>
        <v>1</v>
      </c>
      <c r="AF58" s="53" t="s">
        <v>524</v>
      </c>
      <c r="AG58" s="88"/>
      <c r="AH58" s="94"/>
      <c r="AI58" s="88"/>
      <c r="AJ58" s="73"/>
      <c r="AK58" s="92"/>
      <c r="AL58" s="74">
        <v>100</v>
      </c>
      <c r="AM58" s="74">
        <v>40</v>
      </c>
      <c r="AN58" s="70">
        <f t="shared" si="19"/>
        <v>0.4</v>
      </c>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row>
    <row r="59" spans="1:166" s="2" customFormat="1" ht="133.5" customHeight="1" x14ac:dyDescent="0.25">
      <c r="A59" s="151"/>
      <c r="B59" s="51" t="s">
        <v>399</v>
      </c>
      <c r="C59" s="51" t="s">
        <v>400</v>
      </c>
      <c r="D59" s="51" t="s">
        <v>401</v>
      </c>
      <c r="E59" s="23" t="s">
        <v>36</v>
      </c>
      <c r="F59" s="23" t="s">
        <v>393</v>
      </c>
      <c r="G59" s="79" t="s">
        <v>38</v>
      </c>
      <c r="H59" s="79" t="s">
        <v>49</v>
      </c>
      <c r="I59" s="80">
        <v>20</v>
      </c>
      <c r="J59" s="80">
        <v>8</v>
      </c>
      <c r="K59" s="25">
        <v>40</v>
      </c>
      <c r="L59" s="81" t="s">
        <v>402</v>
      </c>
      <c r="M59" s="80">
        <v>20</v>
      </c>
      <c r="N59" s="80">
        <v>17</v>
      </c>
      <c r="O59" s="82">
        <f t="shared" si="39"/>
        <v>0.85</v>
      </c>
      <c r="P59" s="130" t="s">
        <v>403</v>
      </c>
      <c r="Q59" s="95">
        <v>20</v>
      </c>
      <c r="R59" s="95">
        <v>5</v>
      </c>
      <c r="S59" s="96">
        <f t="shared" si="40"/>
        <v>0.25</v>
      </c>
      <c r="T59" s="122" t="s">
        <v>404</v>
      </c>
      <c r="U59" s="84">
        <v>20</v>
      </c>
      <c r="V59" s="84">
        <v>17</v>
      </c>
      <c r="W59" s="85">
        <f t="shared" si="41"/>
        <v>0.85</v>
      </c>
      <c r="X59" s="86" t="s">
        <v>405</v>
      </c>
      <c r="Y59" s="84">
        <v>20</v>
      </c>
      <c r="Z59" s="84">
        <v>18</v>
      </c>
      <c r="AA59" s="85">
        <f t="shared" si="42"/>
        <v>0.9</v>
      </c>
      <c r="AB59" s="86" t="s">
        <v>405</v>
      </c>
      <c r="AC59" s="52">
        <v>20</v>
      </c>
      <c r="AD59" s="52">
        <v>20</v>
      </c>
      <c r="AE59" s="37">
        <f t="shared" si="43"/>
        <v>1</v>
      </c>
      <c r="AF59" s="53" t="s">
        <v>525</v>
      </c>
      <c r="AG59" s="88"/>
      <c r="AH59" s="94"/>
      <c r="AI59" s="88"/>
      <c r="AJ59" s="73"/>
      <c r="AK59" s="92"/>
      <c r="AL59" s="93">
        <v>20</v>
      </c>
      <c r="AM59" s="93">
        <v>20</v>
      </c>
      <c r="AN59" s="70">
        <f t="shared" si="19"/>
        <v>1</v>
      </c>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c r="BW59" s="5"/>
      <c r="BX59" s="5"/>
      <c r="BY59" s="5"/>
      <c r="BZ59" s="5"/>
      <c r="CA59" s="5"/>
      <c r="CB59" s="5"/>
      <c r="CC59" s="5"/>
      <c r="CD59" s="5"/>
      <c r="CE59" s="5"/>
      <c r="CF59" s="5"/>
      <c r="CG59" s="5"/>
      <c r="CH59" s="5"/>
      <c r="CI59" s="5"/>
      <c r="CJ59" s="5"/>
      <c r="CK59" s="5"/>
      <c r="CL59" s="5"/>
      <c r="CM59" s="5"/>
      <c r="CN59" s="5"/>
      <c r="CO59" s="5"/>
      <c r="CP59" s="5"/>
      <c r="CQ59" s="5"/>
      <c r="CR59" s="5"/>
      <c r="CS59" s="5"/>
      <c r="CT59" s="5"/>
      <c r="CU59" s="5"/>
      <c r="CV59" s="5"/>
      <c r="CW59" s="5"/>
      <c r="CX59" s="5"/>
      <c r="CY59" s="5"/>
      <c r="CZ59" s="5"/>
      <c r="DA59" s="5"/>
      <c r="DB59" s="5"/>
      <c r="DC59" s="5"/>
      <c r="DD59" s="5"/>
      <c r="DE59" s="5"/>
      <c r="DF59" s="5"/>
      <c r="DG59" s="5"/>
      <c r="DH59" s="5"/>
      <c r="DI59" s="5"/>
      <c r="DJ59" s="5"/>
      <c r="DK59" s="5"/>
      <c r="DL59" s="5"/>
      <c r="DM59" s="5"/>
      <c r="DN59" s="5"/>
      <c r="DO59" s="5"/>
      <c r="DP59" s="5"/>
      <c r="DQ59" s="5"/>
      <c r="DR59" s="5"/>
      <c r="DS59" s="5"/>
      <c r="DT59" s="5"/>
      <c r="DU59" s="5"/>
      <c r="DV59" s="5"/>
      <c r="DW59" s="5"/>
      <c r="DX59" s="5"/>
      <c r="DY59" s="5"/>
      <c r="DZ59" s="5"/>
      <c r="EA59" s="5"/>
      <c r="EB59" s="5"/>
      <c r="EC59" s="5"/>
      <c r="ED59" s="5"/>
      <c r="EE59" s="5"/>
      <c r="EF59" s="5"/>
      <c r="EG59" s="5"/>
      <c r="EH59" s="5"/>
      <c r="EI59" s="5"/>
      <c r="EJ59" s="5"/>
      <c r="EK59" s="5"/>
      <c r="EL59" s="5"/>
      <c r="EM59" s="5"/>
      <c r="EN59" s="5"/>
      <c r="EO59" s="5"/>
      <c r="EP59" s="5"/>
      <c r="EQ59" s="5"/>
      <c r="ER59" s="5"/>
      <c r="ES59" s="5"/>
      <c r="ET59" s="5"/>
      <c r="EU59" s="5"/>
      <c r="EV59" s="5"/>
      <c r="EW59" s="5"/>
      <c r="EX59" s="5"/>
      <c r="EY59" s="5"/>
      <c r="EZ59" s="5"/>
      <c r="FA59" s="5"/>
      <c r="FB59" s="5"/>
      <c r="FC59" s="5"/>
      <c r="FD59" s="5"/>
      <c r="FE59" s="5"/>
      <c r="FF59" s="5"/>
      <c r="FG59" s="5"/>
      <c r="FH59" s="5"/>
      <c r="FI59" s="5"/>
      <c r="FJ59" s="5"/>
    </row>
    <row r="60" spans="1:166" s="2" customFormat="1" ht="94.5" customHeight="1" x14ac:dyDescent="0.25">
      <c r="A60" s="151"/>
      <c r="B60" s="51" t="s">
        <v>406</v>
      </c>
      <c r="C60" s="51" t="s">
        <v>407</v>
      </c>
      <c r="D60" s="51" t="s">
        <v>408</v>
      </c>
      <c r="E60" s="23" t="s">
        <v>36</v>
      </c>
      <c r="F60" s="23" t="s">
        <v>393</v>
      </c>
      <c r="G60" s="79" t="s">
        <v>38</v>
      </c>
      <c r="H60" s="79" t="s">
        <v>49</v>
      </c>
      <c r="I60" s="80">
        <v>1</v>
      </c>
      <c r="J60" s="80">
        <v>0.5</v>
      </c>
      <c r="K60" s="25">
        <v>50</v>
      </c>
      <c r="L60" s="81" t="s">
        <v>409</v>
      </c>
      <c r="M60" s="80">
        <v>1</v>
      </c>
      <c r="N60" s="80">
        <v>1</v>
      </c>
      <c r="O60" s="82">
        <f t="shared" si="39"/>
        <v>1</v>
      </c>
      <c r="P60" s="130" t="s">
        <v>410</v>
      </c>
      <c r="Q60" s="36">
        <v>1</v>
      </c>
      <c r="R60" s="36">
        <v>0.25</v>
      </c>
      <c r="S60" s="37">
        <f t="shared" si="40"/>
        <v>0.25</v>
      </c>
      <c r="T60" s="31" t="s">
        <v>411</v>
      </c>
      <c r="U60" s="84">
        <v>1</v>
      </c>
      <c r="V60" s="84">
        <v>0.25</v>
      </c>
      <c r="W60" s="85">
        <f t="shared" si="41"/>
        <v>0.25</v>
      </c>
      <c r="X60" s="86" t="s">
        <v>412</v>
      </c>
      <c r="Y60" s="84">
        <v>1</v>
      </c>
      <c r="Z60" s="84">
        <v>1</v>
      </c>
      <c r="AA60" s="85">
        <f t="shared" si="42"/>
        <v>1</v>
      </c>
      <c r="AB60" s="86" t="s">
        <v>413</v>
      </c>
      <c r="AC60" s="52">
        <v>1</v>
      </c>
      <c r="AD60" s="52">
        <v>1</v>
      </c>
      <c r="AE60" s="37">
        <f t="shared" si="43"/>
        <v>1</v>
      </c>
      <c r="AF60" s="53" t="s">
        <v>526</v>
      </c>
      <c r="AG60" s="88"/>
      <c r="AH60" s="94"/>
      <c r="AI60" s="88"/>
      <c r="AJ60" s="73"/>
      <c r="AK60" s="92"/>
      <c r="AL60" s="74">
        <v>1</v>
      </c>
      <c r="AM60" s="74">
        <v>1</v>
      </c>
      <c r="AN60" s="70">
        <f t="shared" si="19"/>
        <v>1</v>
      </c>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c r="BW60" s="5"/>
      <c r="BX60" s="5"/>
      <c r="BY60" s="5"/>
      <c r="BZ60" s="5"/>
      <c r="CA60" s="5"/>
      <c r="CB60" s="5"/>
      <c r="CC60" s="5"/>
      <c r="CD60" s="5"/>
      <c r="CE60" s="5"/>
      <c r="CF60" s="5"/>
      <c r="CG60" s="5"/>
      <c r="CH60" s="5"/>
      <c r="CI60" s="5"/>
      <c r="CJ60" s="5"/>
      <c r="CK60" s="5"/>
      <c r="CL60" s="5"/>
      <c r="CM60" s="5"/>
      <c r="CN60" s="5"/>
      <c r="CO60" s="5"/>
      <c r="CP60" s="5"/>
      <c r="CQ60" s="5"/>
      <c r="CR60" s="5"/>
      <c r="CS60" s="5"/>
      <c r="CT60" s="5"/>
      <c r="CU60" s="5"/>
      <c r="CV60" s="5"/>
      <c r="CW60" s="5"/>
      <c r="CX60" s="5"/>
      <c r="CY60" s="5"/>
      <c r="CZ60" s="5"/>
      <c r="DA60" s="5"/>
      <c r="DB60" s="5"/>
      <c r="DC60" s="5"/>
      <c r="DD60" s="5"/>
      <c r="DE60" s="5"/>
      <c r="DF60" s="5"/>
      <c r="DG60" s="5"/>
      <c r="DH60" s="5"/>
      <c r="DI60" s="5"/>
      <c r="DJ60" s="5"/>
      <c r="DK60" s="5"/>
      <c r="DL60" s="5"/>
      <c r="DM60" s="5"/>
      <c r="DN60" s="5"/>
      <c r="DO60" s="5"/>
      <c r="DP60" s="5"/>
      <c r="DQ60" s="5"/>
      <c r="DR60" s="5"/>
      <c r="DS60" s="5"/>
      <c r="DT60" s="5"/>
      <c r="DU60" s="5"/>
      <c r="DV60" s="5"/>
      <c r="DW60" s="5"/>
      <c r="DX60" s="5"/>
      <c r="DY60" s="5"/>
      <c r="DZ60" s="5"/>
      <c r="EA60" s="5"/>
      <c r="EB60" s="5"/>
      <c r="EC60" s="5"/>
      <c r="ED60" s="5"/>
      <c r="EE60" s="5"/>
      <c r="EF60" s="5"/>
      <c r="EG60" s="5"/>
      <c r="EH60" s="5"/>
      <c r="EI60" s="5"/>
      <c r="EJ60" s="5"/>
      <c r="EK60" s="5"/>
      <c r="EL60" s="5"/>
      <c r="EM60" s="5"/>
      <c r="EN60" s="5"/>
      <c r="EO60" s="5"/>
      <c r="EP60" s="5"/>
      <c r="EQ60" s="5"/>
      <c r="ER60" s="5"/>
      <c r="ES60" s="5"/>
      <c r="ET60" s="5"/>
      <c r="EU60" s="5"/>
      <c r="EV60" s="5"/>
      <c r="EW60" s="5"/>
      <c r="EX60" s="5"/>
      <c r="EY60" s="5"/>
      <c r="EZ60" s="5"/>
      <c r="FA60" s="5"/>
      <c r="FB60" s="5"/>
      <c r="FC60" s="5"/>
      <c r="FD60" s="5"/>
      <c r="FE60" s="5"/>
      <c r="FF60" s="5"/>
      <c r="FG60" s="5"/>
      <c r="FH60" s="5"/>
      <c r="FI60" s="5"/>
      <c r="FJ60" s="5"/>
    </row>
    <row r="61" spans="1:166" s="2" customFormat="1" ht="27" customHeight="1" x14ac:dyDescent="0.3">
      <c r="A61" s="39"/>
      <c r="B61" s="40" t="s">
        <v>414</v>
      </c>
      <c r="C61" s="41"/>
      <c r="D61" s="41"/>
      <c r="E61" s="42"/>
      <c r="F61" s="42"/>
      <c r="G61" s="42"/>
      <c r="H61" s="42"/>
      <c r="I61" s="41"/>
      <c r="J61" s="41"/>
      <c r="K61" s="41"/>
      <c r="L61" s="41"/>
      <c r="M61" s="41"/>
      <c r="N61" s="41"/>
      <c r="O61" s="43">
        <f>SUM(O58:O60)/3</f>
        <v>0.93518518518518512</v>
      </c>
      <c r="P61" s="133"/>
      <c r="Q61" s="41"/>
      <c r="R61" s="41"/>
      <c r="S61" s="44"/>
      <c r="T61" s="118"/>
      <c r="U61" s="41"/>
      <c r="V61" s="41"/>
      <c r="W61" s="43">
        <f>SUM(W58:W60)/3</f>
        <v>0.6166666666666667</v>
      </c>
      <c r="X61" s="45"/>
      <c r="Y61" s="42"/>
      <c r="Z61" s="42"/>
      <c r="AA61" s="44">
        <f>SUM(AA58:AA60)/3</f>
        <v>0.8833333333333333</v>
      </c>
      <c r="AB61" s="45"/>
      <c r="AC61" s="42"/>
      <c r="AD61" s="42"/>
      <c r="AE61" s="43">
        <f>SUM(AE58:AE60)/3</f>
        <v>1</v>
      </c>
      <c r="AF61" s="59"/>
      <c r="AG61" s="48"/>
      <c r="AH61" s="48"/>
      <c r="AI61" s="48"/>
      <c r="AJ61" s="48"/>
      <c r="AK61" s="48"/>
      <c r="AL61" s="49"/>
      <c r="AM61" s="49"/>
      <c r="AN61" s="50">
        <f>SUM(AN58:AN60)/3</f>
        <v>0.79999999999999993</v>
      </c>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c r="BW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c r="DU61" s="5"/>
      <c r="DV61" s="5"/>
      <c r="DW61" s="5"/>
      <c r="DX61" s="5"/>
      <c r="DY61" s="5"/>
      <c r="DZ61" s="5"/>
      <c r="EA61" s="5"/>
      <c r="EB61" s="5"/>
      <c r="EC61" s="5"/>
      <c r="ED61" s="5"/>
      <c r="EE61" s="5"/>
      <c r="EF61" s="5"/>
      <c r="EG61" s="5"/>
      <c r="EH61" s="5"/>
      <c r="EI61" s="5"/>
      <c r="EJ61" s="5"/>
      <c r="EK61" s="5"/>
      <c r="EL61" s="5"/>
      <c r="EM61" s="5"/>
      <c r="EN61" s="5"/>
      <c r="EO61" s="5"/>
      <c r="EP61" s="5"/>
      <c r="EQ61" s="5"/>
      <c r="ER61" s="5"/>
      <c r="ES61" s="5"/>
      <c r="ET61" s="5"/>
      <c r="EU61" s="5"/>
      <c r="EV61" s="5"/>
      <c r="EW61" s="5"/>
      <c r="EX61" s="5"/>
      <c r="EY61" s="5"/>
      <c r="EZ61" s="5"/>
      <c r="FA61" s="5"/>
      <c r="FB61" s="5"/>
      <c r="FC61" s="5"/>
      <c r="FD61" s="5"/>
      <c r="FE61" s="5"/>
      <c r="FF61" s="5"/>
      <c r="FG61" s="5"/>
      <c r="FH61" s="5"/>
      <c r="FI61" s="5"/>
      <c r="FJ61" s="5"/>
    </row>
    <row r="62" spans="1:166" s="2" customFormat="1" ht="300.75" customHeight="1" x14ac:dyDescent="0.25">
      <c r="A62" s="149" t="s">
        <v>546</v>
      </c>
      <c r="B62" s="58" t="s">
        <v>415</v>
      </c>
      <c r="C62" s="58" t="s">
        <v>416</v>
      </c>
      <c r="D62" s="58" t="s">
        <v>417</v>
      </c>
      <c r="E62" s="23" t="s">
        <v>36</v>
      </c>
      <c r="F62" s="23" t="s">
        <v>37</v>
      </c>
      <c r="G62" s="23" t="s">
        <v>38</v>
      </c>
      <c r="H62" s="23" t="s">
        <v>39</v>
      </c>
      <c r="I62" s="80">
        <v>10</v>
      </c>
      <c r="J62" s="80">
        <v>0</v>
      </c>
      <c r="K62" s="25">
        <v>0</v>
      </c>
      <c r="L62" s="97" t="s">
        <v>418</v>
      </c>
      <c r="M62" s="80">
        <v>8</v>
      </c>
      <c r="N62" s="80">
        <v>8</v>
      </c>
      <c r="O62" s="82">
        <f t="shared" ref="O62" si="44">+N62/M62</f>
        <v>1</v>
      </c>
      <c r="P62" s="31" t="s">
        <v>419</v>
      </c>
      <c r="Q62" s="36">
        <v>40</v>
      </c>
      <c r="R62" s="36">
        <v>10</v>
      </c>
      <c r="S62" s="37">
        <f t="shared" ref="S62" si="45">IFERROR(R62/Q62,0)</f>
        <v>0.25</v>
      </c>
      <c r="T62" s="31" t="s">
        <v>420</v>
      </c>
      <c r="U62" s="84">
        <v>40</v>
      </c>
      <c r="V62" s="84">
        <v>30</v>
      </c>
      <c r="W62" s="85">
        <f t="shared" ref="W62" si="46">+V62/U62</f>
        <v>0.75</v>
      </c>
      <c r="X62" s="86" t="s">
        <v>421</v>
      </c>
      <c r="Y62" s="84">
        <v>40</v>
      </c>
      <c r="Z62" s="84">
        <v>35</v>
      </c>
      <c r="AA62" s="85">
        <f t="shared" ref="AA62" si="47">+Z62/Y62</f>
        <v>0.875</v>
      </c>
      <c r="AB62" s="86" t="s">
        <v>422</v>
      </c>
      <c r="AC62" s="52">
        <v>40</v>
      </c>
      <c r="AD62" s="52">
        <v>40</v>
      </c>
      <c r="AE62" s="37">
        <f t="shared" ref="AE62" si="48">IFERROR(AD62/AC62,0)</f>
        <v>1</v>
      </c>
      <c r="AF62" s="53" t="s">
        <v>527</v>
      </c>
      <c r="AG62" s="88"/>
      <c r="AH62" s="98"/>
      <c r="AI62" s="88"/>
      <c r="AJ62" s="98"/>
      <c r="AK62" s="92"/>
      <c r="AL62" s="93">
        <v>100</v>
      </c>
      <c r="AM62" s="93">
        <v>40</v>
      </c>
      <c r="AN62" s="70">
        <f t="shared" si="19"/>
        <v>0.4</v>
      </c>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row>
    <row r="63" spans="1:166" s="2" customFormat="1" ht="27" customHeight="1" x14ac:dyDescent="0.3">
      <c r="A63" s="39"/>
      <c r="B63" s="40" t="s">
        <v>423</v>
      </c>
      <c r="C63" s="41"/>
      <c r="D63" s="41"/>
      <c r="E63" s="42"/>
      <c r="F63" s="42"/>
      <c r="G63" s="42"/>
      <c r="H63" s="42"/>
      <c r="I63" s="41"/>
      <c r="J63" s="41"/>
      <c r="K63" s="41"/>
      <c r="L63" s="41"/>
      <c r="M63" s="41"/>
      <c r="N63" s="41"/>
      <c r="O63" s="43">
        <v>1</v>
      </c>
      <c r="P63" s="133"/>
      <c r="Q63" s="41"/>
      <c r="R63" s="41"/>
      <c r="S63" s="44"/>
      <c r="T63" s="118"/>
      <c r="U63" s="41"/>
      <c r="V63" s="41"/>
      <c r="W63" s="43">
        <f>SUM(W62)</f>
        <v>0.75</v>
      </c>
      <c r="X63" s="45"/>
      <c r="Y63" s="42"/>
      <c r="Z63" s="42"/>
      <c r="AA63" s="44">
        <f>SUM(AA62)/1</f>
        <v>0.875</v>
      </c>
      <c r="AB63" s="45"/>
      <c r="AC63" s="42"/>
      <c r="AD63" s="42"/>
      <c r="AE63" s="43">
        <f>SUM(AE62)/1</f>
        <v>1</v>
      </c>
      <c r="AF63" s="59"/>
      <c r="AG63" s="48"/>
      <c r="AH63" s="48"/>
      <c r="AI63" s="48"/>
      <c r="AJ63" s="48"/>
      <c r="AK63" s="48"/>
      <c r="AL63" s="49"/>
      <c r="AM63" s="49"/>
      <c r="AN63" s="50">
        <f>SUM(AN62)/1</f>
        <v>0.4</v>
      </c>
      <c r="AO63" s="5"/>
      <c r="AP63" s="5"/>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5"/>
      <c r="CW63" s="5"/>
      <c r="CX63" s="5"/>
      <c r="CY63" s="5"/>
      <c r="CZ63" s="5"/>
      <c r="DA63" s="5"/>
      <c r="DB63" s="5"/>
      <c r="DC63" s="5"/>
      <c r="DD63" s="5"/>
      <c r="DE63" s="5"/>
      <c r="DF63" s="5"/>
      <c r="DG63" s="5"/>
      <c r="DH63" s="5"/>
      <c r="DI63" s="5"/>
      <c r="DJ63" s="5"/>
      <c r="DK63" s="5"/>
      <c r="DL63" s="5"/>
      <c r="DM63" s="5"/>
      <c r="DN63" s="5"/>
      <c r="DO63" s="5"/>
      <c r="DP63" s="5"/>
      <c r="DQ63" s="5"/>
      <c r="DR63" s="5"/>
      <c r="DS63" s="5"/>
      <c r="DT63" s="5"/>
      <c r="DU63" s="5"/>
      <c r="DV63" s="5"/>
      <c r="DW63" s="5"/>
      <c r="DX63" s="5"/>
      <c r="DY63" s="5"/>
      <c r="DZ63" s="5"/>
      <c r="EA63" s="5"/>
      <c r="EB63" s="5"/>
      <c r="EC63" s="5"/>
      <c r="ED63" s="5"/>
      <c r="EE63" s="5"/>
      <c r="EF63" s="5"/>
      <c r="EG63" s="5"/>
      <c r="EH63" s="5"/>
      <c r="EI63" s="5"/>
      <c r="EJ63" s="5"/>
      <c r="EK63" s="5"/>
      <c r="EL63" s="5"/>
      <c r="EM63" s="5"/>
      <c r="EN63" s="5"/>
      <c r="EO63" s="5"/>
      <c r="EP63" s="5"/>
      <c r="EQ63" s="5"/>
      <c r="ER63" s="5"/>
      <c r="ES63" s="5"/>
      <c r="ET63" s="5"/>
      <c r="EU63" s="5"/>
      <c r="EV63" s="5"/>
      <c r="EW63" s="5"/>
      <c r="EX63" s="5"/>
      <c r="EY63" s="5"/>
      <c r="EZ63" s="5"/>
      <c r="FA63" s="5"/>
      <c r="FB63" s="5"/>
      <c r="FC63" s="5"/>
      <c r="FD63" s="5"/>
      <c r="FE63" s="5"/>
      <c r="FF63" s="5"/>
      <c r="FG63" s="5"/>
      <c r="FH63" s="5"/>
      <c r="FI63" s="5"/>
      <c r="FJ63" s="5"/>
    </row>
    <row r="64" spans="1:166" s="2" customFormat="1" ht="160.5" customHeight="1" x14ac:dyDescent="0.25">
      <c r="A64" s="151" t="s">
        <v>547</v>
      </c>
      <c r="B64" s="51" t="s">
        <v>424</v>
      </c>
      <c r="C64" s="51" t="s">
        <v>425</v>
      </c>
      <c r="D64" s="51" t="s">
        <v>426</v>
      </c>
      <c r="E64" s="23" t="s">
        <v>427</v>
      </c>
      <c r="F64" s="23" t="s">
        <v>428</v>
      </c>
      <c r="G64" s="23" t="s">
        <v>429</v>
      </c>
      <c r="H64" s="25" t="s">
        <v>49</v>
      </c>
      <c r="I64" s="25">
        <v>100</v>
      </c>
      <c r="J64" s="25">
        <v>50</v>
      </c>
      <c r="K64" s="25">
        <v>50</v>
      </c>
      <c r="L64" s="97" t="s">
        <v>430</v>
      </c>
      <c r="M64" s="27">
        <v>1</v>
      </c>
      <c r="N64" s="27">
        <v>1</v>
      </c>
      <c r="O64" s="27">
        <v>1</v>
      </c>
      <c r="P64" s="31" t="s">
        <v>431</v>
      </c>
      <c r="Q64" s="99">
        <v>100</v>
      </c>
      <c r="R64" s="99">
        <v>25</v>
      </c>
      <c r="S64" s="37">
        <f t="shared" ref="S64:S69" si="49">IFERROR(R64/Q64,0)</f>
        <v>0.25</v>
      </c>
      <c r="T64" s="31" t="s">
        <v>432</v>
      </c>
      <c r="U64" s="23">
        <v>100</v>
      </c>
      <c r="V64" s="23">
        <v>50</v>
      </c>
      <c r="W64" s="29">
        <f t="shared" ref="W64:W69" si="50">IF(U64=0,0,V64/U64)</f>
        <v>0.5</v>
      </c>
      <c r="X64" s="83" t="s">
        <v>433</v>
      </c>
      <c r="Y64" s="23">
        <v>100</v>
      </c>
      <c r="Z64" s="28">
        <v>75</v>
      </c>
      <c r="AA64" s="29">
        <v>0.75</v>
      </c>
      <c r="AB64" s="83" t="s">
        <v>434</v>
      </c>
      <c r="AC64" s="52">
        <v>100</v>
      </c>
      <c r="AD64" s="52">
        <v>100</v>
      </c>
      <c r="AE64" s="37">
        <f t="shared" ref="AE64" si="51">IFERROR(AD64/AC64,0)</f>
        <v>1</v>
      </c>
      <c r="AF64" s="53" t="s">
        <v>528</v>
      </c>
      <c r="AG64" s="88"/>
      <c r="AH64" s="98"/>
      <c r="AI64" s="88"/>
      <c r="AJ64" s="98"/>
      <c r="AK64" s="92"/>
      <c r="AL64" s="74">
        <v>100</v>
      </c>
      <c r="AM64" s="74">
        <v>100</v>
      </c>
      <c r="AN64" s="70">
        <f t="shared" si="19"/>
        <v>1</v>
      </c>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row>
    <row r="65" spans="1:166" s="2" customFormat="1" ht="159.75" customHeight="1" x14ac:dyDescent="0.25">
      <c r="A65" s="151"/>
      <c r="B65" s="51" t="s">
        <v>435</v>
      </c>
      <c r="C65" s="51" t="s">
        <v>221</v>
      </c>
      <c r="D65" s="51" t="s">
        <v>436</v>
      </c>
      <c r="E65" s="23" t="s">
        <v>427</v>
      </c>
      <c r="F65" s="23" t="s">
        <v>428</v>
      </c>
      <c r="G65" s="23" t="s">
        <v>429</v>
      </c>
      <c r="H65" s="25" t="s">
        <v>79</v>
      </c>
      <c r="I65" s="25">
        <v>10</v>
      </c>
      <c r="J65" s="25">
        <v>5</v>
      </c>
      <c r="K65" s="25">
        <v>50</v>
      </c>
      <c r="L65" s="97" t="s">
        <v>437</v>
      </c>
      <c r="M65" s="100">
        <v>10</v>
      </c>
      <c r="N65" s="100">
        <v>10</v>
      </c>
      <c r="O65" s="27">
        <v>1</v>
      </c>
      <c r="P65" s="131" t="s">
        <v>438</v>
      </c>
      <c r="Q65" s="99">
        <v>25</v>
      </c>
      <c r="R65" s="99">
        <v>6.25</v>
      </c>
      <c r="S65" s="37">
        <f t="shared" si="49"/>
        <v>0.25</v>
      </c>
      <c r="T65" s="31" t="s">
        <v>439</v>
      </c>
      <c r="U65" s="23">
        <v>25</v>
      </c>
      <c r="V65" s="23">
        <v>12.5</v>
      </c>
      <c r="W65" s="29">
        <f t="shared" si="50"/>
        <v>0.5</v>
      </c>
      <c r="X65" s="83" t="s">
        <v>440</v>
      </c>
      <c r="Y65" s="27">
        <v>0.25</v>
      </c>
      <c r="Z65" s="26">
        <v>0.1875</v>
      </c>
      <c r="AA65" s="27">
        <v>0.75</v>
      </c>
      <c r="AB65" s="83" t="s">
        <v>441</v>
      </c>
      <c r="AC65" s="25">
        <v>25</v>
      </c>
      <c r="AD65" s="25">
        <v>25</v>
      </c>
      <c r="AE65" s="26">
        <f t="shared" ref="AE65:AE68" si="52">IF(AC65=0,0,AD65/AC65)</f>
        <v>1</v>
      </c>
      <c r="AF65" s="53" t="s">
        <v>503</v>
      </c>
      <c r="AG65" s="88"/>
      <c r="AH65" s="101"/>
      <c r="AI65" s="88"/>
      <c r="AJ65" s="101"/>
      <c r="AK65" s="92"/>
      <c r="AL65" s="102">
        <v>100</v>
      </c>
      <c r="AM65" s="102">
        <v>35</v>
      </c>
      <c r="AN65" s="70">
        <f t="shared" si="19"/>
        <v>0.35</v>
      </c>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5"/>
      <c r="CZ65" s="5"/>
      <c r="DA65" s="5"/>
      <c r="DB65" s="5"/>
      <c r="DC65" s="5"/>
      <c r="DD65" s="5"/>
      <c r="DE65" s="5"/>
      <c r="DF65" s="5"/>
      <c r="DG65" s="5"/>
      <c r="DH65" s="5"/>
      <c r="DI65" s="5"/>
      <c r="DJ65" s="5"/>
      <c r="DK65" s="5"/>
      <c r="DL65" s="5"/>
      <c r="DM65" s="5"/>
      <c r="DN65" s="5"/>
      <c r="DO65" s="5"/>
      <c r="DP65" s="5"/>
      <c r="DQ65" s="5"/>
      <c r="DR65" s="5"/>
      <c r="DS65" s="5"/>
      <c r="DT65" s="5"/>
      <c r="DU65" s="5"/>
      <c r="DV65" s="5"/>
      <c r="DW65" s="5"/>
      <c r="DX65" s="5"/>
      <c r="DY65" s="5"/>
      <c r="DZ65" s="5"/>
      <c r="EA65" s="5"/>
      <c r="EB65" s="5"/>
      <c r="EC65" s="5"/>
      <c r="ED65" s="5"/>
      <c r="EE65" s="5"/>
      <c r="EF65" s="5"/>
      <c r="EG65" s="5"/>
      <c r="EH65" s="5"/>
      <c r="EI65" s="5"/>
      <c r="EJ65" s="5"/>
      <c r="EK65" s="5"/>
      <c r="EL65" s="5"/>
      <c r="EM65" s="5"/>
      <c r="EN65" s="5"/>
      <c r="EO65" s="5"/>
      <c r="EP65" s="5"/>
      <c r="EQ65" s="5"/>
      <c r="ER65" s="5"/>
      <c r="ES65" s="5"/>
      <c r="ET65" s="5"/>
      <c r="EU65" s="5"/>
      <c r="EV65" s="5"/>
      <c r="EW65" s="5"/>
      <c r="EX65" s="5"/>
      <c r="EY65" s="5"/>
      <c r="EZ65" s="5"/>
      <c r="FA65" s="5"/>
      <c r="FB65" s="5"/>
      <c r="FC65" s="5"/>
      <c r="FD65" s="5"/>
      <c r="FE65" s="5"/>
      <c r="FF65" s="5"/>
      <c r="FG65" s="5"/>
      <c r="FH65" s="5"/>
      <c r="FI65" s="5"/>
      <c r="FJ65" s="5"/>
    </row>
    <row r="66" spans="1:166" ht="354" customHeight="1" x14ac:dyDescent="0.25">
      <c r="A66" s="151"/>
      <c r="B66" s="51" t="s">
        <v>442</v>
      </c>
      <c r="C66" s="51" t="s">
        <v>443</v>
      </c>
      <c r="D66" s="51" t="s">
        <v>444</v>
      </c>
      <c r="E66" s="23" t="s">
        <v>427</v>
      </c>
      <c r="F66" s="23" t="s">
        <v>428</v>
      </c>
      <c r="G66" s="23" t="s">
        <v>429</v>
      </c>
      <c r="H66" s="25" t="s">
        <v>79</v>
      </c>
      <c r="I66" s="103">
        <v>10</v>
      </c>
      <c r="J66" s="103">
        <v>5</v>
      </c>
      <c r="K66" s="25">
        <v>50</v>
      </c>
      <c r="L66" s="97" t="s">
        <v>445</v>
      </c>
      <c r="M66" s="100">
        <v>10</v>
      </c>
      <c r="N66" s="100">
        <v>10</v>
      </c>
      <c r="O66" s="27">
        <v>1</v>
      </c>
      <c r="P66" s="123" t="s">
        <v>446</v>
      </c>
      <c r="Q66" s="99">
        <v>20</v>
      </c>
      <c r="R66" s="99">
        <v>5</v>
      </c>
      <c r="S66" s="37">
        <f t="shared" si="49"/>
        <v>0.25</v>
      </c>
      <c r="T66" s="123" t="s">
        <v>447</v>
      </c>
      <c r="U66" s="104">
        <v>20</v>
      </c>
      <c r="V66" s="104">
        <v>10</v>
      </c>
      <c r="W66" s="105">
        <f t="shared" si="50"/>
        <v>0.5</v>
      </c>
      <c r="X66" s="106" t="s">
        <v>448</v>
      </c>
      <c r="Y66" s="107">
        <v>0.2</v>
      </c>
      <c r="Z66" s="108">
        <v>0.15</v>
      </c>
      <c r="AA66" s="107">
        <v>0.75</v>
      </c>
      <c r="AB66" s="106" t="s">
        <v>449</v>
      </c>
      <c r="AC66" s="103">
        <v>20</v>
      </c>
      <c r="AD66" s="103">
        <v>20</v>
      </c>
      <c r="AE66" s="109">
        <f t="shared" si="52"/>
        <v>1</v>
      </c>
      <c r="AF66" s="110" t="s">
        <v>506</v>
      </c>
      <c r="AG66" s="88"/>
      <c r="AH66" s="101"/>
      <c r="AI66" s="88"/>
      <c r="AJ66" s="101"/>
      <c r="AK66" s="92"/>
      <c r="AL66" s="111">
        <v>100</v>
      </c>
      <c r="AM66" s="111">
        <v>30</v>
      </c>
      <c r="AN66" s="70">
        <f t="shared" si="19"/>
        <v>0.3</v>
      </c>
    </row>
    <row r="67" spans="1:166" s="2" customFormat="1" ht="270" customHeight="1" x14ac:dyDescent="0.25">
      <c r="A67" s="151"/>
      <c r="B67" s="51" t="s">
        <v>450</v>
      </c>
      <c r="C67" s="51" t="s">
        <v>451</v>
      </c>
      <c r="D67" s="51" t="s">
        <v>452</v>
      </c>
      <c r="E67" s="23" t="s">
        <v>427</v>
      </c>
      <c r="F67" s="23" t="s">
        <v>428</v>
      </c>
      <c r="G67" s="23" t="s">
        <v>429</v>
      </c>
      <c r="H67" s="25" t="s">
        <v>453</v>
      </c>
      <c r="I67" s="25">
        <v>5</v>
      </c>
      <c r="J67" s="25">
        <v>2.5</v>
      </c>
      <c r="K67" s="25">
        <v>50</v>
      </c>
      <c r="L67" s="97" t="s">
        <v>454</v>
      </c>
      <c r="M67" s="100">
        <v>5</v>
      </c>
      <c r="N67" s="100">
        <v>5</v>
      </c>
      <c r="O67" s="27">
        <v>1</v>
      </c>
      <c r="P67" s="31" t="s">
        <v>455</v>
      </c>
      <c r="Q67" s="99">
        <v>25</v>
      </c>
      <c r="R67" s="99">
        <v>6.25</v>
      </c>
      <c r="S67" s="37">
        <f t="shared" si="49"/>
        <v>0.25</v>
      </c>
      <c r="T67" s="31" t="s">
        <v>456</v>
      </c>
      <c r="U67" s="23">
        <v>25</v>
      </c>
      <c r="V67" s="23">
        <v>12.5</v>
      </c>
      <c r="W67" s="29">
        <f t="shared" si="50"/>
        <v>0.5</v>
      </c>
      <c r="X67" s="83" t="s">
        <v>457</v>
      </c>
      <c r="Y67" s="25">
        <v>25</v>
      </c>
      <c r="Z67" s="25">
        <v>18</v>
      </c>
      <c r="AA67" s="26">
        <v>0.75</v>
      </c>
      <c r="AB67" s="83" t="s">
        <v>458</v>
      </c>
      <c r="AC67" s="25">
        <v>25</v>
      </c>
      <c r="AD67" s="25">
        <v>25</v>
      </c>
      <c r="AE67" s="26">
        <f t="shared" si="52"/>
        <v>1</v>
      </c>
      <c r="AF67" s="53" t="s">
        <v>507</v>
      </c>
      <c r="AG67" s="88"/>
      <c r="AH67" s="101"/>
      <c r="AI67" s="88"/>
      <c r="AJ67" s="101"/>
      <c r="AK67" s="92"/>
      <c r="AL67" s="74">
        <v>100</v>
      </c>
      <c r="AM67" s="74">
        <v>100</v>
      </c>
      <c r="AN67" s="70">
        <f t="shared" si="19"/>
        <v>1</v>
      </c>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row>
    <row r="68" spans="1:166" s="2" customFormat="1" ht="126.75" customHeight="1" x14ac:dyDescent="0.25">
      <c r="A68" s="151"/>
      <c r="B68" s="51" t="s">
        <v>459</v>
      </c>
      <c r="C68" s="51" t="s">
        <v>460</v>
      </c>
      <c r="D68" s="51" t="s">
        <v>461</v>
      </c>
      <c r="E68" s="23" t="s">
        <v>427</v>
      </c>
      <c r="F68" s="23" t="s">
        <v>428</v>
      </c>
      <c r="G68" s="23" t="s">
        <v>429</v>
      </c>
      <c r="H68" s="25" t="s">
        <v>49</v>
      </c>
      <c r="I68" s="25">
        <v>7</v>
      </c>
      <c r="J68" s="25">
        <v>3.5</v>
      </c>
      <c r="K68" s="25">
        <v>50</v>
      </c>
      <c r="L68" s="97" t="s">
        <v>462</v>
      </c>
      <c r="M68" s="100">
        <v>7</v>
      </c>
      <c r="N68" s="100">
        <v>7</v>
      </c>
      <c r="O68" s="27">
        <v>1</v>
      </c>
      <c r="P68" s="31" t="s">
        <v>463</v>
      </c>
      <c r="Q68" s="99">
        <v>7</v>
      </c>
      <c r="R68" s="99">
        <v>7</v>
      </c>
      <c r="S68" s="37">
        <f t="shared" si="49"/>
        <v>1</v>
      </c>
      <c r="T68" s="31" t="s">
        <v>464</v>
      </c>
      <c r="U68" s="23">
        <v>7</v>
      </c>
      <c r="V68" s="23">
        <v>7</v>
      </c>
      <c r="W68" s="29">
        <f t="shared" si="50"/>
        <v>1</v>
      </c>
      <c r="X68" s="83" t="s">
        <v>465</v>
      </c>
      <c r="Y68" s="25">
        <v>7</v>
      </c>
      <c r="Z68" s="25">
        <v>7</v>
      </c>
      <c r="AA68" s="26">
        <f t="shared" ref="AA68" si="53">IF(Y68=0,0,Z68/Y68)</f>
        <v>1</v>
      </c>
      <c r="AB68" s="83" t="s">
        <v>466</v>
      </c>
      <c r="AC68" s="25">
        <v>7</v>
      </c>
      <c r="AD68" s="25">
        <v>7</v>
      </c>
      <c r="AE68" s="26">
        <f t="shared" si="52"/>
        <v>1</v>
      </c>
      <c r="AF68" s="53" t="s">
        <v>529</v>
      </c>
      <c r="AG68" s="88"/>
      <c r="AH68" s="101"/>
      <c r="AI68" s="88"/>
      <c r="AJ68" s="101"/>
      <c r="AK68" s="92"/>
      <c r="AL68" s="112">
        <v>7</v>
      </c>
      <c r="AM68" s="112">
        <v>7</v>
      </c>
      <c r="AN68" s="70">
        <f t="shared" si="19"/>
        <v>1</v>
      </c>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row>
    <row r="69" spans="1:166" s="2" customFormat="1" ht="145.5" customHeight="1" x14ac:dyDescent="0.25">
      <c r="A69" s="151"/>
      <c r="B69" s="51" t="s">
        <v>467</v>
      </c>
      <c r="C69" s="51" t="s">
        <v>468</v>
      </c>
      <c r="D69" s="51" t="s">
        <v>469</v>
      </c>
      <c r="E69" s="23" t="s">
        <v>427</v>
      </c>
      <c r="F69" s="23" t="s">
        <v>428</v>
      </c>
      <c r="G69" s="23" t="s">
        <v>429</v>
      </c>
      <c r="H69" s="25" t="s">
        <v>49</v>
      </c>
      <c r="I69" s="25">
        <v>100</v>
      </c>
      <c r="J69" s="25">
        <v>50</v>
      </c>
      <c r="K69" s="25">
        <v>50</v>
      </c>
      <c r="L69" s="97" t="s">
        <v>470</v>
      </c>
      <c r="M69" s="26">
        <v>1</v>
      </c>
      <c r="N69" s="26">
        <v>1</v>
      </c>
      <c r="O69" s="26">
        <v>1</v>
      </c>
      <c r="P69" s="132" t="s">
        <v>471</v>
      </c>
      <c r="Q69" s="99">
        <v>100</v>
      </c>
      <c r="R69" s="99">
        <v>25</v>
      </c>
      <c r="S69" s="37">
        <f t="shared" si="49"/>
        <v>0.25</v>
      </c>
      <c r="T69" s="31" t="s">
        <v>472</v>
      </c>
      <c r="U69" s="23">
        <v>100</v>
      </c>
      <c r="V69" s="23">
        <v>50</v>
      </c>
      <c r="W69" s="29">
        <f t="shared" si="50"/>
        <v>0.5</v>
      </c>
      <c r="X69" s="83" t="s">
        <v>473</v>
      </c>
      <c r="Y69" s="27">
        <v>1</v>
      </c>
      <c r="Z69" s="27">
        <v>0.75</v>
      </c>
      <c r="AA69" s="27">
        <v>0.75</v>
      </c>
      <c r="AB69" s="83" t="s">
        <v>474</v>
      </c>
      <c r="AC69" s="25">
        <v>100</v>
      </c>
      <c r="AD69" s="25">
        <v>100</v>
      </c>
      <c r="AE69" s="26">
        <f t="shared" ref="AE69" si="54">IF(AC69=0,0,AD69/AC69)</f>
        <v>1</v>
      </c>
      <c r="AF69" s="53" t="s">
        <v>531</v>
      </c>
      <c r="AG69" s="88"/>
      <c r="AH69" s="101"/>
      <c r="AI69" s="88"/>
      <c r="AJ69" s="101"/>
      <c r="AK69" s="92"/>
      <c r="AL69" s="102">
        <v>100</v>
      </c>
      <c r="AM69" s="102">
        <v>100</v>
      </c>
      <c r="AN69" s="70">
        <f t="shared" si="19"/>
        <v>1</v>
      </c>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row>
    <row r="70" spans="1:166" s="2" customFormat="1" ht="27" customHeight="1" x14ac:dyDescent="0.3">
      <c r="A70" s="39"/>
      <c r="B70" s="40" t="s">
        <v>475</v>
      </c>
      <c r="C70" s="41"/>
      <c r="D70" s="41"/>
      <c r="E70" s="42"/>
      <c r="F70" s="42"/>
      <c r="G70" s="42"/>
      <c r="H70" s="42"/>
      <c r="I70" s="41"/>
      <c r="J70" s="41"/>
      <c r="K70" s="41"/>
      <c r="L70" s="41"/>
      <c r="M70" s="41"/>
      <c r="N70" s="41"/>
      <c r="O70" s="43">
        <f>SUM(O64:O69)/6</f>
        <v>1</v>
      </c>
      <c r="P70" s="133"/>
      <c r="Q70" s="41"/>
      <c r="R70" s="41"/>
      <c r="S70" s="44"/>
      <c r="T70" s="118"/>
      <c r="U70" s="41"/>
      <c r="V70" s="41"/>
      <c r="W70" s="43">
        <f>SUM(W64:W69)/6</f>
        <v>0.58333333333333337</v>
      </c>
      <c r="X70" s="45"/>
      <c r="Y70" s="42"/>
      <c r="Z70" s="42"/>
      <c r="AA70" s="44">
        <f>SUM(AA64:AA69)/6</f>
        <v>0.79166666666666663</v>
      </c>
      <c r="AB70" s="45"/>
      <c r="AC70" s="42"/>
      <c r="AD70" s="42"/>
      <c r="AE70" s="43">
        <f>SUM(AE64:AE69)/6</f>
        <v>1</v>
      </c>
      <c r="AF70" s="59"/>
      <c r="AG70" s="48"/>
      <c r="AH70" s="48"/>
      <c r="AI70" s="48"/>
      <c r="AJ70" s="48"/>
      <c r="AK70" s="48"/>
      <c r="AL70" s="49"/>
      <c r="AM70" s="49"/>
      <c r="AN70" s="50">
        <f>SUM(AN64:AN69)/6</f>
        <v>0.77500000000000002</v>
      </c>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row>
    <row r="71" spans="1:166" s="2" customFormat="1" ht="170.25" customHeight="1" x14ac:dyDescent="0.25">
      <c r="A71" s="150" t="s">
        <v>476</v>
      </c>
      <c r="B71" s="23" t="s">
        <v>477</v>
      </c>
      <c r="C71" s="23" t="s">
        <v>478</v>
      </c>
      <c r="D71" s="23" t="s">
        <v>479</v>
      </c>
      <c r="E71" s="23" t="s">
        <v>36</v>
      </c>
      <c r="F71" s="23" t="s">
        <v>393</v>
      </c>
      <c r="G71" s="79" t="s">
        <v>38</v>
      </c>
      <c r="H71" s="79" t="s">
        <v>49</v>
      </c>
      <c r="I71" s="23">
        <v>0</v>
      </c>
      <c r="J71" s="23">
        <v>0</v>
      </c>
      <c r="K71" s="23">
        <v>0</v>
      </c>
      <c r="L71" s="22" t="s">
        <v>80</v>
      </c>
      <c r="M71" s="23">
        <v>0</v>
      </c>
      <c r="N71" s="23">
        <v>0</v>
      </c>
      <c r="O71" s="29">
        <v>0</v>
      </c>
      <c r="P71" s="31" t="s">
        <v>80</v>
      </c>
      <c r="Q71" s="113">
        <v>100</v>
      </c>
      <c r="R71" s="113">
        <v>10</v>
      </c>
      <c r="S71" s="114">
        <f t="shared" ref="S71" si="55">IFERROR(R71/Q71,0)</f>
        <v>0.1</v>
      </c>
      <c r="T71" s="22" t="s">
        <v>480</v>
      </c>
      <c r="U71" s="28">
        <v>100</v>
      </c>
      <c r="V71" s="28">
        <v>50</v>
      </c>
      <c r="W71" s="115">
        <v>0.5</v>
      </c>
      <c r="X71" s="29" t="s">
        <v>481</v>
      </c>
      <c r="Y71" s="28">
        <v>100</v>
      </c>
      <c r="Z71" s="28">
        <v>75</v>
      </c>
      <c r="AA71" s="115">
        <f t="shared" ref="AA71" si="56">+Z71/Y71</f>
        <v>0.75</v>
      </c>
      <c r="AB71" s="29" t="s">
        <v>482</v>
      </c>
      <c r="AC71" s="28">
        <v>100</v>
      </c>
      <c r="AD71" s="28">
        <v>100</v>
      </c>
      <c r="AE71" s="114">
        <f t="shared" ref="AE71" si="57">IFERROR(AD71/AC71,0)</f>
        <v>1</v>
      </c>
      <c r="AF71" s="53" t="s">
        <v>530</v>
      </c>
      <c r="AG71" s="88"/>
      <c r="AH71" s="116"/>
      <c r="AI71" s="88"/>
      <c r="AJ71" s="116"/>
      <c r="AK71" s="68"/>
      <c r="AL71" s="112">
        <v>100</v>
      </c>
      <c r="AM71" s="112">
        <v>100</v>
      </c>
      <c r="AN71" s="70">
        <f t="shared" si="19"/>
        <v>1</v>
      </c>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row>
    <row r="72" spans="1:166" s="2" customFormat="1" ht="27" customHeight="1" x14ac:dyDescent="0.3">
      <c r="A72" s="39"/>
      <c r="B72" s="40"/>
      <c r="C72" s="41"/>
      <c r="D72" s="41"/>
      <c r="E72" s="42"/>
      <c r="F72" s="42"/>
      <c r="G72" s="42"/>
      <c r="H72" s="42"/>
      <c r="I72" s="41"/>
      <c r="J72" s="41"/>
      <c r="K72" s="41"/>
      <c r="L72" s="41"/>
      <c r="M72" s="41"/>
      <c r="N72" s="41"/>
      <c r="O72" s="43"/>
      <c r="P72" s="133"/>
      <c r="Q72" s="41"/>
      <c r="R72" s="41"/>
      <c r="S72" s="44"/>
      <c r="T72" s="118"/>
      <c r="U72" s="41"/>
      <c r="V72" s="41"/>
      <c r="W72" s="43"/>
      <c r="X72" s="45"/>
      <c r="Y72" s="42"/>
      <c r="Z72" s="42"/>
      <c r="AA72" s="44"/>
      <c r="AB72" s="45"/>
      <c r="AC72" s="42"/>
      <c r="AD72" s="42"/>
      <c r="AE72" s="43">
        <f>SUM(AE71:AE71)/1</f>
        <v>1</v>
      </c>
      <c r="AF72" s="59"/>
      <c r="AG72" s="48"/>
      <c r="AH72" s="48"/>
      <c r="AI72" s="48"/>
      <c r="AJ72" s="48"/>
      <c r="AK72" s="48"/>
      <c r="AL72" s="49"/>
      <c r="AM72" s="49"/>
      <c r="AN72" s="50">
        <f>SUM(AN71:AN71)/1</f>
        <v>1</v>
      </c>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row>
    <row r="73" spans="1:166" s="5" customFormat="1" x14ac:dyDescent="0.25">
      <c r="E73" s="11"/>
      <c r="F73" s="11"/>
      <c r="G73" s="11"/>
      <c r="H73" s="11"/>
      <c r="P73" s="134"/>
      <c r="T73" s="124"/>
      <c r="AC73" s="10"/>
      <c r="AD73" s="10"/>
      <c r="AE73" s="10"/>
      <c r="AF73" s="14"/>
    </row>
    <row r="74" spans="1:166" s="5" customFormat="1" x14ac:dyDescent="0.25">
      <c r="E74" s="11"/>
      <c r="F74" s="11"/>
      <c r="G74" s="11"/>
      <c r="H74" s="11"/>
      <c r="P74" s="134"/>
      <c r="T74" s="124"/>
      <c r="AC74" s="10"/>
      <c r="AD74" s="10"/>
      <c r="AE74" s="10"/>
      <c r="AF74" s="14"/>
    </row>
    <row r="75" spans="1:166" s="5" customFormat="1" x14ac:dyDescent="0.25">
      <c r="E75" s="11"/>
      <c r="F75" s="11"/>
      <c r="G75" s="11"/>
      <c r="H75" s="11"/>
      <c r="P75" s="134"/>
      <c r="T75" s="124"/>
      <c r="AC75" s="10"/>
      <c r="AD75" s="10"/>
      <c r="AE75" s="10"/>
      <c r="AF75" s="14"/>
    </row>
    <row r="76" spans="1:166" s="5" customFormat="1" x14ac:dyDescent="0.25">
      <c r="E76" s="11"/>
      <c r="F76" s="11"/>
      <c r="G76" s="11"/>
      <c r="H76" s="11"/>
      <c r="P76" s="134"/>
      <c r="T76" s="124"/>
      <c r="AC76" s="10"/>
      <c r="AD76" s="10"/>
      <c r="AE76" s="10"/>
      <c r="AF76" s="14"/>
    </row>
    <row r="77" spans="1:166" s="5" customFormat="1" x14ac:dyDescent="0.25">
      <c r="E77" s="11"/>
      <c r="F77" s="11"/>
      <c r="G77" s="11"/>
      <c r="H77" s="11"/>
      <c r="P77" s="134"/>
      <c r="T77" s="124"/>
      <c r="AC77" s="10"/>
      <c r="AD77" s="10"/>
      <c r="AE77" s="10"/>
      <c r="AF77" s="14"/>
    </row>
    <row r="78" spans="1:166" s="5" customFormat="1" x14ac:dyDescent="0.25">
      <c r="E78" s="11"/>
      <c r="F78" s="11"/>
      <c r="G78" s="11"/>
      <c r="H78" s="11"/>
      <c r="P78" s="134"/>
      <c r="T78" s="124"/>
      <c r="AC78" s="10"/>
      <c r="AD78" s="10"/>
      <c r="AE78" s="10"/>
      <c r="AF78" s="14"/>
    </row>
    <row r="79" spans="1:166" s="5" customFormat="1" x14ac:dyDescent="0.25">
      <c r="E79" s="11"/>
      <c r="F79" s="11"/>
      <c r="G79" s="11"/>
      <c r="H79" s="11"/>
      <c r="P79" s="134"/>
      <c r="T79" s="124"/>
      <c r="AC79" s="10"/>
      <c r="AD79" s="10"/>
      <c r="AE79" s="10"/>
      <c r="AF79" s="14"/>
    </row>
    <row r="80" spans="1:166" s="5" customFormat="1" x14ac:dyDescent="0.25">
      <c r="E80" s="11"/>
      <c r="F80" s="11"/>
      <c r="G80" s="11"/>
      <c r="H80" s="11"/>
      <c r="P80" s="134"/>
      <c r="T80" s="124"/>
      <c r="AC80" s="10"/>
      <c r="AD80" s="10"/>
      <c r="AE80" s="10"/>
      <c r="AF80" s="14"/>
    </row>
    <row r="81" spans="5:32" s="5" customFormat="1" x14ac:dyDescent="0.25">
      <c r="E81" s="11"/>
      <c r="F81" s="11"/>
      <c r="G81" s="11"/>
      <c r="H81" s="11"/>
      <c r="P81" s="134"/>
      <c r="T81" s="124"/>
      <c r="AC81" s="10"/>
      <c r="AD81" s="10"/>
      <c r="AE81" s="10"/>
      <c r="AF81" s="14"/>
    </row>
    <row r="82" spans="5:32" s="5" customFormat="1" x14ac:dyDescent="0.25">
      <c r="E82" s="11"/>
      <c r="F82" s="11"/>
      <c r="G82" s="11"/>
      <c r="H82" s="11"/>
      <c r="P82" s="134"/>
      <c r="T82" s="124"/>
      <c r="AC82" s="10"/>
      <c r="AD82" s="10"/>
      <c r="AE82" s="10"/>
      <c r="AF82" s="14"/>
    </row>
    <row r="83" spans="5:32" s="5" customFormat="1" x14ac:dyDescent="0.25">
      <c r="E83" s="11"/>
      <c r="F83" s="11"/>
      <c r="G83" s="11"/>
      <c r="H83" s="11"/>
      <c r="P83" s="134"/>
      <c r="T83" s="124"/>
      <c r="AC83" s="10"/>
      <c r="AD83" s="10"/>
      <c r="AE83" s="10"/>
      <c r="AF83" s="14"/>
    </row>
    <row r="84" spans="5:32" s="5" customFormat="1" x14ac:dyDescent="0.25">
      <c r="E84" s="11"/>
      <c r="F84" s="11"/>
      <c r="G84" s="11"/>
      <c r="H84" s="11"/>
      <c r="P84" s="134"/>
      <c r="T84" s="124"/>
      <c r="AC84" s="10"/>
      <c r="AD84" s="10"/>
      <c r="AE84" s="10"/>
      <c r="AF84" s="14"/>
    </row>
    <row r="85" spans="5:32" s="5" customFormat="1" x14ac:dyDescent="0.25">
      <c r="E85" s="11"/>
      <c r="F85" s="11"/>
      <c r="G85" s="11"/>
      <c r="H85" s="11"/>
      <c r="P85" s="134"/>
      <c r="T85" s="124"/>
      <c r="AC85" s="10"/>
      <c r="AD85" s="10"/>
      <c r="AE85" s="10"/>
      <c r="AF85" s="14"/>
    </row>
    <row r="86" spans="5:32" s="5" customFormat="1" x14ac:dyDescent="0.25">
      <c r="E86" s="11"/>
      <c r="F86" s="11"/>
      <c r="G86" s="11"/>
      <c r="H86" s="11"/>
      <c r="P86" s="134"/>
      <c r="T86" s="124"/>
      <c r="AC86" s="10"/>
      <c r="AD86" s="10"/>
      <c r="AE86" s="10"/>
      <c r="AF86" s="14"/>
    </row>
    <row r="87" spans="5:32" s="5" customFormat="1" x14ac:dyDescent="0.25">
      <c r="E87" s="11"/>
      <c r="F87" s="11"/>
      <c r="G87" s="11"/>
      <c r="H87" s="11"/>
      <c r="P87" s="134"/>
      <c r="T87" s="124"/>
      <c r="AC87" s="10"/>
      <c r="AD87" s="10"/>
      <c r="AE87" s="10"/>
      <c r="AF87" s="14"/>
    </row>
    <row r="88" spans="5:32" s="5" customFormat="1" x14ac:dyDescent="0.25">
      <c r="E88" s="11"/>
      <c r="F88" s="11"/>
      <c r="G88" s="11"/>
      <c r="H88" s="11"/>
      <c r="P88" s="134"/>
      <c r="T88" s="124"/>
      <c r="AC88" s="10"/>
      <c r="AD88" s="10"/>
      <c r="AE88" s="10"/>
      <c r="AF88" s="14"/>
    </row>
    <row r="89" spans="5:32" s="5" customFormat="1" x14ac:dyDescent="0.25">
      <c r="E89" s="11"/>
      <c r="F89" s="11"/>
      <c r="G89" s="11"/>
      <c r="H89" s="11"/>
      <c r="P89" s="134"/>
      <c r="T89" s="124"/>
      <c r="AC89" s="10"/>
      <c r="AD89" s="10"/>
      <c r="AE89" s="10"/>
      <c r="AF89" s="14"/>
    </row>
    <row r="90" spans="5:32" s="5" customFormat="1" x14ac:dyDescent="0.25">
      <c r="E90" s="11"/>
      <c r="F90" s="11"/>
      <c r="G90" s="11"/>
      <c r="H90" s="11"/>
      <c r="P90" s="134"/>
      <c r="T90" s="124"/>
      <c r="AC90" s="10"/>
      <c r="AD90" s="10"/>
      <c r="AE90" s="10"/>
      <c r="AF90" s="14"/>
    </row>
    <row r="91" spans="5:32" s="5" customFormat="1" x14ac:dyDescent="0.25">
      <c r="E91" s="11"/>
      <c r="F91" s="11"/>
      <c r="G91" s="11"/>
      <c r="H91" s="11"/>
      <c r="P91" s="134"/>
      <c r="T91" s="124"/>
      <c r="AC91" s="10"/>
      <c r="AD91" s="10"/>
      <c r="AE91" s="10"/>
      <c r="AF91" s="14"/>
    </row>
    <row r="92" spans="5:32" s="5" customFormat="1" x14ac:dyDescent="0.25">
      <c r="E92" s="11"/>
      <c r="F92" s="11"/>
      <c r="G92" s="11"/>
      <c r="H92" s="11"/>
      <c r="P92" s="134"/>
      <c r="T92" s="124"/>
      <c r="AC92" s="10"/>
      <c r="AD92" s="10"/>
      <c r="AE92" s="10"/>
      <c r="AF92" s="14"/>
    </row>
    <row r="93" spans="5:32" s="5" customFormat="1" x14ac:dyDescent="0.25">
      <c r="E93" s="11"/>
      <c r="F93" s="11"/>
      <c r="G93" s="11"/>
      <c r="H93" s="11"/>
      <c r="P93" s="134"/>
      <c r="T93" s="124"/>
      <c r="AC93" s="10"/>
      <c r="AD93" s="10"/>
      <c r="AE93" s="10"/>
      <c r="AF93" s="14"/>
    </row>
    <row r="94" spans="5:32" s="5" customFormat="1" x14ac:dyDescent="0.25">
      <c r="E94" s="11"/>
      <c r="F94" s="11"/>
      <c r="G94" s="11"/>
      <c r="H94" s="11"/>
      <c r="P94" s="134"/>
      <c r="T94" s="124"/>
      <c r="AC94" s="10"/>
      <c r="AD94" s="10"/>
      <c r="AE94" s="10"/>
      <c r="AF94" s="14"/>
    </row>
    <row r="95" spans="5:32" s="5" customFormat="1" x14ac:dyDescent="0.25">
      <c r="E95" s="11"/>
      <c r="F95" s="11"/>
      <c r="G95" s="11"/>
      <c r="H95" s="11"/>
      <c r="P95" s="134"/>
      <c r="T95" s="124"/>
      <c r="AC95" s="10"/>
      <c r="AD95" s="10"/>
      <c r="AE95" s="10"/>
      <c r="AF95" s="14"/>
    </row>
    <row r="96" spans="5:32" s="5" customFormat="1" x14ac:dyDescent="0.25">
      <c r="E96" s="11"/>
      <c r="F96" s="11"/>
      <c r="G96" s="11"/>
      <c r="H96" s="11"/>
      <c r="P96" s="134"/>
      <c r="T96" s="124"/>
      <c r="AC96" s="10"/>
      <c r="AD96" s="10"/>
      <c r="AE96" s="10"/>
      <c r="AF96" s="14"/>
    </row>
    <row r="97" spans="5:32" s="5" customFormat="1" x14ac:dyDescent="0.25">
      <c r="E97" s="11"/>
      <c r="F97" s="11"/>
      <c r="G97" s="11"/>
      <c r="H97" s="11"/>
      <c r="P97" s="134"/>
      <c r="T97" s="124"/>
      <c r="AC97" s="10"/>
      <c r="AD97" s="10"/>
      <c r="AE97" s="10"/>
      <c r="AF97" s="14"/>
    </row>
    <row r="98" spans="5:32" s="5" customFormat="1" x14ac:dyDescent="0.25">
      <c r="E98" s="11"/>
      <c r="F98" s="11"/>
      <c r="G98" s="11"/>
      <c r="H98" s="11"/>
      <c r="P98" s="134"/>
      <c r="T98" s="124"/>
      <c r="AC98" s="10"/>
      <c r="AD98" s="10"/>
      <c r="AE98" s="10"/>
      <c r="AF98" s="14"/>
    </row>
    <row r="99" spans="5:32" s="5" customFormat="1" x14ac:dyDescent="0.25">
      <c r="E99" s="11"/>
      <c r="F99" s="11"/>
      <c r="G99" s="11"/>
      <c r="H99" s="11"/>
      <c r="P99" s="134"/>
      <c r="T99" s="124"/>
      <c r="AC99" s="10"/>
      <c r="AD99" s="10"/>
      <c r="AE99" s="10"/>
      <c r="AF99" s="14"/>
    </row>
    <row r="100" spans="5:32" s="5" customFormat="1" x14ac:dyDescent="0.25">
      <c r="E100" s="11"/>
      <c r="F100" s="11"/>
      <c r="G100" s="11"/>
      <c r="H100" s="11"/>
      <c r="P100" s="134"/>
      <c r="T100" s="124"/>
      <c r="AC100" s="10"/>
      <c r="AD100" s="10"/>
      <c r="AE100" s="10"/>
      <c r="AF100" s="14"/>
    </row>
    <row r="101" spans="5:32" s="5" customFormat="1" x14ac:dyDescent="0.25">
      <c r="E101" s="11"/>
      <c r="F101" s="11"/>
      <c r="G101" s="11"/>
      <c r="H101" s="11"/>
      <c r="P101" s="134"/>
      <c r="T101" s="124"/>
      <c r="AC101" s="10"/>
      <c r="AD101" s="10"/>
      <c r="AE101" s="10"/>
      <c r="AF101" s="14"/>
    </row>
    <row r="102" spans="5:32" s="5" customFormat="1" x14ac:dyDescent="0.25">
      <c r="E102" s="11"/>
      <c r="F102" s="11"/>
      <c r="G102" s="11"/>
      <c r="H102" s="11"/>
      <c r="P102" s="134"/>
      <c r="T102" s="124"/>
      <c r="AC102" s="10"/>
      <c r="AD102" s="10"/>
      <c r="AE102" s="10"/>
      <c r="AF102" s="14"/>
    </row>
    <row r="103" spans="5:32" s="5" customFormat="1" x14ac:dyDescent="0.25">
      <c r="E103" s="11"/>
      <c r="F103" s="11"/>
      <c r="G103" s="11"/>
      <c r="H103" s="11"/>
      <c r="P103" s="134"/>
      <c r="T103" s="124"/>
      <c r="AC103" s="10"/>
      <c r="AD103" s="10"/>
      <c r="AE103" s="10"/>
      <c r="AF103" s="14"/>
    </row>
    <row r="104" spans="5:32" s="5" customFormat="1" x14ac:dyDescent="0.25">
      <c r="E104" s="11"/>
      <c r="F104" s="11"/>
      <c r="G104" s="11"/>
      <c r="H104" s="11"/>
      <c r="P104" s="134"/>
      <c r="T104" s="124"/>
      <c r="AC104" s="10"/>
      <c r="AD104" s="10"/>
      <c r="AE104" s="10"/>
      <c r="AF104" s="14"/>
    </row>
    <row r="105" spans="5:32" s="5" customFormat="1" x14ac:dyDescent="0.25">
      <c r="E105" s="11"/>
      <c r="F105" s="11"/>
      <c r="G105" s="11"/>
      <c r="H105" s="11"/>
      <c r="P105" s="134"/>
      <c r="T105" s="124"/>
      <c r="AC105" s="10"/>
      <c r="AD105" s="10"/>
      <c r="AE105" s="10"/>
      <c r="AF105" s="14"/>
    </row>
    <row r="106" spans="5:32" s="5" customFormat="1" x14ac:dyDescent="0.25">
      <c r="E106" s="11"/>
      <c r="F106" s="11"/>
      <c r="G106" s="11"/>
      <c r="H106" s="11"/>
      <c r="P106" s="134"/>
      <c r="T106" s="124"/>
      <c r="AC106" s="10"/>
      <c r="AD106" s="10"/>
      <c r="AE106" s="10"/>
      <c r="AF106" s="14"/>
    </row>
    <row r="107" spans="5:32" s="5" customFormat="1" x14ac:dyDescent="0.25">
      <c r="E107" s="11"/>
      <c r="F107" s="11"/>
      <c r="G107" s="11"/>
      <c r="H107" s="11"/>
      <c r="P107" s="134"/>
      <c r="T107" s="124"/>
      <c r="AC107" s="10"/>
      <c r="AD107" s="10"/>
      <c r="AE107" s="10"/>
      <c r="AF107" s="14"/>
    </row>
    <row r="108" spans="5:32" s="5" customFormat="1" x14ac:dyDescent="0.25">
      <c r="E108" s="11"/>
      <c r="F108" s="11"/>
      <c r="G108" s="11"/>
      <c r="H108" s="11"/>
      <c r="P108" s="134"/>
      <c r="T108" s="124"/>
      <c r="AC108" s="10"/>
      <c r="AD108" s="10"/>
      <c r="AE108" s="10"/>
      <c r="AF108" s="14"/>
    </row>
    <row r="109" spans="5:32" s="5" customFormat="1" x14ac:dyDescent="0.25">
      <c r="E109" s="11"/>
      <c r="F109" s="11"/>
      <c r="G109" s="11"/>
      <c r="H109" s="11"/>
      <c r="P109" s="134"/>
      <c r="T109" s="124"/>
      <c r="AC109" s="10"/>
      <c r="AD109" s="10"/>
      <c r="AE109" s="10"/>
      <c r="AF109" s="14"/>
    </row>
    <row r="110" spans="5:32" s="5" customFormat="1" x14ac:dyDescent="0.25">
      <c r="E110" s="11"/>
      <c r="F110" s="11"/>
      <c r="G110" s="11"/>
      <c r="H110" s="11"/>
      <c r="P110" s="134"/>
      <c r="T110" s="124"/>
      <c r="AC110" s="10"/>
      <c r="AD110" s="10"/>
      <c r="AE110" s="10"/>
      <c r="AF110" s="14"/>
    </row>
    <row r="111" spans="5:32" s="5" customFormat="1" x14ac:dyDescent="0.25">
      <c r="E111" s="11"/>
      <c r="F111" s="11"/>
      <c r="G111" s="11"/>
      <c r="H111" s="11"/>
      <c r="P111" s="134"/>
      <c r="T111" s="124"/>
      <c r="AC111" s="10"/>
      <c r="AD111" s="10"/>
      <c r="AE111" s="10"/>
      <c r="AF111" s="14"/>
    </row>
    <row r="112" spans="5:32" s="5" customFormat="1" x14ac:dyDescent="0.25">
      <c r="E112" s="11"/>
      <c r="F112" s="11"/>
      <c r="G112" s="11"/>
      <c r="H112" s="11"/>
      <c r="P112" s="134"/>
      <c r="T112" s="124"/>
      <c r="AC112" s="10"/>
      <c r="AD112" s="10"/>
      <c r="AE112" s="10"/>
      <c r="AF112" s="14"/>
    </row>
    <row r="113" spans="5:32" s="5" customFormat="1" x14ac:dyDescent="0.25">
      <c r="E113" s="11"/>
      <c r="F113" s="11"/>
      <c r="G113" s="11"/>
      <c r="H113" s="11"/>
      <c r="P113" s="134"/>
      <c r="T113" s="124"/>
      <c r="AC113" s="10"/>
      <c r="AD113" s="10"/>
      <c r="AE113" s="10"/>
      <c r="AF113" s="14"/>
    </row>
    <row r="114" spans="5:32" s="5" customFormat="1" x14ac:dyDescent="0.25">
      <c r="E114" s="11"/>
      <c r="F114" s="11"/>
      <c r="G114" s="11"/>
      <c r="H114" s="11"/>
      <c r="P114" s="134"/>
      <c r="T114" s="124"/>
      <c r="AC114" s="10"/>
      <c r="AD114" s="10"/>
      <c r="AE114" s="10"/>
      <c r="AF114" s="14"/>
    </row>
    <row r="115" spans="5:32" s="5" customFormat="1" x14ac:dyDescent="0.25">
      <c r="E115" s="11"/>
      <c r="F115" s="11"/>
      <c r="G115" s="11"/>
      <c r="H115" s="11"/>
      <c r="P115" s="134"/>
      <c r="T115" s="124"/>
      <c r="AC115" s="10"/>
      <c r="AD115" s="10"/>
      <c r="AE115" s="10"/>
      <c r="AF115" s="14"/>
    </row>
    <row r="116" spans="5:32" s="5" customFormat="1" x14ac:dyDescent="0.25">
      <c r="E116" s="11"/>
      <c r="F116" s="11"/>
      <c r="G116" s="11"/>
      <c r="H116" s="11"/>
      <c r="P116" s="134"/>
      <c r="T116" s="124"/>
      <c r="AC116" s="10"/>
      <c r="AD116" s="10"/>
      <c r="AE116" s="10"/>
      <c r="AF116" s="14"/>
    </row>
    <row r="117" spans="5:32" s="5" customFormat="1" x14ac:dyDescent="0.25">
      <c r="E117" s="11"/>
      <c r="F117" s="11"/>
      <c r="G117" s="11"/>
      <c r="H117" s="11"/>
      <c r="P117" s="134"/>
      <c r="T117" s="124"/>
      <c r="AC117" s="10"/>
      <c r="AD117" s="10"/>
      <c r="AE117" s="10"/>
      <c r="AF117" s="14"/>
    </row>
    <row r="118" spans="5:32" s="5" customFormat="1" x14ac:dyDescent="0.25">
      <c r="E118" s="11"/>
      <c r="F118" s="11"/>
      <c r="G118" s="11"/>
      <c r="H118" s="11"/>
      <c r="P118" s="134"/>
      <c r="T118" s="124"/>
      <c r="AC118" s="10"/>
      <c r="AD118" s="10"/>
      <c r="AE118" s="10"/>
      <c r="AF118" s="14"/>
    </row>
    <row r="119" spans="5:32" s="5" customFormat="1" x14ac:dyDescent="0.25">
      <c r="E119" s="11"/>
      <c r="F119" s="11"/>
      <c r="G119" s="11"/>
      <c r="H119" s="11"/>
      <c r="P119" s="134"/>
      <c r="T119" s="124"/>
      <c r="AC119" s="10"/>
      <c r="AD119" s="10"/>
      <c r="AE119" s="10"/>
      <c r="AF119" s="14"/>
    </row>
    <row r="120" spans="5:32" s="5" customFormat="1" x14ac:dyDescent="0.25">
      <c r="E120" s="11"/>
      <c r="F120" s="11"/>
      <c r="G120" s="11"/>
      <c r="H120" s="11"/>
      <c r="P120" s="134"/>
      <c r="T120" s="124"/>
      <c r="AC120" s="10"/>
      <c r="AD120" s="10"/>
      <c r="AE120" s="10"/>
      <c r="AF120" s="14"/>
    </row>
    <row r="121" spans="5:32" s="5" customFormat="1" x14ac:dyDescent="0.25">
      <c r="E121" s="11"/>
      <c r="F121" s="11"/>
      <c r="G121" s="11"/>
      <c r="H121" s="11"/>
      <c r="P121" s="134"/>
      <c r="T121" s="124"/>
      <c r="AC121" s="10"/>
      <c r="AD121" s="10"/>
      <c r="AE121" s="10"/>
      <c r="AF121" s="14"/>
    </row>
    <row r="122" spans="5:32" s="5" customFormat="1" x14ac:dyDescent="0.25">
      <c r="E122" s="11"/>
      <c r="F122" s="11"/>
      <c r="G122" s="11"/>
      <c r="H122" s="11"/>
      <c r="P122" s="134"/>
      <c r="T122" s="124"/>
      <c r="AC122" s="10"/>
      <c r="AD122" s="10"/>
      <c r="AE122" s="10"/>
      <c r="AF122" s="14"/>
    </row>
    <row r="123" spans="5:32" s="5" customFormat="1" x14ac:dyDescent="0.25">
      <c r="E123" s="11"/>
      <c r="F123" s="11"/>
      <c r="G123" s="11"/>
      <c r="H123" s="11"/>
      <c r="P123" s="134"/>
      <c r="T123" s="124"/>
      <c r="AC123" s="10"/>
      <c r="AD123" s="10"/>
      <c r="AE123" s="10"/>
      <c r="AF123" s="14"/>
    </row>
    <row r="124" spans="5:32" s="5" customFormat="1" x14ac:dyDescent="0.25">
      <c r="E124" s="11"/>
      <c r="F124" s="11"/>
      <c r="G124" s="11"/>
      <c r="H124" s="11"/>
      <c r="P124" s="134"/>
      <c r="T124" s="124"/>
      <c r="AC124" s="10"/>
      <c r="AD124" s="10"/>
      <c r="AE124" s="10"/>
      <c r="AF124" s="14"/>
    </row>
    <row r="125" spans="5:32" s="5" customFormat="1" x14ac:dyDescent="0.25">
      <c r="E125" s="11"/>
      <c r="F125" s="11"/>
      <c r="G125" s="11"/>
      <c r="H125" s="11"/>
      <c r="P125" s="134"/>
      <c r="T125" s="124"/>
      <c r="AC125" s="10"/>
      <c r="AD125" s="10"/>
      <c r="AE125" s="10"/>
      <c r="AF125" s="14"/>
    </row>
    <row r="126" spans="5:32" s="5" customFormat="1" x14ac:dyDescent="0.25">
      <c r="E126" s="11"/>
      <c r="F126" s="11"/>
      <c r="G126" s="11"/>
      <c r="H126" s="11"/>
      <c r="P126" s="134"/>
      <c r="T126" s="124"/>
      <c r="AC126" s="10"/>
      <c r="AD126" s="10"/>
      <c r="AE126" s="10"/>
      <c r="AF126" s="14"/>
    </row>
    <row r="127" spans="5:32" s="5" customFormat="1" x14ac:dyDescent="0.25">
      <c r="E127" s="11"/>
      <c r="F127" s="11"/>
      <c r="G127" s="11"/>
      <c r="H127" s="11"/>
      <c r="P127" s="134"/>
      <c r="T127" s="124"/>
      <c r="AC127" s="10"/>
      <c r="AD127" s="10"/>
      <c r="AE127" s="10"/>
      <c r="AF127" s="14"/>
    </row>
    <row r="128" spans="5:32" s="5" customFormat="1" x14ac:dyDescent="0.25">
      <c r="E128" s="11"/>
      <c r="F128" s="11"/>
      <c r="G128" s="11"/>
      <c r="H128" s="11"/>
      <c r="P128" s="134"/>
      <c r="T128" s="124"/>
      <c r="AC128" s="10"/>
      <c r="AD128" s="10"/>
      <c r="AE128" s="10"/>
      <c r="AF128" s="14"/>
    </row>
    <row r="129" spans="5:32" s="5" customFormat="1" x14ac:dyDescent="0.25">
      <c r="E129" s="11"/>
      <c r="F129" s="11"/>
      <c r="G129" s="11"/>
      <c r="H129" s="11"/>
      <c r="P129" s="134"/>
      <c r="T129" s="124"/>
      <c r="AC129" s="10"/>
      <c r="AD129" s="10"/>
      <c r="AE129" s="10"/>
      <c r="AF129" s="14"/>
    </row>
    <row r="130" spans="5:32" s="5" customFormat="1" x14ac:dyDescent="0.25">
      <c r="E130" s="11"/>
      <c r="F130" s="11"/>
      <c r="G130" s="11"/>
      <c r="H130" s="11"/>
      <c r="P130" s="134"/>
      <c r="T130" s="124"/>
      <c r="AC130" s="10"/>
      <c r="AD130" s="10"/>
      <c r="AE130" s="10"/>
      <c r="AF130" s="14"/>
    </row>
    <row r="131" spans="5:32" s="5" customFormat="1" x14ac:dyDescent="0.25">
      <c r="E131" s="11"/>
      <c r="F131" s="11"/>
      <c r="G131" s="11"/>
      <c r="H131" s="11"/>
      <c r="P131" s="134"/>
      <c r="T131" s="124"/>
      <c r="AC131" s="10"/>
      <c r="AD131" s="10"/>
      <c r="AE131" s="10"/>
      <c r="AF131" s="14"/>
    </row>
    <row r="132" spans="5:32" s="5" customFormat="1" x14ac:dyDescent="0.25">
      <c r="E132" s="11"/>
      <c r="F132" s="11"/>
      <c r="G132" s="11"/>
      <c r="H132" s="11"/>
      <c r="P132" s="134"/>
      <c r="T132" s="124"/>
      <c r="AC132" s="10"/>
      <c r="AD132" s="10"/>
      <c r="AE132" s="10"/>
      <c r="AF132" s="14"/>
    </row>
    <row r="133" spans="5:32" s="5" customFormat="1" x14ac:dyDescent="0.25">
      <c r="E133" s="11"/>
      <c r="F133" s="11"/>
      <c r="G133" s="11"/>
      <c r="H133" s="11"/>
      <c r="P133" s="134"/>
      <c r="T133" s="124"/>
      <c r="AC133" s="10"/>
      <c r="AD133" s="10"/>
      <c r="AE133" s="10"/>
      <c r="AF133" s="14"/>
    </row>
    <row r="134" spans="5:32" s="5" customFormat="1" x14ac:dyDescent="0.25">
      <c r="E134" s="11"/>
      <c r="F134" s="11"/>
      <c r="G134" s="11"/>
      <c r="H134" s="11"/>
      <c r="P134" s="134"/>
      <c r="T134" s="124"/>
      <c r="AC134" s="10"/>
      <c r="AD134" s="10"/>
      <c r="AE134" s="10"/>
      <c r="AF134" s="14"/>
    </row>
    <row r="135" spans="5:32" s="5" customFormat="1" x14ac:dyDescent="0.25">
      <c r="E135" s="11"/>
      <c r="F135" s="11"/>
      <c r="G135" s="11"/>
      <c r="H135" s="11"/>
      <c r="P135" s="134"/>
      <c r="T135" s="124"/>
      <c r="AC135" s="10"/>
      <c r="AD135" s="10"/>
      <c r="AE135" s="10"/>
      <c r="AF135" s="14"/>
    </row>
    <row r="136" spans="5:32" s="5" customFormat="1" x14ac:dyDescent="0.25">
      <c r="E136" s="11"/>
      <c r="F136" s="11"/>
      <c r="G136" s="11"/>
      <c r="H136" s="11"/>
      <c r="P136" s="134"/>
      <c r="T136" s="124"/>
      <c r="AC136" s="10"/>
      <c r="AD136" s="10"/>
      <c r="AE136" s="10"/>
      <c r="AF136" s="14"/>
    </row>
    <row r="137" spans="5:32" s="5" customFormat="1" x14ac:dyDescent="0.25">
      <c r="E137" s="11"/>
      <c r="F137" s="11"/>
      <c r="G137" s="11"/>
      <c r="H137" s="11"/>
      <c r="P137" s="134"/>
      <c r="T137" s="124"/>
      <c r="AC137" s="10"/>
      <c r="AD137" s="10"/>
      <c r="AE137" s="10"/>
      <c r="AF137" s="14"/>
    </row>
    <row r="138" spans="5:32" s="5" customFormat="1" x14ac:dyDescent="0.25">
      <c r="E138" s="11"/>
      <c r="F138" s="11"/>
      <c r="G138" s="11"/>
      <c r="H138" s="11"/>
      <c r="P138" s="134"/>
      <c r="T138" s="124"/>
      <c r="AC138" s="10"/>
      <c r="AD138" s="10"/>
      <c r="AE138" s="10"/>
      <c r="AF138" s="14"/>
    </row>
    <row r="139" spans="5:32" s="5" customFormat="1" x14ac:dyDescent="0.25">
      <c r="E139" s="11"/>
      <c r="F139" s="11"/>
      <c r="G139" s="11"/>
      <c r="H139" s="11"/>
      <c r="P139" s="134"/>
      <c r="T139" s="124"/>
      <c r="AC139" s="10"/>
      <c r="AD139" s="10"/>
      <c r="AE139" s="10"/>
      <c r="AF139" s="14"/>
    </row>
    <row r="140" spans="5:32" s="5" customFormat="1" x14ac:dyDescent="0.25">
      <c r="E140" s="11"/>
      <c r="F140" s="11"/>
      <c r="G140" s="11"/>
      <c r="H140" s="11"/>
      <c r="P140" s="134"/>
      <c r="T140" s="124"/>
      <c r="AC140" s="10"/>
      <c r="AD140" s="10"/>
      <c r="AE140" s="10"/>
      <c r="AF140" s="14"/>
    </row>
    <row r="141" spans="5:32" s="5" customFormat="1" x14ac:dyDescent="0.25">
      <c r="E141" s="11"/>
      <c r="F141" s="11"/>
      <c r="G141" s="11"/>
      <c r="H141" s="11"/>
      <c r="P141" s="134"/>
      <c r="T141" s="124"/>
      <c r="AC141" s="10"/>
      <c r="AD141" s="10"/>
      <c r="AE141" s="10"/>
      <c r="AF141" s="14"/>
    </row>
    <row r="142" spans="5:32" s="5" customFormat="1" x14ac:dyDescent="0.25">
      <c r="E142" s="11"/>
      <c r="F142" s="11"/>
      <c r="G142" s="11"/>
      <c r="H142" s="11"/>
      <c r="P142" s="134"/>
      <c r="T142" s="124"/>
      <c r="AC142" s="10"/>
      <c r="AD142" s="10"/>
      <c r="AE142" s="10"/>
      <c r="AF142" s="14"/>
    </row>
    <row r="143" spans="5:32" s="5" customFormat="1" x14ac:dyDescent="0.25">
      <c r="E143" s="11"/>
      <c r="F143" s="11"/>
      <c r="G143" s="11"/>
      <c r="H143" s="11"/>
      <c r="P143" s="134"/>
      <c r="T143" s="124"/>
      <c r="AC143" s="10"/>
      <c r="AD143" s="10"/>
      <c r="AE143" s="10"/>
      <c r="AF143" s="14"/>
    </row>
    <row r="144" spans="5:32" s="5" customFormat="1" x14ac:dyDescent="0.25">
      <c r="E144" s="11"/>
      <c r="F144" s="11"/>
      <c r="G144" s="11"/>
      <c r="H144" s="11"/>
      <c r="P144" s="134"/>
      <c r="T144" s="124"/>
      <c r="AC144" s="10"/>
      <c r="AD144" s="10"/>
      <c r="AE144" s="10"/>
      <c r="AF144" s="14"/>
    </row>
    <row r="145" spans="5:32" s="5" customFormat="1" x14ac:dyDescent="0.25">
      <c r="E145" s="11"/>
      <c r="F145" s="11"/>
      <c r="G145" s="11"/>
      <c r="H145" s="11"/>
      <c r="P145" s="134"/>
      <c r="T145" s="124"/>
      <c r="AC145" s="10"/>
      <c r="AD145" s="10"/>
      <c r="AE145" s="10"/>
      <c r="AF145" s="14"/>
    </row>
    <row r="146" spans="5:32" s="5" customFormat="1" x14ac:dyDescent="0.25">
      <c r="E146" s="11"/>
      <c r="F146" s="11"/>
      <c r="G146" s="11"/>
      <c r="H146" s="11"/>
      <c r="P146" s="134"/>
      <c r="T146" s="124"/>
      <c r="AC146" s="10"/>
      <c r="AD146" s="10"/>
      <c r="AE146" s="10"/>
      <c r="AF146" s="14"/>
    </row>
    <row r="147" spans="5:32" s="5" customFormat="1" x14ac:dyDescent="0.25">
      <c r="E147" s="11"/>
      <c r="F147" s="11"/>
      <c r="G147" s="11"/>
      <c r="H147" s="11"/>
      <c r="P147" s="134"/>
      <c r="T147" s="124"/>
      <c r="AC147" s="10"/>
      <c r="AD147" s="10"/>
      <c r="AE147" s="10"/>
      <c r="AF147" s="14"/>
    </row>
    <row r="148" spans="5:32" s="5" customFormat="1" x14ac:dyDescent="0.25">
      <c r="E148" s="11"/>
      <c r="F148" s="11"/>
      <c r="G148" s="11"/>
      <c r="H148" s="11"/>
      <c r="P148" s="134"/>
      <c r="T148" s="124"/>
      <c r="AC148" s="10"/>
      <c r="AD148" s="10"/>
      <c r="AE148" s="10"/>
      <c r="AF148" s="14"/>
    </row>
    <row r="149" spans="5:32" s="5" customFormat="1" x14ac:dyDescent="0.25">
      <c r="E149" s="11"/>
      <c r="F149" s="11"/>
      <c r="G149" s="11"/>
      <c r="H149" s="11"/>
      <c r="P149" s="134"/>
      <c r="T149" s="124"/>
      <c r="AC149" s="10"/>
      <c r="AD149" s="10"/>
      <c r="AE149" s="10"/>
      <c r="AF149" s="14"/>
    </row>
    <row r="150" spans="5:32" s="5" customFormat="1" x14ac:dyDescent="0.25">
      <c r="E150" s="11"/>
      <c r="F150" s="11"/>
      <c r="G150" s="11"/>
      <c r="H150" s="11"/>
      <c r="P150" s="134"/>
      <c r="T150" s="124"/>
      <c r="AC150" s="10"/>
      <c r="AD150" s="10"/>
      <c r="AE150" s="10"/>
      <c r="AF150" s="14"/>
    </row>
    <row r="151" spans="5:32" s="5" customFormat="1" x14ac:dyDescent="0.25">
      <c r="E151" s="11"/>
      <c r="F151" s="11"/>
      <c r="G151" s="11"/>
      <c r="H151" s="11"/>
      <c r="P151" s="134"/>
      <c r="T151" s="124"/>
      <c r="AC151" s="10"/>
      <c r="AD151" s="10"/>
      <c r="AE151" s="10"/>
      <c r="AF151" s="14"/>
    </row>
    <row r="152" spans="5:32" s="5" customFormat="1" x14ac:dyDescent="0.25">
      <c r="E152" s="11"/>
      <c r="F152" s="11"/>
      <c r="G152" s="11"/>
      <c r="H152" s="11"/>
      <c r="P152" s="134"/>
      <c r="T152" s="124"/>
      <c r="AC152" s="10"/>
      <c r="AD152" s="10"/>
      <c r="AE152" s="10"/>
      <c r="AF152" s="14"/>
    </row>
    <row r="153" spans="5:32" s="5" customFormat="1" x14ac:dyDescent="0.25">
      <c r="E153" s="11"/>
      <c r="F153" s="11"/>
      <c r="G153" s="11"/>
      <c r="H153" s="11"/>
      <c r="P153" s="134"/>
      <c r="T153" s="124"/>
      <c r="AC153" s="10"/>
      <c r="AD153" s="10"/>
      <c r="AE153" s="10"/>
      <c r="AF153" s="14"/>
    </row>
    <row r="154" spans="5:32" s="5" customFormat="1" x14ac:dyDescent="0.25">
      <c r="E154" s="11"/>
      <c r="F154" s="11"/>
      <c r="G154" s="11"/>
      <c r="H154" s="11"/>
      <c r="P154" s="134"/>
      <c r="T154" s="124"/>
      <c r="AC154" s="10"/>
      <c r="AD154" s="10"/>
      <c r="AE154" s="10"/>
      <c r="AF154" s="14"/>
    </row>
    <row r="155" spans="5:32" s="5" customFormat="1" x14ac:dyDescent="0.25">
      <c r="E155" s="11"/>
      <c r="F155" s="11"/>
      <c r="G155" s="11"/>
      <c r="H155" s="11"/>
      <c r="P155" s="134"/>
      <c r="T155" s="124"/>
      <c r="AC155" s="10"/>
      <c r="AD155" s="10"/>
      <c r="AE155" s="10"/>
      <c r="AF155" s="14"/>
    </row>
    <row r="156" spans="5:32" s="5" customFormat="1" x14ac:dyDescent="0.25">
      <c r="E156" s="11"/>
      <c r="F156" s="11"/>
      <c r="G156" s="11"/>
      <c r="H156" s="11"/>
      <c r="P156" s="134"/>
      <c r="T156" s="124"/>
      <c r="AC156" s="10"/>
      <c r="AD156" s="10"/>
      <c r="AE156" s="10"/>
      <c r="AF156" s="14"/>
    </row>
    <row r="157" spans="5:32" s="5" customFormat="1" x14ac:dyDescent="0.25">
      <c r="E157" s="11"/>
      <c r="F157" s="11"/>
      <c r="G157" s="11"/>
      <c r="H157" s="11"/>
      <c r="P157" s="134"/>
      <c r="T157" s="124"/>
      <c r="AC157" s="10"/>
      <c r="AD157" s="10"/>
      <c r="AE157" s="10"/>
      <c r="AF157" s="14"/>
    </row>
    <row r="158" spans="5:32" s="5" customFormat="1" x14ac:dyDescent="0.25">
      <c r="E158" s="11"/>
      <c r="F158" s="11"/>
      <c r="G158" s="11"/>
      <c r="H158" s="11"/>
      <c r="P158" s="134"/>
      <c r="T158" s="124"/>
      <c r="AC158" s="10"/>
      <c r="AD158" s="10"/>
      <c r="AE158" s="10"/>
      <c r="AF158" s="14"/>
    </row>
    <row r="159" spans="5:32" s="5" customFormat="1" x14ac:dyDescent="0.25">
      <c r="E159" s="11"/>
      <c r="F159" s="11"/>
      <c r="G159" s="11"/>
      <c r="H159" s="11"/>
      <c r="P159" s="134"/>
      <c r="T159" s="124"/>
      <c r="AC159" s="10"/>
      <c r="AD159" s="10"/>
      <c r="AE159" s="10"/>
      <c r="AF159" s="14"/>
    </row>
    <row r="160" spans="5:32" s="5" customFormat="1" x14ac:dyDescent="0.25">
      <c r="E160" s="11"/>
      <c r="F160" s="11"/>
      <c r="G160" s="11"/>
      <c r="H160" s="11"/>
      <c r="P160" s="134"/>
      <c r="T160" s="124"/>
      <c r="AC160" s="10"/>
      <c r="AD160" s="10"/>
      <c r="AE160" s="10"/>
      <c r="AF160" s="14"/>
    </row>
    <row r="161" spans="5:32" s="5" customFormat="1" x14ac:dyDescent="0.25">
      <c r="E161" s="11"/>
      <c r="F161" s="11"/>
      <c r="G161" s="11"/>
      <c r="H161" s="11"/>
      <c r="P161" s="134"/>
      <c r="T161" s="124"/>
      <c r="AC161" s="10"/>
      <c r="AD161" s="10"/>
      <c r="AE161" s="10"/>
      <c r="AF161" s="14"/>
    </row>
    <row r="162" spans="5:32" s="5" customFormat="1" x14ac:dyDescent="0.25">
      <c r="E162" s="11"/>
      <c r="F162" s="11"/>
      <c r="G162" s="11"/>
      <c r="H162" s="11"/>
      <c r="P162" s="134"/>
      <c r="T162" s="124"/>
      <c r="AC162" s="10"/>
      <c r="AD162" s="10"/>
      <c r="AE162" s="10"/>
      <c r="AF162" s="14"/>
    </row>
    <row r="163" spans="5:32" s="5" customFormat="1" x14ac:dyDescent="0.25">
      <c r="E163" s="11"/>
      <c r="F163" s="11"/>
      <c r="G163" s="11"/>
      <c r="H163" s="11"/>
      <c r="P163" s="134"/>
      <c r="T163" s="124"/>
      <c r="AC163" s="10"/>
      <c r="AD163" s="10"/>
      <c r="AE163" s="10"/>
      <c r="AF163" s="14"/>
    </row>
    <row r="164" spans="5:32" s="5" customFormat="1" x14ac:dyDescent="0.25">
      <c r="E164" s="11"/>
      <c r="F164" s="11"/>
      <c r="G164" s="11"/>
      <c r="H164" s="11"/>
      <c r="P164" s="134"/>
      <c r="T164" s="124"/>
      <c r="AC164" s="10"/>
      <c r="AD164" s="10"/>
      <c r="AE164" s="10"/>
      <c r="AF164" s="14"/>
    </row>
    <row r="165" spans="5:32" s="5" customFormat="1" x14ac:dyDescent="0.25">
      <c r="E165" s="11"/>
      <c r="F165" s="11"/>
      <c r="G165" s="11"/>
      <c r="H165" s="11"/>
      <c r="P165" s="134"/>
      <c r="T165" s="124"/>
      <c r="AC165" s="10"/>
      <c r="AD165" s="10"/>
      <c r="AE165" s="10"/>
      <c r="AF165" s="14"/>
    </row>
    <row r="166" spans="5:32" s="5" customFormat="1" x14ac:dyDescent="0.25">
      <c r="E166" s="11"/>
      <c r="F166" s="11"/>
      <c r="G166" s="11"/>
      <c r="H166" s="11"/>
      <c r="P166" s="134"/>
      <c r="T166" s="124"/>
      <c r="AC166" s="10"/>
      <c r="AD166" s="10"/>
      <c r="AE166" s="10"/>
      <c r="AF166" s="14"/>
    </row>
    <row r="167" spans="5:32" s="5" customFormat="1" x14ac:dyDescent="0.25">
      <c r="E167" s="11"/>
      <c r="F167" s="11"/>
      <c r="G167" s="11"/>
      <c r="H167" s="11"/>
      <c r="P167" s="134"/>
      <c r="T167" s="124"/>
      <c r="AC167" s="10"/>
      <c r="AD167" s="10"/>
      <c r="AE167" s="10"/>
      <c r="AF167" s="14"/>
    </row>
    <row r="168" spans="5:32" s="5" customFormat="1" x14ac:dyDescent="0.25">
      <c r="E168" s="11"/>
      <c r="F168" s="11"/>
      <c r="G168" s="11"/>
      <c r="H168" s="11"/>
      <c r="P168" s="134"/>
      <c r="T168" s="124"/>
      <c r="AC168" s="10"/>
      <c r="AD168" s="10"/>
      <c r="AE168" s="10"/>
      <c r="AF168" s="14"/>
    </row>
    <row r="169" spans="5:32" s="5" customFormat="1" x14ac:dyDescent="0.25">
      <c r="E169" s="11"/>
      <c r="F169" s="11"/>
      <c r="G169" s="11"/>
      <c r="H169" s="11"/>
      <c r="P169" s="134"/>
      <c r="T169" s="124"/>
      <c r="AC169" s="10"/>
      <c r="AD169" s="10"/>
      <c r="AE169" s="10"/>
      <c r="AF169" s="14"/>
    </row>
    <row r="170" spans="5:32" s="5" customFormat="1" x14ac:dyDescent="0.25">
      <c r="E170" s="11"/>
      <c r="F170" s="11"/>
      <c r="G170" s="11"/>
      <c r="H170" s="11"/>
      <c r="P170" s="134"/>
      <c r="T170" s="124"/>
      <c r="AC170" s="10"/>
      <c r="AD170" s="10"/>
      <c r="AE170" s="10"/>
      <c r="AF170" s="14"/>
    </row>
    <row r="171" spans="5:32" s="5" customFormat="1" x14ac:dyDescent="0.25">
      <c r="E171" s="11"/>
      <c r="F171" s="11"/>
      <c r="G171" s="11"/>
      <c r="H171" s="11"/>
      <c r="P171" s="134"/>
      <c r="T171" s="124"/>
      <c r="AC171" s="10"/>
      <c r="AD171" s="10"/>
      <c r="AE171" s="10"/>
      <c r="AF171" s="14"/>
    </row>
    <row r="172" spans="5:32" s="5" customFormat="1" x14ac:dyDescent="0.25">
      <c r="E172" s="11"/>
      <c r="F172" s="11"/>
      <c r="G172" s="11"/>
      <c r="H172" s="11"/>
      <c r="P172" s="134"/>
      <c r="T172" s="124"/>
      <c r="AC172" s="10"/>
      <c r="AD172" s="10"/>
      <c r="AE172" s="10"/>
      <c r="AF172" s="14"/>
    </row>
    <row r="173" spans="5:32" s="5" customFormat="1" x14ac:dyDescent="0.25">
      <c r="E173" s="11"/>
      <c r="F173" s="11"/>
      <c r="G173" s="11"/>
      <c r="H173" s="11"/>
      <c r="P173" s="134"/>
      <c r="T173" s="124"/>
      <c r="AC173" s="10"/>
      <c r="AD173" s="10"/>
      <c r="AE173" s="10"/>
      <c r="AF173" s="14"/>
    </row>
    <row r="174" spans="5:32" s="5" customFormat="1" x14ac:dyDescent="0.25">
      <c r="E174" s="11"/>
      <c r="F174" s="11"/>
      <c r="G174" s="11"/>
      <c r="H174" s="11"/>
      <c r="P174" s="134"/>
      <c r="T174" s="124"/>
      <c r="AC174" s="10"/>
      <c r="AD174" s="10"/>
      <c r="AE174" s="10"/>
      <c r="AF174" s="14"/>
    </row>
    <row r="175" spans="5:32" s="5" customFormat="1" x14ac:dyDescent="0.25">
      <c r="E175" s="11"/>
      <c r="F175" s="11"/>
      <c r="G175" s="11"/>
      <c r="H175" s="11"/>
      <c r="P175" s="134"/>
      <c r="T175" s="124"/>
      <c r="AC175" s="10"/>
      <c r="AD175" s="10"/>
      <c r="AE175" s="10"/>
      <c r="AF175" s="14"/>
    </row>
    <row r="176" spans="5:32" s="5" customFormat="1" x14ac:dyDescent="0.25">
      <c r="E176" s="11"/>
      <c r="F176" s="11"/>
      <c r="G176" s="11"/>
      <c r="H176" s="11"/>
      <c r="P176" s="134"/>
      <c r="T176" s="124"/>
      <c r="AC176" s="10"/>
      <c r="AD176" s="10"/>
      <c r="AE176" s="10"/>
      <c r="AF176" s="14"/>
    </row>
    <row r="177" spans="5:32" s="5" customFormat="1" x14ac:dyDescent="0.25">
      <c r="E177" s="11"/>
      <c r="F177" s="11"/>
      <c r="G177" s="11"/>
      <c r="H177" s="11"/>
      <c r="P177" s="134"/>
      <c r="T177" s="124"/>
      <c r="AC177" s="10"/>
      <c r="AD177" s="10"/>
      <c r="AE177" s="10"/>
      <c r="AF177" s="14"/>
    </row>
    <row r="178" spans="5:32" s="5" customFormat="1" x14ac:dyDescent="0.25">
      <c r="E178" s="11"/>
      <c r="F178" s="11"/>
      <c r="G178" s="11"/>
      <c r="H178" s="11"/>
      <c r="P178" s="134"/>
      <c r="T178" s="124"/>
      <c r="AC178" s="10"/>
      <c r="AD178" s="10"/>
      <c r="AE178" s="10"/>
      <c r="AF178" s="14"/>
    </row>
    <row r="179" spans="5:32" s="5" customFormat="1" x14ac:dyDescent="0.25">
      <c r="E179" s="11"/>
      <c r="F179" s="11"/>
      <c r="G179" s="11"/>
      <c r="H179" s="11"/>
      <c r="P179" s="134"/>
      <c r="T179" s="124"/>
      <c r="AC179" s="10"/>
      <c r="AD179" s="10"/>
      <c r="AE179" s="10"/>
      <c r="AF179" s="14"/>
    </row>
    <row r="180" spans="5:32" s="5" customFormat="1" x14ac:dyDescent="0.25">
      <c r="E180" s="11"/>
      <c r="F180" s="11"/>
      <c r="G180" s="11"/>
      <c r="H180" s="11"/>
      <c r="P180" s="134"/>
      <c r="T180" s="124"/>
      <c r="AC180" s="10"/>
      <c r="AD180" s="10"/>
      <c r="AE180" s="10"/>
      <c r="AF180" s="14"/>
    </row>
    <row r="181" spans="5:32" s="5" customFormat="1" x14ac:dyDescent="0.25">
      <c r="E181" s="11"/>
      <c r="F181" s="11"/>
      <c r="G181" s="11"/>
      <c r="H181" s="11"/>
      <c r="P181" s="134"/>
      <c r="T181" s="124"/>
      <c r="AC181" s="10"/>
      <c r="AD181" s="10"/>
      <c r="AE181" s="10"/>
      <c r="AF181" s="14"/>
    </row>
    <row r="182" spans="5:32" s="5" customFormat="1" x14ac:dyDescent="0.25">
      <c r="E182" s="11"/>
      <c r="F182" s="11"/>
      <c r="G182" s="11"/>
      <c r="H182" s="11"/>
      <c r="P182" s="134"/>
      <c r="T182" s="124"/>
      <c r="AC182" s="10"/>
      <c r="AD182" s="10"/>
      <c r="AE182" s="10"/>
      <c r="AF182" s="14"/>
    </row>
    <row r="183" spans="5:32" s="5" customFormat="1" x14ac:dyDescent="0.25">
      <c r="E183" s="11"/>
      <c r="F183" s="11"/>
      <c r="G183" s="11"/>
      <c r="H183" s="11"/>
      <c r="P183" s="134"/>
      <c r="T183" s="124"/>
      <c r="AC183" s="10"/>
      <c r="AD183" s="10"/>
      <c r="AE183" s="10"/>
      <c r="AF183" s="14"/>
    </row>
    <row r="184" spans="5:32" s="5" customFormat="1" x14ac:dyDescent="0.25">
      <c r="E184" s="11"/>
      <c r="F184" s="11"/>
      <c r="G184" s="11"/>
      <c r="H184" s="11"/>
      <c r="P184" s="134"/>
      <c r="T184" s="124"/>
      <c r="AC184" s="10"/>
      <c r="AD184" s="10"/>
      <c r="AE184" s="10"/>
      <c r="AF184" s="14"/>
    </row>
    <row r="185" spans="5:32" s="5" customFormat="1" x14ac:dyDescent="0.25">
      <c r="E185" s="11"/>
      <c r="F185" s="11"/>
      <c r="G185" s="11"/>
      <c r="H185" s="11"/>
      <c r="P185" s="134"/>
      <c r="T185" s="124"/>
      <c r="AC185" s="10"/>
      <c r="AD185" s="10"/>
      <c r="AE185" s="10"/>
      <c r="AF185" s="14"/>
    </row>
    <row r="186" spans="5:32" s="5" customFormat="1" x14ac:dyDescent="0.25">
      <c r="E186" s="11"/>
      <c r="F186" s="11"/>
      <c r="G186" s="11"/>
      <c r="H186" s="11"/>
      <c r="P186" s="134"/>
      <c r="T186" s="124"/>
      <c r="AC186" s="10"/>
      <c r="AD186" s="10"/>
      <c r="AE186" s="10"/>
      <c r="AF186" s="14"/>
    </row>
    <row r="187" spans="5:32" s="5" customFormat="1" x14ac:dyDescent="0.25">
      <c r="E187" s="11"/>
      <c r="F187" s="11"/>
      <c r="G187" s="11"/>
      <c r="H187" s="11"/>
      <c r="P187" s="134"/>
      <c r="T187" s="124"/>
      <c r="AC187" s="10"/>
      <c r="AD187" s="10"/>
      <c r="AE187" s="10"/>
      <c r="AF187" s="14"/>
    </row>
    <row r="188" spans="5:32" s="5" customFormat="1" x14ac:dyDescent="0.25">
      <c r="E188" s="11"/>
      <c r="F188" s="11"/>
      <c r="G188" s="11"/>
      <c r="H188" s="11"/>
      <c r="P188" s="134"/>
      <c r="T188" s="124"/>
      <c r="AC188" s="10"/>
      <c r="AD188" s="10"/>
      <c r="AE188" s="10"/>
      <c r="AF188" s="14"/>
    </row>
    <row r="189" spans="5:32" s="5" customFormat="1" x14ac:dyDescent="0.25">
      <c r="E189" s="11"/>
      <c r="F189" s="11"/>
      <c r="G189" s="11"/>
      <c r="H189" s="11"/>
      <c r="P189" s="134"/>
      <c r="T189" s="124"/>
      <c r="AC189" s="10"/>
      <c r="AD189" s="10"/>
      <c r="AE189" s="10"/>
      <c r="AF189" s="14"/>
    </row>
    <row r="190" spans="5:32" s="5" customFormat="1" x14ac:dyDescent="0.25">
      <c r="E190" s="11"/>
      <c r="F190" s="11"/>
      <c r="G190" s="11"/>
      <c r="H190" s="11"/>
      <c r="P190" s="134"/>
      <c r="T190" s="124"/>
      <c r="AC190" s="10"/>
      <c r="AD190" s="10"/>
      <c r="AE190" s="10"/>
      <c r="AF190" s="14"/>
    </row>
    <row r="191" spans="5:32" s="5" customFormat="1" x14ac:dyDescent="0.25">
      <c r="E191" s="11"/>
      <c r="F191" s="11"/>
      <c r="G191" s="11"/>
      <c r="H191" s="11"/>
      <c r="P191" s="134"/>
      <c r="T191" s="124"/>
      <c r="AC191" s="10"/>
      <c r="AD191" s="10"/>
      <c r="AE191" s="10"/>
      <c r="AF191" s="14"/>
    </row>
    <row r="192" spans="5:32" s="5" customFormat="1" x14ac:dyDescent="0.25">
      <c r="E192" s="11"/>
      <c r="F192" s="11"/>
      <c r="G192" s="11"/>
      <c r="H192" s="11"/>
      <c r="P192" s="134"/>
      <c r="T192" s="124"/>
      <c r="AC192" s="10"/>
      <c r="AD192" s="10"/>
      <c r="AE192" s="10"/>
      <c r="AF192" s="14"/>
    </row>
    <row r="193" spans="5:32" s="5" customFormat="1" x14ac:dyDescent="0.25">
      <c r="E193" s="11"/>
      <c r="F193" s="11"/>
      <c r="G193" s="11"/>
      <c r="H193" s="11"/>
      <c r="P193" s="134"/>
      <c r="T193" s="124"/>
      <c r="AC193" s="10"/>
      <c r="AD193" s="10"/>
      <c r="AE193" s="10"/>
      <c r="AF193" s="14"/>
    </row>
    <row r="194" spans="5:32" s="5" customFormat="1" x14ac:dyDescent="0.25">
      <c r="E194" s="11"/>
      <c r="F194" s="11"/>
      <c r="G194" s="11"/>
      <c r="H194" s="11"/>
      <c r="P194" s="134"/>
      <c r="T194" s="124"/>
      <c r="AC194" s="10"/>
      <c r="AD194" s="10"/>
      <c r="AE194" s="10"/>
      <c r="AF194" s="14"/>
    </row>
    <row r="195" spans="5:32" s="5" customFormat="1" x14ac:dyDescent="0.25">
      <c r="E195" s="11"/>
      <c r="F195" s="11"/>
      <c r="G195" s="11"/>
      <c r="H195" s="11"/>
      <c r="P195" s="134"/>
      <c r="T195" s="124"/>
      <c r="AC195" s="10"/>
      <c r="AD195" s="10"/>
      <c r="AE195" s="10"/>
      <c r="AF195" s="14"/>
    </row>
    <row r="196" spans="5:32" s="5" customFormat="1" x14ac:dyDescent="0.25">
      <c r="E196" s="11"/>
      <c r="F196" s="11"/>
      <c r="G196" s="11"/>
      <c r="H196" s="11"/>
      <c r="P196" s="134"/>
      <c r="T196" s="124"/>
      <c r="AC196" s="10"/>
      <c r="AD196" s="10"/>
      <c r="AE196" s="10"/>
      <c r="AF196" s="14"/>
    </row>
    <row r="197" spans="5:32" s="5" customFormat="1" x14ac:dyDescent="0.25">
      <c r="E197" s="11"/>
      <c r="F197" s="11"/>
      <c r="G197" s="11"/>
      <c r="H197" s="11"/>
      <c r="P197" s="134"/>
      <c r="T197" s="124"/>
      <c r="AC197" s="10"/>
      <c r="AD197" s="10"/>
      <c r="AE197" s="10"/>
      <c r="AF197" s="14"/>
    </row>
    <row r="198" spans="5:32" s="5" customFormat="1" x14ac:dyDescent="0.25">
      <c r="E198" s="11"/>
      <c r="F198" s="11"/>
      <c r="G198" s="11"/>
      <c r="H198" s="11"/>
      <c r="P198" s="134"/>
      <c r="T198" s="124"/>
      <c r="AC198" s="10"/>
      <c r="AD198" s="10"/>
      <c r="AE198" s="10"/>
      <c r="AF198" s="14"/>
    </row>
    <row r="199" spans="5:32" s="5" customFormat="1" x14ac:dyDescent="0.25">
      <c r="E199" s="11"/>
      <c r="F199" s="11"/>
      <c r="G199" s="11"/>
      <c r="H199" s="11"/>
      <c r="P199" s="134"/>
      <c r="T199" s="124"/>
      <c r="AC199" s="10"/>
      <c r="AD199" s="10"/>
      <c r="AE199" s="10"/>
      <c r="AF199" s="14"/>
    </row>
    <row r="200" spans="5:32" s="5" customFormat="1" x14ac:dyDescent="0.25">
      <c r="E200" s="11"/>
      <c r="F200" s="11"/>
      <c r="G200" s="11"/>
      <c r="H200" s="11"/>
      <c r="P200" s="134"/>
      <c r="T200" s="124"/>
      <c r="AC200" s="10"/>
      <c r="AD200" s="10"/>
      <c r="AE200" s="10"/>
      <c r="AF200" s="14"/>
    </row>
    <row r="201" spans="5:32" s="5" customFormat="1" x14ac:dyDescent="0.25">
      <c r="E201" s="11"/>
      <c r="F201" s="11"/>
      <c r="G201" s="11"/>
      <c r="H201" s="11"/>
      <c r="P201" s="134"/>
      <c r="T201" s="124"/>
      <c r="AC201" s="10"/>
      <c r="AD201" s="10"/>
      <c r="AE201" s="10"/>
      <c r="AF201" s="14"/>
    </row>
    <row r="202" spans="5:32" s="5" customFormat="1" x14ac:dyDescent="0.25">
      <c r="E202" s="11"/>
      <c r="F202" s="11"/>
      <c r="G202" s="11"/>
      <c r="H202" s="11"/>
      <c r="P202" s="134"/>
      <c r="T202" s="124"/>
      <c r="AC202" s="10"/>
      <c r="AD202" s="10"/>
      <c r="AE202" s="10"/>
      <c r="AF202" s="14"/>
    </row>
    <row r="203" spans="5:32" s="5" customFormat="1" x14ac:dyDescent="0.25">
      <c r="E203" s="11"/>
      <c r="F203" s="11"/>
      <c r="G203" s="11"/>
      <c r="H203" s="11"/>
      <c r="P203" s="134"/>
      <c r="T203" s="124"/>
      <c r="AC203" s="10"/>
      <c r="AD203" s="10"/>
      <c r="AE203" s="10"/>
      <c r="AF203" s="14"/>
    </row>
    <row r="204" spans="5:32" s="5" customFormat="1" x14ac:dyDescent="0.25">
      <c r="E204" s="11"/>
      <c r="F204" s="11"/>
      <c r="G204" s="11"/>
      <c r="H204" s="11"/>
      <c r="P204" s="134"/>
      <c r="T204" s="124"/>
      <c r="AC204" s="10"/>
      <c r="AD204" s="10"/>
      <c r="AE204" s="10"/>
      <c r="AF204" s="14"/>
    </row>
    <row r="205" spans="5:32" s="5" customFormat="1" x14ac:dyDescent="0.25">
      <c r="E205" s="11"/>
      <c r="F205" s="11"/>
      <c r="G205" s="11"/>
      <c r="H205" s="11"/>
      <c r="P205" s="134"/>
      <c r="T205" s="124"/>
      <c r="AC205" s="10"/>
      <c r="AD205" s="10"/>
      <c r="AE205" s="10"/>
      <c r="AF205" s="14"/>
    </row>
    <row r="206" spans="5:32" s="5" customFormat="1" x14ac:dyDescent="0.25">
      <c r="E206" s="11"/>
      <c r="F206" s="11"/>
      <c r="G206" s="11"/>
      <c r="H206" s="11"/>
      <c r="P206" s="134"/>
      <c r="T206" s="124"/>
      <c r="AC206" s="10"/>
      <c r="AD206" s="10"/>
      <c r="AE206" s="10"/>
      <c r="AF206" s="14"/>
    </row>
    <row r="207" spans="5:32" s="5" customFormat="1" x14ac:dyDescent="0.25">
      <c r="E207" s="11"/>
      <c r="F207" s="11"/>
      <c r="G207" s="11"/>
      <c r="H207" s="11"/>
      <c r="P207" s="134"/>
      <c r="T207" s="124"/>
      <c r="AC207" s="10"/>
      <c r="AD207" s="10"/>
      <c r="AE207" s="10"/>
      <c r="AF207" s="14"/>
    </row>
    <row r="208" spans="5:32" s="5" customFormat="1" x14ac:dyDescent="0.25">
      <c r="E208" s="11"/>
      <c r="F208" s="11"/>
      <c r="G208" s="11"/>
      <c r="H208" s="11"/>
      <c r="P208" s="134"/>
      <c r="T208" s="124"/>
      <c r="AC208" s="10"/>
      <c r="AD208" s="10"/>
      <c r="AE208" s="10"/>
      <c r="AF208" s="14"/>
    </row>
    <row r="209" spans="5:32" s="5" customFormat="1" x14ac:dyDescent="0.25">
      <c r="E209" s="11"/>
      <c r="F209" s="11"/>
      <c r="G209" s="11"/>
      <c r="H209" s="11"/>
      <c r="P209" s="134"/>
      <c r="T209" s="124"/>
      <c r="AC209" s="10"/>
      <c r="AD209" s="10"/>
      <c r="AE209" s="10"/>
      <c r="AF209" s="14"/>
    </row>
    <row r="210" spans="5:32" s="5" customFormat="1" x14ac:dyDescent="0.25">
      <c r="E210" s="11"/>
      <c r="F210" s="11"/>
      <c r="G210" s="11"/>
      <c r="H210" s="11"/>
      <c r="P210" s="134"/>
      <c r="T210" s="124"/>
      <c r="AC210" s="10"/>
      <c r="AD210" s="10"/>
      <c r="AE210" s="10"/>
      <c r="AF210" s="14"/>
    </row>
    <row r="211" spans="5:32" s="5" customFormat="1" x14ac:dyDescent="0.25">
      <c r="E211" s="11"/>
      <c r="F211" s="11"/>
      <c r="G211" s="11"/>
      <c r="H211" s="11"/>
      <c r="P211" s="134"/>
      <c r="T211" s="124"/>
      <c r="AC211" s="10"/>
      <c r="AD211" s="10"/>
      <c r="AE211" s="10"/>
      <c r="AF211" s="14"/>
    </row>
    <row r="212" spans="5:32" s="5" customFormat="1" x14ac:dyDescent="0.25">
      <c r="E212" s="11"/>
      <c r="F212" s="11"/>
      <c r="G212" s="11"/>
      <c r="H212" s="11"/>
      <c r="P212" s="134"/>
      <c r="T212" s="124"/>
      <c r="AC212" s="10"/>
      <c r="AD212" s="10"/>
      <c r="AE212" s="10"/>
      <c r="AF212" s="14"/>
    </row>
    <row r="213" spans="5:32" s="5" customFormat="1" x14ac:dyDescent="0.25">
      <c r="E213" s="11"/>
      <c r="F213" s="11"/>
      <c r="G213" s="11"/>
      <c r="H213" s="11"/>
      <c r="P213" s="134"/>
      <c r="T213" s="124"/>
      <c r="AC213" s="10"/>
      <c r="AD213" s="10"/>
      <c r="AE213" s="10"/>
      <c r="AF213" s="14"/>
    </row>
    <row r="214" spans="5:32" s="5" customFormat="1" x14ac:dyDescent="0.25">
      <c r="E214" s="11"/>
      <c r="F214" s="11"/>
      <c r="G214" s="11"/>
      <c r="H214" s="11"/>
      <c r="P214" s="134"/>
      <c r="T214" s="124"/>
      <c r="AC214" s="10"/>
      <c r="AD214" s="10"/>
      <c r="AE214" s="10"/>
      <c r="AF214" s="14"/>
    </row>
    <row r="215" spans="5:32" s="5" customFormat="1" x14ac:dyDescent="0.25">
      <c r="E215" s="11"/>
      <c r="F215" s="11"/>
      <c r="G215" s="11"/>
      <c r="H215" s="11"/>
      <c r="P215" s="134"/>
      <c r="T215" s="124"/>
      <c r="AC215" s="10"/>
      <c r="AD215" s="10"/>
      <c r="AE215" s="10"/>
      <c r="AF215" s="14"/>
    </row>
    <row r="216" spans="5:32" s="5" customFormat="1" x14ac:dyDescent="0.25">
      <c r="E216" s="11"/>
      <c r="F216" s="11"/>
      <c r="G216" s="11"/>
      <c r="H216" s="11"/>
      <c r="P216" s="134"/>
      <c r="T216" s="124"/>
      <c r="AC216" s="10"/>
      <c r="AD216" s="10"/>
      <c r="AE216" s="10"/>
      <c r="AF216" s="14"/>
    </row>
    <row r="217" spans="5:32" s="5" customFormat="1" x14ac:dyDescent="0.25">
      <c r="E217" s="11"/>
      <c r="F217" s="11"/>
      <c r="G217" s="11"/>
      <c r="H217" s="11"/>
      <c r="P217" s="134"/>
      <c r="T217" s="124"/>
      <c r="AC217" s="10"/>
      <c r="AD217" s="10"/>
      <c r="AE217" s="10"/>
      <c r="AF217" s="14"/>
    </row>
    <row r="218" spans="5:32" s="5" customFormat="1" x14ac:dyDescent="0.25">
      <c r="E218" s="11"/>
      <c r="F218" s="11"/>
      <c r="G218" s="11"/>
      <c r="H218" s="11"/>
      <c r="P218" s="134"/>
      <c r="T218" s="124"/>
      <c r="AC218" s="10"/>
      <c r="AD218" s="10"/>
      <c r="AE218" s="10"/>
      <c r="AF218" s="14"/>
    </row>
    <row r="219" spans="5:32" s="5" customFormat="1" x14ac:dyDescent="0.25">
      <c r="E219" s="11"/>
      <c r="F219" s="11"/>
      <c r="G219" s="11"/>
      <c r="H219" s="11"/>
      <c r="P219" s="134"/>
      <c r="T219" s="124"/>
      <c r="AC219" s="10"/>
      <c r="AD219" s="10"/>
      <c r="AE219" s="10"/>
      <c r="AF219" s="14"/>
    </row>
    <row r="220" spans="5:32" s="5" customFormat="1" x14ac:dyDescent="0.25">
      <c r="E220" s="11"/>
      <c r="F220" s="11"/>
      <c r="G220" s="11"/>
      <c r="H220" s="11"/>
      <c r="P220" s="134"/>
      <c r="T220" s="124"/>
      <c r="AC220" s="10"/>
      <c r="AD220" s="10"/>
      <c r="AE220" s="10"/>
      <c r="AF220" s="14"/>
    </row>
    <row r="221" spans="5:32" s="5" customFormat="1" x14ac:dyDescent="0.25">
      <c r="E221" s="11"/>
      <c r="F221" s="11"/>
      <c r="G221" s="11"/>
      <c r="H221" s="11"/>
      <c r="P221" s="134"/>
      <c r="T221" s="124"/>
      <c r="AC221" s="10"/>
      <c r="AD221" s="10"/>
      <c r="AE221" s="10"/>
      <c r="AF221" s="14"/>
    </row>
    <row r="222" spans="5:32" s="5" customFormat="1" x14ac:dyDescent="0.25">
      <c r="E222" s="11"/>
      <c r="F222" s="11"/>
      <c r="G222" s="11"/>
      <c r="H222" s="11"/>
      <c r="P222" s="134"/>
      <c r="T222" s="124"/>
      <c r="AC222" s="10"/>
      <c r="AD222" s="10"/>
      <c r="AE222" s="10"/>
      <c r="AF222" s="14"/>
    </row>
    <row r="223" spans="5:32" s="5" customFormat="1" x14ac:dyDescent="0.25">
      <c r="E223" s="11"/>
      <c r="F223" s="11"/>
      <c r="G223" s="11"/>
      <c r="H223" s="11"/>
      <c r="P223" s="134"/>
      <c r="T223" s="124"/>
      <c r="AC223" s="10"/>
      <c r="AD223" s="10"/>
      <c r="AE223" s="10"/>
      <c r="AF223" s="14"/>
    </row>
    <row r="224" spans="5:32" s="5" customFormat="1" x14ac:dyDescent="0.25">
      <c r="E224" s="11"/>
      <c r="F224" s="11"/>
      <c r="G224" s="11"/>
      <c r="H224" s="11"/>
      <c r="P224" s="134"/>
      <c r="T224" s="124"/>
      <c r="AC224" s="10"/>
      <c r="AD224" s="10"/>
      <c r="AE224" s="10"/>
      <c r="AF224" s="14"/>
    </row>
    <row r="225" spans="5:32" s="5" customFormat="1" x14ac:dyDescent="0.25">
      <c r="E225" s="11"/>
      <c r="F225" s="11"/>
      <c r="G225" s="11"/>
      <c r="H225" s="11"/>
      <c r="P225" s="134"/>
      <c r="T225" s="124"/>
      <c r="AC225" s="10"/>
      <c r="AD225" s="10"/>
      <c r="AE225" s="10"/>
      <c r="AF225" s="14"/>
    </row>
    <row r="226" spans="5:32" s="5" customFormat="1" x14ac:dyDescent="0.25">
      <c r="E226" s="11"/>
      <c r="F226" s="11"/>
      <c r="G226" s="11"/>
      <c r="H226" s="11"/>
      <c r="P226" s="134"/>
      <c r="T226" s="124"/>
      <c r="AC226" s="10"/>
      <c r="AD226" s="10"/>
      <c r="AE226" s="10"/>
      <c r="AF226" s="14"/>
    </row>
    <row r="227" spans="5:32" s="5" customFormat="1" x14ac:dyDescent="0.25">
      <c r="E227" s="11"/>
      <c r="F227" s="11"/>
      <c r="G227" s="11"/>
      <c r="H227" s="11"/>
      <c r="P227" s="134"/>
      <c r="T227" s="124"/>
      <c r="AC227" s="10"/>
      <c r="AD227" s="10"/>
      <c r="AE227" s="10"/>
      <c r="AF227" s="14"/>
    </row>
    <row r="228" spans="5:32" s="5" customFormat="1" x14ac:dyDescent="0.25">
      <c r="E228" s="11"/>
      <c r="F228" s="11"/>
      <c r="G228" s="11"/>
      <c r="H228" s="11"/>
      <c r="P228" s="134"/>
      <c r="T228" s="124"/>
      <c r="AC228" s="10"/>
      <c r="AD228" s="10"/>
      <c r="AE228" s="10"/>
      <c r="AF228" s="14"/>
    </row>
    <row r="229" spans="5:32" s="5" customFormat="1" x14ac:dyDescent="0.25">
      <c r="E229" s="11"/>
      <c r="F229" s="11"/>
      <c r="G229" s="11"/>
      <c r="H229" s="11"/>
      <c r="P229" s="134"/>
      <c r="T229" s="124"/>
      <c r="AC229" s="10"/>
      <c r="AD229" s="10"/>
      <c r="AE229" s="10"/>
      <c r="AF229" s="14"/>
    </row>
    <row r="230" spans="5:32" s="5" customFormat="1" x14ac:dyDescent="0.25">
      <c r="E230" s="11"/>
      <c r="F230" s="11"/>
      <c r="G230" s="11"/>
      <c r="H230" s="11"/>
      <c r="P230" s="134"/>
      <c r="T230" s="124"/>
      <c r="AC230" s="10"/>
      <c r="AD230" s="10"/>
      <c r="AE230" s="10"/>
      <c r="AF230" s="14"/>
    </row>
    <row r="231" spans="5:32" s="5" customFormat="1" x14ac:dyDescent="0.25">
      <c r="E231" s="11"/>
      <c r="F231" s="11"/>
      <c r="G231" s="11"/>
      <c r="H231" s="11"/>
      <c r="P231" s="134"/>
      <c r="T231" s="124"/>
      <c r="AC231" s="10"/>
      <c r="AD231" s="10"/>
      <c r="AE231" s="10"/>
      <c r="AF231" s="14"/>
    </row>
    <row r="232" spans="5:32" s="5" customFormat="1" x14ac:dyDescent="0.25">
      <c r="E232" s="11"/>
      <c r="F232" s="11"/>
      <c r="G232" s="11"/>
      <c r="H232" s="11"/>
      <c r="P232" s="134"/>
      <c r="T232" s="124"/>
      <c r="AC232" s="10"/>
      <c r="AD232" s="10"/>
      <c r="AE232" s="10"/>
      <c r="AF232" s="14"/>
    </row>
    <row r="233" spans="5:32" s="5" customFormat="1" x14ac:dyDescent="0.25">
      <c r="E233" s="11"/>
      <c r="F233" s="11"/>
      <c r="G233" s="11"/>
      <c r="H233" s="11"/>
      <c r="P233" s="134"/>
      <c r="T233" s="124"/>
      <c r="AC233" s="10"/>
      <c r="AD233" s="10"/>
      <c r="AE233" s="10"/>
      <c r="AF233" s="14"/>
    </row>
    <row r="234" spans="5:32" s="5" customFormat="1" x14ac:dyDescent="0.25">
      <c r="E234" s="11"/>
      <c r="F234" s="11"/>
      <c r="G234" s="11"/>
      <c r="H234" s="11"/>
      <c r="P234" s="134"/>
      <c r="T234" s="124"/>
      <c r="AC234" s="10"/>
      <c r="AD234" s="10"/>
      <c r="AE234" s="10"/>
      <c r="AF234" s="14"/>
    </row>
    <row r="235" spans="5:32" s="5" customFormat="1" x14ac:dyDescent="0.25">
      <c r="E235" s="11"/>
      <c r="F235" s="11"/>
      <c r="G235" s="11"/>
      <c r="H235" s="11"/>
      <c r="P235" s="134"/>
      <c r="T235" s="124"/>
      <c r="AC235" s="10"/>
      <c r="AD235" s="10"/>
      <c r="AE235" s="10"/>
      <c r="AF235" s="14"/>
    </row>
    <row r="236" spans="5:32" s="5" customFormat="1" x14ac:dyDescent="0.25">
      <c r="E236" s="11"/>
      <c r="F236" s="11"/>
      <c r="G236" s="11"/>
      <c r="H236" s="11"/>
      <c r="P236" s="134"/>
      <c r="T236" s="124"/>
      <c r="AC236" s="10"/>
      <c r="AD236" s="10"/>
      <c r="AE236" s="10"/>
      <c r="AF236" s="14"/>
    </row>
    <row r="237" spans="5:32" s="5" customFormat="1" x14ac:dyDescent="0.25">
      <c r="E237" s="11"/>
      <c r="F237" s="11"/>
      <c r="G237" s="11"/>
      <c r="H237" s="11"/>
      <c r="P237" s="134"/>
      <c r="T237" s="124"/>
      <c r="AC237" s="10"/>
      <c r="AD237" s="10"/>
      <c r="AE237" s="10"/>
      <c r="AF237" s="14"/>
    </row>
    <row r="238" spans="5:32" s="5" customFormat="1" x14ac:dyDescent="0.25">
      <c r="E238" s="11"/>
      <c r="F238" s="11"/>
      <c r="G238" s="11"/>
      <c r="H238" s="11"/>
      <c r="P238" s="134"/>
      <c r="T238" s="124"/>
      <c r="AC238" s="10"/>
      <c r="AD238" s="10"/>
      <c r="AE238" s="10"/>
      <c r="AF238" s="14"/>
    </row>
    <row r="239" spans="5:32" s="5" customFormat="1" x14ac:dyDescent="0.25">
      <c r="E239" s="11"/>
      <c r="F239" s="11"/>
      <c r="G239" s="11"/>
      <c r="H239" s="11"/>
      <c r="P239" s="134"/>
      <c r="T239" s="124"/>
      <c r="AC239" s="10"/>
      <c r="AD239" s="10"/>
      <c r="AE239" s="10"/>
      <c r="AF239" s="14"/>
    </row>
    <row r="240" spans="5:32" s="5" customFormat="1" x14ac:dyDescent="0.25">
      <c r="E240" s="11"/>
      <c r="F240" s="11"/>
      <c r="G240" s="11"/>
      <c r="H240" s="11"/>
      <c r="P240" s="134"/>
      <c r="T240" s="124"/>
      <c r="AC240" s="10"/>
      <c r="AD240" s="10"/>
      <c r="AE240" s="10"/>
      <c r="AF240" s="14"/>
    </row>
    <row r="241" spans="5:32" s="5" customFormat="1" x14ac:dyDescent="0.25">
      <c r="E241" s="11"/>
      <c r="F241" s="11"/>
      <c r="G241" s="11"/>
      <c r="H241" s="11"/>
      <c r="P241" s="134"/>
      <c r="T241" s="124"/>
      <c r="AC241" s="10"/>
      <c r="AD241" s="10"/>
      <c r="AE241" s="10"/>
      <c r="AF241" s="14"/>
    </row>
    <row r="242" spans="5:32" s="5" customFormat="1" x14ac:dyDescent="0.25">
      <c r="E242" s="11"/>
      <c r="F242" s="11"/>
      <c r="G242" s="11"/>
      <c r="H242" s="11"/>
      <c r="P242" s="134"/>
      <c r="T242" s="124"/>
      <c r="AC242" s="10"/>
      <c r="AD242" s="10"/>
      <c r="AE242" s="10"/>
      <c r="AF242" s="14"/>
    </row>
    <row r="243" spans="5:32" s="5" customFormat="1" x14ac:dyDescent="0.25">
      <c r="E243" s="11"/>
      <c r="F243" s="11"/>
      <c r="G243" s="11"/>
      <c r="H243" s="11"/>
      <c r="P243" s="134"/>
      <c r="T243" s="124"/>
      <c r="AC243" s="10"/>
      <c r="AD243" s="10"/>
      <c r="AE243" s="10"/>
      <c r="AF243" s="14"/>
    </row>
    <row r="244" spans="5:32" s="5" customFormat="1" x14ac:dyDescent="0.25">
      <c r="E244" s="11"/>
      <c r="F244" s="11"/>
      <c r="G244" s="11"/>
      <c r="H244" s="11"/>
      <c r="P244" s="134"/>
      <c r="T244" s="124"/>
      <c r="AC244" s="10"/>
      <c r="AD244" s="10"/>
      <c r="AE244" s="10"/>
      <c r="AF244" s="14"/>
    </row>
    <row r="245" spans="5:32" s="5" customFormat="1" x14ac:dyDescent="0.25">
      <c r="E245" s="11"/>
      <c r="F245" s="11"/>
      <c r="G245" s="11"/>
      <c r="H245" s="11"/>
      <c r="P245" s="134"/>
      <c r="T245" s="124"/>
      <c r="AC245" s="10"/>
      <c r="AD245" s="10"/>
      <c r="AE245" s="10"/>
      <c r="AF245" s="14"/>
    </row>
    <row r="246" spans="5:32" s="5" customFormat="1" x14ac:dyDescent="0.25">
      <c r="E246" s="11"/>
      <c r="F246" s="11"/>
      <c r="G246" s="11"/>
      <c r="H246" s="11"/>
      <c r="P246" s="134"/>
      <c r="T246" s="124"/>
      <c r="AC246" s="10"/>
      <c r="AD246" s="10"/>
      <c r="AE246" s="10"/>
      <c r="AF246" s="14"/>
    </row>
    <row r="247" spans="5:32" s="5" customFormat="1" x14ac:dyDescent="0.25">
      <c r="E247" s="11"/>
      <c r="F247" s="11"/>
      <c r="G247" s="11"/>
      <c r="H247" s="11"/>
      <c r="P247" s="134"/>
      <c r="T247" s="124"/>
      <c r="AC247" s="10"/>
      <c r="AD247" s="10"/>
      <c r="AE247" s="10"/>
      <c r="AF247" s="14"/>
    </row>
    <row r="248" spans="5:32" s="5" customFormat="1" x14ac:dyDescent="0.25">
      <c r="E248" s="11"/>
      <c r="F248" s="11"/>
      <c r="G248" s="11"/>
      <c r="H248" s="11"/>
      <c r="P248" s="134"/>
      <c r="T248" s="124"/>
      <c r="AC248" s="10"/>
      <c r="AD248" s="10"/>
      <c r="AE248" s="10"/>
      <c r="AF248" s="14"/>
    </row>
    <row r="249" spans="5:32" s="5" customFormat="1" x14ac:dyDescent="0.25">
      <c r="E249" s="11"/>
      <c r="F249" s="11"/>
      <c r="G249" s="11"/>
      <c r="H249" s="11"/>
      <c r="P249" s="134"/>
      <c r="T249" s="124"/>
      <c r="AC249" s="10"/>
      <c r="AD249" s="10"/>
      <c r="AE249" s="10"/>
      <c r="AF249" s="14"/>
    </row>
    <row r="250" spans="5:32" s="5" customFormat="1" x14ac:dyDescent="0.25">
      <c r="E250" s="11"/>
      <c r="F250" s="11"/>
      <c r="G250" s="11"/>
      <c r="H250" s="11"/>
      <c r="P250" s="134"/>
      <c r="T250" s="124"/>
      <c r="AC250" s="10"/>
      <c r="AD250" s="10"/>
      <c r="AE250" s="10"/>
      <c r="AF250" s="14"/>
    </row>
    <row r="251" spans="5:32" s="5" customFormat="1" x14ac:dyDescent="0.25">
      <c r="E251" s="11"/>
      <c r="F251" s="11"/>
      <c r="G251" s="11"/>
      <c r="H251" s="11"/>
      <c r="P251" s="134"/>
      <c r="T251" s="124"/>
      <c r="AC251" s="10"/>
      <c r="AD251" s="10"/>
      <c r="AE251" s="10"/>
      <c r="AF251" s="14"/>
    </row>
    <row r="252" spans="5:32" s="5" customFormat="1" x14ac:dyDescent="0.25">
      <c r="E252" s="11"/>
      <c r="F252" s="11"/>
      <c r="G252" s="11"/>
      <c r="H252" s="11"/>
      <c r="P252" s="134"/>
      <c r="T252" s="124"/>
      <c r="AC252" s="10"/>
      <c r="AD252" s="10"/>
      <c r="AE252" s="10"/>
      <c r="AF252" s="14"/>
    </row>
    <row r="253" spans="5:32" s="5" customFormat="1" x14ac:dyDescent="0.25">
      <c r="E253" s="11"/>
      <c r="F253" s="11"/>
      <c r="G253" s="11"/>
      <c r="H253" s="11"/>
      <c r="P253" s="134"/>
      <c r="T253" s="124"/>
      <c r="AC253" s="10"/>
      <c r="AD253" s="10"/>
      <c r="AE253" s="10"/>
      <c r="AF253" s="14"/>
    </row>
    <row r="254" spans="5:32" s="5" customFormat="1" x14ac:dyDescent="0.25">
      <c r="E254" s="11"/>
      <c r="F254" s="11"/>
      <c r="G254" s="11"/>
      <c r="H254" s="11"/>
      <c r="P254" s="134"/>
      <c r="T254" s="124"/>
      <c r="AC254" s="10"/>
      <c r="AD254" s="10"/>
      <c r="AE254" s="10"/>
      <c r="AF254" s="14"/>
    </row>
    <row r="255" spans="5:32" s="5" customFormat="1" x14ac:dyDescent="0.25">
      <c r="E255" s="11"/>
      <c r="F255" s="11"/>
      <c r="G255" s="11"/>
      <c r="H255" s="11"/>
      <c r="P255" s="134"/>
      <c r="T255" s="124"/>
      <c r="AC255" s="10"/>
      <c r="AD255" s="10"/>
      <c r="AE255" s="10"/>
      <c r="AF255" s="14"/>
    </row>
    <row r="256" spans="5:32" s="5" customFormat="1" x14ac:dyDescent="0.25">
      <c r="E256" s="11"/>
      <c r="F256" s="11"/>
      <c r="G256" s="11"/>
      <c r="H256" s="11"/>
      <c r="P256" s="134"/>
      <c r="T256" s="124"/>
      <c r="AC256" s="10"/>
      <c r="AD256" s="10"/>
      <c r="AE256" s="10"/>
      <c r="AF256" s="14"/>
    </row>
    <row r="257" spans="5:32" s="5" customFormat="1" x14ac:dyDescent="0.25">
      <c r="E257" s="11"/>
      <c r="F257" s="11"/>
      <c r="G257" s="11"/>
      <c r="H257" s="11"/>
      <c r="P257" s="134"/>
      <c r="T257" s="124"/>
      <c r="AC257" s="10"/>
      <c r="AD257" s="10"/>
      <c r="AE257" s="10"/>
      <c r="AF257" s="14"/>
    </row>
    <row r="258" spans="5:32" s="5" customFormat="1" x14ac:dyDescent="0.25">
      <c r="E258" s="11"/>
      <c r="F258" s="11"/>
      <c r="G258" s="11"/>
      <c r="H258" s="11"/>
      <c r="P258" s="134"/>
      <c r="T258" s="124"/>
      <c r="AC258" s="10"/>
      <c r="AD258" s="10"/>
      <c r="AE258" s="10"/>
      <c r="AF258" s="14"/>
    </row>
    <row r="259" spans="5:32" s="5" customFormat="1" x14ac:dyDescent="0.25">
      <c r="E259" s="11"/>
      <c r="F259" s="11"/>
      <c r="G259" s="11"/>
      <c r="H259" s="11"/>
      <c r="P259" s="134"/>
      <c r="T259" s="124"/>
      <c r="AC259" s="10"/>
      <c r="AD259" s="10"/>
      <c r="AE259" s="10"/>
      <c r="AF259" s="14"/>
    </row>
    <row r="260" spans="5:32" s="5" customFormat="1" x14ac:dyDescent="0.25">
      <c r="E260" s="11"/>
      <c r="F260" s="11"/>
      <c r="G260" s="11"/>
      <c r="H260" s="11"/>
      <c r="P260" s="134"/>
      <c r="T260" s="124"/>
      <c r="AC260" s="10"/>
      <c r="AD260" s="10"/>
      <c r="AE260" s="10"/>
      <c r="AF260" s="14"/>
    </row>
    <row r="261" spans="5:32" s="5" customFormat="1" x14ac:dyDescent="0.25">
      <c r="E261" s="11"/>
      <c r="F261" s="11"/>
      <c r="G261" s="11"/>
      <c r="H261" s="11"/>
      <c r="P261" s="134"/>
      <c r="T261" s="124"/>
      <c r="AC261" s="10"/>
      <c r="AD261" s="10"/>
      <c r="AE261" s="10"/>
      <c r="AF261" s="14"/>
    </row>
    <row r="262" spans="5:32" s="5" customFormat="1" x14ac:dyDescent="0.25">
      <c r="E262" s="11"/>
      <c r="F262" s="11"/>
      <c r="G262" s="11"/>
      <c r="H262" s="11"/>
      <c r="P262" s="134"/>
      <c r="T262" s="124"/>
      <c r="AC262" s="10"/>
      <c r="AD262" s="10"/>
      <c r="AE262" s="10"/>
      <c r="AF262" s="14"/>
    </row>
    <row r="263" spans="5:32" s="5" customFormat="1" x14ac:dyDescent="0.25">
      <c r="E263" s="11"/>
      <c r="F263" s="11"/>
      <c r="G263" s="11"/>
      <c r="H263" s="11"/>
      <c r="P263" s="134"/>
      <c r="T263" s="124"/>
      <c r="AC263" s="10"/>
      <c r="AD263" s="10"/>
      <c r="AE263" s="10"/>
      <c r="AF263" s="14"/>
    </row>
    <row r="264" spans="5:32" s="5" customFormat="1" x14ac:dyDescent="0.25">
      <c r="E264" s="11"/>
      <c r="F264" s="11"/>
      <c r="G264" s="11"/>
      <c r="H264" s="11"/>
      <c r="P264" s="134"/>
      <c r="T264" s="124"/>
      <c r="AC264" s="10"/>
      <c r="AD264" s="10"/>
      <c r="AE264" s="10"/>
      <c r="AF264" s="14"/>
    </row>
    <row r="265" spans="5:32" s="5" customFormat="1" x14ac:dyDescent="0.25">
      <c r="E265" s="11"/>
      <c r="F265" s="11"/>
      <c r="G265" s="11"/>
      <c r="H265" s="11"/>
      <c r="P265" s="134"/>
      <c r="T265" s="124"/>
      <c r="AC265" s="10"/>
      <c r="AD265" s="10"/>
      <c r="AE265" s="10"/>
      <c r="AF265" s="14"/>
    </row>
    <row r="266" spans="5:32" s="5" customFormat="1" x14ac:dyDescent="0.25">
      <c r="E266" s="11"/>
      <c r="F266" s="11"/>
      <c r="G266" s="11"/>
      <c r="H266" s="11"/>
      <c r="P266" s="134"/>
      <c r="T266" s="124"/>
      <c r="AC266" s="10"/>
      <c r="AD266" s="10"/>
      <c r="AE266" s="10"/>
      <c r="AF266" s="14"/>
    </row>
    <row r="267" spans="5:32" s="5" customFormat="1" x14ac:dyDescent="0.25">
      <c r="E267" s="11"/>
      <c r="F267" s="11"/>
      <c r="G267" s="11"/>
      <c r="H267" s="11"/>
      <c r="P267" s="134"/>
      <c r="T267" s="124"/>
      <c r="AC267" s="10"/>
      <c r="AD267" s="10"/>
      <c r="AE267" s="10"/>
      <c r="AF267" s="14"/>
    </row>
    <row r="268" spans="5:32" s="5" customFormat="1" x14ac:dyDescent="0.25">
      <c r="E268" s="11"/>
      <c r="F268" s="11"/>
      <c r="G268" s="11"/>
      <c r="H268" s="11"/>
      <c r="P268" s="134"/>
      <c r="T268" s="124"/>
      <c r="AC268" s="10"/>
      <c r="AD268" s="10"/>
      <c r="AE268" s="10"/>
      <c r="AF268" s="14"/>
    </row>
    <row r="269" spans="5:32" s="5" customFormat="1" x14ac:dyDescent="0.25">
      <c r="E269" s="11"/>
      <c r="F269" s="11"/>
      <c r="G269" s="11"/>
      <c r="H269" s="11"/>
      <c r="P269" s="134"/>
      <c r="T269" s="124"/>
      <c r="AC269" s="10"/>
      <c r="AD269" s="10"/>
      <c r="AE269" s="10"/>
      <c r="AF269" s="14"/>
    </row>
    <row r="270" spans="5:32" s="5" customFormat="1" x14ac:dyDescent="0.25">
      <c r="E270" s="11"/>
      <c r="F270" s="11"/>
      <c r="G270" s="11"/>
      <c r="H270" s="11"/>
      <c r="P270" s="134"/>
      <c r="T270" s="124"/>
      <c r="AC270" s="10"/>
      <c r="AD270" s="10"/>
      <c r="AE270" s="10"/>
      <c r="AF270" s="14"/>
    </row>
    <row r="271" spans="5:32" s="5" customFormat="1" x14ac:dyDescent="0.25">
      <c r="E271" s="11"/>
      <c r="F271" s="11"/>
      <c r="G271" s="11"/>
      <c r="H271" s="11"/>
      <c r="P271" s="134"/>
      <c r="T271" s="124"/>
      <c r="AC271" s="10"/>
      <c r="AD271" s="10"/>
      <c r="AE271" s="10"/>
      <c r="AF271" s="14"/>
    </row>
    <row r="272" spans="5:32" s="5" customFormat="1" x14ac:dyDescent="0.25">
      <c r="E272" s="11"/>
      <c r="F272" s="11"/>
      <c r="G272" s="11"/>
      <c r="H272" s="11"/>
      <c r="P272" s="134"/>
      <c r="T272" s="124"/>
      <c r="AC272" s="10"/>
      <c r="AD272" s="10"/>
      <c r="AE272" s="10"/>
      <c r="AF272" s="14"/>
    </row>
    <row r="273" spans="5:32" s="5" customFormat="1" x14ac:dyDescent="0.25">
      <c r="E273" s="11"/>
      <c r="F273" s="11"/>
      <c r="G273" s="11"/>
      <c r="H273" s="11"/>
      <c r="P273" s="134"/>
      <c r="T273" s="124"/>
      <c r="AC273" s="10"/>
      <c r="AD273" s="10"/>
      <c r="AE273" s="10"/>
      <c r="AF273" s="14"/>
    </row>
    <row r="274" spans="5:32" s="5" customFormat="1" x14ac:dyDescent="0.25">
      <c r="E274" s="11"/>
      <c r="F274" s="11"/>
      <c r="G274" s="11"/>
      <c r="H274" s="11"/>
      <c r="P274" s="134"/>
      <c r="T274" s="124"/>
      <c r="AC274" s="10"/>
      <c r="AD274" s="10"/>
      <c r="AE274" s="10"/>
      <c r="AF274" s="14"/>
    </row>
    <row r="275" spans="5:32" s="5" customFormat="1" x14ac:dyDescent="0.25">
      <c r="E275" s="11"/>
      <c r="F275" s="11"/>
      <c r="G275" s="11"/>
      <c r="H275" s="11"/>
      <c r="P275" s="134"/>
      <c r="T275" s="124"/>
      <c r="AC275" s="10"/>
      <c r="AD275" s="10"/>
      <c r="AE275" s="10"/>
      <c r="AF275" s="14"/>
    </row>
    <row r="276" spans="5:32" s="5" customFormat="1" x14ac:dyDescent="0.25">
      <c r="E276" s="11"/>
      <c r="F276" s="11"/>
      <c r="G276" s="11"/>
      <c r="H276" s="11"/>
      <c r="P276" s="134"/>
      <c r="T276" s="124"/>
      <c r="AC276" s="10"/>
      <c r="AD276" s="10"/>
      <c r="AE276" s="10"/>
      <c r="AF276" s="14"/>
    </row>
    <row r="277" spans="5:32" s="5" customFormat="1" x14ac:dyDescent="0.25">
      <c r="E277" s="11"/>
      <c r="F277" s="11"/>
      <c r="G277" s="11"/>
      <c r="H277" s="11"/>
      <c r="P277" s="134"/>
      <c r="T277" s="124"/>
      <c r="AC277" s="10"/>
      <c r="AD277" s="10"/>
      <c r="AE277" s="10"/>
      <c r="AF277" s="14"/>
    </row>
    <row r="278" spans="5:32" s="5" customFormat="1" x14ac:dyDescent="0.25">
      <c r="E278" s="11"/>
      <c r="F278" s="11"/>
      <c r="G278" s="11"/>
      <c r="H278" s="11"/>
      <c r="P278" s="134"/>
      <c r="T278" s="124"/>
      <c r="AC278" s="10"/>
      <c r="AD278" s="10"/>
      <c r="AE278" s="10"/>
      <c r="AF278" s="14"/>
    </row>
    <row r="279" spans="5:32" s="5" customFormat="1" x14ac:dyDescent="0.25">
      <c r="E279" s="11"/>
      <c r="F279" s="11"/>
      <c r="G279" s="11"/>
      <c r="H279" s="11"/>
      <c r="P279" s="134"/>
      <c r="T279" s="124"/>
      <c r="AC279" s="10"/>
      <c r="AD279" s="10"/>
      <c r="AE279" s="10"/>
      <c r="AF279" s="14"/>
    </row>
    <row r="280" spans="5:32" s="5" customFormat="1" x14ac:dyDescent="0.25">
      <c r="E280" s="11"/>
      <c r="F280" s="11"/>
      <c r="G280" s="11"/>
      <c r="H280" s="11"/>
      <c r="P280" s="134"/>
      <c r="T280" s="124"/>
      <c r="AC280" s="10"/>
      <c r="AD280" s="10"/>
      <c r="AE280" s="10"/>
      <c r="AF280" s="14"/>
    </row>
    <row r="281" spans="5:32" s="5" customFormat="1" x14ac:dyDescent="0.25">
      <c r="E281" s="11"/>
      <c r="F281" s="11"/>
      <c r="G281" s="11"/>
      <c r="H281" s="11"/>
      <c r="P281" s="134"/>
      <c r="T281" s="124"/>
      <c r="AC281" s="10"/>
      <c r="AD281" s="10"/>
      <c r="AE281" s="10"/>
      <c r="AF281" s="14"/>
    </row>
    <row r="282" spans="5:32" s="5" customFormat="1" x14ac:dyDescent="0.25">
      <c r="E282" s="11"/>
      <c r="F282" s="11"/>
      <c r="G282" s="11"/>
      <c r="H282" s="11"/>
      <c r="P282" s="134"/>
      <c r="T282" s="124"/>
      <c r="AC282" s="10"/>
      <c r="AD282" s="10"/>
      <c r="AE282" s="10"/>
      <c r="AF282" s="14"/>
    </row>
    <row r="283" spans="5:32" s="5" customFormat="1" x14ac:dyDescent="0.25">
      <c r="E283" s="11"/>
      <c r="F283" s="11"/>
      <c r="G283" s="11"/>
      <c r="H283" s="11"/>
      <c r="P283" s="134"/>
      <c r="T283" s="124"/>
      <c r="AC283" s="10"/>
      <c r="AD283" s="10"/>
      <c r="AE283" s="10"/>
      <c r="AF283" s="14"/>
    </row>
    <row r="284" spans="5:32" s="5" customFormat="1" x14ac:dyDescent="0.25">
      <c r="E284" s="11"/>
      <c r="F284" s="11"/>
      <c r="G284" s="11"/>
      <c r="H284" s="11"/>
      <c r="P284" s="134"/>
      <c r="T284" s="124"/>
      <c r="AC284" s="10"/>
      <c r="AD284" s="10"/>
      <c r="AE284" s="10"/>
      <c r="AF284" s="14"/>
    </row>
    <row r="285" spans="5:32" s="5" customFormat="1" x14ac:dyDescent="0.25">
      <c r="E285" s="11"/>
      <c r="F285" s="11"/>
      <c r="G285" s="11"/>
      <c r="H285" s="11"/>
      <c r="P285" s="134"/>
      <c r="T285" s="124"/>
      <c r="AC285" s="10"/>
      <c r="AD285" s="10"/>
      <c r="AE285" s="10"/>
      <c r="AF285" s="14"/>
    </row>
    <row r="286" spans="5:32" s="5" customFormat="1" x14ac:dyDescent="0.25">
      <c r="E286" s="11"/>
      <c r="F286" s="11"/>
      <c r="G286" s="11"/>
      <c r="H286" s="11"/>
      <c r="P286" s="134"/>
      <c r="T286" s="124"/>
      <c r="AC286" s="10"/>
      <c r="AD286" s="10"/>
      <c r="AE286" s="10"/>
      <c r="AF286" s="14"/>
    </row>
    <row r="287" spans="5:32" s="5" customFormat="1" x14ac:dyDescent="0.25">
      <c r="E287" s="11"/>
      <c r="F287" s="11"/>
      <c r="G287" s="11"/>
      <c r="H287" s="11"/>
      <c r="P287" s="134"/>
      <c r="T287" s="124"/>
      <c r="AC287" s="10"/>
      <c r="AD287" s="10"/>
      <c r="AE287" s="10"/>
      <c r="AF287" s="14"/>
    </row>
    <row r="288" spans="5:32" s="5" customFormat="1" x14ac:dyDescent="0.25">
      <c r="E288" s="11"/>
      <c r="F288" s="11"/>
      <c r="G288" s="11"/>
      <c r="H288" s="11"/>
      <c r="P288" s="134"/>
      <c r="T288" s="124"/>
      <c r="AC288" s="10"/>
      <c r="AD288" s="10"/>
      <c r="AE288" s="10"/>
      <c r="AF288" s="14"/>
    </row>
    <row r="289" spans="5:32" s="5" customFormat="1" x14ac:dyDescent="0.25">
      <c r="E289" s="11"/>
      <c r="F289" s="11"/>
      <c r="G289" s="11"/>
      <c r="H289" s="11"/>
      <c r="P289" s="134"/>
      <c r="T289" s="124"/>
      <c r="AC289" s="10"/>
      <c r="AD289" s="10"/>
      <c r="AE289" s="10"/>
      <c r="AF289" s="14"/>
    </row>
    <row r="290" spans="5:32" s="5" customFormat="1" x14ac:dyDescent="0.25">
      <c r="E290" s="11"/>
      <c r="F290" s="11"/>
      <c r="G290" s="11"/>
      <c r="H290" s="11"/>
      <c r="P290" s="134"/>
      <c r="T290" s="124"/>
      <c r="AC290" s="10"/>
      <c r="AD290" s="10"/>
      <c r="AE290" s="10"/>
      <c r="AF290" s="14"/>
    </row>
    <row r="291" spans="5:32" s="5" customFormat="1" x14ac:dyDescent="0.25">
      <c r="E291" s="11"/>
      <c r="F291" s="11"/>
      <c r="G291" s="11"/>
      <c r="H291" s="11"/>
      <c r="P291" s="134"/>
      <c r="T291" s="124"/>
      <c r="AC291" s="10"/>
      <c r="AD291" s="10"/>
      <c r="AE291" s="10"/>
      <c r="AF291" s="14"/>
    </row>
    <row r="292" spans="5:32" s="5" customFormat="1" x14ac:dyDescent="0.25">
      <c r="E292" s="11"/>
      <c r="F292" s="11"/>
      <c r="G292" s="11"/>
      <c r="H292" s="11"/>
      <c r="P292" s="134"/>
      <c r="T292" s="124"/>
      <c r="AC292" s="10"/>
      <c r="AD292" s="10"/>
      <c r="AE292" s="10"/>
      <c r="AF292" s="14"/>
    </row>
    <row r="293" spans="5:32" s="5" customFormat="1" x14ac:dyDescent="0.25">
      <c r="E293" s="11"/>
      <c r="F293" s="11"/>
      <c r="G293" s="11"/>
      <c r="H293" s="11"/>
      <c r="P293" s="134"/>
      <c r="T293" s="124"/>
      <c r="AC293" s="10"/>
      <c r="AD293" s="10"/>
      <c r="AE293" s="10"/>
      <c r="AF293" s="14"/>
    </row>
    <row r="294" spans="5:32" s="5" customFormat="1" x14ac:dyDescent="0.25">
      <c r="E294" s="11"/>
      <c r="F294" s="11"/>
      <c r="G294" s="11"/>
      <c r="H294" s="11"/>
      <c r="P294" s="134"/>
      <c r="T294" s="124"/>
      <c r="AC294" s="10"/>
      <c r="AD294" s="10"/>
      <c r="AE294" s="10"/>
      <c r="AF294" s="14"/>
    </row>
    <row r="295" spans="5:32" s="5" customFormat="1" x14ac:dyDescent="0.25">
      <c r="E295" s="11"/>
      <c r="F295" s="11"/>
      <c r="G295" s="11"/>
      <c r="H295" s="11"/>
      <c r="P295" s="134"/>
      <c r="T295" s="124"/>
      <c r="AC295" s="10"/>
      <c r="AD295" s="10"/>
      <c r="AE295" s="10"/>
      <c r="AF295" s="14"/>
    </row>
    <row r="296" spans="5:32" s="5" customFormat="1" x14ac:dyDescent="0.25">
      <c r="E296" s="11"/>
      <c r="F296" s="11"/>
      <c r="G296" s="11"/>
      <c r="H296" s="11"/>
      <c r="P296" s="134"/>
      <c r="T296" s="124"/>
      <c r="AC296" s="10"/>
      <c r="AD296" s="10"/>
      <c r="AE296" s="10"/>
      <c r="AF296" s="14"/>
    </row>
    <row r="297" spans="5:32" s="5" customFormat="1" x14ac:dyDescent="0.25">
      <c r="E297" s="11"/>
      <c r="F297" s="11"/>
      <c r="G297" s="11"/>
      <c r="H297" s="11"/>
      <c r="P297" s="134"/>
      <c r="T297" s="124"/>
      <c r="AC297" s="10"/>
      <c r="AD297" s="10"/>
      <c r="AE297" s="10"/>
      <c r="AF297" s="14"/>
    </row>
    <row r="298" spans="5:32" s="5" customFormat="1" x14ac:dyDescent="0.25">
      <c r="E298" s="11"/>
      <c r="F298" s="11"/>
      <c r="G298" s="11"/>
      <c r="H298" s="11"/>
      <c r="P298" s="134"/>
      <c r="T298" s="124"/>
      <c r="AC298" s="10"/>
      <c r="AD298" s="10"/>
      <c r="AE298" s="10"/>
      <c r="AF298" s="14"/>
    </row>
    <row r="299" spans="5:32" s="5" customFormat="1" x14ac:dyDescent="0.25">
      <c r="E299" s="11"/>
      <c r="F299" s="11"/>
      <c r="G299" s="11"/>
      <c r="H299" s="11"/>
      <c r="P299" s="134"/>
      <c r="T299" s="124"/>
      <c r="AC299" s="10"/>
      <c r="AD299" s="10"/>
      <c r="AE299" s="10"/>
      <c r="AF299" s="14"/>
    </row>
    <row r="300" spans="5:32" s="5" customFormat="1" x14ac:dyDescent="0.25">
      <c r="E300" s="11"/>
      <c r="F300" s="11"/>
      <c r="G300" s="11"/>
      <c r="H300" s="11"/>
      <c r="P300" s="134"/>
      <c r="T300" s="124"/>
      <c r="AC300" s="10"/>
      <c r="AD300" s="10"/>
      <c r="AE300" s="10"/>
      <c r="AF300" s="14"/>
    </row>
    <row r="301" spans="5:32" s="5" customFormat="1" x14ac:dyDescent="0.25">
      <c r="E301" s="11"/>
      <c r="F301" s="11"/>
      <c r="G301" s="11"/>
      <c r="H301" s="11"/>
      <c r="P301" s="134"/>
      <c r="T301" s="124"/>
      <c r="AC301" s="10"/>
      <c r="AD301" s="10"/>
      <c r="AE301" s="10"/>
      <c r="AF301" s="14"/>
    </row>
    <row r="302" spans="5:32" s="5" customFormat="1" x14ac:dyDescent="0.25">
      <c r="E302" s="11"/>
      <c r="F302" s="11"/>
      <c r="G302" s="11"/>
      <c r="H302" s="11"/>
      <c r="P302" s="134"/>
      <c r="T302" s="124"/>
      <c r="AC302" s="10"/>
      <c r="AD302" s="10"/>
      <c r="AE302" s="10"/>
      <c r="AF302" s="14"/>
    </row>
    <row r="303" spans="5:32" s="5" customFormat="1" x14ac:dyDescent="0.25">
      <c r="E303" s="11"/>
      <c r="F303" s="11"/>
      <c r="G303" s="11"/>
      <c r="H303" s="11"/>
      <c r="P303" s="134"/>
      <c r="T303" s="124"/>
      <c r="AC303" s="10"/>
      <c r="AD303" s="10"/>
      <c r="AE303" s="10"/>
      <c r="AF303" s="14"/>
    </row>
    <row r="304" spans="5:32" s="5" customFormat="1" x14ac:dyDescent="0.25">
      <c r="E304" s="11"/>
      <c r="F304" s="11"/>
      <c r="G304" s="11"/>
      <c r="H304" s="11"/>
      <c r="P304" s="134"/>
      <c r="T304" s="124"/>
      <c r="AC304" s="10"/>
      <c r="AD304" s="10"/>
      <c r="AE304" s="10"/>
      <c r="AF304" s="14"/>
    </row>
    <row r="305" spans="5:32" s="5" customFormat="1" x14ac:dyDescent="0.25">
      <c r="E305" s="11"/>
      <c r="F305" s="11"/>
      <c r="G305" s="11"/>
      <c r="H305" s="11"/>
      <c r="P305" s="134"/>
      <c r="T305" s="124"/>
      <c r="AC305" s="10"/>
      <c r="AD305" s="10"/>
      <c r="AE305" s="10"/>
      <c r="AF305" s="14"/>
    </row>
    <row r="306" spans="5:32" s="5" customFormat="1" x14ac:dyDescent="0.25">
      <c r="E306" s="11"/>
      <c r="F306" s="11"/>
      <c r="G306" s="11"/>
      <c r="H306" s="11"/>
      <c r="P306" s="134"/>
      <c r="T306" s="124"/>
      <c r="AC306" s="10"/>
      <c r="AD306" s="10"/>
      <c r="AE306" s="10"/>
      <c r="AF306" s="14"/>
    </row>
    <row r="307" spans="5:32" s="5" customFormat="1" x14ac:dyDescent="0.25">
      <c r="E307" s="11"/>
      <c r="F307" s="11"/>
      <c r="G307" s="11"/>
      <c r="H307" s="11"/>
      <c r="P307" s="134"/>
      <c r="T307" s="124"/>
      <c r="AC307" s="10"/>
      <c r="AD307" s="10"/>
      <c r="AE307" s="10"/>
      <c r="AF307" s="14"/>
    </row>
    <row r="308" spans="5:32" s="5" customFormat="1" x14ac:dyDescent="0.25">
      <c r="E308" s="11"/>
      <c r="F308" s="11"/>
      <c r="G308" s="11"/>
      <c r="H308" s="11"/>
      <c r="P308" s="134"/>
      <c r="T308" s="124"/>
      <c r="AC308" s="10"/>
      <c r="AD308" s="10"/>
      <c r="AE308" s="10"/>
      <c r="AF308" s="14"/>
    </row>
    <row r="309" spans="5:32" s="5" customFormat="1" x14ac:dyDescent="0.25">
      <c r="E309" s="11"/>
      <c r="F309" s="11"/>
      <c r="G309" s="11"/>
      <c r="H309" s="11"/>
      <c r="P309" s="134"/>
      <c r="T309" s="124"/>
      <c r="AC309" s="10"/>
      <c r="AD309" s="10"/>
      <c r="AE309" s="10"/>
      <c r="AF309" s="14"/>
    </row>
    <row r="310" spans="5:32" s="5" customFormat="1" x14ac:dyDescent="0.25">
      <c r="E310" s="11"/>
      <c r="F310" s="11"/>
      <c r="G310" s="11"/>
      <c r="H310" s="11"/>
      <c r="P310" s="134"/>
      <c r="T310" s="124"/>
      <c r="AC310" s="10"/>
      <c r="AD310" s="10"/>
      <c r="AE310" s="10"/>
      <c r="AF310" s="14"/>
    </row>
    <row r="311" spans="5:32" s="5" customFormat="1" x14ac:dyDescent="0.25">
      <c r="E311" s="11"/>
      <c r="F311" s="11"/>
      <c r="G311" s="11"/>
      <c r="H311" s="11"/>
      <c r="P311" s="134"/>
      <c r="T311" s="124"/>
      <c r="AC311" s="10"/>
      <c r="AD311" s="10"/>
      <c r="AE311" s="10"/>
      <c r="AF311" s="14"/>
    </row>
    <row r="312" spans="5:32" s="5" customFormat="1" x14ac:dyDescent="0.25">
      <c r="E312" s="11"/>
      <c r="F312" s="11"/>
      <c r="G312" s="11"/>
      <c r="H312" s="11"/>
      <c r="P312" s="134"/>
      <c r="T312" s="124"/>
      <c r="AC312" s="10"/>
      <c r="AD312" s="10"/>
      <c r="AE312" s="10"/>
      <c r="AF312" s="14"/>
    </row>
    <row r="313" spans="5:32" s="5" customFormat="1" x14ac:dyDescent="0.25">
      <c r="E313" s="11"/>
      <c r="F313" s="11"/>
      <c r="G313" s="11"/>
      <c r="H313" s="11"/>
      <c r="P313" s="134"/>
      <c r="T313" s="124"/>
      <c r="AC313" s="10"/>
      <c r="AD313" s="10"/>
      <c r="AE313" s="10"/>
      <c r="AF313" s="14"/>
    </row>
    <row r="314" spans="5:32" s="5" customFormat="1" x14ac:dyDescent="0.25">
      <c r="E314" s="11"/>
      <c r="F314" s="11"/>
      <c r="G314" s="11"/>
      <c r="H314" s="11"/>
      <c r="P314" s="134"/>
      <c r="T314" s="124"/>
      <c r="AC314" s="10"/>
      <c r="AD314" s="10"/>
      <c r="AE314" s="10"/>
      <c r="AF314" s="14"/>
    </row>
    <row r="315" spans="5:32" s="5" customFormat="1" x14ac:dyDescent="0.25">
      <c r="E315" s="11"/>
      <c r="F315" s="11"/>
      <c r="G315" s="11"/>
      <c r="H315" s="11"/>
      <c r="P315" s="134"/>
      <c r="T315" s="124"/>
      <c r="AC315" s="10"/>
      <c r="AD315" s="10"/>
      <c r="AE315" s="10"/>
      <c r="AF315" s="14"/>
    </row>
    <row r="316" spans="5:32" s="5" customFormat="1" x14ac:dyDescent="0.25">
      <c r="E316" s="11"/>
      <c r="F316" s="11"/>
      <c r="G316" s="11"/>
      <c r="H316" s="11"/>
      <c r="P316" s="134"/>
      <c r="T316" s="124"/>
      <c r="AC316" s="10"/>
      <c r="AD316" s="10"/>
      <c r="AE316" s="10"/>
      <c r="AF316" s="14"/>
    </row>
    <row r="317" spans="5:32" s="5" customFormat="1" x14ac:dyDescent="0.25">
      <c r="E317" s="11"/>
      <c r="F317" s="11"/>
      <c r="G317" s="11"/>
      <c r="H317" s="11"/>
      <c r="P317" s="134"/>
      <c r="T317" s="124"/>
      <c r="AC317" s="10"/>
      <c r="AD317" s="10"/>
      <c r="AE317" s="10"/>
      <c r="AF317" s="14"/>
    </row>
    <row r="318" spans="5:32" s="5" customFormat="1" x14ac:dyDescent="0.25">
      <c r="E318" s="11"/>
      <c r="F318" s="11"/>
      <c r="G318" s="11"/>
      <c r="H318" s="11"/>
      <c r="P318" s="134"/>
      <c r="T318" s="124"/>
      <c r="AC318" s="10"/>
      <c r="AD318" s="10"/>
      <c r="AE318" s="10"/>
      <c r="AF318" s="14"/>
    </row>
    <row r="319" spans="5:32" s="5" customFormat="1" x14ac:dyDescent="0.25">
      <c r="E319" s="11"/>
      <c r="F319" s="11"/>
      <c r="G319" s="11"/>
      <c r="H319" s="11"/>
      <c r="P319" s="134"/>
      <c r="T319" s="124"/>
      <c r="AC319" s="10"/>
      <c r="AD319" s="10"/>
      <c r="AE319" s="10"/>
      <c r="AF319" s="14"/>
    </row>
    <row r="320" spans="5:32" s="5" customFormat="1" x14ac:dyDescent="0.25">
      <c r="E320" s="11"/>
      <c r="F320" s="11"/>
      <c r="G320" s="11"/>
      <c r="H320" s="11"/>
      <c r="P320" s="134"/>
      <c r="T320" s="124"/>
      <c r="AC320" s="10"/>
      <c r="AD320" s="10"/>
      <c r="AE320" s="10"/>
      <c r="AF320" s="14"/>
    </row>
    <row r="321" spans="5:32" s="5" customFormat="1" x14ac:dyDescent="0.25">
      <c r="E321" s="11"/>
      <c r="F321" s="11"/>
      <c r="G321" s="11"/>
      <c r="H321" s="11"/>
      <c r="P321" s="134"/>
      <c r="T321" s="124"/>
      <c r="AC321" s="10"/>
      <c r="AD321" s="10"/>
      <c r="AE321" s="10"/>
      <c r="AF321" s="14"/>
    </row>
    <row r="322" spans="5:32" s="5" customFormat="1" x14ac:dyDescent="0.25">
      <c r="E322" s="11"/>
      <c r="F322" s="11"/>
      <c r="G322" s="11"/>
      <c r="H322" s="11"/>
      <c r="P322" s="134"/>
      <c r="T322" s="124"/>
      <c r="AC322" s="10"/>
      <c r="AD322" s="10"/>
      <c r="AE322" s="10"/>
      <c r="AF322" s="14"/>
    </row>
    <row r="323" spans="5:32" s="5" customFormat="1" x14ac:dyDescent="0.25">
      <c r="E323" s="11"/>
      <c r="F323" s="11"/>
      <c r="G323" s="11"/>
      <c r="H323" s="11"/>
      <c r="P323" s="134"/>
      <c r="T323" s="124"/>
      <c r="AC323" s="10"/>
      <c r="AD323" s="10"/>
      <c r="AE323" s="10"/>
      <c r="AF323" s="14"/>
    </row>
    <row r="324" spans="5:32" s="5" customFormat="1" x14ac:dyDescent="0.25">
      <c r="E324" s="11"/>
      <c r="F324" s="11"/>
      <c r="G324" s="11"/>
      <c r="H324" s="11"/>
      <c r="P324" s="134"/>
      <c r="T324" s="124"/>
      <c r="AC324" s="10"/>
      <c r="AD324" s="10"/>
      <c r="AE324" s="10"/>
      <c r="AF324" s="14"/>
    </row>
    <row r="325" spans="5:32" s="5" customFormat="1" x14ac:dyDescent="0.25">
      <c r="E325" s="11"/>
      <c r="F325" s="11"/>
      <c r="G325" s="11"/>
      <c r="H325" s="11"/>
      <c r="P325" s="134"/>
      <c r="T325" s="124"/>
      <c r="AC325" s="10"/>
      <c r="AD325" s="10"/>
      <c r="AE325" s="10"/>
      <c r="AF325" s="14"/>
    </row>
    <row r="326" spans="5:32" s="5" customFormat="1" x14ac:dyDescent="0.25">
      <c r="E326" s="11"/>
      <c r="F326" s="11"/>
      <c r="G326" s="11"/>
      <c r="H326" s="11"/>
      <c r="P326" s="134"/>
      <c r="T326" s="124"/>
      <c r="AC326" s="10"/>
      <c r="AD326" s="10"/>
      <c r="AE326" s="10"/>
      <c r="AF326" s="14"/>
    </row>
    <row r="327" spans="5:32" s="5" customFormat="1" x14ac:dyDescent="0.25">
      <c r="E327" s="11"/>
      <c r="F327" s="11"/>
      <c r="G327" s="11"/>
      <c r="H327" s="11"/>
      <c r="P327" s="134"/>
      <c r="T327" s="124"/>
      <c r="AC327" s="10"/>
      <c r="AD327" s="10"/>
      <c r="AE327" s="10"/>
      <c r="AF327" s="14"/>
    </row>
    <row r="328" spans="5:32" s="5" customFormat="1" x14ac:dyDescent="0.25">
      <c r="E328" s="11"/>
      <c r="F328" s="11"/>
      <c r="G328" s="11"/>
      <c r="H328" s="11"/>
      <c r="P328" s="134"/>
      <c r="T328" s="124"/>
      <c r="AC328" s="10"/>
      <c r="AD328" s="10"/>
      <c r="AE328" s="10"/>
      <c r="AF328" s="14"/>
    </row>
    <row r="329" spans="5:32" s="5" customFormat="1" x14ac:dyDescent="0.25">
      <c r="E329" s="11"/>
      <c r="F329" s="11"/>
      <c r="G329" s="11"/>
      <c r="H329" s="11"/>
      <c r="P329" s="134"/>
      <c r="T329" s="124"/>
      <c r="AC329" s="10"/>
      <c r="AD329" s="10"/>
      <c r="AE329" s="10"/>
      <c r="AF329" s="14"/>
    </row>
    <row r="330" spans="5:32" s="5" customFormat="1" x14ac:dyDescent="0.25">
      <c r="E330" s="11"/>
      <c r="F330" s="11"/>
      <c r="G330" s="11"/>
      <c r="H330" s="11"/>
      <c r="P330" s="134"/>
      <c r="T330" s="124"/>
      <c r="AC330" s="10"/>
      <c r="AD330" s="10"/>
      <c r="AE330" s="10"/>
      <c r="AF330" s="14"/>
    </row>
    <row r="331" spans="5:32" s="5" customFormat="1" x14ac:dyDescent="0.25">
      <c r="E331" s="11"/>
      <c r="F331" s="11"/>
      <c r="G331" s="11"/>
      <c r="H331" s="11"/>
      <c r="P331" s="134"/>
      <c r="T331" s="124"/>
      <c r="AC331" s="10"/>
      <c r="AD331" s="10"/>
      <c r="AE331" s="10"/>
      <c r="AF331" s="14"/>
    </row>
    <row r="332" spans="5:32" s="5" customFormat="1" x14ac:dyDescent="0.25">
      <c r="E332" s="11"/>
      <c r="F332" s="11"/>
      <c r="G332" s="11"/>
      <c r="H332" s="11"/>
      <c r="P332" s="134"/>
      <c r="T332" s="124"/>
      <c r="AC332" s="10"/>
      <c r="AD332" s="10"/>
      <c r="AE332" s="10"/>
      <c r="AF332" s="14"/>
    </row>
    <row r="333" spans="5:32" s="5" customFormat="1" x14ac:dyDescent="0.25">
      <c r="E333" s="11"/>
      <c r="F333" s="11"/>
      <c r="G333" s="11"/>
      <c r="H333" s="11"/>
      <c r="P333" s="134"/>
      <c r="T333" s="124"/>
      <c r="AC333" s="10"/>
      <c r="AD333" s="10"/>
      <c r="AE333" s="10"/>
      <c r="AF333" s="14"/>
    </row>
    <row r="334" spans="5:32" s="5" customFormat="1" x14ac:dyDescent="0.25">
      <c r="E334" s="11"/>
      <c r="F334" s="11"/>
      <c r="G334" s="11"/>
      <c r="H334" s="11"/>
      <c r="P334" s="134"/>
      <c r="T334" s="124"/>
      <c r="AC334" s="10"/>
      <c r="AD334" s="10"/>
      <c r="AE334" s="10"/>
      <c r="AF334" s="14"/>
    </row>
    <row r="335" spans="5:32" s="5" customFormat="1" x14ac:dyDescent="0.25">
      <c r="E335" s="11"/>
      <c r="F335" s="11"/>
      <c r="G335" s="11"/>
      <c r="H335" s="11"/>
      <c r="P335" s="134"/>
      <c r="T335" s="124"/>
      <c r="AC335" s="10"/>
      <c r="AD335" s="10"/>
      <c r="AE335" s="10"/>
      <c r="AF335" s="14"/>
    </row>
    <row r="336" spans="5:32" s="5" customFormat="1" x14ac:dyDescent="0.25">
      <c r="E336" s="11"/>
      <c r="F336" s="11"/>
      <c r="G336" s="11"/>
      <c r="H336" s="11"/>
      <c r="P336" s="134"/>
      <c r="T336" s="124"/>
      <c r="AC336" s="10"/>
      <c r="AD336" s="10"/>
      <c r="AE336" s="10"/>
      <c r="AF336" s="14"/>
    </row>
    <row r="337" spans="5:32" s="5" customFormat="1" x14ac:dyDescent="0.25">
      <c r="E337" s="11"/>
      <c r="F337" s="11"/>
      <c r="G337" s="11"/>
      <c r="H337" s="11"/>
      <c r="P337" s="134"/>
      <c r="T337" s="124"/>
      <c r="AC337" s="10"/>
      <c r="AD337" s="10"/>
      <c r="AE337" s="10"/>
      <c r="AF337" s="14"/>
    </row>
    <row r="338" spans="5:32" s="5" customFormat="1" x14ac:dyDescent="0.25">
      <c r="E338" s="11"/>
      <c r="F338" s="11"/>
      <c r="G338" s="11"/>
      <c r="H338" s="11"/>
      <c r="P338" s="134"/>
      <c r="T338" s="124"/>
      <c r="AC338" s="10"/>
      <c r="AD338" s="10"/>
      <c r="AE338" s="10"/>
      <c r="AF338" s="14"/>
    </row>
    <row r="339" spans="5:32" s="5" customFormat="1" x14ac:dyDescent="0.25">
      <c r="E339" s="11"/>
      <c r="F339" s="11"/>
      <c r="G339" s="11"/>
      <c r="H339" s="11"/>
      <c r="P339" s="134"/>
      <c r="T339" s="124"/>
      <c r="AC339" s="10"/>
      <c r="AD339" s="10"/>
      <c r="AE339" s="10"/>
      <c r="AF339" s="14"/>
    </row>
    <row r="340" spans="5:32" s="5" customFormat="1" x14ac:dyDescent="0.25">
      <c r="E340" s="11"/>
      <c r="F340" s="11"/>
      <c r="G340" s="11"/>
      <c r="H340" s="11"/>
      <c r="P340" s="134"/>
      <c r="T340" s="124"/>
      <c r="AC340" s="10"/>
      <c r="AD340" s="10"/>
      <c r="AE340" s="10"/>
      <c r="AF340" s="14"/>
    </row>
    <row r="341" spans="5:32" s="5" customFormat="1" x14ac:dyDescent="0.25">
      <c r="E341" s="11"/>
      <c r="F341" s="11"/>
      <c r="G341" s="11"/>
      <c r="H341" s="11"/>
      <c r="P341" s="134"/>
      <c r="T341" s="124"/>
      <c r="AC341" s="10"/>
      <c r="AD341" s="10"/>
      <c r="AE341" s="10"/>
      <c r="AF341" s="14"/>
    </row>
    <row r="342" spans="5:32" s="5" customFormat="1" x14ac:dyDescent="0.25">
      <c r="E342" s="11"/>
      <c r="F342" s="11"/>
      <c r="G342" s="11"/>
      <c r="H342" s="11"/>
      <c r="P342" s="134"/>
      <c r="T342" s="124"/>
      <c r="AC342" s="10"/>
      <c r="AD342" s="10"/>
      <c r="AE342" s="10"/>
      <c r="AF342" s="14"/>
    </row>
    <row r="343" spans="5:32" s="5" customFormat="1" x14ac:dyDescent="0.25">
      <c r="E343" s="11"/>
      <c r="F343" s="11"/>
      <c r="G343" s="11"/>
      <c r="H343" s="11"/>
      <c r="P343" s="134"/>
      <c r="T343" s="124"/>
      <c r="AC343" s="10"/>
      <c r="AD343" s="10"/>
      <c r="AE343" s="10"/>
      <c r="AF343" s="14"/>
    </row>
    <row r="344" spans="5:32" s="5" customFormat="1" x14ac:dyDescent="0.25">
      <c r="E344" s="11"/>
      <c r="F344" s="11"/>
      <c r="G344" s="11"/>
      <c r="H344" s="11"/>
      <c r="P344" s="134"/>
      <c r="T344" s="124"/>
      <c r="AC344" s="10"/>
      <c r="AD344" s="10"/>
      <c r="AE344" s="10"/>
      <c r="AF344" s="14"/>
    </row>
    <row r="345" spans="5:32" s="5" customFormat="1" x14ac:dyDescent="0.25">
      <c r="E345" s="11"/>
      <c r="F345" s="11"/>
      <c r="G345" s="11"/>
      <c r="H345" s="11"/>
      <c r="P345" s="134"/>
      <c r="T345" s="124"/>
      <c r="AC345" s="10"/>
      <c r="AD345" s="10"/>
      <c r="AE345" s="10"/>
      <c r="AF345" s="14"/>
    </row>
    <row r="346" spans="5:32" s="5" customFormat="1" x14ac:dyDescent="0.25">
      <c r="E346" s="11"/>
      <c r="F346" s="11"/>
      <c r="G346" s="11"/>
      <c r="H346" s="11"/>
      <c r="P346" s="134"/>
      <c r="T346" s="124"/>
      <c r="AC346" s="10"/>
      <c r="AD346" s="10"/>
      <c r="AE346" s="10"/>
      <c r="AF346" s="14"/>
    </row>
    <row r="347" spans="5:32" s="5" customFormat="1" x14ac:dyDescent="0.25">
      <c r="E347" s="11"/>
      <c r="F347" s="11"/>
      <c r="G347" s="11"/>
      <c r="H347" s="11"/>
      <c r="P347" s="134"/>
      <c r="T347" s="124"/>
      <c r="AC347" s="10"/>
      <c r="AD347" s="10"/>
      <c r="AE347" s="10"/>
      <c r="AF347" s="14"/>
    </row>
    <row r="348" spans="5:32" s="5" customFormat="1" x14ac:dyDescent="0.25">
      <c r="E348" s="11"/>
      <c r="F348" s="11"/>
      <c r="G348" s="11"/>
      <c r="H348" s="11"/>
      <c r="P348" s="134"/>
      <c r="T348" s="124"/>
      <c r="AC348" s="10"/>
      <c r="AD348" s="10"/>
      <c r="AE348" s="10"/>
      <c r="AF348" s="14"/>
    </row>
    <row r="349" spans="5:32" s="5" customFormat="1" x14ac:dyDescent="0.25">
      <c r="E349" s="11"/>
      <c r="F349" s="11"/>
      <c r="G349" s="11"/>
      <c r="H349" s="11"/>
      <c r="P349" s="134"/>
      <c r="T349" s="124"/>
      <c r="AC349" s="10"/>
      <c r="AD349" s="10"/>
      <c r="AE349" s="10"/>
      <c r="AF349" s="14"/>
    </row>
    <row r="350" spans="5:32" s="5" customFormat="1" x14ac:dyDescent="0.25">
      <c r="E350" s="11"/>
      <c r="F350" s="11"/>
      <c r="G350" s="11"/>
      <c r="H350" s="11"/>
      <c r="P350" s="134"/>
      <c r="T350" s="124"/>
      <c r="AC350" s="10"/>
      <c r="AD350" s="10"/>
      <c r="AE350" s="10"/>
      <c r="AF350" s="14"/>
    </row>
    <row r="351" spans="5:32" s="5" customFormat="1" x14ac:dyDescent="0.25">
      <c r="E351" s="11"/>
      <c r="F351" s="11"/>
      <c r="G351" s="11"/>
      <c r="H351" s="11"/>
      <c r="P351" s="134"/>
      <c r="T351" s="124"/>
      <c r="AC351" s="10"/>
      <c r="AD351" s="10"/>
      <c r="AE351" s="10"/>
      <c r="AF351" s="14"/>
    </row>
    <row r="352" spans="5:32" s="5" customFormat="1" x14ac:dyDescent="0.25">
      <c r="E352" s="11"/>
      <c r="F352" s="11"/>
      <c r="G352" s="11"/>
      <c r="H352" s="11"/>
      <c r="P352" s="134"/>
      <c r="T352" s="124"/>
      <c r="AC352" s="10"/>
      <c r="AD352" s="10"/>
      <c r="AE352" s="10"/>
      <c r="AF352" s="14"/>
    </row>
    <row r="353" spans="5:32" s="5" customFormat="1" x14ac:dyDescent="0.25">
      <c r="E353" s="11"/>
      <c r="F353" s="11"/>
      <c r="G353" s="11"/>
      <c r="H353" s="11"/>
      <c r="P353" s="134"/>
      <c r="T353" s="124"/>
      <c r="AC353" s="10"/>
      <c r="AD353" s="10"/>
      <c r="AE353" s="10"/>
      <c r="AF353" s="14"/>
    </row>
    <row r="354" spans="5:32" s="5" customFormat="1" x14ac:dyDescent="0.25">
      <c r="E354" s="11"/>
      <c r="F354" s="11"/>
      <c r="G354" s="11"/>
      <c r="H354" s="11"/>
      <c r="P354" s="134"/>
      <c r="T354" s="124"/>
      <c r="AC354" s="10"/>
      <c r="AD354" s="10"/>
      <c r="AE354" s="10"/>
      <c r="AF354" s="14"/>
    </row>
    <row r="355" spans="5:32" s="5" customFormat="1" x14ac:dyDescent="0.25">
      <c r="E355" s="11"/>
      <c r="F355" s="11"/>
      <c r="G355" s="11"/>
      <c r="H355" s="11"/>
      <c r="P355" s="134"/>
      <c r="T355" s="124"/>
      <c r="AC355" s="10"/>
      <c r="AD355" s="10"/>
      <c r="AE355" s="10"/>
      <c r="AF355" s="14"/>
    </row>
    <row r="356" spans="5:32" s="5" customFormat="1" x14ac:dyDescent="0.25">
      <c r="E356" s="11"/>
      <c r="F356" s="11"/>
      <c r="G356" s="11"/>
      <c r="H356" s="11"/>
      <c r="P356" s="134"/>
      <c r="T356" s="124"/>
      <c r="AC356" s="10"/>
      <c r="AD356" s="10"/>
      <c r="AE356" s="10"/>
      <c r="AF356" s="14"/>
    </row>
    <row r="357" spans="5:32" s="5" customFormat="1" x14ac:dyDescent="0.25">
      <c r="E357" s="11"/>
      <c r="F357" s="11"/>
      <c r="G357" s="11"/>
      <c r="H357" s="11"/>
      <c r="P357" s="134"/>
      <c r="T357" s="124"/>
      <c r="AC357" s="10"/>
      <c r="AD357" s="10"/>
      <c r="AE357" s="10"/>
      <c r="AF357" s="14"/>
    </row>
    <row r="358" spans="5:32" s="5" customFormat="1" x14ac:dyDescent="0.25">
      <c r="E358" s="11"/>
      <c r="F358" s="11"/>
      <c r="G358" s="11"/>
      <c r="H358" s="11"/>
      <c r="P358" s="134"/>
      <c r="T358" s="124"/>
      <c r="AC358" s="10"/>
      <c r="AD358" s="10"/>
      <c r="AE358" s="10"/>
      <c r="AF358" s="14"/>
    </row>
    <row r="359" spans="5:32" s="5" customFormat="1" x14ac:dyDescent="0.25">
      <c r="E359" s="11"/>
      <c r="F359" s="11"/>
      <c r="G359" s="11"/>
      <c r="H359" s="11"/>
      <c r="P359" s="134"/>
      <c r="T359" s="124"/>
      <c r="AC359" s="10"/>
      <c r="AD359" s="10"/>
      <c r="AE359" s="10"/>
      <c r="AF359" s="14"/>
    </row>
    <row r="360" spans="5:32" s="5" customFormat="1" x14ac:dyDescent="0.25">
      <c r="E360" s="11"/>
      <c r="F360" s="11"/>
      <c r="G360" s="11"/>
      <c r="H360" s="11"/>
      <c r="P360" s="134"/>
      <c r="T360" s="124"/>
      <c r="AC360" s="10"/>
      <c r="AD360" s="10"/>
      <c r="AE360" s="10"/>
      <c r="AF360" s="14"/>
    </row>
    <row r="361" spans="5:32" s="5" customFormat="1" x14ac:dyDescent="0.25">
      <c r="E361" s="11"/>
      <c r="F361" s="11"/>
      <c r="G361" s="11"/>
      <c r="H361" s="11"/>
      <c r="P361" s="134"/>
      <c r="T361" s="124"/>
      <c r="AC361" s="10"/>
      <c r="AD361" s="10"/>
      <c r="AE361" s="10"/>
      <c r="AF361" s="14"/>
    </row>
    <row r="362" spans="5:32" s="5" customFormat="1" x14ac:dyDescent="0.25">
      <c r="E362" s="11"/>
      <c r="F362" s="11"/>
      <c r="G362" s="11"/>
      <c r="H362" s="11"/>
      <c r="P362" s="134"/>
      <c r="T362" s="124"/>
      <c r="AC362" s="10"/>
      <c r="AD362" s="10"/>
      <c r="AE362" s="10"/>
      <c r="AF362" s="14"/>
    </row>
    <row r="363" spans="5:32" s="5" customFormat="1" x14ac:dyDescent="0.25">
      <c r="E363" s="11"/>
      <c r="F363" s="11"/>
      <c r="G363" s="11"/>
      <c r="H363" s="11"/>
      <c r="P363" s="134"/>
      <c r="T363" s="124"/>
      <c r="AC363" s="10"/>
      <c r="AD363" s="10"/>
      <c r="AE363" s="10"/>
      <c r="AF363" s="14"/>
    </row>
    <row r="364" spans="5:32" s="5" customFormat="1" x14ac:dyDescent="0.25">
      <c r="E364" s="11"/>
      <c r="F364" s="11"/>
      <c r="G364" s="11"/>
      <c r="H364" s="11"/>
      <c r="P364" s="134"/>
      <c r="T364" s="124"/>
      <c r="AC364" s="10"/>
      <c r="AD364" s="10"/>
      <c r="AE364" s="10"/>
      <c r="AF364" s="14"/>
    </row>
    <row r="365" spans="5:32" s="5" customFormat="1" x14ac:dyDescent="0.25">
      <c r="E365" s="11"/>
      <c r="F365" s="11"/>
      <c r="G365" s="11"/>
      <c r="H365" s="11"/>
      <c r="P365" s="134"/>
      <c r="T365" s="124"/>
      <c r="AC365" s="10"/>
      <c r="AD365" s="10"/>
      <c r="AE365" s="10"/>
      <c r="AF365" s="14"/>
    </row>
    <row r="366" spans="5:32" s="5" customFormat="1" x14ac:dyDescent="0.25">
      <c r="E366" s="11"/>
      <c r="F366" s="11"/>
      <c r="G366" s="11"/>
      <c r="H366" s="11"/>
      <c r="P366" s="134"/>
      <c r="T366" s="124"/>
      <c r="AC366" s="10"/>
      <c r="AD366" s="10"/>
      <c r="AE366" s="10"/>
      <c r="AF366" s="14"/>
    </row>
    <row r="367" spans="5:32" s="5" customFormat="1" x14ac:dyDescent="0.25">
      <c r="E367" s="11"/>
      <c r="F367" s="11"/>
      <c r="G367" s="11"/>
      <c r="H367" s="11"/>
      <c r="P367" s="134"/>
      <c r="T367" s="124"/>
      <c r="AC367" s="10"/>
      <c r="AD367" s="10"/>
      <c r="AE367" s="10"/>
      <c r="AF367" s="14"/>
    </row>
    <row r="368" spans="5:32" s="5" customFormat="1" x14ac:dyDescent="0.25">
      <c r="E368" s="11"/>
      <c r="F368" s="11"/>
      <c r="G368" s="11"/>
      <c r="H368" s="11"/>
      <c r="P368" s="134"/>
      <c r="T368" s="124"/>
      <c r="AC368" s="10"/>
      <c r="AD368" s="10"/>
      <c r="AE368" s="10"/>
      <c r="AF368" s="14"/>
    </row>
    <row r="369" spans="5:32" s="5" customFormat="1" x14ac:dyDescent="0.25">
      <c r="E369" s="11"/>
      <c r="F369" s="11"/>
      <c r="G369" s="11"/>
      <c r="H369" s="11"/>
      <c r="P369" s="134"/>
      <c r="T369" s="124"/>
      <c r="AC369" s="10"/>
      <c r="AD369" s="10"/>
      <c r="AE369" s="10"/>
      <c r="AF369" s="14"/>
    </row>
    <row r="370" spans="5:32" s="5" customFormat="1" x14ac:dyDescent="0.25">
      <c r="E370" s="11"/>
      <c r="F370" s="11"/>
      <c r="G370" s="11"/>
      <c r="H370" s="11"/>
      <c r="P370" s="134"/>
      <c r="T370" s="124"/>
      <c r="AC370" s="10"/>
      <c r="AD370" s="10"/>
      <c r="AE370" s="10"/>
      <c r="AF370" s="14"/>
    </row>
    <row r="371" spans="5:32" s="5" customFormat="1" x14ac:dyDescent="0.25">
      <c r="E371" s="11"/>
      <c r="F371" s="11"/>
      <c r="G371" s="11"/>
      <c r="H371" s="11"/>
      <c r="P371" s="134"/>
      <c r="T371" s="124"/>
      <c r="AC371" s="10"/>
      <c r="AD371" s="10"/>
      <c r="AE371" s="10"/>
      <c r="AF371" s="14"/>
    </row>
    <row r="372" spans="5:32" s="5" customFormat="1" x14ac:dyDescent="0.25">
      <c r="E372" s="11"/>
      <c r="F372" s="11"/>
      <c r="G372" s="11"/>
      <c r="H372" s="11"/>
      <c r="P372" s="134"/>
      <c r="T372" s="124"/>
      <c r="AC372" s="10"/>
      <c r="AD372" s="10"/>
      <c r="AE372" s="10"/>
      <c r="AF372" s="14"/>
    </row>
  </sheetData>
  <mergeCells count="54">
    <mergeCell ref="AL6:AN7"/>
    <mergeCell ref="L6:L9"/>
    <mergeCell ref="P6:P9"/>
    <mergeCell ref="A1:A5"/>
    <mergeCell ref="B1:L3"/>
    <mergeCell ref="M1:P3"/>
    <mergeCell ref="Q1:AK1"/>
    <mergeCell ref="AL1:AN1"/>
    <mergeCell ref="AL2:AN2"/>
    <mergeCell ref="AL3:AN3"/>
    <mergeCell ref="AL4:AN5"/>
    <mergeCell ref="AL8:AN8"/>
    <mergeCell ref="C6:C9"/>
    <mergeCell ref="B6:B9"/>
    <mergeCell ref="A6:A9"/>
    <mergeCell ref="AB6:AB9"/>
    <mergeCell ref="AH6:AH7"/>
    <mergeCell ref="AI6:AI7"/>
    <mergeCell ref="AJ6:AJ7"/>
    <mergeCell ref="AK6:AK7"/>
    <mergeCell ref="D6:D9"/>
    <mergeCell ref="E6:E9"/>
    <mergeCell ref="F6:F9"/>
    <mergeCell ref="G6:G9"/>
    <mergeCell ref="H6:H9"/>
    <mergeCell ref="M8:O8"/>
    <mergeCell ref="Q2:AK2"/>
    <mergeCell ref="Q3:AK3"/>
    <mergeCell ref="B4:L5"/>
    <mergeCell ref="M4:P5"/>
    <mergeCell ref="Q4:AK5"/>
    <mergeCell ref="Y8:AA8"/>
    <mergeCell ref="AG6:AG7"/>
    <mergeCell ref="Y6:AA7"/>
    <mergeCell ref="T6:T7"/>
    <mergeCell ref="U6:W7"/>
    <mergeCell ref="X6:X7"/>
    <mergeCell ref="AF6:AF9"/>
    <mergeCell ref="A53:A56"/>
    <mergeCell ref="A58:A60"/>
    <mergeCell ref="A64:A69"/>
    <mergeCell ref="AC6:AE7"/>
    <mergeCell ref="AC8:AE8"/>
    <mergeCell ref="A28:A31"/>
    <mergeCell ref="A33:A37"/>
    <mergeCell ref="A39:A51"/>
    <mergeCell ref="I6:K7"/>
    <mergeCell ref="M6:O7"/>
    <mergeCell ref="Q6:S7"/>
    <mergeCell ref="A10:A11"/>
    <mergeCell ref="A13:A24"/>
    <mergeCell ref="I8:K8"/>
    <mergeCell ref="Q8:S8"/>
    <mergeCell ref="U8:W8"/>
  </mergeCells>
  <pageMargins left="0.7" right="0.7" top="0.75" bottom="0.75" header="0.3" footer="0.3"/>
  <pageSetup orientation="portrait" r:id="rId1"/>
  <ignoredErrors>
    <ignoredError sqref="AE12"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Enrique Arias Vera</dc:creator>
  <cp:lastModifiedBy>carolina sanchez sandino</cp:lastModifiedBy>
  <dcterms:created xsi:type="dcterms:W3CDTF">2022-03-16T13:07:31Z</dcterms:created>
  <dcterms:modified xsi:type="dcterms:W3CDTF">2022-03-24T15:16:50Z</dcterms:modified>
</cp:coreProperties>
</file>