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ThisWorkbook"/>
  <mc:AlternateContent xmlns:mc="http://schemas.openxmlformats.org/markup-compatibility/2006">
    <mc:Choice Requires="x15">
      <x15ac:absPath xmlns:x15ac="http://schemas.microsoft.com/office/spreadsheetml/2010/11/ac" url="https://scjgovcol-my.sharepoint.com/personal/pablo_molano_scj_gov_co/Documents/riesgos/Corrupcion/"/>
    </mc:Choice>
  </mc:AlternateContent>
  <xr:revisionPtr revIDLastSave="623" documentId="8_{A4377BBE-BF76-4C4F-AE9B-FD9CC6995B4D}" xr6:coauthVersionLast="46" xr6:coauthVersionMax="46" xr10:uidLastSave="{AFB087C5-DE46-47D4-80E9-60137B4FEE6E}"/>
  <bookViews>
    <workbookView xWindow="-120" yWindow="-120" windowWidth="20730" windowHeight="11160" xr2:uid="{00000000-000D-0000-FFFF-FFFF00000000}"/>
  </bookViews>
  <sheets>
    <sheet name="SDSCJ" sheetId="11" r:id="rId1"/>
    <sheet name="Componente PAAC" sheetId="14" r:id="rId2"/>
    <sheet name="MAPA RESUMEN OAP" sheetId="9" r:id="rId3"/>
    <sheet name="IDENTIFICACIÓN DEL RC" sheetId="4" r:id="rId4"/>
    <sheet name="DEFINICIÓN DEL RC" sheetId="1" r:id="rId5"/>
    <sheet name="CALIFICACION DE IMPACTO" sheetId="12" r:id="rId6"/>
    <sheet name="ANÁLISIS DEL RC" sheetId="5" r:id="rId7"/>
    <sheet name="CONTROL DEL RC" sheetId="7" r:id="rId8"/>
    <sheet name="VALORACIÓN DEL RC CON CONTROL" sheetId="8" r:id="rId9"/>
    <sheet name="TRATAMIENTO DE RIESGO RESIDUAL " sheetId="13" r:id="rId10"/>
    <sheet name="CONTROL DE CAMBIOS" sheetId="10" state="hidden" r:id="rId11"/>
    <sheet name="TABLA DE INFORMACIÓN" sheetId="2" state="hidden" r:id="rId12"/>
  </sheets>
  <definedNames>
    <definedName name="_xlnm._FilterDatabase" localSheetId="6" hidden="1">'ANÁLISIS DEL RC'!$A$8:$G$8</definedName>
    <definedName name="_xlnm._FilterDatabase" localSheetId="7" hidden="1">'CONTROL DEL RC'!$A$8:$R$47</definedName>
    <definedName name="_xlnm._FilterDatabase" localSheetId="4" hidden="1">'DEFINICIÓN DEL RC'!$A$8:$G$8</definedName>
    <definedName name="_xlnm._FilterDatabase" localSheetId="3" hidden="1">'IDENTIFICACIÓN DEL RC'!$A$8:$E$30</definedName>
    <definedName name="_xlnm._FilterDatabase" localSheetId="2" hidden="1">'MAPA RESUMEN OAP'!$A$8:$P$47</definedName>
    <definedName name="_xlnm._FilterDatabase" localSheetId="9" hidden="1">'TRATAMIENTO DE RIESGO RESIDUAL '!$A$9:$I$9</definedName>
    <definedName name="_xlnm._FilterDatabase" localSheetId="8" hidden="1">'VALORACIÓN DEL RC CON CONTROL'!$A$8:$G$9</definedName>
    <definedName name="_xlnm.Print_Area" localSheetId="6">'ANÁLISIS DEL RC'!$A$1:$G$34</definedName>
    <definedName name="_xlnm.Print_Area" localSheetId="4">'DEFINICIÓN DEL RC'!$A$1:$G$34</definedName>
    <definedName name="_xlnm.Print_Area" localSheetId="2">'MAPA RESUMEN OAP'!$A$1:$P$53</definedName>
    <definedName name="_xlnm.Print_Area" localSheetId="9">'TRATAMIENTO DE RIESGO RESIDUAL '!$A$1:$I$37</definedName>
    <definedName name="_xlnm.Print_Titles" localSheetId="9">'TRATAMIENTO DE RIESGO RESIDUAL '!$1:$9</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9" l="1"/>
  <c r="E12" i="9"/>
  <c r="E13" i="9"/>
  <c r="E14" i="9"/>
  <c r="E15" i="9"/>
  <c r="E16" i="9"/>
  <c r="E17" i="9"/>
  <c r="E21" i="9"/>
  <c r="E23" i="9"/>
  <c r="E26" i="9"/>
  <c r="E30" i="9"/>
  <c r="E34" i="9"/>
  <c r="E35" i="9"/>
  <c r="E37" i="9"/>
  <c r="E39" i="9"/>
  <c r="E41" i="9"/>
  <c r="E42" i="9"/>
  <c r="E43" i="9"/>
  <c r="E45" i="9"/>
  <c r="E46" i="9"/>
  <c r="E47" i="9"/>
  <c r="E9" i="9"/>
  <c r="C10" i="9"/>
  <c r="C12" i="9"/>
  <c r="C13" i="9"/>
  <c r="C14" i="9"/>
  <c r="C15" i="9"/>
  <c r="C16" i="9"/>
  <c r="C17" i="9"/>
  <c r="C21" i="9"/>
  <c r="C23" i="9"/>
  <c r="C26" i="9"/>
  <c r="C30" i="9"/>
  <c r="C34" i="9"/>
  <c r="C35" i="9"/>
  <c r="C37" i="9"/>
  <c r="C39" i="9"/>
  <c r="C41" i="9"/>
  <c r="C42" i="9"/>
  <c r="C43" i="9"/>
  <c r="C45" i="9"/>
  <c r="C46" i="9"/>
  <c r="C47" i="9"/>
  <c r="C9" i="9"/>
  <c r="C10" i="7" l="1"/>
  <c r="C11" i="7"/>
  <c r="C12" i="7"/>
  <c r="C15" i="7"/>
  <c r="C14" i="7"/>
  <c r="C13"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9" i="7"/>
  <c r="C10" i="5" l="1"/>
  <c r="C11" i="5"/>
  <c r="C12" i="5"/>
  <c r="C13" i="5"/>
  <c r="C14" i="5"/>
  <c r="C15" i="5"/>
  <c r="C16" i="5"/>
  <c r="C17" i="5"/>
  <c r="C18" i="5"/>
  <c r="C19" i="5"/>
  <c r="C20" i="5"/>
  <c r="C21" i="5"/>
  <c r="C22" i="5"/>
  <c r="C23" i="5"/>
  <c r="C24" i="5"/>
  <c r="C25" i="5"/>
  <c r="C26" i="5"/>
  <c r="C27" i="5"/>
  <c r="C28" i="5"/>
  <c r="C29" i="5"/>
  <c r="C30" i="5"/>
  <c r="C9" i="5"/>
  <c r="B45" i="9" l="1"/>
  <c r="D45" i="9"/>
  <c r="J44" i="9"/>
  <c r="J45" i="9"/>
  <c r="G45" i="9"/>
  <c r="J22" i="9" l="1"/>
  <c r="G22" i="9"/>
  <c r="N22" i="7" l="1"/>
  <c r="O22" i="7" s="1"/>
  <c r="Q22" i="7" s="1"/>
  <c r="R22" i="7" s="1"/>
  <c r="B22" i="7"/>
  <c r="J40" i="9" l="1"/>
  <c r="G40" i="9"/>
  <c r="J25" i="9" l="1"/>
  <c r="G25" i="9"/>
  <c r="N25" i="7"/>
  <c r="O25" i="7" s="1"/>
  <c r="Q25" i="7" s="1"/>
  <c r="R25" i="7" s="1"/>
  <c r="B25" i="7"/>
  <c r="N40" i="7" l="1"/>
  <c r="O40" i="7" s="1"/>
  <c r="Q40" i="7" s="1"/>
  <c r="R40" i="7" s="1"/>
  <c r="B40" i="7"/>
  <c r="J47" i="9" l="1"/>
  <c r="G47" i="9"/>
  <c r="B47" i="9"/>
  <c r="D47" i="9"/>
  <c r="B46" i="7"/>
  <c r="B45" i="7"/>
  <c r="B44" i="7"/>
  <c r="B43" i="7"/>
  <c r="B42" i="7"/>
  <c r="B41" i="7"/>
  <c r="B39" i="7"/>
  <c r="B38" i="7"/>
  <c r="B37" i="7"/>
  <c r="B36" i="7"/>
  <c r="B35" i="7"/>
  <c r="B34" i="7"/>
  <c r="B33" i="7"/>
  <c r="B32" i="7"/>
  <c r="B31" i="7"/>
  <c r="B30" i="7"/>
  <c r="B29" i="7"/>
  <c r="B28" i="7"/>
  <c r="B27" i="7"/>
  <c r="B26" i="7"/>
  <c r="B24" i="7"/>
  <c r="B23" i="7"/>
  <c r="B21" i="7"/>
  <c r="B20" i="7"/>
  <c r="B19" i="7"/>
  <c r="B18" i="7"/>
  <c r="B17" i="7"/>
  <c r="B16" i="7"/>
  <c r="B13" i="7"/>
  <c r="B14" i="7"/>
  <c r="B15" i="7"/>
  <c r="B12" i="7"/>
  <c r="B11" i="7"/>
  <c r="B10" i="7"/>
  <c r="B9" i="7"/>
  <c r="B29" i="5"/>
  <c r="B28" i="5"/>
  <c r="B27" i="5"/>
  <c r="B26" i="5"/>
  <c r="B25" i="5"/>
  <c r="B24" i="5"/>
  <c r="B23" i="5"/>
  <c r="B22" i="5"/>
  <c r="B21" i="5"/>
  <c r="B20" i="5"/>
  <c r="B19" i="5"/>
  <c r="B18" i="5"/>
  <c r="B17" i="5"/>
  <c r="B16" i="5"/>
  <c r="B15" i="5"/>
  <c r="B14" i="5"/>
  <c r="B13" i="5"/>
  <c r="B12" i="5"/>
  <c r="B11" i="5"/>
  <c r="B10" i="5"/>
  <c r="B9" i="5"/>
  <c r="B31" i="13"/>
  <c r="B30" i="13"/>
  <c r="B29" i="13"/>
  <c r="B28" i="13"/>
  <c r="B27" i="13"/>
  <c r="B26" i="13"/>
  <c r="B25" i="13"/>
  <c r="B24" i="13"/>
  <c r="B23" i="13"/>
  <c r="B22" i="13"/>
  <c r="B21" i="13"/>
  <c r="B20" i="13"/>
  <c r="B19" i="13"/>
  <c r="B18" i="13"/>
  <c r="B17" i="13"/>
  <c r="B16" i="13"/>
  <c r="B15" i="13"/>
  <c r="B14" i="13"/>
  <c r="B13" i="13"/>
  <c r="B12" i="13"/>
  <c r="B11" i="13"/>
  <c r="B10" i="13"/>
  <c r="C31" i="13"/>
  <c r="B47" i="7"/>
  <c r="N47" i="7"/>
  <c r="O47" i="7" s="1"/>
  <c r="Q47" i="7" s="1"/>
  <c r="R47" i="7" s="1"/>
  <c r="B30" i="5"/>
  <c r="F30" i="5"/>
  <c r="G30" i="5" s="1"/>
  <c r="F47" i="9" s="1"/>
  <c r="B30" i="1"/>
  <c r="C30" i="1"/>
  <c r="F31" i="8" l="1"/>
  <c r="C31" i="8"/>
  <c r="D31" i="8" s="1"/>
  <c r="E31" i="8" s="1"/>
  <c r="G31" i="8" s="1"/>
  <c r="I47" i="9" s="1"/>
  <c r="G44" i="9"/>
  <c r="C29" i="13"/>
  <c r="N45" i="7"/>
  <c r="C29" i="8" s="1"/>
  <c r="F28" i="5"/>
  <c r="H47" i="9" l="1"/>
  <c r="G28" i="5"/>
  <c r="F45" i="9" s="1"/>
  <c r="F29" i="8"/>
  <c r="O45" i="7"/>
  <c r="Q45" i="7" s="1"/>
  <c r="R45" i="7" s="1"/>
  <c r="C28" i="1"/>
  <c r="B28" i="1"/>
  <c r="D29" i="8" l="1"/>
  <c r="H44" i="9"/>
  <c r="N44" i="7"/>
  <c r="O44" i="7" s="1"/>
  <c r="Q44" i="7" s="1"/>
  <c r="R44" i="7" s="1"/>
  <c r="E29" i="8" l="1"/>
  <c r="G29" i="8" s="1"/>
  <c r="I45" i="9" s="1"/>
  <c r="J14" i="9"/>
  <c r="J15" i="9"/>
  <c r="G14" i="9"/>
  <c r="G15" i="9"/>
  <c r="B15" i="9"/>
  <c r="B13" i="9"/>
  <c r="B14" i="9"/>
  <c r="D14" i="9"/>
  <c r="D15" i="9"/>
  <c r="B10" i="1"/>
  <c r="B11" i="1"/>
  <c r="B12" i="1"/>
  <c r="B13" i="1"/>
  <c r="B14" i="1"/>
  <c r="B15" i="1"/>
  <c r="B16" i="1"/>
  <c r="B17" i="1"/>
  <c r="B18" i="1"/>
  <c r="B19" i="1"/>
  <c r="B20" i="1"/>
  <c r="B21" i="1"/>
  <c r="B22" i="1"/>
  <c r="B23" i="1"/>
  <c r="B24" i="1"/>
  <c r="B25" i="1"/>
  <c r="B26" i="1"/>
  <c r="B27" i="1"/>
  <c r="B29" i="1"/>
  <c r="B9" i="1"/>
  <c r="C30" i="13"/>
  <c r="C28" i="13"/>
  <c r="C27" i="13"/>
  <c r="C26" i="13"/>
  <c r="C25" i="13"/>
  <c r="C24" i="13"/>
  <c r="C23" i="13"/>
  <c r="C22" i="13"/>
  <c r="C21" i="13"/>
  <c r="C20" i="13"/>
  <c r="C19" i="13"/>
  <c r="C18" i="13"/>
  <c r="C17" i="13"/>
  <c r="C16" i="13"/>
  <c r="C15" i="13"/>
  <c r="C14" i="13"/>
  <c r="C13" i="13"/>
  <c r="C12" i="13"/>
  <c r="C11" i="13"/>
  <c r="C10" i="13"/>
  <c r="N13" i="7"/>
  <c r="C15" i="8" s="1"/>
  <c r="N14" i="7"/>
  <c r="C14" i="8" s="1"/>
  <c r="F14" i="5"/>
  <c r="F13" i="5"/>
  <c r="G13" i="5" l="1"/>
  <c r="F14" i="9" s="1"/>
  <c r="F14" i="8"/>
  <c r="G14" i="5"/>
  <c r="F15" i="9" s="1"/>
  <c r="F15" i="8"/>
  <c r="O14" i="7"/>
  <c r="Q14" i="7" s="1"/>
  <c r="R14" i="7" s="1"/>
  <c r="D14" i="8"/>
  <c r="O13" i="7"/>
  <c r="Q13" i="7" s="1"/>
  <c r="R13" i="7" s="1"/>
  <c r="D15" i="8"/>
  <c r="C14" i="1"/>
  <c r="C13" i="1"/>
  <c r="E15" i="8" l="1"/>
  <c r="G15" i="8" s="1"/>
  <c r="I15" i="9" s="1"/>
  <c r="E14" i="8"/>
  <c r="G14" i="8" s="1"/>
  <c r="I14" i="9" s="1"/>
  <c r="H14" i="9"/>
  <c r="H15" i="9"/>
  <c r="J24" i="9"/>
  <c r="J23" i="9"/>
  <c r="D23" i="9"/>
  <c r="B23" i="9"/>
  <c r="G23" i="9"/>
  <c r="G24" i="9"/>
  <c r="N24" i="7"/>
  <c r="O24" i="7" s="1"/>
  <c r="Q24" i="7" s="1"/>
  <c r="R24" i="7" s="1"/>
  <c r="N23" i="7"/>
  <c r="F18" i="5"/>
  <c r="C18" i="1"/>
  <c r="C19" i="8" l="1"/>
  <c r="H22" i="9" s="1"/>
  <c r="G18" i="5"/>
  <c r="F23" i="9" s="1"/>
  <c r="F19" i="8"/>
  <c r="O23" i="7"/>
  <c r="Q23" i="7" s="1"/>
  <c r="R23" i="7" s="1"/>
  <c r="C10" i="1"/>
  <c r="C11" i="1"/>
  <c r="C12" i="1"/>
  <c r="C15" i="1"/>
  <c r="C16" i="1"/>
  <c r="C17" i="1"/>
  <c r="C19" i="1"/>
  <c r="C20" i="1"/>
  <c r="C21" i="1"/>
  <c r="C22" i="1"/>
  <c r="C23" i="1"/>
  <c r="C24" i="1"/>
  <c r="C25" i="1"/>
  <c r="C26" i="1"/>
  <c r="C27" i="1"/>
  <c r="C29" i="1"/>
  <c r="C9" i="1"/>
  <c r="B46" i="9"/>
  <c r="B43" i="9"/>
  <c r="B42" i="9"/>
  <c r="B41" i="9"/>
  <c r="B39" i="9"/>
  <c r="B37" i="9"/>
  <c r="B35" i="9"/>
  <c r="B34" i="9"/>
  <c r="B30" i="9"/>
  <c r="B26" i="9"/>
  <c r="B17" i="9"/>
  <c r="B16" i="9"/>
  <c r="B12" i="9"/>
  <c r="B10" i="9"/>
  <c r="B9" i="9"/>
  <c r="D46" i="9"/>
  <c r="D43" i="9"/>
  <c r="D42" i="9"/>
  <c r="D41" i="9"/>
  <c r="D39" i="9"/>
  <c r="D37" i="9"/>
  <c r="D35" i="9"/>
  <c r="D34" i="9"/>
  <c r="D30" i="9"/>
  <c r="D26" i="9"/>
  <c r="D21" i="9"/>
  <c r="D17" i="9"/>
  <c r="D16" i="9"/>
  <c r="D13" i="9"/>
  <c r="D12" i="9"/>
  <c r="D10" i="9"/>
  <c r="D9" i="9"/>
  <c r="D19" i="8" l="1"/>
  <c r="E19" i="8" s="1"/>
  <c r="G19" i="8" s="1"/>
  <c r="I23" i="9" s="1"/>
  <c r="H23" i="9"/>
  <c r="F32" i="12"/>
  <c r="G32" i="12" s="1"/>
  <c r="J27" i="9" l="1"/>
  <c r="J28" i="9"/>
  <c r="J29" i="9"/>
  <c r="J30" i="9"/>
  <c r="J31" i="9"/>
  <c r="J32" i="9"/>
  <c r="J33" i="9"/>
  <c r="J41" i="9"/>
  <c r="J35" i="9"/>
  <c r="J36" i="9"/>
  <c r="J37" i="9"/>
  <c r="J38" i="9"/>
  <c r="J43" i="9"/>
  <c r="J21" i="9"/>
  <c r="J16" i="9"/>
  <c r="J13" i="9"/>
  <c r="J39" i="9"/>
  <c r="J34" i="9"/>
  <c r="J46" i="9"/>
  <c r="J9" i="9"/>
  <c r="J10" i="9"/>
  <c r="J11" i="9"/>
  <c r="J12" i="9"/>
  <c r="J17" i="9"/>
  <c r="J18" i="9"/>
  <c r="J19" i="9"/>
  <c r="J20" i="9"/>
  <c r="J42" i="9"/>
  <c r="J26" i="9"/>
  <c r="F26" i="5"/>
  <c r="F16" i="5"/>
  <c r="F11" i="5"/>
  <c r="F10" i="5"/>
  <c r="F9" i="5"/>
  <c r="F29" i="5"/>
  <c r="F30" i="8" s="1"/>
  <c r="F21" i="5"/>
  <c r="F24" i="5"/>
  <c r="F12" i="5"/>
  <c r="F15" i="5"/>
  <c r="F17" i="5"/>
  <c r="F27" i="5"/>
  <c r="F23" i="5"/>
  <c r="F22" i="5"/>
  <c r="F25" i="5"/>
  <c r="F20" i="5"/>
  <c r="F19" i="5"/>
  <c r="N30" i="7"/>
  <c r="O30" i="7" s="1"/>
  <c r="Q30" i="7" s="1"/>
  <c r="R30" i="7" s="1"/>
  <c r="N31" i="7"/>
  <c r="O31" i="7" s="1"/>
  <c r="Q31" i="7" s="1"/>
  <c r="R31" i="7" s="1"/>
  <c r="N32" i="7"/>
  <c r="N33" i="7"/>
  <c r="O33" i="7" s="1"/>
  <c r="Q33" i="7" s="1"/>
  <c r="R33" i="7" s="1"/>
  <c r="N41" i="7"/>
  <c r="N35" i="7"/>
  <c r="N36" i="7"/>
  <c r="O36" i="7" s="1"/>
  <c r="Q36" i="7" s="1"/>
  <c r="R36" i="7" s="1"/>
  <c r="N37" i="7"/>
  <c r="N38" i="7"/>
  <c r="O38" i="7" s="1"/>
  <c r="Q38" i="7" s="1"/>
  <c r="R38" i="7" s="1"/>
  <c r="N43" i="7"/>
  <c r="N21" i="7"/>
  <c r="C18" i="8" s="1"/>
  <c r="N16" i="7"/>
  <c r="N15" i="7"/>
  <c r="C13" i="8" s="1"/>
  <c r="N39" i="7"/>
  <c r="C25" i="8" s="1"/>
  <c r="N34" i="7"/>
  <c r="C22" i="8" s="1"/>
  <c r="N46" i="7"/>
  <c r="N9" i="7"/>
  <c r="C10" i="8" s="1"/>
  <c r="N10" i="7"/>
  <c r="N11" i="7"/>
  <c r="O11" i="7" s="1"/>
  <c r="Q11" i="7" s="1"/>
  <c r="R11" i="7" s="1"/>
  <c r="N12" i="7"/>
  <c r="C12" i="8" s="1"/>
  <c r="N17" i="7"/>
  <c r="N18" i="7"/>
  <c r="O18" i="7" s="1"/>
  <c r="Q18" i="7" s="1"/>
  <c r="R18" i="7" s="1"/>
  <c r="N19" i="7"/>
  <c r="O19" i="7" s="1"/>
  <c r="Q19" i="7" s="1"/>
  <c r="R19" i="7" s="1"/>
  <c r="N20" i="7"/>
  <c r="N42" i="7"/>
  <c r="C27" i="8" s="1"/>
  <c r="G38" i="9"/>
  <c r="G36" i="9"/>
  <c r="G11" i="9"/>
  <c r="G42" i="9"/>
  <c r="G18" i="9"/>
  <c r="G19" i="9"/>
  <c r="G20" i="9"/>
  <c r="G17" i="9"/>
  <c r="G12" i="9"/>
  <c r="G10" i="9"/>
  <c r="G9" i="9"/>
  <c r="G34" i="9"/>
  <c r="G46" i="9"/>
  <c r="G30" i="9"/>
  <c r="G31" i="9"/>
  <c r="G32" i="9"/>
  <c r="G33" i="9"/>
  <c r="G41" i="9"/>
  <c r="G35" i="9"/>
  <c r="G37" i="9"/>
  <c r="G43" i="9"/>
  <c r="G21" i="9"/>
  <c r="G16" i="9"/>
  <c r="G13" i="9"/>
  <c r="G39" i="9"/>
  <c r="G29" i="9"/>
  <c r="G28" i="9"/>
  <c r="G27" i="9"/>
  <c r="B21" i="9"/>
  <c r="N26" i="7"/>
  <c r="N27" i="7"/>
  <c r="O27" i="7" s="1"/>
  <c r="Q27" i="7" s="1"/>
  <c r="R27" i="7" s="1"/>
  <c r="N28" i="7"/>
  <c r="O28" i="7" s="1"/>
  <c r="Q28" i="7" s="1"/>
  <c r="R28" i="7" s="1"/>
  <c r="N29" i="7"/>
  <c r="O29" i="7" s="1"/>
  <c r="Q29" i="7" s="1"/>
  <c r="R29" i="7" s="1"/>
  <c r="O41" i="7"/>
  <c r="Q41" i="7" s="1"/>
  <c r="R41" i="7" s="1"/>
  <c r="G26" i="9"/>
  <c r="O21" i="7" l="1"/>
  <c r="Q21" i="7" s="1"/>
  <c r="R21" i="7" s="1"/>
  <c r="O34" i="7"/>
  <c r="Q34" i="7" s="1"/>
  <c r="R34" i="7" s="1"/>
  <c r="C23" i="8"/>
  <c r="C21" i="8"/>
  <c r="H30" i="9" s="1"/>
  <c r="C17" i="8"/>
  <c r="H17" i="9" s="1"/>
  <c r="C20" i="8"/>
  <c r="D20" i="8" s="1"/>
  <c r="E20" i="8" s="1"/>
  <c r="C11" i="8"/>
  <c r="H10" i="9" s="1"/>
  <c r="C28" i="8"/>
  <c r="H43" i="9" s="1"/>
  <c r="C30" i="8"/>
  <c r="C16" i="8"/>
  <c r="C24" i="8"/>
  <c r="H37" i="9" s="1"/>
  <c r="C26" i="8"/>
  <c r="H41" i="9" s="1"/>
  <c r="O26" i="7"/>
  <c r="Q26" i="7" s="1"/>
  <c r="R26" i="7" s="1"/>
  <c r="H26" i="9"/>
  <c r="H42" i="9"/>
  <c r="D27" i="8"/>
  <c r="E27" i="8" s="1"/>
  <c r="O12" i="7"/>
  <c r="Q12" i="7" s="1"/>
  <c r="R12" i="7" s="1"/>
  <c r="O10" i="7"/>
  <c r="Q10" i="7" s="1"/>
  <c r="R10" i="7" s="1"/>
  <c r="O9" i="7"/>
  <c r="Q9" i="7" s="1"/>
  <c r="R9" i="7" s="1"/>
  <c r="H9" i="9"/>
  <c r="G19" i="5"/>
  <c r="F26" i="9" s="1"/>
  <c r="F20" i="8"/>
  <c r="G20" i="5"/>
  <c r="F30" i="9" s="1"/>
  <c r="F21" i="8"/>
  <c r="G25" i="5"/>
  <c r="F41" i="9" s="1"/>
  <c r="F26" i="8"/>
  <c r="G27" i="5"/>
  <c r="F43" i="9" s="1"/>
  <c r="F28" i="8"/>
  <c r="G23" i="5"/>
  <c r="F37" i="9" s="1"/>
  <c r="F24" i="8"/>
  <c r="G12" i="5"/>
  <c r="F13" i="9" s="1"/>
  <c r="F13" i="8"/>
  <c r="G9" i="5"/>
  <c r="F9" i="9" s="1"/>
  <c r="F10" i="8"/>
  <c r="G26" i="5"/>
  <c r="F42" i="9" s="1"/>
  <c r="F27" i="8"/>
  <c r="H35" i="9"/>
  <c r="G24" i="5"/>
  <c r="F39" i="9" s="1"/>
  <c r="F25" i="8"/>
  <c r="G10" i="5"/>
  <c r="F10" i="9" s="1"/>
  <c r="F11" i="8"/>
  <c r="O37" i="7"/>
  <c r="Q37" i="7" s="1"/>
  <c r="R37" i="7" s="1"/>
  <c r="G17" i="5"/>
  <c r="F21" i="9" s="1"/>
  <c r="F18" i="8"/>
  <c r="G21" i="5"/>
  <c r="F34" i="9" s="1"/>
  <c r="F22" i="8"/>
  <c r="G11" i="5"/>
  <c r="F12" i="9" s="1"/>
  <c r="F12" i="8"/>
  <c r="O17" i="7"/>
  <c r="Q17" i="7" s="1"/>
  <c r="R17" i="7" s="1"/>
  <c r="H34" i="9"/>
  <c r="D18" i="8"/>
  <c r="E18" i="8" s="1"/>
  <c r="G22" i="5"/>
  <c r="F35" i="9" s="1"/>
  <c r="F23" i="8"/>
  <c r="G15" i="5"/>
  <c r="F16" i="9" s="1"/>
  <c r="F16" i="8"/>
  <c r="G16" i="5"/>
  <c r="F17" i="9" s="1"/>
  <c r="F17" i="8"/>
  <c r="O15" i="7"/>
  <c r="Q15" i="7" s="1"/>
  <c r="R15" i="7" s="1"/>
  <c r="O35" i="7"/>
  <c r="Q35" i="7" s="1"/>
  <c r="R35" i="7" s="1"/>
  <c r="O20" i="7"/>
  <c r="Q20" i="7" s="1"/>
  <c r="R20" i="7" s="1"/>
  <c r="O32" i="7"/>
  <c r="Q32" i="7" s="1"/>
  <c r="R32" i="7" s="1"/>
  <c r="O42" i="7"/>
  <c r="Q42" i="7" s="1"/>
  <c r="R42" i="7" s="1"/>
  <c r="O46" i="7"/>
  <c r="Q46" i="7" s="1"/>
  <c r="R46" i="7" s="1"/>
  <c r="O16" i="7"/>
  <c r="Q16" i="7" s="1"/>
  <c r="R16" i="7" s="1"/>
  <c r="O39" i="7"/>
  <c r="Q39" i="7" s="1"/>
  <c r="R39" i="7" s="1"/>
  <c r="O43" i="7"/>
  <c r="Q43" i="7" s="1"/>
  <c r="R43" i="7" s="1"/>
  <c r="G29" i="5"/>
  <c r="F46" i="9" s="1"/>
  <c r="H46" i="9" l="1"/>
  <c r="H45" i="9"/>
  <c r="D30" i="8"/>
  <c r="E30" i="8" s="1"/>
  <c r="G30" i="8" s="1"/>
  <c r="I46" i="9" s="1"/>
  <c r="D26" i="8"/>
  <c r="E26" i="8" s="1"/>
  <c r="G26" i="8" s="1"/>
  <c r="I41" i="9" s="1"/>
  <c r="H16" i="9"/>
  <c r="G27" i="8"/>
  <c r="I42" i="9" s="1"/>
  <c r="D11" i="8"/>
  <c r="E11" i="8" s="1"/>
  <c r="G11" i="8" s="1"/>
  <c r="I10" i="9" s="1"/>
  <c r="D21" i="8"/>
  <c r="H12" i="9"/>
  <c r="D12" i="8"/>
  <c r="H13" i="9"/>
  <c r="D17" i="8"/>
  <c r="H21" i="9"/>
  <c r="D23" i="8"/>
  <c r="G18" i="8"/>
  <c r="I21" i="9" s="1"/>
  <c r="H36" i="9"/>
  <c r="D24" i="8"/>
  <c r="H39" i="9"/>
  <c r="D25" i="8"/>
  <c r="D13" i="8"/>
  <c r="D22" i="8"/>
  <c r="D16" i="8"/>
  <c r="D28" i="8"/>
  <c r="G20" i="8"/>
  <c r="I26" i="9" s="1"/>
  <c r="D10" i="8"/>
  <c r="E10" i="8" l="1"/>
  <c r="G10" i="8" s="1"/>
  <c r="I9" i="9" s="1"/>
  <c r="E22" i="8"/>
  <c r="G22" i="8" s="1"/>
  <c r="I34" i="9" s="1"/>
  <c r="E24" i="8"/>
  <c r="G24" i="8" s="1"/>
  <c r="I37" i="9" s="1"/>
  <c r="E23" i="8"/>
  <c r="G23" i="8" s="1"/>
  <c r="I35" i="9" s="1"/>
  <c r="E12" i="8"/>
  <c r="G12" i="8" s="1"/>
  <c r="I12" i="9" s="1"/>
  <c r="E13" i="8"/>
  <c r="G13" i="8" s="1"/>
  <c r="I13" i="9" s="1"/>
  <c r="E16" i="8"/>
  <c r="G16" i="8" s="1"/>
  <c r="I16" i="9" s="1"/>
  <c r="E28" i="8"/>
  <c r="G28" i="8" s="1"/>
  <c r="I43" i="9" s="1"/>
  <c r="E25" i="8"/>
  <c r="G25" i="8" s="1"/>
  <c r="I39" i="9" s="1"/>
  <c r="E17" i="8"/>
  <c r="G17" i="8" s="1"/>
  <c r="I17" i="9" s="1"/>
  <c r="E21" i="8"/>
  <c r="G21" i="8" s="1"/>
  <c r="I3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tc={F6E942EA-80EA-4719-87BA-1452E6AAFBC0}</author>
    <author>tc={3DA1D232-2369-471C-A092-ED693229A3AB}</author>
    <author>tc={61E329A6-0D5C-4685-865B-197145930BA2}</author>
    <author>tc={9D5F8F35-8637-4E90-9523-F8C240E623F2}</author>
  </authors>
  <commentList>
    <comment ref="J8"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PUEDE ACEPTAR</t>
      </text>
    </comment>
    <comment ref="N8" authorId="1" shapeId="0" xr:uid="{00000000-0006-0000-01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como vamos a identificar el cumplimiento (descripcion o detalle del control)</t>
      </text>
    </comment>
    <comment ref="O8" authorId="2" shapeId="0" xr:uid="{00000000-0006-0000-01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ejecuciones o pruebas de la medicion del indicador</t>
      </text>
    </comment>
    <comment ref="P8" authorId="3" shapeId="0" xr:uid="{00000000-0006-0000-01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como identificamos que se logro el objetivo del control con relacion a la formula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8" authorId="0" shapeId="0" xr:uid="{00000000-0006-0000-0200-000001000000}">
      <text>
        <r>
          <rPr>
            <b/>
            <sz val="9"/>
            <color indexed="81"/>
            <rFont val="Tahoma"/>
            <family val="2"/>
          </rPr>
          <t xml:space="preserve">Describa el proceso 
</t>
        </r>
      </text>
    </comment>
    <comment ref="D8" authorId="0" shapeId="0" xr:uid="{00000000-0006-0000-0200-000002000000}">
      <text>
        <r>
          <rPr>
            <b/>
            <sz val="9"/>
            <color indexed="81"/>
            <rFont val="Tahoma"/>
            <family val="2"/>
          </rPr>
          <t xml:space="preserve">Describa el evento de riesgo
</t>
        </r>
      </text>
    </comment>
    <comment ref="E8" authorId="0" shapeId="0" xr:uid="{00000000-0006-0000-0200-000003000000}">
      <text>
        <r>
          <rPr>
            <b/>
            <sz val="9"/>
            <color indexed="81"/>
            <rFont val="Tahoma"/>
            <family val="2"/>
          </rPr>
          <t>Describa los efectos ocasionados por la materialización de un riesgo que afecta los objetivos o procesos de la entidad. Pueden ser una pérdida, un daño, un perjuicio, un detrimento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C8" authorId="0" shapeId="0" xr:uid="{00000000-0006-0000-0300-000001000000}">
      <text>
        <r>
          <rPr>
            <b/>
            <sz val="9"/>
            <color indexed="81"/>
            <rFont val="Tahoma"/>
            <family val="2"/>
          </rPr>
          <t xml:space="preserve">Describa el evento de riesgo de corrupción
</t>
        </r>
      </text>
    </comment>
    <comment ref="E8" authorId="0" shapeId="0" xr:uid="{00000000-0006-0000-0300-000002000000}">
      <text>
        <r>
          <rPr>
            <b/>
            <sz val="9"/>
            <color indexed="81"/>
            <rFont val="Tahoma"/>
            <family val="2"/>
          </rPr>
          <t>Marque con una X si el riesgo es externo</t>
        </r>
      </text>
    </comment>
    <comment ref="F8" authorId="0" shapeId="0" xr:uid="{00000000-0006-0000-0300-000003000000}">
      <text>
        <r>
          <rPr>
            <b/>
            <sz val="9"/>
            <color indexed="81"/>
            <rFont val="Tahoma"/>
            <family val="2"/>
          </rPr>
          <t xml:space="preserve">Describa el procedimiento al cual esta asociado el riesgo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D8" authorId="0" shapeId="0" xr:uid="{00000000-0006-0000-0500-000001000000}">
      <text>
        <r>
          <rPr>
            <b/>
            <sz val="9"/>
            <color indexed="81"/>
            <rFont val="Tahoma"/>
            <family val="2"/>
          </rPr>
          <t>1 RARA VEZ
2 IMPROBABLE
3 POSIBLE
4 PROBABLE
5 CASI SEGURO</t>
        </r>
      </text>
    </comment>
    <comment ref="E8" authorId="0" shapeId="0" xr:uid="{00000000-0006-0000-0500-000002000000}">
      <text>
        <r>
          <rPr>
            <b/>
            <sz val="9"/>
            <color indexed="81"/>
            <rFont val="Tahoma"/>
            <family val="2"/>
          </rPr>
          <t>Respuesta a CALIFICACION DE IMPACTO</t>
        </r>
      </text>
    </comment>
    <comment ref="G8" authorId="0" shapeId="0" xr:uid="{00000000-0006-0000-0500-000003000000}">
      <text>
        <r>
          <rPr>
            <b/>
            <sz val="9"/>
            <color indexed="81"/>
            <rFont val="Tahoma"/>
            <family val="2"/>
          </rPr>
          <t>Explicación en la tabla 4 de la hoja TABLAS DE INFORMACIÓN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F8" authorId="0" shapeId="0" xr:uid="{00000000-0006-0000-0600-000001000000}">
      <text>
        <r>
          <rPr>
            <b/>
            <sz val="9"/>
            <color indexed="81"/>
            <rFont val="Tahoma"/>
            <family val="2"/>
          </rPr>
          <t>Describa el control para la mitigación del evento de riesgo
Debe contener:
- Responsable
- Objetivo de control
- Implementacion
- Que se hacce con las desviaciones
- Evidencia de la implementacion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9" authorId="0" shapeId="0" xr:uid="{00000000-0006-0000-0700-000001000000}">
      <text>
        <r>
          <rPr>
            <b/>
            <sz val="9"/>
            <color indexed="81"/>
            <rFont val="Tahoma"/>
            <family val="2"/>
          </rPr>
          <t xml:space="preserve">Seleccione si Sí o No el control afecta la probabilidad de que el riesgo se materialice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D9" authorId="0" shapeId="0" xr:uid="{00000000-0006-0000-0800-000001000000}">
      <text>
        <r>
          <rPr>
            <b/>
            <sz val="9"/>
            <color indexed="81"/>
            <rFont val="Tahoma"/>
            <family val="2"/>
          </rPr>
          <t xml:space="preserve">seleccione el tipo de acción que se tomara sobre el riesgo residual
</t>
        </r>
      </text>
    </comment>
    <comment ref="E9" authorId="0" shapeId="0" xr:uid="{00000000-0006-0000-0800-000002000000}">
      <text>
        <r>
          <rPr>
            <b/>
            <sz val="9"/>
            <color indexed="81"/>
            <rFont val="Tahoma"/>
            <family val="2"/>
          </rPr>
          <t>Describa la acción que se tomara sobre el riesgo residual</t>
        </r>
      </text>
    </comment>
    <comment ref="F9" authorId="0" shapeId="0" xr:uid="{00000000-0006-0000-0800-000003000000}">
      <text>
        <r>
          <rPr>
            <b/>
            <sz val="9"/>
            <color indexed="81"/>
            <rFont val="Tahoma"/>
            <family val="2"/>
          </rPr>
          <t xml:space="preserve">Describa si hay o no un indicador relacionado a la implementación del control
</t>
        </r>
      </text>
    </comment>
    <comment ref="G9" authorId="0" shapeId="0" xr:uid="{00000000-0006-0000-0800-000004000000}">
      <text>
        <r>
          <rPr>
            <b/>
            <sz val="9"/>
            <color indexed="81"/>
            <rFont val="Tahoma"/>
            <family val="2"/>
          </rPr>
          <t xml:space="preserve">Mencione al responsable de las acciones adicionales
</t>
        </r>
      </text>
    </comment>
  </commentList>
</comments>
</file>

<file path=xl/sharedStrings.xml><?xml version="1.0" encoding="utf-8"?>
<sst xmlns="http://schemas.openxmlformats.org/spreadsheetml/2006/main" count="1385" uniqueCount="682">
  <si>
    <t>Proceso:</t>
  </si>
  <si>
    <t>Direccionamiento Sectorial e Institucional</t>
  </si>
  <si>
    <t>Código</t>
  </si>
  <si>
    <t>F-DS-578</t>
  </si>
  <si>
    <t>Versión</t>
  </si>
  <si>
    <t>Fecha de Aprobación</t>
  </si>
  <si>
    <t>Documento:</t>
  </si>
  <si>
    <t>MATRIZ DE RIESGO DE CORRUPCIÓN</t>
  </si>
  <si>
    <t>Mision</t>
  </si>
  <si>
    <t>Vision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</si>
  <si>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</si>
  <si>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</si>
  <si>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Objetivos estrategicos</t>
  </si>
  <si>
    <t>Mención de recursos</t>
  </si>
  <si>
    <t xml:space="preserve">Matriz General de Riesgos de Corrupción </t>
  </si>
  <si>
    <t>MAPA DE RIESGOS DE LA SDSCJ</t>
  </si>
  <si>
    <t xml:space="preserve">INDICADOR PARA LA 
EVALUACIÓN DE 
ACCIONES
IMPLEMENTADAS  </t>
  </si>
  <si>
    <t>Riesgo #</t>
  </si>
  <si>
    <t>Proceso</t>
  </si>
  <si>
    <t>Causa</t>
  </si>
  <si>
    <t>Riesgo</t>
  </si>
  <si>
    <t>Consecuencia</t>
  </si>
  <si>
    <t>Riesgo Inherente</t>
  </si>
  <si>
    <t>Control</t>
  </si>
  <si>
    <t>Evaluación control (sobre 100)</t>
  </si>
  <si>
    <t>Riesgo Residual</t>
  </si>
  <si>
    <t>TRATAMIENTO DEL RIESGO</t>
  </si>
  <si>
    <t>RESPONSABLE</t>
  </si>
  <si>
    <t>PERIODICIDAD</t>
  </si>
  <si>
    <t>EVIDENCIA</t>
  </si>
  <si>
    <t xml:space="preserve">INDICADOR </t>
  </si>
  <si>
    <t>FORMULA</t>
  </si>
  <si>
    <t>META</t>
  </si>
  <si>
    <t>Los Contratistas y Dos Funcionarios de la mesa Tecnica</t>
  </si>
  <si>
    <t>Cada vez que se requiera</t>
  </si>
  <si>
    <t>Traslados y oficios enviados</t>
  </si>
  <si>
    <t>Director de Acceso a la Justicia</t>
  </si>
  <si>
    <t>Cuatrimestralmente</t>
  </si>
  <si>
    <t>Listados de Capacitacion y Base de Datos</t>
  </si>
  <si>
    <t>Responsable del area de Atencion Integral</t>
  </si>
  <si>
    <t>Comandante de Compañía</t>
  </si>
  <si>
    <t>Cada Turno</t>
  </si>
  <si>
    <t>Correo</t>
  </si>
  <si>
    <t>Direccion de la Carcel</t>
  </si>
  <si>
    <t>Lider de Proceso</t>
  </si>
  <si>
    <t>Mensualmente</t>
  </si>
  <si>
    <t>Funcionario Encargado</t>
  </si>
  <si>
    <t>Cronograma</t>
  </si>
  <si>
    <t>Matriz de control Y el Informe del registro Fotografico</t>
  </si>
  <si>
    <t>Supervisor de Contrato</t>
  </si>
  <si>
    <t>Matriz de Control</t>
  </si>
  <si>
    <t>Registro Magnetico</t>
  </si>
  <si>
    <t>Planillas de control</t>
  </si>
  <si>
    <t>Jefe de la OAC</t>
  </si>
  <si>
    <t>Diariamente</t>
  </si>
  <si>
    <t>Reporte de medios</t>
  </si>
  <si>
    <t>Lider Operativa</t>
  </si>
  <si>
    <t>Trimestralmente</t>
  </si>
  <si>
    <t>Acta de reunion y Materia a socializar</t>
  </si>
  <si>
    <t>Jefe del C4</t>
  </si>
  <si>
    <t>Registros de libro de Seguridad o Correo del Jefe del C4</t>
  </si>
  <si>
    <t>Jefe del C4 y el Operador tecnologico</t>
  </si>
  <si>
    <t>Dos veces al Año</t>
  </si>
  <si>
    <t>Lider de gestion documental</t>
  </si>
  <si>
    <t>Semestralmente</t>
  </si>
  <si>
    <t>Listas de Asistencia y Cronograma</t>
  </si>
  <si>
    <t>Anualmente</t>
  </si>
  <si>
    <t>Actas de Visita</t>
  </si>
  <si>
    <t>Apoyo a la Supervision</t>
  </si>
  <si>
    <t>Autorizaciones de movimiento de archivo</t>
  </si>
  <si>
    <t>Formatos Dispuestos para Prestamo y circulacion de material archivistico</t>
  </si>
  <si>
    <t>Autorizaciones de movimiento de bienes</t>
  </si>
  <si>
    <t>Almacenista general</t>
  </si>
  <si>
    <t>Socializaciones realizadas</t>
  </si>
  <si>
    <t>Formatos dispuestos para toma fisica y cronograma</t>
  </si>
  <si>
    <t>Formatos de Seguimiento y actualizacion de toma fisica</t>
  </si>
  <si>
    <t xml:space="preserve">Administrador del sistema </t>
  </si>
  <si>
    <t>Correo al administrador del sistema</t>
  </si>
  <si>
    <t>Profesional especializado</t>
  </si>
  <si>
    <t>Parametrizaciones de los dispositivos de seguirdad Perimetral</t>
  </si>
  <si>
    <t>Profesional designado</t>
  </si>
  <si>
    <t>Minutas contractuales y clausulas de confidencialidad</t>
  </si>
  <si>
    <t>Profesional de Seguridad de la Informacion</t>
  </si>
  <si>
    <t>Listas de Asistencia</t>
  </si>
  <si>
    <t>Profesional Especializado</t>
  </si>
  <si>
    <t>Informes Emitidos</t>
  </si>
  <si>
    <t>Funcionarios y/o Contratistas encargados</t>
  </si>
  <si>
    <t>Orfeo</t>
  </si>
  <si>
    <t>Profesional Encargado</t>
  </si>
  <si>
    <t>Formato y Actas de Capacitacion</t>
  </si>
  <si>
    <t>Profesional Responsable</t>
  </si>
  <si>
    <t>Publicacion en la Intranet</t>
  </si>
  <si>
    <t>SECOP II</t>
  </si>
  <si>
    <t>Secretaría tecnica</t>
  </si>
  <si>
    <t>Acta de Comité de Contratacion</t>
  </si>
  <si>
    <t>Jefe de la Direccion Juridica</t>
  </si>
  <si>
    <t>Actas de reunion y Planillas de asistencia</t>
  </si>
  <si>
    <t>Actas de reunion y/o Correos con el cambio requerido y/o la documentacion ajustada</t>
  </si>
  <si>
    <t>Jefe de la Oficina</t>
  </si>
  <si>
    <t>Cronograma, Presentacion y listas de asistencia</t>
  </si>
  <si>
    <t>IDENTIFICACIÓN DE RIESGOS DE CORRUPCIÓN</t>
  </si>
  <si>
    <t>RIESGO #</t>
  </si>
  <si>
    <t>PROCESO</t>
  </si>
  <si>
    <t>CAUSA</t>
  </si>
  <si>
    <t>RIESGO</t>
  </si>
  <si>
    <t>CONSECUENCIAS</t>
  </si>
  <si>
    <t xml:space="preserve">Acceso y Fortalecimiento a la Justicia </t>
  </si>
  <si>
    <t>Amenaza, intimidación o persuasión a un profesional para reportar información falsa en el contenido de un informe
Prejuicio sobre un usuario y falta de reconocimiento de logros o avances.</t>
  </si>
  <si>
    <t xml:space="preserve">Entrega de información falsa a las autoridades competentes. </t>
  </si>
  <si>
    <t xml:space="preserve">Desconocimiento o incumplimiento de las políticas y procedimientos de Gestión Documental. </t>
  </si>
  <si>
    <t>Malas actuaciones de algunos de los Actores de Justicia Comunitaria quienes realizan cobros a los ciudadanos por fuera de los términos de ley.</t>
  </si>
  <si>
    <t>Desprestigio de la entidad y de los servicios de acceso a la justicia en tanto los ciudadanos no diferencian entre las atenciones realizadas por los funcionarios y los Actores Voluntarios de Convivencia.</t>
  </si>
  <si>
    <t>Con el ánimo de reportar el cumplimiento de metas trazadas en el Plan de Acción de la Dirección de Acceso a la Justicia, algunos equipos territoriales reportar información incoherente de acuerdo con las metas.</t>
  </si>
  <si>
    <t>Inconsistencias en la información estadística de los reportes de los Planes de Acción Territorial de la Dirección de Acceso a la Justicia.</t>
  </si>
  <si>
    <t>Problemas de medición y transparencia en las políticas públicas que adelanta la Secretaría Distrital de Seguridad, Convivencia y Justicia</t>
  </si>
  <si>
    <t>CD-Atención Integral para PPL</t>
  </si>
  <si>
    <t>Soborno a los funcionarios encargados de la oferta de estos servicios para acelerar tramites o adulterar documentación</t>
  </si>
  <si>
    <t>Beneficio particular o a terceros derivados de trámites en procesos de Atención Social (alimentación, servicios de salud, dotación de elementos básicos, ingreso a programas de Atención Social).</t>
  </si>
  <si>
    <t>Oferta parcializada y desproporcionada de los servicios de atención social a los PPL</t>
  </si>
  <si>
    <t>CD-Custodia y vigilancia para la seguridad</t>
  </si>
  <si>
    <t>Dadivas a los funcionarios encargados de la custodia y vigilancia en beneficio particular de las PPL en la prestación del servicio</t>
  </si>
  <si>
    <t>Beneficio particular o a terceros derivados de la Custodia y Vigilancia a las PPL</t>
  </si>
  <si>
    <t>Oferta parcializada y desproporcionada de los servicios de Custodia y vigilancia a los PPL
Investigaciones Disciplinaria y Penal.</t>
  </si>
  <si>
    <t>CD-Tramite Juridico para PPL</t>
  </si>
  <si>
    <t>Dadivas a los funcionarios encargados del proceso de tramite Jurídico en beneficio particular de las PPL</t>
  </si>
  <si>
    <t>Beneficio particular o a terceros derivados de los trámites Jurídicos</t>
  </si>
  <si>
    <t>Oferta parcializada y desproporcionada de los tramites a los PPL
Investigaciones Disciplinaria y Penal.</t>
  </si>
  <si>
    <t>Control Interno Disciplinario</t>
  </si>
  <si>
    <t xml:space="preserve">Pagos o presiones indebidas a los servidores de la oficina a fin de llevar a cabo incorrecta manipulación de los expedientes e impedir el normal desarrollo de la investigación disciplinaria </t>
  </si>
  <si>
    <t>Investigaciones manipuladas sobre practicas indebidas</t>
  </si>
  <si>
    <t>i). indebida manipulación de las actuaciones, vencimientos de términos 
ii). irregularidades en el trámite - nulidades- caducidad- prescripción de las actuaciones disciplinarias 
iii).  evasión de la responsabilidad derivada del proceso disciplinario</t>
  </si>
  <si>
    <t>Fortalecimiento de Capacidades Operativas para la S, C y AJ</t>
  </si>
  <si>
    <t>Deficiencia en la ejecución del objeto y obligaciones contractuales en cuanto al abastecimiento de combustible a los vehículos pertenecientes a la Entidad, que han sido asignados a los organismos de seguridad del Distrito Capital</t>
  </si>
  <si>
    <t>Suministro de combustible, por parte del proveedor a los vehículos que no son de propiedad y/o no están a cargo de la Secretaria Distrital de Seguridad, Convivencia y Justicia, al servicio de las agencias de seguridad, mediante contratos de comodato</t>
  </si>
  <si>
    <t>1. Incumplimiento a las obligaciones contractuales.
2. Perdida de confianza en lo público
3. Detrimento patrimonial
4. Enriquecimiento ilícito de contratistas y/o servidores públicos</t>
  </si>
  <si>
    <t>Gestión de Comunicaciones</t>
  </si>
  <si>
    <t>Ausencia de protocolos de Custodia de la información confidencial de la Institución.
Inoperancia de algunos funcionarios.
Incumplimiento de funciones por acción u omisión.
Falta de capacitación para los funcionarios.</t>
  </si>
  <si>
    <t>Filtración inadecuada de información de la entidad.</t>
  </si>
  <si>
    <t>Mala Imagen.
Perdida de Credibilidad.
Detrimento de la Imagen Publica.</t>
  </si>
  <si>
    <t>Gestión de Emergencias</t>
  </si>
  <si>
    <t>Gestión de Recursos Físicos y Documental</t>
  </si>
  <si>
    <t>Perdida o extravió documental por parte de un servidor que, aprovechando su posición frente a un recurso público, privilegia a un tercero con información para su beneficio.</t>
  </si>
  <si>
    <t>* Desactualización de Inventario documental.
* Reconstrucción documental.
* Fraudes, Acciones ilícitas.
* Apertura de Investigación disciplinaria.</t>
  </si>
  <si>
    <t>Incumplimiento por parte de los servidores de lo establecido en las resoluciones, circulares, procedimientos y políticas, para la administración de bienes.</t>
  </si>
  <si>
    <t>Perdida y/o desaparición de los bienes al servicio de la Entidad parte de un servidor que, aprovechando su posición frente a un recurso público, sustrae bienes de la Entidad para su beneficio personal o un tercero.</t>
  </si>
  <si>
    <t>* Afectación en la prestación del servicio.
* Detrimento patrimonial.
* Investigaciones disciplinarias.
* Generación de hallazgos por parte de Entes de Control.</t>
  </si>
  <si>
    <t>Gestión de Seguridad y Convivencia</t>
  </si>
  <si>
    <t>Ausencia de una cultura de la seguridad de la información que garantice que el funcionario o contratista conozca sus deberes y responsabilidades en la preservación de la confidencialidad de la información, lo que con llevaría al riesgo mencionado.</t>
  </si>
  <si>
    <t>Fuga de información confidencial de la entidad por parte de contratista o funcionarios</t>
  </si>
  <si>
    <t>Fuga y mal manejo de la información. Posible de información pública. Posibles daños a la imagen de la entidad frente a la ciudadanía. Mala manipulación de la información.</t>
  </si>
  <si>
    <t>Gestión de Tecnología de Información</t>
  </si>
  <si>
    <t>Ausencia de controles que mitiguen los riesgos de fuga de información adecuada protección de los activos de información que contienen información clasificada o reservada. 
Falta de consideraciones relevantes en las clausulas de confidencialidad de la minuta contractual.</t>
  </si>
  <si>
    <t xml:space="preserve"> Fuga de información catalogada por la entidad como clasificada o reservada</t>
  </si>
  <si>
    <t>Divulgación de información clasificada o reservada de la entidad. Sanciones a la entidad por inadecuada protección de datos personales. Perdida de imagen reputacional de la entidad. Vicio en los procesos de contratación.</t>
  </si>
  <si>
    <t>Manipulación y/o Modificación de información de la entidad por usuarios o procesos no autorizados.</t>
  </si>
  <si>
    <t>Pérdida de Integridad de la información almacenada en la infraestructura tecnológica o sistemas de información de la entidad.</t>
  </si>
  <si>
    <t>Alteración de cifras o contenido publicado en la pagina de la entidad o la intranet. Alteración de cifras o datos generados por las áreas de la entidad. Perdida de imagen reputacional de la entidad</t>
  </si>
  <si>
    <t>Gestión Financiera</t>
  </si>
  <si>
    <t>Adulteración de los documentos legales soporte de pago
Incumplimiento de funciones por acción u omisión
Falta de personal capacitado para brindar atención y servicio</t>
  </si>
  <si>
    <t xml:space="preserve">Tramitar pagos sin cumplir con los requisitos establecidos   </t>
  </si>
  <si>
    <t>Pagos sin cumplir con los requisitos establecidos</t>
  </si>
  <si>
    <t>Gestión Humana</t>
  </si>
  <si>
    <t>Posible intercambio de dadivas entre el funcionario responsable y el contratista no apto para la vacante.</t>
  </si>
  <si>
    <t>Posesionar o realizar un encargo a un servidor que No cumpla con los requisitos establecidos en el Manual de Funciones de la SCJ</t>
  </si>
  <si>
    <t>Sanciones disciplinarias a los funcionarios implicados en la contratación viciada</t>
  </si>
  <si>
    <t>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t>
  </si>
  <si>
    <t>Interés indebido por un oferente en los procesos de contratación de la Dirección de Gestión Humana</t>
  </si>
  <si>
    <t>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t>
  </si>
  <si>
    <t>Gestión Jurídica y Contractual</t>
  </si>
  <si>
    <t xml:space="preserve"> Determinar requisitos excluyentes en el proceso que se adelanta lo cual permitiría el direccionamiento de contratos y el favorecimiento a terceros.
Falta de capacitación de los funcionarios que adelantan los procesos de contratación</t>
  </si>
  <si>
    <t>Favorecer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t>
  </si>
  <si>
    <t>Pérdida de recursos públicos. - Incumplimiento del objeto contractual.</t>
  </si>
  <si>
    <t>Desconocimiento de la norma
Desconocimiento de funciones
Desidia</t>
  </si>
  <si>
    <t xml:space="preserve">Incumplimiento de funciones por acción u omisión </t>
  </si>
  <si>
    <t>Sanciones por parte de entes de control internos y externos.
Procesos disciplinarios internos y externos.</t>
  </si>
  <si>
    <t>Seguimiento y Monitoreo al Sistema de Control Interno</t>
  </si>
  <si>
    <t xml:space="preserve">Desconocimiento u omisión de las normas de auditoria generalmente aceptadas o 
Impedimentos y/o conflictos de interés no comunicados. </t>
  </si>
  <si>
    <t>Favorecimiento al proceso auditado o a terceros responsables a partir de auditorias, sesgadas, manipuladas o direccionadas, que no permitan evidenciar la realidad de la gestión obstruyendo la evaluación de esta.</t>
  </si>
  <si>
    <t>Sanciones por parte de entes de control.</t>
  </si>
  <si>
    <t>Atención y Servicio al Ciudadano</t>
  </si>
  <si>
    <t>Falta de personal capacitado</t>
  </si>
  <si>
    <t>Deficiente Atención a los Ciudadanos</t>
  </si>
  <si>
    <t>Percepción negativa de la Ciudadanía de la entidad. Procesos disciplinarios internos y externos.</t>
  </si>
  <si>
    <t>DEFINICIÓN DEL RIESGOS DE CORRUPCIÓN</t>
  </si>
  <si>
    <t>ACCIÓN Y OMISIÓN</t>
  </si>
  <si>
    <t>USO DEL PODER</t>
  </si>
  <si>
    <t>DESVIO DE LA GESTIÓN DE LO PÚBLICO A LO PRIVADO</t>
  </si>
  <si>
    <t>BENEFICIO PARTICULAR</t>
  </si>
  <si>
    <t>Reportar información falsa u omitir información relevante en el proceso</t>
  </si>
  <si>
    <t>Aprovechamiento de la posición respecto a la emisión de un informe</t>
  </si>
  <si>
    <t>Modificación de información para favorecer a terceros</t>
  </si>
  <si>
    <t>Modificación de información para favorecer a terceros a cambio de dadivas</t>
  </si>
  <si>
    <t>Omitir el reporte a las autoridades competentes sobre conductas por fura de la ley realizadas por los Actores de Justicia Comunitaria</t>
  </si>
  <si>
    <t>Informar de manera inadecuada a los ciudadanos sobre las competencias y procedimiento de los AJC</t>
  </si>
  <si>
    <t>Desviar recursos brindados por la SSCJ para el beneficio personal de los AJC</t>
  </si>
  <si>
    <t>Cobros por fuera de la ley por parte de los Actores de Justicia Comunitaria que acompaña la SSCJ en el marco de la Línea de Fortalecimiento a los Mecanismos de Justicia Comunitaria y de Resolución Pacífica de Conflictos</t>
  </si>
  <si>
    <t>Reportar evidencias que en ocasiones no responden con la gestión territorial adelantada</t>
  </si>
  <si>
    <t>Coaccionar al servidor público a ejecutar el reporte de gestión territorial sin cumplir los lineamientos establecidos</t>
  </si>
  <si>
    <t>Inconsistencias en los reportes que soportan la legalización de apoyos logísticos y operativos</t>
  </si>
  <si>
    <t>Inconsistencias en los cálculos de la gestión territorial para beneficio de los integrantes de los equipos</t>
  </si>
  <si>
    <t>Acción de usufructuar beneficio particular o a terceros la oferta y asignación de los servicios de atención social de la Cárcel Distrital</t>
  </si>
  <si>
    <t>Dirigir de manera desigual o parcializada los servicios de atención social destinada a las PPL con el objetivo del usufructo personal o a un tercero</t>
  </si>
  <si>
    <t>Beneficio particular o a un tercero derivado de la dirección viciada de los servicios de asistencia social de la Cárcel Distrital</t>
  </si>
  <si>
    <t>Acción de usufructuar beneficio particulares o a terceros en la prestación del servicio de Custodia y Vigilancia</t>
  </si>
  <si>
    <t>Uso indebido de su posición y autoridad del cuerpo de Custodia y Vigilancia</t>
  </si>
  <si>
    <t>Dirigir de manera desigual o parcializada de la custodia y vigilancia de las PPL con el objetivo del usufructo personal o a un tercero</t>
  </si>
  <si>
    <t>Beneficio particular o a un tercero derivado de la dirección viciada de la Custodia y vigilancia de las PPL</t>
  </si>
  <si>
    <t>Acción de usufructuar beneficio particular o a terceros la oferta y asignación de los servicios en los tramites Jurídicos a las PPL</t>
  </si>
  <si>
    <t>Uso indebido de la información con el fin de beneficiar en tramites administrativos a las PPL</t>
  </si>
  <si>
    <t>Dirigir de manera desigual o parcializada los tramites Jurídicos a las PPL con el objetivo del usufructo personal o a un tercero</t>
  </si>
  <si>
    <t xml:space="preserve">Beneficio particular o a un tercero derivado de la dirección viciada de los Tramites Jurídicos en la Cárcel Distrital </t>
  </si>
  <si>
    <t>i). Acción de manipular o viciar una investigación disciplinaria sobre practicas indebidas - ii). Omisión de deberes e indebido trámite de las decisiones disciplinarias</t>
  </si>
  <si>
    <t>Desvió u obstaculización de investigaciones disciplinarias por medio de presiones derivadas de posiciones de poder</t>
  </si>
  <si>
    <t>desvió de la investigación para evitar las consecuencias disciplinarias propias o de un tercero</t>
  </si>
  <si>
    <t>Acción de suministrar combustible en automotores que no estén cargo y/o sean de propiedad de la SDJSC y de registrar erradamente el kilometraje en los váucher originales en la correspondiente EDS</t>
  </si>
  <si>
    <t>Aprovechamiento de una posición privilegiada frente a un recurso público</t>
  </si>
  <si>
    <t>Que tanto las agencias como el contratista, se beneficie con el suministro de combustible en otros automotores que no estén a cargo y/o sean de propiedad de la SDJSC</t>
  </si>
  <si>
    <t>Acción de filtrar información confidencial por parte de contratistas o funcionarios del área de comunicaciones</t>
  </si>
  <si>
    <t>Uso indebido de información por parte del proceso de Gestión de Comunicaciones</t>
  </si>
  <si>
    <t>Intercambio de información de la entidad a cambio de dadivas</t>
  </si>
  <si>
    <t>Usufructo del uso de información de naturaleza sensible</t>
  </si>
  <si>
    <t>* Manipulación de la plataforma tecnológica y de la información para beneficio de un tercero 
* Copiar y/o eliminar de manera privilegiada información con fines de borrar evidencia o entregar de manera fraudulenta para beneficio propio o de un tercero</t>
  </si>
  <si>
    <t>Con fines ajenos al cumplimiento de la misión se ordene realizar actividades relacionadas con la perdida o borrado de la información o la distribución de la misma de manera no autorizada o fraudulenta</t>
  </si>
  <si>
    <t>Utilización de información clasificada o reservada de manera fraudulenta para el beneficio propio o de terceros</t>
  </si>
  <si>
    <t>Beneficio económico
Favorecimiento a un tercero.</t>
  </si>
  <si>
    <t>Omisión de información acerca de la pérdida o hurto de expedientes o documentos.</t>
  </si>
  <si>
    <t>uso de información privilegiada para el beneficio personal o de un tercero</t>
  </si>
  <si>
    <t>Entrega de dadivas a cambio de información privilegiada sobre expedientes o documentos.</t>
  </si>
  <si>
    <t>Acción de robar o extraviar bienes al servicio de la Entidad por parte de los servidores.</t>
  </si>
  <si>
    <t>Manipulación de bienes al servicio de la Entidad.</t>
  </si>
  <si>
    <t>Robo o perdida de bienes al servicio de la SCJ</t>
  </si>
  <si>
    <t>Acción de filtrar información confidencial por parte de contratistas o funcionarios</t>
  </si>
  <si>
    <t>Aprovechamiento de una posición con acceso a información confidencial</t>
  </si>
  <si>
    <t>Filtración de información confidencial a terceros</t>
  </si>
  <si>
    <t>Intercambio de información confidencial a cambio de dadivas</t>
  </si>
  <si>
    <t>Acción de filtrar información clasificada o reservada por parte de contratistas o funcionarios</t>
  </si>
  <si>
    <t>Aprovechamiento de una posición con acceso a información clasificada o reservada</t>
  </si>
  <si>
    <t>Filtración de información clasificada o reservada a terceros</t>
  </si>
  <si>
    <t>Intercambio de información clasificada o reservada a cambio de dádivas</t>
  </si>
  <si>
    <t>Acción de modificar o manipular información custodiada por la entidad por parte de usuarios o procesos no autorizados</t>
  </si>
  <si>
    <t>Modificación de información para favorecer a terceros a cambio de dádivas</t>
  </si>
  <si>
    <t>Liquidar y pagar la verificación de requisitos en los documentos soporte O personal no capacitado.</t>
  </si>
  <si>
    <t>Coaccionar al servidor público a ejecutar el proceso de pago sin el lleno de los requisitos</t>
  </si>
  <si>
    <t>Pasar por alto las deficiencias o anomalías en la documentación de soporte para realizar el pago.</t>
  </si>
  <si>
    <t xml:space="preserve">Recibir dádivas o beneficios a nombre propio o de terceros por realizar un pago sin los soportes en detrimento de la Entidad. 
</t>
  </si>
  <si>
    <t>Acción u omisión del funcionario encargado de revisar la documentación del contrato</t>
  </si>
  <si>
    <t>Aprovechamiento de una posición privilegiada frente a la contratación</t>
  </si>
  <si>
    <t>Manipulación de documentación contractual</t>
  </si>
  <si>
    <t>Asignación de un contrato a una persona no idónea para desempeñarlo</t>
  </si>
  <si>
    <t>Acción de dirigir y manipular la formulación de los pliegos de condiciones.</t>
  </si>
  <si>
    <t>Aprovechar una posición privilegiada y de poder frente a la contratación</t>
  </si>
  <si>
    <t>Manipulación en la elaboración de los pliegos de condiciones, buscando favorecer a un proponente determinado</t>
  </si>
  <si>
    <t>Direccionamiento y manipulación de contratos hacia un proponente específico a cambio de dádivas</t>
  </si>
  <si>
    <t>Manipulación en la construcción de los pliegos de condiciones que busquen favorecer a un proponente determinado</t>
  </si>
  <si>
    <t>Direccionamiento y manipulación de contratos hacia un proponente en específico a cambio de dadivas</t>
  </si>
  <si>
    <t>De las funciones propia del cargo</t>
  </si>
  <si>
    <t>de parte de los funcionarios de la SDSCJ</t>
  </si>
  <si>
    <t xml:space="preserve">Favorecimiento económico </t>
  </si>
  <si>
    <t>A terceros</t>
  </si>
  <si>
    <t>Aprovechamiento de una posición privilegiada frente al conocimiento y uso de la información.</t>
  </si>
  <si>
    <t>Entrega de dadivas a cambio de ocultar información privilegiada .</t>
  </si>
  <si>
    <t>CALIFICACION DEL IMPACTO - RIESGOS DE CORRUPCIÓN</t>
  </si>
  <si>
    <t xml:space="preserve">Responder afirmativamente de UNA a CINCO preguntas genera un impacto moderado. </t>
  </si>
  <si>
    <t xml:space="preserve">Responder afirmativamente de SEIS a ONCE preguntas genera un impacto mayor. </t>
  </si>
  <si>
    <t xml:space="preserve">Responder afirmativamente de DOCE a DIECINUEVE preguntas genera un impacto catastrófico. </t>
  </si>
  <si>
    <t xml:space="preserve">N.° </t>
  </si>
  <si>
    <t xml:space="preserve">PREGUNTA : </t>
  </si>
  <si>
    <t xml:space="preserve">MAQUE CON UNA X SU RESPUESTA </t>
  </si>
  <si>
    <t xml:space="preserve">SI EL RIESGO DE CORRUPCIÓN SE MATERIALIZA PODRÍA... </t>
  </si>
  <si>
    <t xml:space="preserve">S Í </t>
  </si>
  <si>
    <t xml:space="preserve">N O </t>
  </si>
  <si>
    <t xml:space="preserve">¿Afectar al grupo de funcionarios del proceso? </t>
  </si>
  <si>
    <t xml:space="preserve">¿Afectar el cumplimiento de metas y objetivos de la dependencia? </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</si>
  <si>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</si>
  <si>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</si>
  <si>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</si>
  <si>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</si>
  <si>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</si>
  <si>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</si>
  <si>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</si>
  <si>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</si>
  <si>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</si>
  <si>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</si>
  <si>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</si>
  <si>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</si>
  <si>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</si>
  <si>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</si>
  <si>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</si>
  <si>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</si>
  <si>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</si>
  <si>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t>
  </si>
  <si>
    <t xml:space="preserve">MODERADO </t>
  </si>
  <si>
    <t xml:space="preserve">Genera medianas consecuencias sobre la entidad </t>
  </si>
  <si>
    <t xml:space="preserve">MAYOR </t>
  </si>
  <si>
    <t xml:space="preserve">Genera altas consecuencias sobre la entidad. </t>
  </si>
  <si>
    <t>CATASTRÓFICO</t>
  </si>
  <si>
    <t xml:space="preserve">Genera consecuencias desastrosas para la entidad </t>
  </si>
  <si>
    <t>ANÁLISIS DEL RIESGO DE CORRUPCIÓN</t>
  </si>
  <si>
    <t>PROBABILIDAD DE OCURRENCIA</t>
  </si>
  <si>
    <t>IMPACTO SIN CONTROLES</t>
  </si>
  <si>
    <t>NIVEL DE IMPACTO</t>
  </si>
  <si>
    <t>ZONA DE RIESGO INHERENTE</t>
  </si>
  <si>
    <t>VALORACIÓN DEL RIESGO</t>
  </si>
  <si>
    <t>No Control</t>
  </si>
  <si>
    <t>TIPO DE ACCIÓN</t>
  </si>
  <si>
    <t xml:space="preserve">NOMBRE DEL CONTROL </t>
  </si>
  <si>
    <t>TIPO DE CONTROL</t>
  </si>
  <si>
    <t>RESPONSABLE DEL CONTROL</t>
  </si>
  <si>
    <t>¿EL RESPONSABLE DE LA IMPLEMENTACIÓN ES EL ADECUADO?</t>
  </si>
  <si>
    <t>EVIDENCIA DE LA EJECUCIÓN DEL CONTROL</t>
  </si>
  <si>
    <t>¿LA FUENTE DE INFORMACIÓN QUE SE UTILIZA EN EL DESARROLLO DEL CONTROL ES CONFIABLE?</t>
  </si>
  <si>
    <t>¿LAS DESVIACIONES, OBSERVACIONES O DIFERENCIAS SON INVESTIGADAS Y RESUELTAS DE MANERA OPORTUNA?</t>
  </si>
  <si>
    <t>¿LA PERIODICIDAD DE LA APLICACIÓN DEL CONTROL ES LA ADECUADA?</t>
  </si>
  <si>
    <t>EVALUACION DEL CONTROL</t>
  </si>
  <si>
    <t>CALIFICACIÓN DEL DISEÑO DEL CONTROL</t>
  </si>
  <si>
    <t>CALIFICACIÓN DE LA IMPLEMENTACIÓN</t>
  </si>
  <si>
    <t>SOLIDEZ INDIVIDUAL DEL CONTROL</t>
  </si>
  <si>
    <t>REQUIERE PLAN DE ACCION?</t>
  </si>
  <si>
    <t>Reducir el riesgo</t>
  </si>
  <si>
    <t>Preventivo</t>
  </si>
  <si>
    <t>Asignado</t>
  </si>
  <si>
    <t>Adecuado</t>
  </si>
  <si>
    <t>Completa</t>
  </si>
  <si>
    <t>Confiable</t>
  </si>
  <si>
    <t>SI</t>
  </si>
  <si>
    <t>Oportuna</t>
  </si>
  <si>
    <t>Fuerte</t>
  </si>
  <si>
    <r>
      <t xml:space="preserve">Los contratistas y dos funcionarios de la mesa técnica de la Dirección de Acceso a la Justicia con aprobación firmada de el(la) Director(a) de Acceso a la Justicia remite al Consejo Superior de la Judicatura cada vez que tenga conocimiento de quejas ciudadanas por conductas contrarias a la ley realizadas por los Actores de Justicia Comunitaria, en caso que no haya respuesta por parte de esta entidad, la Dirección de Acceso a la Justicia le solicitará una respuesta al respecto para incorporar las acciones a las que haya lugar en el marco de la Línea de Fortalecimiento a los Mecanismos de Justicia Comunitaria y de Resolución Pacífica de Conflictos. Como evidencia quedan los traslados y oficios de seguimiento enviados al Consejo Superior de la Judicatura. </t>
    </r>
    <r>
      <rPr>
        <b/>
        <u/>
        <sz val="11"/>
        <color theme="1"/>
        <rFont val="Calibri"/>
        <family val="2"/>
        <scheme val="minor"/>
      </rPr>
      <t>El cargue de las evidencias se realizara cuatrimestralmente.</t>
    </r>
  </si>
  <si>
    <r>
      <t>El(la) Director(a) de Acceso a la Justicia revisa cuatrimestralmente las principales debilidades en materia de conocimientos por parte de los Actores de Justicia Comunitaria respecto a sus competencias y procedimientos, y realiza jornadas de capacitación para fortalecer su actuación y evitar malas prácticas, en caso que los actores no asistan a estos procesos, se analizará su vinculación a la Línea de Fortalecimiento a los Mecanismos de Justicia Comunitaria y de Resolución Pacífica de Conflictos. Como evidencia quedan los listados de capacitación y la base de datos actualizada de Actores de Justicia Comunitaria.</t>
    </r>
    <r>
      <rPr>
        <b/>
        <u/>
        <sz val="11"/>
        <color theme="1"/>
        <rFont val="Calibri"/>
        <family val="2"/>
        <scheme val="minor"/>
      </rPr>
      <t xml:space="preserve"> El cargue de las evidencias se realizara cuatrimestralmente.</t>
    </r>
  </si>
  <si>
    <r>
      <t xml:space="preserve">La dirección de la cárcel aprobara toda documentación expedida por Jurídica verificando la persona que elaboro y reviso el documento en cumplimiento al instructivo Atención y Gestión a los Requerimientos Judiciales yo Administrativos y Solicitudes de las PPL I-TJ-6. Para los casos en los cuales no se cuente con la información de la persona que elaboro y reviso, se precederá con la devolución del documento para la correspondiente revisión. Como evidencia quedara un correo cuatrimestral informando la ejecución del control de acuerdo al instructivo Atención y Gestión a los Requerimientos Judiciales yo Administrativos y Solicitudes de las PPL I-TJ-6 dado no se podrán compartir las solicitudes individuales por tratarse de información confidencial, sin embargo esta documentación reposara en los expedientes de las PPL y dicha información es confidencial. </t>
    </r>
    <r>
      <rPr>
        <b/>
        <u/>
        <sz val="11"/>
        <color theme="1"/>
        <rFont val="Calibri"/>
        <family val="2"/>
        <scheme val="minor"/>
      </rPr>
      <t>El cargue de las evidencias se realizara cuatrimestralmente.</t>
    </r>
  </si>
  <si>
    <r>
      <t xml:space="preserve">El funcionario y/o contratista encargado de supervisar y/o el encargado de supervisar el Contrato de abastecimiento de combustible, recibirá solicitudes de las Agencias de Seguridad para la activación, bloqueo y/o corrección de kilometraje, las cuales se verificarán contra la Matriz control, buscando obtener información histórica del estado del chip de control de combustible y poder evidenciar que la solicitud es procedente, de tal forma se realizará la activación, bloqueo o corrección de ser necesario. Si se evidencia que la solicitud no es procedente no se realizará la solicitud de bloqueo, activación o corrección. Como evidencia se tiene la Matriz control con el registro de novedades mensuales. </t>
    </r>
    <r>
      <rPr>
        <b/>
        <u/>
        <sz val="11"/>
        <color theme="1"/>
        <rFont val="Calibri"/>
        <family val="2"/>
        <scheme val="minor"/>
      </rPr>
      <t>El cargue de las evidencias se realizará cuatrimestralmente.</t>
    </r>
  </si>
  <si>
    <r>
      <t xml:space="preserve">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el profesional designado por el jefe de la OAC para realizarlo, de acuerdo con las indicaciones establecidas para esta tarea. </t>
    </r>
    <r>
      <rPr>
        <b/>
        <u/>
        <sz val="11"/>
        <color theme="1"/>
        <rFont val="Calibri"/>
        <family val="2"/>
        <scheme val="minor"/>
      </rPr>
      <t>El cargue de las evidencias se realizará cuatrimestralmente.</t>
    </r>
  </si>
  <si>
    <r>
      <t xml:space="preserve">El líder de gestión documental verifica anualmente el cumplimiento de los requisitos documental, mediante el Programa de verificación del estado de la organización de los archivos de acuerdo a las capacitaciones impartidas, en caso de no cumplir con la normatividad establecida se debe enviar informe al responsable del proceso, como evidencia se presentan actas de visita. </t>
    </r>
    <r>
      <rPr>
        <b/>
        <u/>
        <sz val="11"/>
        <color theme="1"/>
        <rFont val="Calibri"/>
        <family val="2"/>
        <scheme val="minor"/>
      </rPr>
      <t>El reporte de las evidencias se realizara cuatrimestralmente.</t>
    </r>
  </si>
  <si>
    <r>
      <t xml:space="preserve">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 </t>
    </r>
    <r>
      <rPr>
        <b/>
        <u/>
        <sz val="11"/>
        <color theme="1"/>
        <rFont val="Calibri"/>
        <family val="2"/>
        <scheme val="minor"/>
      </rPr>
      <t>El reporte de las evidencias se realizara cuatrimestralmente.</t>
    </r>
  </si>
  <si>
    <r>
      <t xml:space="preserve">El apoyo a la supervisión del contrato de vigilancia verifica cada vez que se requiera el traslado de bienes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 </t>
    </r>
    <r>
      <rPr>
        <b/>
        <u/>
        <sz val="11"/>
        <color theme="1"/>
        <rFont val="Calibri"/>
        <family val="2"/>
        <scheme val="minor"/>
      </rPr>
      <t>El reporte de las evidencias se realizara cuatrimestralmente.</t>
    </r>
  </si>
  <si>
    <r>
      <t xml:space="preserve">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t>
    </r>
    <r>
      <rPr>
        <b/>
        <u/>
        <sz val="11"/>
        <color theme="1"/>
        <rFont val="Calibri"/>
        <family val="2"/>
        <scheme val="minor"/>
      </rPr>
      <t>El reporte de las evidencias se realizara cuatrimestralmente.</t>
    </r>
  </si>
  <si>
    <r>
      <t xml:space="preserve">El almacenista general verifica anualmente el seguimiento de los bienes al servicio de la entidad, en caso de no realizarse se debe justificar mediante memorando las razones por las cuales no se implementó, como evidencia se presentan los formatos de seguimiento y actualización de toma física. </t>
    </r>
    <r>
      <rPr>
        <b/>
        <u/>
        <sz val="11"/>
        <color theme="1"/>
        <rFont val="Calibri"/>
        <family val="2"/>
        <scheme val="minor"/>
      </rPr>
      <t>El reporte de las evidencias se realizará cuatrimestralmente.</t>
    </r>
  </si>
  <si>
    <r>
      <t xml:space="preserve">El Profesional designado por el Director de Tecnologías y Sistemas de la Información gestionará la ampliación de la cláusula de confidencialidad que hace parte de la minuta contractual elaborada por la Dirección Jurídica de acuerdo a los requerimientos legales y técnicos para el uso y tratamiento de la información. En caso de no proceder la ampliación de la cláusula; se deberá establecer en las obligaciones específicas de cada contrato las condiciones necesarias para velar por la confidencialidad de la información de la entidad. Como evidencia se dejarán las minutas contractuales y las cláusulas de confidencialidad de los proveedores. </t>
    </r>
    <r>
      <rPr>
        <b/>
        <u/>
        <sz val="11"/>
        <color theme="1"/>
        <rFont val="Calibri"/>
        <family val="2"/>
        <scheme val="minor"/>
      </rPr>
      <t>El cargue de las evidencias se realizará cuatrimestralmente.</t>
    </r>
  </si>
  <si>
    <r>
      <t xml:space="preserve">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t>
    </r>
    <r>
      <rPr>
        <b/>
        <u/>
        <sz val="11"/>
        <color theme="1"/>
        <rFont val="Calibri"/>
        <family val="2"/>
        <scheme val="minor"/>
      </rPr>
      <t>El cargue de las evidencias se realizara cuatrimestralmente.</t>
    </r>
  </si>
  <si>
    <r>
      <t xml:space="preserve">El profesional o contratista responsable de los procesos de contratación para la Dirección de Gestión Humana, cuenta con un Manual de Contratación de la Entidad (MA-JC-1) con el cual elabora cada vez que sean necesarios los estudios previos y de sector, y se indican las exigencias para los posibles proponentes, con el fin de poder realizar un adecuado proceso de selección y contratación. Para los casos en los cuales no se cuente con los estudios Previos ni de Sector no será posible llevar a cabo el proceso de contratación. Evidencia de los procesos contractuales, queda en la plataforma SECOP II donde se puede consultar la información relacionada con cada proceso. </t>
    </r>
    <r>
      <rPr>
        <b/>
        <u/>
        <sz val="11"/>
        <color theme="1"/>
        <rFont val="Calibri"/>
        <family val="2"/>
        <scheme val="minor"/>
      </rPr>
      <t>El cargue de las evidencias se realizara cuatrimestralmente.</t>
    </r>
  </si>
  <si>
    <r>
      <t xml:space="preserve">La Secretaria técnica del comité de contratación somete a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t>
    </r>
    <r>
      <rPr>
        <b/>
        <u/>
        <sz val="11"/>
        <color theme="1"/>
        <rFont val="Calibri"/>
        <family val="2"/>
        <scheme val="minor"/>
      </rPr>
      <t>El cargue de las evidencias se realizara cuatrimestralmente.</t>
    </r>
  </si>
  <si>
    <r>
      <t xml:space="preserve">El profesional especializado con la aprobación del director(a) Jurídica y Contractual trimestralmente revisa todos los documentos del proceso Jurídica y Contractual, con el fin de actualizarlos de acuerdo a las necesidades u obligaciones internas o externas. Si se recibe alguna modificación antes de el periodo de revisión se procede con el ajuste de inmediato. Como evidencia quedan las actas de reunión y/o los correos con el cambio requerido y/o la documentación ajustada. </t>
    </r>
    <r>
      <rPr>
        <b/>
        <u/>
        <sz val="11"/>
        <color theme="1"/>
        <rFont val="Calibri"/>
        <family val="2"/>
        <scheme val="minor"/>
      </rPr>
      <t>El cargue de las evidencias se realizara cuatrimestralmente.</t>
    </r>
  </si>
  <si>
    <t xml:space="preserve">VALORACIÓN CON CONTROLES </t>
  </si>
  <si>
    <t>¿DISMINUYE?</t>
  </si>
  <si>
    <t>EVALUACIÓN DEL CONTROL</t>
  </si>
  <si>
    <t>SOLIDEZ DEL CONJUNTO DE LOS CONTROLES</t>
  </si>
  <si>
    <t>PROBABILIDAD DE OCURRENCIA CON CONTROLES</t>
  </si>
  <si>
    <t>IMPACTO DEL RIESGO CON CONTROLES</t>
  </si>
  <si>
    <t>NIVEL DEL RIESGO RESIDUAL</t>
  </si>
  <si>
    <t>PROBABILIDAD</t>
  </si>
  <si>
    <t>Documento</t>
  </si>
  <si>
    <t>PLAN DE TRATAMIENTO DEL RIESGO RESIDUAL</t>
  </si>
  <si>
    <t>TRATAMIENTO DE RIESGO RESIDUAL</t>
  </si>
  <si>
    <t xml:space="preserve">FECHA DE IMPLEMENTACIÓN </t>
  </si>
  <si>
    <t>DESCRIPCIÓN DE LA ACCIÓN</t>
  </si>
  <si>
    <t>INDICADOR</t>
  </si>
  <si>
    <t>FECHA INICIO (DD/MM/AAAA)</t>
  </si>
  <si>
    <t>FECHA FIN 
(DD/MM/AAAA)</t>
  </si>
  <si>
    <t>Ejecutar el control Actual</t>
  </si>
  <si>
    <t>N/A</t>
  </si>
  <si>
    <t>Direccion de Acceso a la Justicia</t>
  </si>
  <si>
    <t>Direccion de Cárcel Distrital</t>
  </si>
  <si>
    <t>Jefe Control Interno Disciplinario</t>
  </si>
  <si>
    <t>Direccion de FCO</t>
  </si>
  <si>
    <t>Jefe de Comunicaciones</t>
  </si>
  <si>
    <t>Jefe de Gestion de Emergencias</t>
  </si>
  <si>
    <t>Direccion de Recursos Físicos y Documental</t>
  </si>
  <si>
    <t>Subsecretaria de Gestion de Seguridad</t>
  </si>
  <si>
    <t>Direccion TIC´s</t>
  </si>
  <si>
    <t>Direccion Financiera</t>
  </si>
  <si>
    <t>Direccion Gestion Humana</t>
  </si>
  <si>
    <t>Direccion Jurídica y Contractual</t>
  </si>
  <si>
    <t>Jefe Control Interno</t>
  </si>
  <si>
    <t>Secretario de Gestion Institucional</t>
  </si>
  <si>
    <t>Fecha de Vigencia
30/03/2020</t>
  </si>
  <si>
    <t>Hoja 10 de 10</t>
  </si>
  <si>
    <t>Control de cambios</t>
  </si>
  <si>
    <t>FECHA</t>
  </si>
  <si>
    <t>VERSION</t>
  </si>
  <si>
    <t>Se actualiza el 30-01-2018 para modificar los riesgos 3, 4 10 y 11, se fucionan los riesgos 5, 6 y 7 de Gestión Juridica en el riesgo 5, se incluye el (nuevo) riesgo 5 de Gestión de Tecnologias de información.</t>
  </si>
  <si>
    <t>Se actualiza formato de archivo y se da tratamiento a todos los riesgos.</t>
  </si>
  <si>
    <t>Se actualizan Riesgos a cierre 2018</t>
  </si>
  <si>
    <t>Se actualiza: la Calificacion de impacto, la estructura de los controles de los riesgos y la zona ressidual de los riesgos.</t>
  </si>
  <si>
    <t>Se incluye aclaracion de Mencion de recursos en hoja de la SDSCJ, se complementa Control de riesgo 17 de GH.</t>
  </si>
  <si>
    <t>Se incluye un riesgo identificado de Gestion de Emergencias y se ordenan los Riesgos en orden alfabetico de acuerdo al Proceso.</t>
  </si>
  <si>
    <t>Se incluyen nuevos riesgos y se actualizan controles Tramite Juridico y Contractual, Atencion y Servicio al Ciudadano, Gestion de Emergencias y Gestion de Comunicaciones.</t>
  </si>
  <si>
    <t>Se ajusta la Calificacion del impacto del Riesgo de Seguimiento y Monitoreo al Sistema de Control Interno</t>
  </si>
  <si>
    <t>TABLA 5</t>
  </si>
  <si>
    <t>TABLA 6</t>
  </si>
  <si>
    <t>Frecuencia de control</t>
  </si>
  <si>
    <t>Descripción</t>
  </si>
  <si>
    <t>TABLA 1</t>
  </si>
  <si>
    <t>TABLA 2</t>
  </si>
  <si>
    <t>TABLA 3</t>
  </si>
  <si>
    <t>Tipo implementacion de control</t>
  </si>
  <si>
    <t>tipo de control</t>
  </si>
  <si>
    <t>Constante</t>
  </si>
  <si>
    <t>El control se ejecuta constantemente</t>
  </si>
  <si>
    <t>TABLA 8</t>
  </si>
  <si>
    <t>Tipo de Fuente</t>
  </si>
  <si>
    <t>Probabilidad de ocurrencia</t>
  </si>
  <si>
    <t>Impacto</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</si>
  <si>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</si>
  <si>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</si>
  <si>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Diaria</t>
  </si>
  <si>
    <t>El control se ejecuta diariamente</t>
  </si>
  <si>
    <t xml:space="preserve">Calificación de la Implementación </t>
  </si>
  <si>
    <t>Aceptar el riesgo</t>
  </si>
  <si>
    <t>Cumplimiento</t>
  </si>
  <si>
    <t>Falencias en cumplir con los siguientes requisitos: Regulativos, legales, contractuales,de conducta de negocios, de etica, fiduciarios  de calidad</t>
  </si>
  <si>
    <t>CASI SEGURO</t>
  </si>
  <si>
    <t>CATASTROFICO</t>
  </si>
  <si>
    <t>Automatico</t>
  </si>
  <si>
    <t>Políticas de operación aplicables, autorizaciones a través de firmas o confirmaciones vía correo electrónico, archivos físicos, consecutivos, listas de chequeo, controles de seguridad con personal especializado, entre otros.</t>
  </si>
  <si>
    <t>Detectivo</t>
  </si>
  <si>
    <t>No Asignado</t>
  </si>
  <si>
    <t>Semanal</t>
  </si>
  <si>
    <t>El control se ejecuta semanalmente</t>
  </si>
  <si>
    <t>No Adecuado</t>
  </si>
  <si>
    <t>Incompleta</t>
  </si>
  <si>
    <t>No confiable</t>
  </si>
  <si>
    <t>No Opotuna</t>
  </si>
  <si>
    <t>Desastre natural</t>
  </si>
  <si>
    <t>Grandes perdidas de materiales y de vidas humanas debido a fenomenos naturales.</t>
  </si>
  <si>
    <t>PROBABLE</t>
  </si>
  <si>
    <t>MAYOR</t>
  </si>
  <si>
    <t>Mensual</t>
  </si>
  <si>
    <t>El control se ejecuta mensualmente</t>
  </si>
  <si>
    <t>Moderado</t>
  </si>
  <si>
    <t>Evitar el riesgo</t>
  </si>
  <si>
    <t>Financiero</t>
  </si>
  <si>
    <t>Problemas relacionados con: Transferencias, tesoreria, comercialización, flujos de efectivo, inversión, capital de trabajo, reportes financieros</t>
  </si>
  <si>
    <t>POSIBLE</t>
  </si>
  <si>
    <t>MODERADO</t>
  </si>
  <si>
    <t>Check</t>
  </si>
  <si>
    <t>Rango</t>
  </si>
  <si>
    <t>Trimestral</t>
  </si>
  <si>
    <t>El control se ejecuta trimestralmente</t>
  </si>
  <si>
    <t>Debil</t>
  </si>
  <si>
    <t>Compartir el riesgo</t>
  </si>
  <si>
    <t>Macro economico</t>
  </si>
  <si>
    <t>Factores macroeconomicos que se presentan como resultado de las variables de la economia nacional, regional o mundial cuyo efecto tiende a ser sistemico</t>
  </si>
  <si>
    <t>IMPROBABLE</t>
  </si>
  <si>
    <t>Semestral</t>
  </si>
  <si>
    <t>El control se ejecuta semestralmente</t>
  </si>
  <si>
    <t>Operativo</t>
  </si>
  <si>
    <t>Problemas generados como consecuencia de errores en la ejecución de las tareas por parte del personal encargado de los procesos o procedimientos</t>
  </si>
  <si>
    <t>RARO</t>
  </si>
  <si>
    <t>NO</t>
  </si>
  <si>
    <t>Anual</t>
  </si>
  <si>
    <t>El control se ejecuta anualmente</t>
  </si>
  <si>
    <t>Político</t>
  </si>
  <si>
    <t>Traumatismos en los procesos o en la entidad generedos como resultado de os cambios en la política pública a nivel nacional o distrital</t>
  </si>
  <si>
    <t>Tecnológico</t>
  </si>
  <si>
    <t>Problemas presentados en los procesos o en la entidad debido a errores, limitaciones o ausencia de la infracestructura tecnologica disponible</t>
  </si>
  <si>
    <t>TABLA 4</t>
  </si>
  <si>
    <t>De imagen</t>
  </si>
  <si>
    <t>Problemas relacionados con una imagen desfavorable de la entidad o de los procesos</t>
  </si>
  <si>
    <t>Nombre del proceso</t>
  </si>
  <si>
    <t>Nombre de dependencia encargada del proceso</t>
  </si>
  <si>
    <t>Subsecretaría de Acceso a la Justicia</t>
  </si>
  <si>
    <t>Subsecretaría de Gestión Institucional</t>
  </si>
  <si>
    <t>Oficina  de Control Disciplinario Interno</t>
  </si>
  <si>
    <t>Oficina Asesora de Planeación</t>
  </si>
  <si>
    <t>Subsecretaría de Inversiones y Fortalecimiento de Capacidades Operativas</t>
  </si>
  <si>
    <t>Oficina Asesora de Comunicaciones</t>
  </si>
  <si>
    <t>Oficina Centro de Comando, Control, Comunicaciones y Computo- C4</t>
  </si>
  <si>
    <t>Dirección de Recursos Fisicos y Gestión Documental</t>
  </si>
  <si>
    <t>Subsecretaría de Seguridad y Convivencia</t>
  </si>
  <si>
    <t>Dirección de Tecnologias y Sistemas de la Información</t>
  </si>
  <si>
    <t>Dirección Financiera</t>
  </si>
  <si>
    <t>Dirección de Gestión Humana</t>
  </si>
  <si>
    <t>Dirección Juridica y Contractual</t>
  </si>
  <si>
    <t>ZONA DE RIESGO EXTREMO</t>
  </si>
  <si>
    <t>Gestión y Análisis de Información de S, C y AJ</t>
  </si>
  <si>
    <t>Oficina de Análisis de Información y Estudios Estrategicos</t>
  </si>
  <si>
    <t>ZONA RIESGO ALTO</t>
  </si>
  <si>
    <t>Oficina de Control Interno</t>
  </si>
  <si>
    <t>ZONA RIESGO MODERADO</t>
  </si>
  <si>
    <t>Carcel Distrital</t>
  </si>
  <si>
    <t>ZONA RIESGO BAJA</t>
  </si>
  <si>
    <t>CD-Tramite Jurídico para PPL</t>
  </si>
  <si>
    <t>IMPROBALE</t>
  </si>
  <si>
    <t>RARA VEZ</t>
  </si>
  <si>
    <t>PUNTAJE</t>
  </si>
  <si>
    <t>IMPACTO</t>
  </si>
  <si>
    <t>CONTROLES AYUDAN
A DISMINUIR LA PROBABILIDAD</t>
  </si>
  <si>
    <t>CONTROLES AYUDAN
A DISMINUIR IMPACTO</t>
  </si>
  <si>
    <t>#COLUMNAS
EN LA MATRIZ
DE RIESGO
QUE SE DESPLAZA EN EL EJE DE LA PROBABILIDAD</t>
  </si>
  <si>
    <t>#COLUMNAS EN LA MATRIZ DE RIESGO QUE SE DESPLAZA EN EL EJE DE IMPACTO</t>
  </si>
  <si>
    <t xml:space="preserve">fuerte </t>
  </si>
  <si>
    <t xml:space="preserve">directamente </t>
  </si>
  <si>
    <t>DESPLAZA</t>
  </si>
  <si>
    <t xml:space="preserve">indirectamente </t>
  </si>
  <si>
    <t>DIRECTAMENTE</t>
  </si>
  <si>
    <t xml:space="preserve">no disminuye </t>
  </si>
  <si>
    <t>INDIRECTAMENTE</t>
  </si>
  <si>
    <t>NO DISMINUYE</t>
  </si>
  <si>
    <t xml:space="preserve">moderado </t>
  </si>
  <si>
    <t xml:space="preserve">Indirectamente </t>
  </si>
  <si>
    <t>Institucionalidad</t>
  </si>
  <si>
    <t>•	Concentración de poder
•	Extralimitación de funciones
•	Ausencia o debilidad de procesos y procedimientos para la gestión Administrativa y misional
•	Amiguismo y clientelismo
•	Ausencia o debilidad de medidas y/o políticas de conflictos de interés
•	Desvío del uso de los bienes y servicios de la entidad</t>
  </si>
  <si>
    <t>visibilidad de la gestión</t>
  </si>
  <si>
    <t>•	Bajo nivel de publicidad de la información (transparencia activa)
•	Rendición de cuentas a la ciudadanía de baja calidad (deficiente)
•	Destrucción o alteración de información en los sistemas de información oficiales
•	Falsedad en documento público
•	Pérdida de documento público
•	Ausencia de canales de comunicación</t>
  </si>
  <si>
    <t>Control y sanción</t>
  </si>
  <si>
    <t>•	Inexistencia de canales de denuncia interna y externa
•	Bajos niveles de denuncia
•	Bajos estándares éticos
•	Baja cultura del control social
•	Baja cultura del control institucional</t>
  </si>
  <si>
    <t>Delitos de la administración pública</t>
  </si>
  <si>
    <t>•	Celebración indebida de contratos
•	Peculado
•	Tráfico de influencias
•	Cohecho
•	Concusión
•	Enriquecimiento ilícito
•	Prevaricato
•	Concierto para delinquir
•	Interés indebido en la celebración de contratos
•	Abuso de autoridad por omisión de denuncia
•	Utilización indebida de información oficial privilegiada
•	Detrimento patrimonial
•	Malversación de recursos públicos</t>
  </si>
  <si>
    <t>No aplica</t>
  </si>
  <si>
    <t>•	N/A</t>
  </si>
  <si>
    <t>Ejecucion de Controles en el periodo</t>
  </si>
  <si>
    <t>Ejecutar los controles programados en el periodo</t>
  </si>
  <si>
    <t>Memorandos/Correos o Reporte del Plan de Accion de Territorial</t>
  </si>
  <si>
    <t>Registrar información falsa en un informe de un proceso vinculado al PDJJR (Programa de Justicia Juvenil Restaurativa)</t>
  </si>
  <si>
    <t>Responsable de hacer seguimiento de la Direccion de Acceso a la Justicia</t>
  </si>
  <si>
    <t>Actas de reunion y la presentacion</t>
  </si>
  <si>
    <t>Ejecucion de reuniones en el periodo</t>
  </si>
  <si>
    <t>Controles ejecutados en el periodo/Controles programados en el periodo</t>
  </si>
  <si>
    <t>Ejecucion de Control en el periodo</t>
  </si>
  <si>
    <t>Control ejecutado en el periodo/Control requerido en el periodo</t>
  </si>
  <si>
    <t>Ejecutar el control requerido en el periodo</t>
  </si>
  <si>
    <t>Ejecutar control requerido en el periodo</t>
  </si>
  <si>
    <t>Contratos de supervision de Alimentos y Salud</t>
  </si>
  <si>
    <t>De acuerdo al procedimiento</t>
  </si>
  <si>
    <t>Profesionales Asignados a cada Caso por la Coordinacion del PDJJR</t>
  </si>
  <si>
    <t>Actas de Reunion de estudios de Caso</t>
  </si>
  <si>
    <t>Actas de reunion mensuales de seguimiento</t>
  </si>
  <si>
    <t>Ejecucion de socializacion en el periodo</t>
  </si>
  <si>
    <t>Socializacion ejecutada en el periodo/Socializacion programada en el periodo</t>
  </si>
  <si>
    <t>Ejecutar la socializacion programada en el periodo</t>
  </si>
  <si>
    <t>Ejecucion de Reunion en el periodo</t>
  </si>
  <si>
    <t>Reunion ejecutada en el periodo/Reunion programada en el periodo</t>
  </si>
  <si>
    <t>Ejecutar reunion programada en el periodo</t>
  </si>
  <si>
    <t>Ejecucion de Socializaciones en el periodo</t>
  </si>
  <si>
    <t>Ejecutar las Socializaciones programadas en el periodo</t>
  </si>
  <si>
    <t>Socializaciones ejecutadas en el periodo/Socializaciones programadas en el periodo</t>
  </si>
  <si>
    <t>Ejecutar las reuniones programadas en el periodo</t>
  </si>
  <si>
    <t>Reuniones ejecutadas en el periodo/Reuniones programadas en el periodo</t>
  </si>
  <si>
    <t>Ejecucion de revisiones en el periodo</t>
  </si>
  <si>
    <t>Revisiones ejecutadas en el periodo/Revisiones programadas en el periodo</t>
  </si>
  <si>
    <t>Ejecutar las revisiones programadas en el periodo</t>
  </si>
  <si>
    <t>Ejecucion de Aprobaciones en el periodo</t>
  </si>
  <si>
    <t>Aprobaciones ejecutadas en el periodo/Aprobaciones programadas en el periodo</t>
  </si>
  <si>
    <t>Ejecutar las Aprobaciones programadas en el periodo</t>
  </si>
  <si>
    <t>Cuatimestralmente</t>
  </si>
  <si>
    <t>Ejecucion de Seguimiento en el periodo</t>
  </si>
  <si>
    <t>Seguimiento ejecutado en el periodo/Seguimiento requerido en el periodo</t>
  </si>
  <si>
    <t>Ejecutar el Seguimiento requerido en el periodo</t>
  </si>
  <si>
    <t>Ejecucion de Capacitaciones en el periodo</t>
  </si>
  <si>
    <t>Capacitaciones ejecutadas en el periodo/Capacitaciones requeridas en el periodo</t>
  </si>
  <si>
    <t>Ejecutar las Capacitaciones requeridas en el periodo</t>
  </si>
  <si>
    <t>Lider Operativo</t>
  </si>
  <si>
    <t>Ejecucion de Parametrizacion en el periodo</t>
  </si>
  <si>
    <t>Parametrizacion  ejecutada en el periodo/Parametrizacion  requerida en el periodo</t>
  </si>
  <si>
    <t>Ejecutar la Parametrizacion requerido en el periodo</t>
  </si>
  <si>
    <t>Ejecucion de Ampliacion de clausula en el periodo</t>
  </si>
  <si>
    <t>Ampliacion de clausula ejecutada en el periodo/Ampliacion de clausula requerida en el periodo</t>
  </si>
  <si>
    <t>Ejecutar la Ampliacion de clausula requerida en el periodo</t>
  </si>
  <si>
    <t>Ejecucion de Socializacion en el periodo</t>
  </si>
  <si>
    <t>Socializacion ejecutada en el periodo/Socializacion requerida en el periodo</t>
  </si>
  <si>
    <t>Ejecutar la Socializacion requerida en el periodo</t>
  </si>
  <si>
    <t>Ejecucion de Reporte en el periodo</t>
  </si>
  <si>
    <t>Reporte ejecutada en el periodo/Reporte  requerida en el periodo</t>
  </si>
  <si>
    <t>Ejecutar el Reporte requerido en el periodo</t>
  </si>
  <si>
    <r>
      <t xml:space="preserve">El jefe del C4 o el operador tecnológico, mantiene un registro de debilidades y vulnerabilidades y coordina la ejecución de pruebas de vulnerabilidad a la totalidad de la infraestructura y plataformas tecnológicas del C4, las cuales se realizarán como mínimo dos veces en el año. Como insumo se tendrán los informes mensuales que elabora el operador tecnológico. Como evidencia de la implementación se tienen los Informes mensuales del operador tecnológico o el correo de parte del jefe del C4 en el cual indiquen las fechas tentativas de la ejecución de las pruebas de vulnerabilidad. </t>
    </r>
    <r>
      <rPr>
        <b/>
        <u/>
        <sz val="11"/>
        <color theme="1"/>
        <rFont val="Calibri"/>
        <family val="2"/>
        <scheme val="minor"/>
      </rPr>
      <t>El cargue de las evidencias se realizara cuatrimestralmente.</t>
    </r>
  </si>
  <si>
    <r>
      <t xml:space="preserve">El jefe del C4 con apoyo del personal contratista de seguridad y vigilancia, realiza seguimiento al uso indebido de elementos o dispositivos electrónicos a la SUR, control de acceso a la edificación e infraestructura, así como control de infraestructura TI, actividad que se realiza de manera diaria y en caso de eventos o incidentes quedan registrados en libro de seguridad, adicionalmente quedaran los registros en las cámaras del sistema de video vigilancia del edificio por un periodo de 90 días para consulta antes que se reescriban los videos, como evidencia quedan los registros del libro de seguridad ubicados en la Oficina de medios tecnológicos del C4 o el correo de parte del Jefe del C4 indicando que no se evidencio ningún ingreso de elementos o dispositivos electrónicos indebidos. </t>
    </r>
    <r>
      <rPr>
        <b/>
        <u/>
        <sz val="11"/>
        <color theme="1"/>
        <rFont val="Calibri"/>
        <family val="2"/>
        <scheme val="minor"/>
      </rPr>
      <t>El cargue de las evidencias se realizara cuatrimestralmente.</t>
    </r>
  </si>
  <si>
    <t>Informes del Operador o el Correo del Jefe del C4</t>
  </si>
  <si>
    <t>Ejecucion de Publicacion en el periodo</t>
  </si>
  <si>
    <t>Publicacion ejecutada en el periodo/Publicacion  requerida en el periodo</t>
  </si>
  <si>
    <t>Ejecucion de Estudios previos y de sector en el periodo</t>
  </si>
  <si>
    <t>Estudios previos y de sector ejecutados en el periodo/Estudios previos y de sector requeridos en el periodo</t>
  </si>
  <si>
    <t>Ejecutar el Control requerido en el periodo</t>
  </si>
  <si>
    <t>Ejecucion de Pruebas de vulnerabilidad en el periodo</t>
  </si>
  <si>
    <t>Pruebas de vulnerabilidad ejecutadas en el periodo/Pruebas de vulnerabilidad requeridas en el periodo</t>
  </si>
  <si>
    <t>Ejecutar las Pruebas de vulnerabilidad requeridas en el periodo</t>
  </si>
  <si>
    <t>Ejecucion de Cronograma en el periodo</t>
  </si>
  <si>
    <t>Cronograma  ejecutado en el periodo/Cronograma requerido en el periodo</t>
  </si>
  <si>
    <t>Ejecutar el Cronograma requerido en el periodo</t>
  </si>
  <si>
    <t>Subir a la
intranet la
publicación requerida en el periodo</t>
  </si>
  <si>
    <t>Elaborar los Estudios previos y de sector requerida en el periodo</t>
  </si>
  <si>
    <t>Subcomponente</t>
  </si>
  <si>
    <t>Meta o producto</t>
  </si>
  <si>
    <t xml:space="preserve">Responsable dependencia líder </t>
  </si>
  <si>
    <t>Responsable dependencia apoyo</t>
  </si>
  <si>
    <t>Recursos</t>
  </si>
  <si>
    <t>Fecha máxima programada</t>
  </si>
  <si>
    <t>2.1</t>
  </si>
  <si>
    <t>2.2</t>
  </si>
  <si>
    <t>3.1</t>
  </si>
  <si>
    <t>3.2</t>
  </si>
  <si>
    <t>4.1</t>
  </si>
  <si>
    <t>5.1</t>
  </si>
  <si>
    <t>Indicador</t>
  </si>
  <si>
    <t>2.3</t>
  </si>
  <si>
    <t>Humanos
Tecnológicos</t>
  </si>
  <si>
    <t>La Secretaria Distrital de Seguridad, Convivencia y Justicia cuenta con los recursos humanos, economicos, fisicos y tecnologicos necesarios para la correcta administracion de los Riesgos de Corrupcion junto con la ejecucion del Plan Anticorrupción y de Atención al Ciudadano.</t>
  </si>
  <si>
    <t>Hoja 1 de 10</t>
  </si>
  <si>
    <t>Hoja 2 de 10</t>
  </si>
  <si>
    <t>Hoja 3 de 10</t>
  </si>
  <si>
    <t>Hoja 4 de 10</t>
  </si>
  <si>
    <t>Hoja 5 de 10</t>
  </si>
  <si>
    <t>Hoja 6 de 10</t>
  </si>
  <si>
    <t>Hoja 7 de 10</t>
  </si>
  <si>
    <t>Hoja 8 de 10</t>
  </si>
  <si>
    <t>Hoja 9 de 10</t>
  </si>
  <si>
    <r>
      <t xml:space="preserve">El Jefe de la Dirección Jurídica bimestral coordinará la ejecución de socializaciones que permitan brindar información al personal de la dirección, la cual será liderada por el Profesional a cargo del tema. Adicionalmente se solicitarán capacitaciones coordinadas con Gestión Humana de acuerdo a disponibilidad. Como evidencia quedaran las actas de reunión de las socializaciones de la Dirección Jurídica y para las capacitaciones coordinadas por Gestión Humana quedaran las planillas de asistencia. </t>
    </r>
    <r>
      <rPr>
        <b/>
        <u/>
        <sz val="11"/>
        <color theme="1"/>
        <rFont val="Calibri"/>
        <family val="2"/>
        <scheme val="minor"/>
      </rPr>
      <t>El cargue de las evidencias se realizara cuatrimestralmente.</t>
    </r>
  </si>
  <si>
    <r>
      <t xml:space="preserve">e.	El Jefe del C4 con el apoyo del personal de capacitación incluirá y desarrollará la capacitación al personal del C4 acorde al Instructivo de Formación para el Sistema NUSE Operadores de la S.U.R. y operadores de agencias del despacho I-GE-1, de acuerdo al cronograma estipulado que puede ser sujeto a modificación dependiendo de la dinámica de funcionamiento. Para los casos en los cuales los funcionarios tengan una falta de asistencia a la capacitación, se reprogramará asistencia a las capacitaciones periódicas que reforzaran y reentrenaran el personal del C4. evidencia listas de asistencia y material de Capacitación. </t>
    </r>
    <r>
      <rPr>
        <b/>
        <u/>
        <sz val="11"/>
        <color theme="1"/>
        <rFont val="Calibri"/>
        <family val="2"/>
        <scheme val="minor"/>
      </rPr>
      <t>El cargue de las evidencias se realizará cuatrimestralmente.</t>
    </r>
  </si>
  <si>
    <r>
      <t xml:space="preserve">Dos o tres profesionales (según sea el caso) deben aprobar y firmar los informes (Informe Inicial, Informe de seguimiento al proceso de atención, Informe Final, Informe Extraordinario, Informe de Seguimiento y Mantenimiento y el Informe de Concepto integral de Cierre) que se generan de acuerdo con la periodicidad definida en el procedimiento para cada uno de estos. El contenido de los mismos requerirá del involucramiento y validación conjunta de los profesionales mencionados. Si se presenta desacuerdo el caso será llevado cuatrimestralmente a los estudios de casos para análisis conjunto entre los profesionales del PDJJR y la Defensoría de Familia del ICBF. Como evidencia se contará con las actas de reunión del estudio de caso (cuando aplique) y los informes firmados por los profesionales resaltando que corresponden a información confidencial que se encuentra en el archivo físico del PDJJR y solo podrán ser revisados por el personal autorizado. </t>
    </r>
    <r>
      <rPr>
        <b/>
        <u/>
        <sz val="11"/>
        <color theme="1"/>
        <rFont val="Calibri"/>
        <family val="2"/>
        <scheme val="minor"/>
      </rPr>
      <t>El cargue de las evidencias se realizara cuatrimestralmente.</t>
    </r>
  </si>
  <si>
    <r>
      <t xml:space="preserve">El contratista responsable de hacer seguimiento de la Dirección de Acceso a la Justicia a través de su equipo en el nivel central verifica cada vez que se realiza un reporte para almacenar los datos y cifras del Plan de Acción Territorial, que los soportes y la información cargada se encuentre conforme a la realidad, en caso que se evidencie que las entregas no son veraces se realizarán reuniones de equipo para detectar los motivos y en caso que persistan las inconsistencias se tramitarán los respectivos memorandos. Como evidencias quedaran las acciones que la dirección realiza frente al reporte del Plan de Acción Territorial (Memorandos/Correos o Reporte del Plan de Acción de Territorial). </t>
    </r>
    <r>
      <rPr>
        <b/>
        <u/>
        <sz val="11"/>
        <color theme="1"/>
        <rFont val="Calibri"/>
        <family val="2"/>
        <scheme val="minor"/>
      </rPr>
      <t>El cargue de las evidencias se realizara cuatrimestralmente.</t>
    </r>
  </si>
  <si>
    <r>
      <t xml:space="preserve">El responsable del área de atención integral de la cárcel distrital organizara cada vez que se requiera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 se informara mediante correo electrónico a la dirección de la cárcel Distrital. Como evidencia quedarán los siguientes documentos:
- Salud: RITS Reporte integral de prestación del servicio.
- Alimentación: Formato parte de raciones alimentarias suministradas diariamente de manejo. 
- Dotación de elementos básicos: F-AIB-131 entrega de kit de aseo personal para PPL.
- Ingreso a programas de atención social: F-AIB-147 intervención y seguimiento individual y las actas GAI del sistema SISIPEC WEB emitidas por la JETEE. Como evidencia quedaran los contratos de supervisión de Alimentos y Salud, a su vez los formatos F-AIB-131 y F-AIB-147 reposaran en las carpetas de cada PPL resaltando que corresponde a información Confidencial y solo podrá ser visualizada por el personal autorizado. 
</t>
    </r>
    <r>
      <rPr>
        <b/>
        <u/>
        <sz val="11"/>
        <color theme="1"/>
        <rFont val="Calibri"/>
        <family val="2"/>
        <scheme val="minor"/>
      </rPr>
      <t>El cargue de las evidencias se realizará cuatrimestralmente</t>
    </r>
  </si>
  <si>
    <r>
      <t xml:space="preserve">El líder del proceso con su equipo de trabajo realiza mesas mensuales de seguimiento a cada uno de los procesos disciplinarios a través de las cuales verifica el cumplimiento del objeto de la actuación, correcta comunicación y trámite de los términos procesales. Respeto por las garantías y derechos fundamentales, conforme las leyes que rigen el proceso disciplinario.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periódicas, cuadro Excel de Matriz de procesos y autos activos junto a la totalidad del material probatorio archivado en la carpeta del proceso dicha información es de carácter confidencial de tal forma que únicamente podrán tener acceso las personas autorizadas, como evidencia del control se cargaran las Actas de reunión mensuales de seguimiento. </t>
    </r>
    <r>
      <rPr>
        <b/>
        <u/>
        <sz val="11"/>
        <color theme="1"/>
        <rFont val="Calibri"/>
        <family val="2"/>
        <scheme val="minor"/>
      </rPr>
      <t>El cargue de evidencias se realiza de manera cuatrimestral.</t>
    </r>
  </si>
  <si>
    <r>
      <t xml:space="preserve">El almacenista general verifica anualmente la realización del proceso de Toma de inventario físico, en caso de no realizarse debe justificarse mediante memorando la no implementación del mismo, como evidencia se presentan formatos dispuestos para toma física e Informe de Toma Física. </t>
    </r>
    <r>
      <rPr>
        <b/>
        <u/>
        <sz val="11"/>
        <color theme="1"/>
        <rFont val="Calibri"/>
        <family val="2"/>
        <scheme val="minor"/>
      </rPr>
      <t>El reporte de las evidencias se realizara cuatrimestralmente.</t>
    </r>
  </si>
  <si>
    <r>
      <t xml:space="preserve">El comandante de cada compañía asigna por cada turno un guardián para realizar la requisa en el punto "Puerta principal" lo cual se vera reflejado en el formato F-CVF-672 ORDEN DE SERVICIOS en concordancia al Instructivo I-CVF-6 REQUISA, Si se evidencia alguna novedad o ingreso de elementos no permitidos, se realizara el respectivo informe dirigido a la Direccion del establecimiento carcelario. Como evidencia quedara un correo cuatrimestral del comandante de Compañía informando la ejecución de las requisas dado que el formato F-CVF-672 no se puede compartir por protección de datos. </t>
    </r>
    <r>
      <rPr>
        <b/>
        <u/>
        <sz val="11"/>
        <color theme="1"/>
        <rFont val="Calibri"/>
        <family val="2"/>
        <scheme val="minor"/>
      </rPr>
      <t>El cargue de las evidencias se realizara cuatrimestralmente.</t>
    </r>
  </si>
  <si>
    <r>
      <t xml:space="preserve">El funcionario y/o contratista encargado de supervisar el Contrato de abastecimiento de combustible solicitará a los asignatarios de las agencias de seguridad la anotación del error en el registro del kilometraje por parte del promotor de la EDS en el váucher original archivado en la correspondiente EDS, el cual será compartido en medio magnético al funcionario encargado de la supervisión para que éste proceda a la corrección. Para los casos en los cuales no se cuente con el soporte magnético, será necesario recibir la solicitud formal de la dependencia de movilidad encargada en la respectiva Agencia de Seguridad. Como soporte de las solicitudes quedará el registro en medio magnético. </t>
    </r>
    <r>
      <rPr>
        <b/>
        <u/>
        <sz val="11"/>
        <color theme="1"/>
        <rFont val="Calibri"/>
        <family val="2"/>
        <scheme val="minor"/>
      </rPr>
      <t>El cargue de las evidencias se realizará cuatrimestralmente.</t>
    </r>
  </si>
  <si>
    <r>
      <t xml:space="preserve">El funcionario y/o contratista encargado de supervisar y/o Apoyar el Contrato de abastecimiento de combustible verificará en sitio, la instalación de los chips de combustible realizada por el proveedor para los casos de cambio a los existentes, vehículo nuevo, pérdida o daño. En caso de no poder asistir al punto de instalación no se dará autorización para realizar dicha actividad. Como evidencia se tiene las planillas de control con el chequeo uno a uno de la correspondiente instalación con el automotor asignado. </t>
    </r>
    <r>
      <rPr>
        <b/>
        <u/>
        <sz val="11"/>
        <color theme="1"/>
        <rFont val="Calibri"/>
        <family val="2"/>
        <scheme val="minor"/>
      </rPr>
      <t>El cargue de las evidencias se realizará cuatrimestralmente.</t>
    </r>
  </si>
  <si>
    <r>
      <t xml:space="preserve">El líder Operativo de la OAC realizará trimestralmente una capacitación al grupo de la OAC, para los casos en los cuales no se logre la participación de todo el grupo, la información de la capacitación se entregará en medio físico o en medio digital. Como evidencia queda el Acta de Reunión F-DS-10 y el material a socializar. </t>
    </r>
    <r>
      <rPr>
        <b/>
        <u/>
        <sz val="11"/>
        <color theme="1"/>
        <rFont val="Calibri"/>
        <family val="2"/>
        <scheme val="minor"/>
      </rPr>
      <t>El cargue de las evidencias se realizará cuatrimestralmente.</t>
    </r>
  </si>
  <si>
    <r>
      <t xml:space="preserve">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de asistencia. </t>
    </r>
    <r>
      <rPr>
        <b/>
        <u/>
        <sz val="11"/>
        <color theme="1"/>
        <rFont val="Calibri"/>
        <family val="2"/>
        <scheme val="minor"/>
      </rPr>
      <t>El reporte de las evidencias se realizara cuatrimestralmente.</t>
    </r>
  </si>
  <si>
    <r>
      <t xml:space="preserve">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t>
    </r>
    <r>
      <rPr>
        <b/>
        <u/>
        <sz val="11"/>
        <color theme="1"/>
        <rFont val="Calibri"/>
        <family val="2"/>
        <scheme val="minor"/>
      </rPr>
      <t>El reporte de las evidencias se realizara cuatrimestralmente.</t>
    </r>
  </si>
  <si>
    <r>
      <t xml:space="preserve">El administrador del sistema del equipo de la Subsecretaría regula el acceso de información restringido por medio de la perfilación de usuarios del sistema de información PROGRESSUS según los perfiles creados, registrando los permisos de acceso en las bases de datos del sistema, cada vez que se tenga alguna novedad (ingreso, retiro, cambio de permisos) sobre algún usuario. En caso que no se haga una perfilación correcta del usuario que se dio autorización, la Subsecretaria debe adelantar la instrucción de proceder con el ajuste que se requiera, como evidencia debe dejarse un registro de usuarios de PROGRESSUS o un correo de soporte dirigido al administrador del sistema. </t>
    </r>
    <r>
      <rPr>
        <b/>
        <u/>
        <sz val="11"/>
        <color theme="1"/>
        <rFont val="Calibri"/>
        <family val="2"/>
        <scheme val="minor"/>
      </rPr>
      <t>El cargue de las evidencias se realizara cuatrimestralmente.</t>
    </r>
  </si>
  <si>
    <r>
      <t xml:space="preserve">El Profesional especializado en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reporte emitido por el Profesional Especializado. </t>
    </r>
    <r>
      <rPr>
        <b/>
        <u/>
        <sz val="11"/>
        <color theme="1"/>
        <rFont val="Calibri"/>
        <family val="2"/>
        <scheme val="minor"/>
      </rPr>
      <t>El cargue de las evidencias se realizará cuatrimestralmente.</t>
    </r>
  </si>
  <si>
    <r>
      <t xml:space="preserve">Los Profesionales especializados de cada una de los componentes de infraestructura (Redes, Servidores, Seguridad Perimetral y demás) de la Dirección de Tecnologías y Sistemas de Información, apoyados por las herramientas tecnológicas generaran cuatrimestralmente los reportes de monitoreo. En caso de no realizar los reportes, se justificará el motivo por el cual no se aplicó. Como evidencia de los monitoreos de los componentes de infraestructura se dejará los informes emitido por los Profesionales Especializados. </t>
    </r>
    <r>
      <rPr>
        <b/>
        <u/>
        <sz val="11"/>
        <color theme="1"/>
        <rFont val="Calibri"/>
        <family val="2"/>
        <scheme val="minor"/>
      </rPr>
      <t>El cargue de las evidencias se realizara cuatrimestralmente.</t>
    </r>
  </si>
  <si>
    <r>
      <t xml:space="preserve">El profesional de la Dirección Financiera bajo la supervisión del Director(a) Financiera realizara una capacitación y entrenamiento en el puesto de trabajo para el nuevo personal del área con el fin de que sean capacitados cada vez que sea necesario y se tengan nuevos integrantes, como soporte quedan el formato F-GH253. Para los Contratistas quedara como evidencia un acta de capacitación en Sitio. Como evidencia de la ejecución quedara el formato o las actas de capacitación. </t>
    </r>
    <r>
      <rPr>
        <b/>
        <u/>
        <sz val="11"/>
        <color theme="1"/>
        <rFont val="Calibri"/>
        <family val="2"/>
        <scheme val="minor"/>
      </rPr>
      <t>El cargue de las evidencias se realizara cuatrimestralmente.</t>
    </r>
  </si>
  <si>
    <r>
      <t xml:space="preserve">Líder Operativo de Atención y Servicio al Ciudadano gestiona las jornadas de socialización anualmente creando el cronograma y elaborando la presentación que será socializada al personal que brinda atención en todas las sedes el cual deberá ser aprobado por el Subsecretario de Gestion Institucional. Para los casos en los cuales no se logre cumplir el cronograma se procederá con la reprogramación. Como evidencia quedara el cronograma, la presentación y las listas de asistencia. </t>
    </r>
    <r>
      <rPr>
        <b/>
        <u/>
        <sz val="11"/>
        <color theme="1"/>
        <rFont val="Calibri"/>
        <family val="2"/>
        <scheme val="minor"/>
      </rPr>
      <t>El cargue de las evidencias se realizará cuatrimestralmente</t>
    </r>
  </si>
  <si>
    <r>
      <t xml:space="preserve">El funcionario y/o contratista encargado hará las visitas de verificación a las Estaciones de Servicio-EDS, para la corrección de kilometraje y cumplimiento del procedimiento de abastecimiento, las cuales se harán mediante un cronograma mensual, todo para evitar que el combustible sea distribuido de manera incorrecta y para automotores que no estén a cargo de la Secretaria, todo verificado bajo el Procedimiento PD-FC-4 "Abastecimiento de combustible al parque automotor a cargo de la Entidad", realiza el comparativo de los datos registrados en los formatos F-FC-292 versus la información del software de Gestión del Proveedor, hace la respectiva verificación correspondiente y toma decisiones al respecto, Para los casos en los cuales no se realice la visita, la supervisión y/o los apoyos a la supervisión, realizaran una muestra sobre los registros fotográficos enviados por los asignatarios en el momento del abastecimiento, donde se verificara que el reporte del kilometraje está de acuerdo al valor del odómetro. Con la información recibida se alimenta la Matriz control y el informe del registro fotográfico de kilometraje. Como evidencia de ello quedaran la Matriz control y el informe del registro fotográfico de kilometraje. </t>
    </r>
    <r>
      <rPr>
        <b/>
        <u/>
        <sz val="11"/>
        <color theme="1"/>
        <rFont val="Calibri"/>
        <family val="2"/>
        <scheme val="minor"/>
      </rPr>
      <t>El cargue de las evidencias se realizará cuatrimestralmente.</t>
    </r>
  </si>
  <si>
    <r>
      <t xml:space="preserve">El Profesional de Seguridad de la información de la Dirección de Tecnología y Sistemas de Información socializa las políticas de seguridad y privacidad de la información a funcionarios y contratista de la entidad, incluyendo todas sus sedes Cuatrimestralmente. En caso de no realizar esta capacitación se enviarán tips de seguridad a través de Yammer y de los demás canales dispuestos en la entidad para las comunicaciones oficiales. Como evidencia de este control se tienen las listas de asistencia de las diferentes sesiones realizadas en el proceso de divulgación. </t>
    </r>
    <r>
      <rPr>
        <b/>
        <u/>
        <sz val="11"/>
        <color theme="1"/>
        <rFont val="Calibri"/>
        <family val="2"/>
        <scheme val="minor"/>
      </rPr>
      <t>El cargue de las evidencias se realizara cuatrimestralmente.</t>
    </r>
  </si>
  <si>
    <r>
      <t xml:space="preserve">Los Funcionarios y/o Contratistas de la Dirección Financiera, verifican cada cuenta que es radicada por medio del Aplicativo de gestión documental (ORFEO) al usuario creado para tal fin (DF CUENTAS CONTINGENCIA), de acuerdo al I-GF-10.; verificando de lo siguiente: 
a. Calculo manual del CERTIFICADO DE SUPERVISION E INTERVENTORIA PARA GESTIÓN DE CUENTAS.GF
b. Instructivo de pagos de la Dirección Financiera (I-GF-1)
c. Minuta del contrato. De no encontrarse acorde con lo establecido en el literal b., c., y si la información financiera no corresponde a lo certificado, o de no cumplir con los requisitos para continuar con el trámite de pago se procede a remitir correo al supervisor del contrato con copia al contratista, donde se evidencie el motivo por el cual no puede continuar para trámite de pago y se procede con el cierre del radicado.
La cuenta pasara por revisión contable y presupuestal registrando esta trazabilidad en el sistema ORFEO.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evidenciaran en el correo que se le remita al supervisor con copia al contratista.
La evidencia del trámite, sea aprobado o rechazado; queda evidenciado en el sistema de gestión documental ORFEO. 
Las evidencias de seguimiento al Riesgo, son alimentadas de manera cuatrimestral en la carpeta SharePoint correos y radicación del sistema ORFEO al usuario DF CUENTAS CONTINGENCIA. </t>
    </r>
    <r>
      <rPr>
        <b/>
        <u/>
        <sz val="11"/>
        <color theme="1"/>
        <rFont val="Calibri"/>
        <family val="2"/>
        <scheme val="minor"/>
      </rPr>
      <t>El cargue de las evidencias se realizara cuatrimestralmente.</t>
    </r>
  </si>
  <si>
    <r>
      <t xml:space="preserve">El jefe de la Oficina de Control Interno, designará al equipo auditor de conformidad con los tipos de trabajo de auditoria plasmados en el Plan Anual de Auditoria (PAA), igualmente programará mensualmente seguimientos al desarrollo de las auditorias a fin de identificar fallas o desviaciones del control, documentándolos a partir de actas de reunión de avance. En el evento de ser detectada alguna irregularidad, se tomarán las acciones disciplinarias a que haya lugar. Como evidencia quedaran las Actas de reunión y la presentación. </t>
    </r>
    <r>
      <rPr>
        <b/>
        <u/>
        <sz val="11"/>
        <color theme="1"/>
        <rFont val="Calibri"/>
        <family val="2"/>
        <scheme val="minor"/>
      </rPr>
      <t>El cargue de las evidencias se realizara cuatrimestralmente.</t>
    </r>
  </si>
  <si>
    <t>Uso indebido de una posición con acceso a la implementación de los servicios de atención social dirigidos a las PPL</t>
  </si>
  <si>
    <t>Pasar por alto las deficiencias o anomalías en el Suministro del Combustible, así de como registrar erradamente el kilometraje en los váucher originales en la correspondiente EDS</t>
  </si>
  <si>
    <t>Uso de información privilegiada producto de la auditoria para el beneficio de los responsables del proceso auditado o a terceros.</t>
  </si>
  <si>
    <t>Indisponibilidad, manipulación, alteración, perdida o mal uso de la información por parte del personal del C4, Operadores externos así como terceros no vinculados al C4.
Posible pérdida de documentos o información pública</t>
  </si>
  <si>
    <t>Acceso y uso de información de tipo confidencial, reservado, personal, privilegiada o sensible, por personal no autorizado.</t>
  </si>
  <si>
    <t>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t>
  </si>
  <si>
    <t>La Secretaría Distrital de Seguridad, Convivencia y Justicia cuenta con los siguientes objetivos estratégicos derivados del Plan Integral de Seguridad, Convivencia y Justicia: 
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</si>
  <si>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Fecha de Vigencia
31/01/2021</t>
  </si>
  <si>
    <t>Plan Anticorrupción y de Atención al Ciudadano 2021</t>
  </si>
  <si>
    <t>OBJETIVOS DEL PLAN ANTICORRUPCIÓN Y DE ATENCIÓN AL CIUDADANO</t>
  </si>
  <si>
    <r>
      <rPr>
        <b/>
        <sz val="14"/>
        <color theme="1"/>
        <rFont val="Calibri"/>
        <family val="2"/>
        <scheme val="minor"/>
      </rPr>
      <t>OBJETIVO GENERAL</t>
    </r>
    <r>
      <rPr>
        <sz val="14"/>
        <color theme="1"/>
        <rFont val="Calibri"/>
        <family val="2"/>
        <scheme val="minor"/>
      </rPr>
      <t xml:space="preserve">
Implementar acciones y mecanismos de lucha contra la corrupción, acceso a la información, fomento de la participación ciudadana, mejoramiento de la atención al ciudadano y promoción de la gestión ética; orientando a la Secretaría Distrital de Seguridad, Convivencia y Justicia hacia una gestión moderna, eficiente y transparente. 
</t>
    </r>
    <r>
      <rPr>
        <b/>
        <sz val="14"/>
        <color theme="1"/>
        <rFont val="Calibri"/>
        <family val="2"/>
        <scheme val="minor"/>
      </rPr>
      <t>OBJETIVOS ESPECÍFICOS</t>
    </r>
    <r>
      <rPr>
        <sz val="14"/>
        <color theme="1"/>
        <rFont val="Calibri"/>
        <family val="2"/>
        <scheme val="minor"/>
      </rPr>
      <t xml:space="preserve">
- Implementar la Gestión del Riesgo de la entidad, identificando riesgos dirigidos a prevenir o evitar la corrupción.
- Identificar y racionalizar los trámites u OPAS identificados en la entidad para prestar un servicio más eficiente al ciudadano.
- Definir mecanismos efectivos de rendición de cuentas y participación ciudadana que garanticen un proceso transversal permanente entre la entidad y la ciudadanía, promoviendo la transparencia en la gestión de la SDSCJ. 
- Instaurar acciones tendientes a mejorar la Atención al Ciudadano mediante el desarrollo institucional, afianzando la cultura del servicio y fortaleciendo los canales de atención. 
- Establecer estrategias que fortalezcan el derecho fundamental de acceso a la información pública.
- Implementar la gestión ética de la entidad a través de mecanismos que promuevan principios y valores éticos que propendan por una gestión eficaz y transparente.</t>
    </r>
  </si>
  <si>
    <t>COMPONENTE 1. GESTIÓN DEL RIESGO DE CORRUPCIÓN – MAPA DE RIESGOS DE CORRUPCIÓN</t>
  </si>
  <si>
    <t># Actividad</t>
  </si>
  <si>
    <t>Actividad</t>
  </si>
  <si>
    <r>
      <t xml:space="preserve">Subcomponente 1
</t>
    </r>
    <r>
      <rPr>
        <sz val="11"/>
        <color theme="1"/>
        <rFont val="Calibri"/>
        <family val="2"/>
        <scheme val="minor"/>
      </rPr>
      <t>Política de Administración de Riesgos</t>
    </r>
  </si>
  <si>
    <t>1.1</t>
  </si>
  <si>
    <t>Revisar la política de Administración de Riesgos para actualizar, según haya lugar.</t>
  </si>
  <si>
    <t>11 verificaciones de la plataforma del DAFP para actualizar, según haya lugar, la política de Administración de Riesgos de la entidad.</t>
  </si>
  <si>
    <t>Verificaciones mensuales realizadas/11*100</t>
  </si>
  <si>
    <t xml:space="preserve">Humanos
Tecnológicos
</t>
  </si>
  <si>
    <t>1.2</t>
  </si>
  <si>
    <t>Adoptar dentro de la Política de Administración de Riesgo la “Ruta metodológica para Ia implementación del Sistema de Administración del Riesgo de Lavado de Activos y de la Financiación del Terrorismo -SARLAFT en las entidades distritales”.</t>
  </si>
  <si>
    <t>Una (1) Política de la Administración de Riesgos actualizada con la ruta metodológica para Ia implementación del SARLAFT en las entidades distritales</t>
  </si>
  <si>
    <t>Una (1) Política de la Administración de Riesgos actualizada</t>
  </si>
  <si>
    <r>
      <t xml:space="preserve">Subcomponente 2
</t>
    </r>
    <r>
      <rPr>
        <sz val="11"/>
        <color theme="1"/>
        <rFont val="Calibri"/>
        <family val="2"/>
        <scheme val="minor"/>
      </rPr>
      <t>Construcción del Mapa de Riesgos de Corrupción</t>
    </r>
  </si>
  <si>
    <t>Actualizar la matriz de los riesgos de corrupción para el período con relación a la Política de Administración de Riesgos.</t>
  </si>
  <si>
    <t>Una (1) matriz de riesgos de corrupción actualizada para la vigencia 2021</t>
  </si>
  <si>
    <t xml:space="preserve">Una (1) matriz de riesgos de corrupción actualizada </t>
  </si>
  <si>
    <t xml:space="preserve">Revisar el nivel de apropiación de la metodología de identificación de riesgos de corrupción en la gestión contractual pública de la Veeduría Distrital. </t>
  </si>
  <si>
    <t xml:space="preserve">Una (1) Política de la Administración de Riesgos con la mención de la apropiación de la metodología de identificación de riesgos de corrupción en la gestión contractual pública de la Veeduría Distrital. </t>
  </si>
  <si>
    <t xml:space="preserve">Una (1) Política de la Administración de Riesgos con la mención </t>
  </si>
  <si>
    <t>Actualizar la Matriz de Riesgos de Corrupción de acuerdo a lo identificado luego de adoptar la “Ruta metodológica para Ia implementación del SARLAFT en las entidades distritales”.</t>
  </si>
  <si>
    <t>Una (1) Matriz de Riesgos de Corrupción actualizada de acuerdo a lo identificado luego de adoptar la “Ruta metodológica para Ia implementación del SARLAFT en las entidades distritales”</t>
  </si>
  <si>
    <r>
      <t xml:space="preserve">Subcomponente 3
</t>
    </r>
    <r>
      <rPr>
        <sz val="11"/>
        <color theme="1"/>
        <rFont val="Calibri"/>
        <family val="2"/>
        <scheme val="minor"/>
      </rPr>
      <t>Consulta y divulgación</t>
    </r>
  </si>
  <si>
    <t xml:space="preserve">Socializar el mapa de riesgos de corrupción, y analizar las opiniones de los servidores públicos y contratistas de la entidad para la actualización de la matriz de riesgos de corrupción. </t>
  </si>
  <si>
    <t xml:space="preserve">Una (1) matriz de riesgos de corrupción y actualizada y socializada </t>
  </si>
  <si>
    <t xml:space="preserve">*Una (1) matriz de riesgos actualizada
*Una (1) matriz de riesgos socializada </t>
  </si>
  <si>
    <t>Publicar y divulgar el mapa de riesgos de corrupción a través de la página web y redes sociales para recoger los aportes de los interesados externos.</t>
  </si>
  <si>
    <t xml:space="preserve">Una (1) matriz de riesgos de corrupción publicada </t>
  </si>
  <si>
    <t xml:space="preserve">*Una (1) matriz de riesgos  de corrupción publicada
*Un (1) análisis de los aportes ciudadanos para definir su inclusión </t>
  </si>
  <si>
    <t>3.3</t>
  </si>
  <si>
    <r>
      <t>Socializar con los Procesos</t>
    </r>
    <r>
      <rPr>
        <b/>
        <i/>
        <sz val="11"/>
        <color rgb="FF201F1E"/>
        <rFont val="Calibri"/>
        <family val="2"/>
        <scheme val="minor"/>
      </rPr>
      <t> </t>
    </r>
    <r>
      <rPr>
        <sz val="11"/>
        <color rgb="FF201F1E"/>
        <rFont val="Calibri"/>
        <family val="2"/>
        <scheme val="minor"/>
      </rPr>
      <t>la</t>
    </r>
    <r>
      <rPr>
        <b/>
        <i/>
        <sz val="11"/>
        <color rgb="FF201F1E"/>
        <rFont val="Calibri"/>
        <family val="2"/>
        <scheme val="minor"/>
      </rPr>
      <t> </t>
    </r>
    <r>
      <rPr>
        <sz val="11"/>
        <color rgb="FF201F1E"/>
        <rFont val="Calibri"/>
        <family val="2"/>
        <scheme val="minor"/>
      </rPr>
      <t>“Ruta metodológica para Ia implementación del SARLAFT en las entidades distritales".</t>
    </r>
  </si>
  <si>
    <t>Una (1) socialización realizada con los Procesos, de la “Ruta metodológica para Ia implementación del SARLAFT en las entidades distritales"</t>
  </si>
  <si>
    <t xml:space="preserve">Una (1) socialización realizada </t>
  </si>
  <si>
    <r>
      <t xml:space="preserve">Subcomponente 4
</t>
    </r>
    <r>
      <rPr>
        <sz val="11"/>
        <color theme="1"/>
        <rFont val="Calibri"/>
        <family val="2"/>
        <scheme val="minor"/>
      </rPr>
      <t>Monitoreo y revisión</t>
    </r>
  </si>
  <si>
    <t>Monitorear y revisar el mapa de riesgos de corrupción con base en los ajustes y reportes realizados por parte de los líderes de proceso y lideres operativos.</t>
  </si>
  <si>
    <t>Tres (3) informes de monitoreo y seguimiento del mapa de riesgos de corrupción realizados</t>
  </si>
  <si>
    <t xml:space="preserve">Número de informes realizados en el período /Número de informes programados para el período </t>
  </si>
  <si>
    <t>Líderes de proceso</t>
  </si>
  <si>
    <t>Primeros 5 días hábiles de Mayo 2021
Primeros 5 días hábiles de Septiembre 2021
Primeros 5 días hábiles de Enero 2022</t>
  </si>
  <si>
    <r>
      <t xml:space="preserve">Subcomponente 5
</t>
    </r>
    <r>
      <rPr>
        <sz val="11"/>
        <color theme="1"/>
        <rFont val="Calibri"/>
        <family val="2"/>
        <scheme val="minor"/>
      </rPr>
      <t>Seguimiento</t>
    </r>
  </si>
  <si>
    <t>Efectuar y publicar el seguimiento al mapa de riesgos de corrupción conforme a la normatividad vigente.</t>
  </si>
  <si>
    <t>Tres (3) seguimientos a los Mapas de riesgos de corrupción efectuados y publicados</t>
  </si>
  <si>
    <t xml:space="preserve">Número de seguimientos ejecutados en el período /número de seguimientos programados para el período </t>
  </si>
  <si>
    <t>Primeros 15 días hábiles de mes de mayo 2021
Primeros 15 días hábiles de mes de septiembre 2021
Primeros 15 días hábiles de mes de enero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</si>
</sst>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dd/mm/yyyy;@"/>
  </numFmts>
  <fonts count="32" x14ac:knownFonts="1">
    <font>
      <sz val="11"/>
      <color theme="1"/>
      <name val="Calibri"/>
      <family val="2"/>
      <scheme val="minor"/>
    </font>
    <font>
      <b/>
      <sz val="11"/>
      <color theme="1"/>
      <name val="Calibri"/>
      <family val="2"/>
      <scheme val="minor"/>
    </font>
    <font>
      <b/>
      <sz val="18"/>
      <color theme="1"/>
      <name val="Calibri"/>
      <family val="2"/>
      <scheme val="minor"/>
    </font>
    <font>
      <b/>
      <sz val="9"/>
      <color indexed="81"/>
      <name val="Tahoma"/>
      <family val="2"/>
    </font>
    <font>
      <b/>
      <sz val="12"/>
      <color theme="1"/>
      <name val="Calibri"/>
      <family val="2"/>
      <scheme val="minor"/>
    </font>
    <font>
      <sz val="12"/>
      <color theme="1"/>
      <name val="Calibri"/>
      <family val="2"/>
      <scheme val="minor"/>
    </font>
    <font>
      <b/>
      <sz val="14"/>
      <color theme="0"/>
      <name val="Calibri"/>
      <family val="2"/>
      <scheme val="minor"/>
    </font>
    <font>
      <u/>
      <sz val="11"/>
      <color theme="1"/>
      <name val="Calibri"/>
      <family val="2"/>
      <scheme val="minor"/>
    </font>
    <font>
      <b/>
      <sz val="11"/>
      <color theme="0"/>
      <name val="Calibri"/>
      <family val="2"/>
      <scheme val="minor"/>
    </font>
    <font>
      <b/>
      <sz val="10"/>
      <color theme="0"/>
      <name val="Calibri"/>
      <family val="2"/>
      <scheme val="minor"/>
    </font>
    <font>
      <b/>
      <sz val="10"/>
      <name val="Arial"/>
      <family val="2"/>
    </font>
    <font>
      <sz val="11"/>
      <color theme="1"/>
      <name val="Arial"/>
      <family val="2"/>
    </font>
    <font>
      <b/>
      <sz val="14"/>
      <color theme="0"/>
      <name val="Arial"/>
      <family val="2"/>
    </font>
    <font>
      <sz val="10"/>
      <color rgb="FF000000"/>
      <name val="Arial"/>
      <family val="2"/>
    </font>
    <font>
      <b/>
      <sz val="10"/>
      <color rgb="FF000000"/>
      <name val="Arial"/>
      <family val="2"/>
    </font>
    <font>
      <b/>
      <sz val="10"/>
      <color theme="1"/>
      <name val="Arial"/>
      <family val="2"/>
    </font>
    <font>
      <b/>
      <sz val="10"/>
      <color rgb="FF9C5700"/>
      <name val="Arial"/>
      <family val="2"/>
    </font>
    <font>
      <b/>
      <sz val="10"/>
      <color theme="5"/>
      <name val="Arial"/>
      <family val="2"/>
    </font>
    <font>
      <b/>
      <sz val="10"/>
      <color rgb="FFC00000"/>
      <name val="Arial"/>
      <family val="2"/>
    </font>
    <font>
      <b/>
      <i/>
      <sz val="11"/>
      <color theme="0"/>
      <name val="Calibri"/>
      <family val="2"/>
      <scheme val="minor"/>
    </font>
    <font>
      <b/>
      <i/>
      <u/>
      <sz val="11"/>
      <color theme="0"/>
      <name val="Calibri"/>
      <family val="2"/>
      <scheme val="minor"/>
    </font>
    <font>
      <b/>
      <sz val="10"/>
      <color theme="0"/>
      <name val="Arial"/>
      <family val="2"/>
    </font>
    <font>
      <sz val="10"/>
      <color theme="1"/>
      <name val="Arial"/>
      <family val="2"/>
    </font>
    <font>
      <sz val="10"/>
      <name val="Arial"/>
      <family val="2"/>
    </font>
    <font>
      <b/>
      <u/>
      <sz val="11"/>
      <color theme="1"/>
      <name val="Calibri"/>
      <family val="2"/>
      <scheme val="minor"/>
    </font>
    <font>
      <sz val="14"/>
      <color theme="1"/>
      <name val="Arial"/>
      <family val="2"/>
    </font>
    <font>
      <sz val="11"/>
      <color theme="1"/>
      <name val="Calibri"/>
      <family val="2"/>
      <scheme val="minor"/>
    </font>
    <font>
      <b/>
      <sz val="26"/>
      <color theme="1"/>
      <name val="Arial"/>
      <family val="2"/>
    </font>
    <font>
      <sz val="14"/>
      <color theme="1"/>
      <name val="Calibri"/>
      <family val="2"/>
      <scheme val="minor"/>
    </font>
    <font>
      <b/>
      <sz val="14"/>
      <color theme="1"/>
      <name val="Calibri"/>
      <family val="2"/>
      <scheme val="minor"/>
    </font>
    <font>
      <sz val="11"/>
      <color rgb="FF201F1E"/>
      <name val="Calibri"/>
      <family val="2"/>
      <scheme val="minor"/>
    </font>
    <font>
      <b/>
      <i/>
      <sz val="11"/>
      <color rgb="FF201F1E"/>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rgb="FF1EDE14"/>
        <bgColor indexed="64"/>
      </patternFill>
    </fill>
    <fill>
      <patternFill patternType="solid">
        <fgColor theme="4" tint="0.59999389629810485"/>
        <bgColor indexed="64"/>
      </patternFill>
    </fill>
    <fill>
      <patternFill patternType="solid">
        <fgColor rgb="FF92D050"/>
        <bgColor indexed="64"/>
      </patternFill>
    </fill>
    <fill>
      <patternFill patternType="solid">
        <fgColor theme="7" tint="0.59999389629810485"/>
        <bgColor indexed="64"/>
      </patternFill>
    </fill>
    <fill>
      <patternFill patternType="solid">
        <fgColor rgb="FFFFC000"/>
        <bgColor indexed="64"/>
      </patternFill>
    </fill>
    <fill>
      <patternFill patternType="solid">
        <fgColor rgb="FFFFC7CE"/>
        <bgColor indexed="64"/>
      </patternFill>
    </fill>
    <fill>
      <patternFill patternType="solid">
        <fgColor rgb="FFBE0754"/>
        <bgColor indexed="64"/>
      </patternFill>
    </fill>
    <fill>
      <patternFill patternType="solid">
        <fgColor rgb="FF0070C0"/>
        <bgColor indexed="64"/>
      </patternFill>
    </fill>
    <fill>
      <patternFill patternType="solid">
        <fgColor rgb="FF650F2E"/>
        <bgColor indexed="64"/>
      </patternFill>
    </fill>
    <fill>
      <patternFill patternType="solid">
        <fgColor theme="0" tint="-4.9989318521683403E-2"/>
        <bgColor indexed="64"/>
      </patternFill>
    </fill>
  </fills>
  <borders count="6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thick">
        <color indexed="64"/>
      </top>
      <bottom/>
      <diagonal/>
    </border>
    <border>
      <left/>
      <right style="medium">
        <color indexed="64"/>
      </right>
      <top style="thick">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theme="1"/>
      </left>
      <right style="thin">
        <color theme="1"/>
      </right>
      <top/>
      <bottom/>
      <diagonal/>
    </border>
    <border>
      <left/>
      <right style="thin">
        <color theme="1"/>
      </right>
      <top/>
      <bottom/>
      <diagonal/>
    </border>
    <border>
      <left style="thin">
        <color theme="1"/>
      </left>
      <right/>
      <top/>
      <bottom/>
      <diagonal/>
    </border>
  </borders>
  <cellStyleXfs count="2">
    <xf numFmtId="0" fontId="0" fillId="0" borderId="0"/>
    <xf numFmtId="41" fontId="26" fillId="0" borderId="0" applyFont="0" applyFill="0" applyBorder="0" applyAlignment="0" applyProtection="0"/>
  </cellStyleXfs>
  <cellXfs count="415">
    <xf numFmtId="0" fontId="0" fillId="0" borderId="0" xfId="0"/>
    <xf numFmtId="0" fontId="0" fillId="2" borderId="1" xfId="0"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4" borderId="15" xfId="0" applyFill="1" applyBorder="1" applyAlignment="1">
      <alignment horizontal="center" vertical="center"/>
    </xf>
    <xf numFmtId="0" fontId="1" fillId="0" borderId="16" xfId="0" applyFont="1" applyBorder="1" applyAlignment="1">
      <alignment horizontal="center" vertical="center"/>
    </xf>
    <xf numFmtId="0" fontId="0" fillId="5" borderId="17" xfId="0" applyFill="1" applyBorder="1" applyAlignment="1">
      <alignment horizontal="center" vertical="center"/>
    </xf>
    <xf numFmtId="0" fontId="1" fillId="0" borderId="18" xfId="0" applyFont="1" applyBorder="1" applyAlignment="1">
      <alignment horizontal="center" vertical="center"/>
    </xf>
    <xf numFmtId="0" fontId="1" fillId="3" borderId="9" xfId="0" applyFont="1" applyFill="1" applyBorder="1" applyAlignment="1">
      <alignment horizontal="center" vertical="center" wrapText="1"/>
    </xf>
    <xf numFmtId="0" fontId="1" fillId="3" borderId="9" xfId="0" applyFont="1" applyFill="1" applyBorder="1" applyAlignment="1">
      <alignment horizontal="center" vertical="center"/>
    </xf>
    <xf numFmtId="0" fontId="4" fillId="3" borderId="9" xfId="0" applyFont="1" applyFill="1" applyBorder="1" applyAlignment="1">
      <alignment horizontal="center" vertical="center"/>
    </xf>
    <xf numFmtId="0" fontId="1" fillId="3" borderId="12" xfId="0" applyFont="1" applyFill="1" applyBorder="1" applyAlignment="1">
      <alignment horizontal="center" vertical="center"/>
    </xf>
    <xf numFmtId="0" fontId="0" fillId="6" borderId="17"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wrapText="1"/>
    </xf>
    <xf numFmtId="0" fontId="0" fillId="2" borderId="2"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7" borderId="19" xfId="0" applyFill="1" applyBorder="1" applyAlignment="1">
      <alignment horizontal="center" vertical="center"/>
    </xf>
    <xf numFmtId="0" fontId="1" fillId="0" borderId="20" xfId="0" applyFont="1" applyBorder="1" applyAlignment="1">
      <alignment horizontal="center" vertical="center"/>
    </xf>
    <xf numFmtId="0" fontId="0" fillId="2" borderId="9" xfId="0" applyFill="1" applyBorder="1" applyAlignment="1">
      <alignment horizontal="center" vertical="center" wrapText="1"/>
    </xf>
    <xf numFmtId="0" fontId="0" fillId="8" borderId="2" xfId="0" applyFill="1" applyBorder="1" applyAlignment="1">
      <alignment horizontal="center" vertical="center"/>
    </xf>
    <xf numFmtId="0" fontId="0" fillId="8" borderId="2" xfId="0" applyFill="1" applyBorder="1" applyAlignment="1">
      <alignment horizontal="center" vertical="center" wrapText="1"/>
    </xf>
    <xf numFmtId="0" fontId="0" fillId="3" borderId="9" xfId="0" applyFill="1" applyBorder="1" applyAlignment="1">
      <alignment horizontal="center" vertical="center"/>
    </xf>
    <xf numFmtId="0" fontId="0" fillId="5" borderId="4" xfId="0" applyFill="1" applyBorder="1" applyAlignment="1">
      <alignment horizontal="center" vertical="center"/>
    </xf>
    <xf numFmtId="0" fontId="0" fillId="4" borderId="5" xfId="0" applyFill="1" applyBorder="1" applyAlignment="1">
      <alignment horizontal="center" vertical="center"/>
    </xf>
    <xf numFmtId="0" fontId="0" fillId="6" borderId="13" xfId="0" applyFill="1" applyBorder="1" applyAlignment="1">
      <alignment horizontal="center" vertical="center"/>
    </xf>
    <xf numFmtId="0" fontId="0" fillId="5" borderId="0" xfId="0" applyFill="1" applyAlignment="1">
      <alignment horizontal="center" vertical="center"/>
    </xf>
    <xf numFmtId="0" fontId="0" fillId="4" borderId="6" xfId="0" applyFill="1" applyBorder="1" applyAlignment="1">
      <alignment horizontal="center" vertical="center"/>
    </xf>
    <xf numFmtId="0" fontId="0" fillId="7" borderId="13" xfId="0" applyFill="1" applyBorder="1" applyAlignment="1">
      <alignment horizontal="center" vertical="center"/>
    </xf>
    <xf numFmtId="0" fontId="0" fillId="6" borderId="0" xfId="0" applyFill="1" applyAlignment="1">
      <alignment horizontal="center" vertical="center"/>
    </xf>
    <xf numFmtId="0" fontId="0" fillId="7" borderId="14" xfId="0" applyFill="1" applyBorder="1" applyAlignment="1">
      <alignment horizontal="center" vertical="center"/>
    </xf>
    <xf numFmtId="0" fontId="0" fillId="7" borderId="7" xfId="0" applyFill="1" applyBorder="1" applyAlignment="1">
      <alignment horizontal="center" vertical="center"/>
    </xf>
    <xf numFmtId="0" fontId="0" fillId="8" borderId="3" xfId="0" applyFill="1" applyBorder="1" applyAlignment="1">
      <alignment horizontal="center" vertical="center"/>
    </xf>
    <xf numFmtId="0" fontId="0" fillId="2" borderId="5" xfId="0" applyFill="1" applyBorder="1" applyAlignment="1">
      <alignment horizontal="center" vertical="center"/>
    </xf>
    <xf numFmtId="0" fontId="0" fillId="5" borderId="6" xfId="0" applyFill="1" applyBorder="1" applyAlignment="1">
      <alignment horizontal="center" vertical="center"/>
    </xf>
    <xf numFmtId="0" fontId="0" fillId="6" borderId="6" xfId="0" applyFill="1" applyBorder="1" applyAlignment="1">
      <alignment horizontal="center" vertical="center"/>
    </xf>
    <xf numFmtId="0" fontId="0" fillId="6" borderId="21" xfId="0" applyFill="1" applyBorder="1" applyAlignment="1">
      <alignment horizontal="center" vertical="center"/>
    </xf>
    <xf numFmtId="0" fontId="0" fillId="2" borderId="17" xfId="0" applyFill="1" applyBorder="1" applyAlignment="1">
      <alignment horizontal="center" vertical="center" wrapText="1"/>
    </xf>
    <xf numFmtId="0" fontId="0" fillId="2" borderId="17" xfId="0" applyFill="1" applyBorder="1" applyAlignment="1">
      <alignment horizontal="center" vertical="center"/>
    </xf>
    <xf numFmtId="0" fontId="0" fillId="2" borderId="19" xfId="0" applyFill="1" applyBorder="1" applyAlignment="1">
      <alignment horizontal="center" vertical="center" wrapText="1"/>
    </xf>
    <xf numFmtId="0" fontId="1" fillId="3" borderId="5" xfId="0" applyFont="1" applyFill="1" applyBorder="1" applyAlignment="1">
      <alignment horizontal="center" vertical="center" wrapText="1"/>
    </xf>
    <xf numFmtId="0" fontId="0" fillId="2" borderId="15" xfId="0" applyFill="1" applyBorder="1" applyAlignment="1">
      <alignment horizontal="center" vertical="center" wrapText="1"/>
    </xf>
    <xf numFmtId="0" fontId="0" fillId="2" borderId="27" xfId="0" applyFill="1" applyBorder="1" applyAlignment="1">
      <alignment horizontal="center" vertical="center" wrapText="1"/>
    </xf>
    <xf numFmtId="0" fontId="5" fillId="2" borderId="15" xfId="0" applyFont="1" applyFill="1" applyBorder="1" applyAlignment="1">
      <alignment horizontal="center" vertical="center" wrapText="1" readingOrder="1"/>
    </xf>
    <xf numFmtId="0" fontId="5" fillId="2" borderId="17" xfId="0" applyFont="1" applyFill="1" applyBorder="1" applyAlignment="1">
      <alignment horizontal="center" vertical="center" wrapText="1" readingOrder="1"/>
    </xf>
    <xf numFmtId="0" fontId="5" fillId="2" borderId="27" xfId="0" applyFont="1" applyFill="1" applyBorder="1" applyAlignment="1">
      <alignment horizontal="center" vertical="center" wrapText="1" readingOrder="1"/>
    </xf>
    <xf numFmtId="0" fontId="0" fillId="2" borderId="19" xfId="0" applyFill="1" applyBorder="1" applyAlignment="1">
      <alignment horizontal="center" vertical="center"/>
    </xf>
    <xf numFmtId="0" fontId="0" fillId="2" borderId="15" xfId="0" applyFill="1" applyBorder="1" applyAlignment="1">
      <alignment horizontal="center" vertical="center"/>
    </xf>
    <xf numFmtId="0" fontId="0" fillId="2" borderId="1" xfId="0" applyFill="1" applyBorder="1" applyAlignment="1">
      <alignment horizontal="center" vertical="center" wrapText="1"/>
    </xf>
    <xf numFmtId="0" fontId="0" fillId="2" borderId="21" xfId="0" applyFill="1" applyBorder="1" applyAlignment="1">
      <alignment horizontal="center" vertical="center"/>
    </xf>
    <xf numFmtId="0" fontId="0" fillId="2" borderId="14" xfId="0" applyFill="1" applyBorder="1" applyAlignment="1">
      <alignment horizontal="center" vertical="center"/>
    </xf>
    <xf numFmtId="0" fontId="0" fillId="2" borderId="7" xfId="0" applyFill="1" applyBorder="1" applyAlignment="1">
      <alignment horizontal="center" vertical="center"/>
    </xf>
    <xf numFmtId="0" fontId="0" fillId="2" borderId="29" xfId="0" applyFill="1" applyBorder="1" applyAlignment="1">
      <alignment horizontal="center" vertical="center"/>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0" fillId="0" borderId="25" xfId="0" applyBorder="1"/>
    <xf numFmtId="0" fontId="0" fillId="0" borderId="28" xfId="0" applyBorder="1"/>
    <xf numFmtId="0" fontId="0" fillId="0" borderId="26" xfId="0" applyBorder="1"/>
    <xf numFmtId="0" fontId="0" fillId="0" borderId="31" xfId="0" applyBorder="1"/>
    <xf numFmtId="0" fontId="0" fillId="0" borderId="32" xfId="0" applyBorder="1"/>
    <xf numFmtId="0" fontId="0" fillId="0" borderId="30" xfId="0" applyBorder="1"/>
    <xf numFmtId="0" fontId="0" fillId="0" borderId="33" xfId="0" applyBorder="1" applyAlignment="1">
      <alignment wrapText="1"/>
    </xf>
    <xf numFmtId="0" fontId="0" fillId="0" borderId="31" xfId="0" applyBorder="1" applyAlignment="1">
      <alignment wrapText="1"/>
    </xf>
    <xf numFmtId="0" fontId="0" fillId="0" borderId="9" xfId="0" applyBorder="1" applyAlignment="1">
      <alignment horizontal="center" vertical="center"/>
    </xf>
    <xf numFmtId="0" fontId="7" fillId="2" borderId="1" xfId="0" applyFont="1" applyFill="1" applyBorder="1" applyAlignment="1">
      <alignment horizontal="center" vertical="center"/>
    </xf>
    <xf numFmtId="0" fontId="0" fillId="2" borderId="4" xfId="0" applyFill="1" applyBorder="1" applyAlignment="1">
      <alignment horizontal="center" vertical="center" wrapText="1"/>
    </xf>
    <xf numFmtId="0" fontId="0" fillId="0" borderId="0" xfId="0" applyProtection="1"/>
    <xf numFmtId="0" fontId="0" fillId="2" borderId="8" xfId="0" applyFill="1" applyBorder="1" applyAlignment="1" applyProtection="1">
      <alignment horizontal="center" vertical="center"/>
    </xf>
    <xf numFmtId="49" fontId="6" fillId="3" borderId="1" xfId="0" applyNumberFormat="1" applyFont="1" applyFill="1" applyBorder="1" applyAlignment="1" applyProtection="1">
      <alignment horizontal="center" vertical="center" wrapText="1"/>
    </xf>
    <xf numFmtId="14" fontId="0" fillId="0" borderId="24" xfId="0" applyNumberFormat="1" applyBorder="1" applyAlignment="1" applyProtection="1">
      <alignment horizontal="center" vertical="center"/>
    </xf>
    <xf numFmtId="0" fontId="0" fillId="0" borderId="24" xfId="0" applyBorder="1" applyAlignment="1" applyProtection="1">
      <alignment horizontal="center" vertical="center"/>
    </xf>
    <xf numFmtId="14" fontId="0" fillId="0" borderId="24" xfId="0" applyNumberFormat="1" applyBorder="1" applyAlignment="1" applyProtection="1">
      <alignment horizontal="center" vertical="center" wrapText="1"/>
    </xf>
    <xf numFmtId="0" fontId="0" fillId="2" borderId="12" xfId="0" applyFill="1" applyBorder="1" applyAlignment="1" applyProtection="1">
      <alignment horizontal="center" vertical="center"/>
    </xf>
    <xf numFmtId="0" fontId="0" fillId="2" borderId="0" xfId="0" applyFill="1" applyAlignment="1" applyProtection="1">
      <alignment horizontal="center" vertical="center"/>
    </xf>
    <xf numFmtId="0" fontId="0" fillId="0" borderId="0" xfId="0" applyAlignment="1" applyProtection="1">
      <alignment horizontal="center" vertical="center"/>
    </xf>
    <xf numFmtId="0" fontId="0" fillId="2" borderId="24" xfId="0" applyFill="1" applyBorder="1" applyAlignment="1" applyProtection="1">
      <alignment horizontal="center" vertical="center"/>
    </xf>
    <xf numFmtId="0" fontId="0" fillId="2" borderId="38" xfId="0" applyFill="1" applyBorder="1" applyAlignment="1" applyProtection="1">
      <alignment horizontal="center" vertical="center"/>
    </xf>
    <xf numFmtId="0" fontId="0" fillId="10" borderId="38" xfId="0" applyFill="1" applyBorder="1" applyAlignment="1" applyProtection="1">
      <alignment horizontal="center" vertical="center"/>
    </xf>
    <xf numFmtId="0" fontId="0" fillId="0" borderId="38" xfId="0" applyBorder="1" applyAlignment="1" applyProtection="1">
      <alignment horizontal="center" vertical="center"/>
    </xf>
    <xf numFmtId="0" fontId="0" fillId="10" borderId="24" xfId="0" applyFill="1" applyBorder="1" applyAlignment="1" applyProtection="1">
      <alignment horizontal="center" vertical="center"/>
    </xf>
    <xf numFmtId="0" fontId="0" fillId="0" borderId="0" xfId="0" applyAlignment="1" applyProtection="1">
      <alignment horizontal="center" vertical="center" wrapText="1"/>
    </xf>
    <xf numFmtId="0" fontId="0" fillId="0" borderId="0" xfId="0" applyAlignment="1" applyProtection="1">
      <alignment vertical="center" wrapText="1"/>
    </xf>
    <xf numFmtId="0" fontId="11" fillId="0" borderId="0" xfId="0" applyFont="1" applyAlignment="1" applyProtection="1">
      <alignment horizontal="center" vertical="center"/>
    </xf>
    <xf numFmtId="0" fontId="0" fillId="0" borderId="24" xfId="0"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0" fillId="2" borderId="9" xfId="0" applyFill="1" applyBorder="1" applyAlignment="1" applyProtection="1">
      <alignment horizontal="center" vertical="center"/>
    </xf>
    <xf numFmtId="14" fontId="22" fillId="2" borderId="1" xfId="0" applyNumberFormat="1" applyFont="1" applyFill="1" applyBorder="1" applyAlignment="1" applyProtection="1">
      <alignment horizontal="center" vertical="center"/>
    </xf>
    <xf numFmtId="14" fontId="0" fillId="0" borderId="0" xfId="0" applyNumberFormat="1" applyBorder="1" applyAlignment="1" applyProtection="1">
      <alignment horizontal="center" vertical="center" wrapText="1"/>
    </xf>
    <xf numFmtId="0" fontId="0" fillId="0" borderId="0" xfId="0" applyFill="1" applyBorder="1" applyAlignment="1" applyProtection="1">
      <alignment horizontal="center" vertical="center"/>
    </xf>
    <xf numFmtId="0" fontId="22" fillId="2" borderId="0" xfId="0" applyFont="1" applyFill="1" applyAlignment="1" applyProtection="1">
      <alignment wrapText="1"/>
    </xf>
    <xf numFmtId="0" fontId="22" fillId="0" borderId="0" xfId="0" applyFont="1" applyProtection="1"/>
    <xf numFmtId="0" fontId="22" fillId="2" borderId="3" xfId="0" applyFont="1" applyFill="1" applyBorder="1" applyAlignment="1" applyProtection="1">
      <alignment horizontal="center" vertical="center"/>
    </xf>
    <xf numFmtId="0" fontId="22" fillId="0" borderId="0" xfId="0" applyFont="1" applyBorder="1" applyProtection="1"/>
    <xf numFmtId="0" fontId="22" fillId="2" borderId="0" xfId="0" applyFont="1" applyFill="1" applyAlignment="1" applyProtection="1">
      <alignment horizontal="center" vertical="center" wrapText="1"/>
    </xf>
    <xf numFmtId="0" fontId="22" fillId="2" borderId="13" xfId="0" applyFont="1" applyFill="1" applyBorder="1" applyAlignment="1" applyProtection="1">
      <alignment wrapText="1"/>
    </xf>
    <xf numFmtId="0" fontId="22" fillId="0" borderId="0" xfId="0" applyFont="1" applyAlignment="1" applyProtection="1">
      <alignment wrapText="1"/>
    </xf>
    <xf numFmtId="0" fontId="22" fillId="0" borderId="0" xfId="0" applyFont="1" applyAlignment="1" applyProtection="1">
      <alignment horizontal="center" vertical="center" wrapText="1"/>
    </xf>
    <xf numFmtId="0" fontId="22" fillId="2" borderId="38" xfId="0" applyFont="1" applyFill="1" applyBorder="1" applyAlignment="1" applyProtection="1">
      <alignment horizontal="center" vertical="center" wrapText="1"/>
    </xf>
    <xf numFmtId="0" fontId="22" fillId="2" borderId="24" xfId="0" applyFont="1" applyFill="1" applyBorder="1" applyAlignment="1" applyProtection="1">
      <alignment horizontal="center" vertical="center" wrapText="1"/>
    </xf>
    <xf numFmtId="0" fontId="22" fillId="0" borderId="38" xfId="0" applyFont="1" applyFill="1" applyBorder="1" applyAlignment="1" applyProtection="1">
      <alignment horizontal="center" vertical="center" wrapText="1"/>
    </xf>
    <xf numFmtId="0" fontId="23" fillId="0" borderId="24" xfId="0" applyFont="1" applyBorder="1" applyAlignment="1" applyProtection="1">
      <alignment horizontal="center" vertical="center" wrapText="1"/>
    </xf>
    <xf numFmtId="14" fontId="22" fillId="2" borderId="24" xfId="0" applyNumberFormat="1" applyFont="1" applyFill="1" applyBorder="1" applyAlignment="1" applyProtection="1">
      <alignment horizontal="center" vertical="center" wrapText="1"/>
    </xf>
    <xf numFmtId="0" fontId="0" fillId="2" borderId="8" xfId="0" applyFill="1" applyBorder="1" applyAlignment="1">
      <alignment horizontal="center" vertical="center" wrapText="1"/>
    </xf>
    <xf numFmtId="0" fontId="0" fillId="9" borderId="0" xfId="0" applyFill="1" applyProtection="1"/>
    <xf numFmtId="0" fontId="0" fillId="2" borderId="0" xfId="0" applyFill="1" applyAlignment="1" applyProtection="1">
      <alignment horizontal="center" vertical="center" wrapText="1"/>
    </xf>
    <xf numFmtId="0" fontId="14" fillId="0" borderId="0" xfId="0" applyFont="1" applyAlignment="1" applyProtection="1">
      <alignment vertical="center" wrapText="1"/>
    </xf>
    <xf numFmtId="0" fontId="14" fillId="0" borderId="46" xfId="0" applyFont="1" applyBorder="1" applyAlignment="1" applyProtection="1">
      <alignment horizontal="center" vertical="center" wrapText="1"/>
    </xf>
    <xf numFmtId="0" fontId="0" fillId="0" borderId="48" xfId="0" applyBorder="1" applyProtection="1"/>
    <xf numFmtId="0" fontId="14" fillId="0" borderId="47" xfId="0" applyFont="1" applyBorder="1" applyAlignment="1" applyProtection="1">
      <alignment horizontal="center" vertical="center" wrapText="1"/>
    </xf>
    <xf numFmtId="0" fontId="0" fillId="0" borderId="25" xfId="0" applyBorder="1" applyProtection="1"/>
    <xf numFmtId="0" fontId="14" fillId="0" borderId="28" xfId="0" applyFont="1" applyBorder="1" applyAlignment="1" applyProtection="1">
      <alignment horizontal="center" vertical="center" wrapText="1"/>
    </xf>
    <xf numFmtId="0" fontId="0" fillId="0" borderId="26" xfId="0" applyBorder="1" applyProtection="1"/>
    <xf numFmtId="0" fontId="0" fillId="0" borderId="9" xfId="0" applyBorder="1" applyAlignment="1" applyProtection="1">
      <alignment horizontal="center" vertical="center"/>
    </xf>
    <xf numFmtId="0" fontId="15" fillId="2" borderId="9" xfId="0" applyFont="1" applyFill="1" applyBorder="1" applyAlignment="1" applyProtection="1">
      <alignment horizontal="center" vertical="center"/>
    </xf>
    <xf numFmtId="0" fontId="0" fillId="0" borderId="4" xfId="0" applyBorder="1" applyAlignment="1" applyProtection="1">
      <alignment horizontal="center"/>
    </xf>
    <xf numFmtId="0" fontId="0" fillId="0" borderId="4" xfId="0" applyBorder="1" applyAlignment="1" applyProtection="1">
      <alignment horizontal="center" vertical="center"/>
    </xf>
    <xf numFmtId="0" fontId="15" fillId="2" borderId="0" xfId="0" applyFont="1" applyFill="1" applyBorder="1" applyAlignment="1" applyProtection="1">
      <alignment horizontal="center" vertical="center"/>
    </xf>
    <xf numFmtId="0" fontId="0" fillId="2" borderId="42" xfId="0" applyFill="1" applyBorder="1" applyAlignment="1" applyProtection="1">
      <alignment vertical="center" wrapText="1"/>
    </xf>
    <xf numFmtId="0" fontId="21" fillId="13" borderId="9" xfId="0" applyFont="1" applyFill="1" applyBorder="1" applyAlignment="1" applyProtection="1">
      <alignment horizontal="center" vertical="center"/>
    </xf>
    <xf numFmtId="0" fontId="21" fillId="13" borderId="2" xfId="0" applyFont="1" applyFill="1" applyBorder="1" applyAlignment="1" applyProtection="1">
      <alignment horizontal="center" vertical="center" wrapText="1"/>
    </xf>
    <xf numFmtId="0" fontId="0" fillId="0" borderId="0" xfId="0" applyFill="1" applyProtection="1"/>
    <xf numFmtId="0" fontId="0" fillId="0" borderId="38" xfId="0" applyFill="1" applyBorder="1" applyAlignment="1" applyProtection="1">
      <alignment horizontal="center" vertical="center"/>
    </xf>
    <xf numFmtId="0" fontId="15" fillId="0" borderId="24"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xf>
    <xf numFmtId="0" fontId="1" fillId="0" borderId="38"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0" fontId="0" fillId="0" borderId="24" xfId="0" applyFont="1" applyFill="1" applyBorder="1" applyAlignment="1" applyProtection="1">
      <alignment horizontal="center" vertical="center"/>
    </xf>
    <xf numFmtId="0" fontId="1" fillId="0" borderId="24" xfId="0" applyFont="1" applyFill="1" applyBorder="1" applyAlignment="1" applyProtection="1">
      <alignment horizontal="center" vertical="center" wrapText="1"/>
    </xf>
    <xf numFmtId="0" fontId="1" fillId="0" borderId="42" xfId="0" applyFont="1" applyFill="1" applyBorder="1" applyAlignment="1" applyProtection="1">
      <alignment horizontal="center" vertical="center" wrapText="1"/>
    </xf>
    <xf numFmtId="0" fontId="0" fillId="0" borderId="50" xfId="0" applyFill="1" applyBorder="1" applyAlignment="1" applyProtection="1">
      <alignment horizontal="center" vertical="center" wrapText="1"/>
    </xf>
    <xf numFmtId="0" fontId="0" fillId="0" borderId="51" xfId="0" applyFill="1" applyBorder="1" applyAlignment="1" applyProtection="1">
      <alignment horizontal="center" vertical="center" wrapText="1"/>
    </xf>
    <xf numFmtId="0" fontId="21" fillId="14" borderId="9" xfId="0" applyFont="1" applyFill="1" applyBorder="1" applyAlignment="1" applyProtection="1">
      <alignment horizontal="center" vertical="center"/>
    </xf>
    <xf numFmtId="0" fontId="21" fillId="14" borderId="2" xfId="0" applyFont="1" applyFill="1" applyBorder="1" applyAlignment="1" applyProtection="1">
      <alignment horizontal="center" vertical="center" wrapText="1"/>
    </xf>
    <xf numFmtId="0" fontId="21" fillId="14" borderId="9" xfId="0" applyFont="1" applyFill="1" applyBorder="1" applyAlignment="1" applyProtection="1">
      <alignment horizontal="center" vertical="center" wrapText="1"/>
    </xf>
    <xf numFmtId="0" fontId="6" fillId="14" borderId="9" xfId="0" applyFont="1" applyFill="1" applyBorder="1" applyAlignment="1" applyProtection="1">
      <alignment horizontal="center" vertical="center" wrapText="1"/>
    </xf>
    <xf numFmtId="0" fontId="8" fillId="14" borderId="9" xfId="0" applyFont="1" applyFill="1" applyBorder="1" applyAlignment="1" applyProtection="1">
      <alignment horizontal="center" vertical="center"/>
    </xf>
    <xf numFmtId="0" fontId="8" fillId="14" borderId="49" xfId="0" applyFont="1" applyFill="1" applyBorder="1" applyAlignment="1" applyProtection="1">
      <alignment horizontal="center" vertical="center"/>
    </xf>
    <xf numFmtId="0" fontId="8" fillId="14" borderId="39" xfId="0" applyFont="1" applyFill="1" applyBorder="1" applyAlignment="1" applyProtection="1">
      <alignment horizontal="center" vertical="center"/>
    </xf>
    <xf numFmtId="0" fontId="8" fillId="14" borderId="40" xfId="0" applyFont="1" applyFill="1" applyBorder="1" applyAlignment="1" applyProtection="1">
      <alignment horizontal="center" vertical="center" wrapText="1"/>
    </xf>
    <xf numFmtId="0" fontId="9" fillId="14" borderId="40" xfId="0" applyFont="1" applyFill="1" applyBorder="1" applyAlignment="1" applyProtection="1">
      <alignment horizontal="center" vertical="center" wrapText="1"/>
    </xf>
    <xf numFmtId="0" fontId="9" fillId="14" borderId="41" xfId="0" applyFont="1" applyFill="1" applyBorder="1" applyAlignment="1" applyProtection="1">
      <alignment horizontal="center" vertical="center" wrapText="1"/>
    </xf>
    <xf numFmtId="0" fontId="8" fillId="14" borderId="44" xfId="0" applyFont="1" applyFill="1" applyBorder="1" applyAlignment="1" applyProtection="1">
      <alignment horizontal="center" vertical="center"/>
    </xf>
    <xf numFmtId="0" fontId="8" fillId="14" borderId="42" xfId="0" applyFont="1" applyFill="1" applyBorder="1" applyAlignment="1" applyProtection="1">
      <alignment horizontal="center" vertical="center"/>
    </xf>
    <xf numFmtId="0" fontId="0" fillId="0" borderId="42" xfId="0" applyFill="1" applyBorder="1" applyAlignment="1" applyProtection="1">
      <alignment horizontal="center" vertical="center" wrapText="1"/>
    </xf>
    <xf numFmtId="0" fontId="0" fillId="0" borderId="38" xfId="0" applyFill="1" applyBorder="1" applyAlignment="1" applyProtection="1">
      <alignment horizontal="center" vertical="center" wrapText="1"/>
    </xf>
    <xf numFmtId="0" fontId="0" fillId="2" borderId="38" xfId="0" applyFont="1" applyFill="1" applyBorder="1" applyAlignment="1" applyProtection="1">
      <alignment horizontal="center" vertical="center" wrapText="1"/>
    </xf>
    <xf numFmtId="0" fontId="0" fillId="0" borderId="0" xfId="0" applyBorder="1" applyAlignment="1" applyProtection="1">
      <alignment horizontal="center"/>
    </xf>
    <xf numFmtId="0" fontId="0" fillId="2" borderId="24" xfId="0" applyFill="1" applyBorder="1" applyAlignment="1" applyProtection="1">
      <alignment horizontal="center" vertical="center" wrapText="1"/>
    </xf>
    <xf numFmtId="0" fontId="0" fillId="0" borderId="24" xfId="0" applyFill="1" applyBorder="1" applyAlignment="1" applyProtection="1">
      <alignment horizontal="center" vertical="center" wrapText="1"/>
    </xf>
    <xf numFmtId="0" fontId="1" fillId="2" borderId="24" xfId="0"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1" fillId="2" borderId="42" xfId="0" applyFont="1" applyFill="1" applyBorder="1" applyAlignment="1" applyProtection="1">
      <alignment horizontal="center" vertical="center" wrapText="1"/>
    </xf>
    <xf numFmtId="0" fontId="1" fillId="2" borderId="38"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38" xfId="0" applyBorder="1" applyAlignment="1" applyProtection="1">
      <alignment horizontal="center" vertical="center" wrapText="1"/>
    </xf>
    <xf numFmtId="0" fontId="0" fillId="2" borderId="38" xfId="0" applyFill="1" applyBorder="1" applyAlignment="1" applyProtection="1">
      <alignment horizontal="center" vertical="center" wrapText="1"/>
    </xf>
    <xf numFmtId="0" fontId="13" fillId="0" borderId="45" xfId="0" applyFont="1" applyBorder="1" applyAlignment="1" applyProtection="1">
      <alignment horizontal="center" vertical="center" wrapText="1"/>
    </xf>
    <xf numFmtId="0" fontId="13" fillId="0" borderId="24"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8" fillId="14" borderId="1" xfId="0" applyFont="1" applyFill="1" applyBorder="1" applyAlignment="1" applyProtection="1">
      <alignment horizontal="center" vertical="center"/>
    </xf>
    <xf numFmtId="0" fontId="8" fillId="14" borderId="2" xfId="0" applyFont="1" applyFill="1" applyBorder="1" applyAlignment="1" applyProtection="1">
      <alignment horizontal="center" vertical="center"/>
    </xf>
    <xf numFmtId="0" fontId="8" fillId="14" borderId="21" xfId="0" applyFont="1" applyFill="1" applyBorder="1" applyAlignment="1" applyProtection="1">
      <alignment horizontal="center" vertical="center"/>
    </xf>
    <xf numFmtId="0" fontId="21" fillId="14" borderId="12" xfId="0" applyFont="1" applyFill="1" applyBorder="1" applyAlignment="1" applyProtection="1">
      <alignment horizontal="center" vertical="center" wrapText="1"/>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2" borderId="11" xfId="0" applyFill="1" applyBorder="1" applyAlignment="1">
      <alignment horizontal="center" vertical="center"/>
    </xf>
    <xf numFmtId="0" fontId="0" fillId="0" borderId="24" xfId="0" applyFill="1" applyBorder="1" applyAlignment="1" applyProtection="1">
      <alignment horizontal="center" vertical="center" wrapText="1"/>
    </xf>
    <xf numFmtId="0" fontId="0" fillId="2" borderId="24" xfId="0" applyFill="1" applyBorder="1" applyAlignment="1" applyProtection="1">
      <alignment horizontal="center" vertical="center" wrapText="1"/>
    </xf>
    <xf numFmtId="0" fontId="0" fillId="0" borderId="38" xfId="0" applyFill="1" applyBorder="1" applyAlignment="1" applyProtection="1">
      <alignment horizontal="center" vertical="center" wrapText="1"/>
    </xf>
    <xf numFmtId="0" fontId="0" fillId="0" borderId="24" xfId="0" applyFill="1" applyBorder="1" applyAlignment="1" applyProtection="1">
      <alignment horizontal="center" vertical="center" wrapText="1"/>
    </xf>
    <xf numFmtId="0" fontId="6" fillId="14" borderId="14" xfId="0" applyFont="1" applyFill="1" applyBorder="1" applyAlignment="1" applyProtection="1">
      <alignment horizontal="center" vertical="center" wrapText="1"/>
    </xf>
    <xf numFmtId="0" fontId="6" fillId="14" borderId="3" xfId="0" applyFont="1" applyFill="1" applyBorder="1" applyAlignment="1" applyProtection="1">
      <alignment horizontal="center" vertical="center" wrapText="1"/>
    </xf>
    <xf numFmtId="0" fontId="0" fillId="2" borderId="34" xfId="0" applyFill="1" applyBorder="1" applyAlignment="1" applyProtection="1">
      <alignment horizontal="center" vertical="center" wrapText="1"/>
    </xf>
    <xf numFmtId="0" fontId="0" fillId="2" borderId="52" xfId="0" applyFill="1" applyBorder="1" applyAlignment="1" applyProtection="1">
      <alignment horizontal="center" vertical="center" wrapText="1"/>
    </xf>
    <xf numFmtId="0" fontId="6" fillId="14" borderId="52" xfId="0" applyFont="1" applyFill="1" applyBorder="1" applyAlignment="1" applyProtection="1">
      <alignment horizontal="center" vertical="center" wrapText="1"/>
    </xf>
    <xf numFmtId="0" fontId="6" fillId="14" borderId="54" xfId="0" applyFont="1" applyFill="1" applyBorder="1" applyAlignment="1" applyProtection="1">
      <alignment horizontal="center" vertical="center" wrapText="1"/>
    </xf>
    <xf numFmtId="0" fontId="6" fillId="14" borderId="38" xfId="0" applyFont="1" applyFill="1" applyBorder="1" applyAlignment="1" applyProtection="1">
      <alignment horizontal="center" vertical="center" wrapText="1"/>
    </xf>
    <xf numFmtId="14" fontId="22" fillId="2" borderId="9" xfId="0" applyNumberFormat="1" applyFont="1" applyFill="1" applyBorder="1" applyAlignment="1" applyProtection="1">
      <alignment horizontal="center" vertical="center"/>
    </xf>
    <xf numFmtId="0" fontId="0" fillId="0" borderId="24" xfId="0" applyFill="1" applyBorder="1" applyAlignment="1" applyProtection="1">
      <alignment horizontal="center" vertical="center" wrapText="1"/>
    </xf>
    <xf numFmtId="0" fontId="0" fillId="0" borderId="38" xfId="0" applyFill="1" applyBorder="1" applyAlignment="1" applyProtection="1">
      <alignment horizontal="center" vertical="center" wrapText="1"/>
    </xf>
    <xf numFmtId="0" fontId="0" fillId="10" borderId="24" xfId="0" applyFill="1" applyBorder="1" applyAlignment="1" applyProtection="1">
      <alignment horizontal="center" vertical="center" wrapText="1"/>
    </xf>
    <xf numFmtId="0" fontId="21" fillId="14" borderId="21" xfId="0" applyFont="1" applyFill="1" applyBorder="1" applyAlignment="1">
      <alignment horizontal="center" vertical="center" wrapText="1"/>
    </xf>
    <xf numFmtId="0" fontId="21" fillId="14" borderId="13" xfId="0" applyFont="1" applyFill="1" applyBorder="1" applyAlignment="1">
      <alignment horizontal="center" vertical="center" wrapText="1"/>
    </xf>
    <xf numFmtId="0" fontId="21" fillId="14" borderId="14" xfId="0" applyFont="1" applyFill="1" applyBorder="1" applyAlignment="1">
      <alignment horizontal="center" vertical="center" wrapText="1"/>
    </xf>
    <xf numFmtId="0" fontId="25" fillId="0" borderId="14" xfId="0" applyFont="1" applyBorder="1" applyAlignment="1" applyProtection="1">
      <alignment horizontal="center" wrapText="1"/>
    </xf>
    <xf numFmtId="0" fontId="25" fillId="0" borderId="7" xfId="0" applyFont="1" applyBorder="1" applyAlignment="1" applyProtection="1">
      <alignment horizontal="center" wrapText="1"/>
    </xf>
    <xf numFmtId="0" fontId="25" fillId="0" borderId="8" xfId="0" applyFont="1" applyBorder="1" applyAlignment="1" applyProtection="1">
      <alignment horizontal="center" wrapText="1"/>
    </xf>
    <xf numFmtId="0" fontId="12" fillId="14" borderId="10" xfId="0" applyFont="1" applyFill="1" applyBorder="1" applyAlignment="1" applyProtection="1">
      <alignment horizontal="center" vertical="center"/>
    </xf>
    <xf numFmtId="0" fontId="12" fillId="14" borderId="11" xfId="0" applyFont="1" applyFill="1" applyBorder="1" applyAlignment="1" applyProtection="1">
      <alignment horizontal="center" vertical="center"/>
    </xf>
    <xf numFmtId="0" fontId="12" fillId="14" borderId="12" xfId="0" applyFont="1" applyFill="1" applyBorder="1" applyAlignment="1" applyProtection="1">
      <alignment horizontal="center" vertical="center"/>
    </xf>
    <xf numFmtId="0" fontId="0" fillId="0" borderId="6" xfId="0" applyBorder="1" applyAlignment="1" applyProtection="1">
      <alignment horizontal="center"/>
    </xf>
    <xf numFmtId="0" fontId="21" fillId="14" borderId="14" xfId="0" applyFont="1" applyFill="1" applyBorder="1" applyAlignment="1" applyProtection="1">
      <alignment horizontal="center" vertical="center" wrapText="1"/>
    </xf>
    <xf numFmtId="0" fontId="21" fillId="14" borderId="8" xfId="0" applyFont="1" applyFill="1" applyBorder="1" applyAlignment="1" applyProtection="1">
      <alignment horizontal="center" vertical="center" wrapText="1"/>
    </xf>
    <xf numFmtId="0" fontId="21" fillId="14" borderId="1" xfId="0" applyFont="1" applyFill="1" applyBorder="1" applyAlignment="1" applyProtection="1">
      <alignment horizontal="center" vertical="center" wrapText="1"/>
    </xf>
    <xf numFmtId="0" fontId="21" fillId="14" borderId="3" xfId="0" applyFont="1" applyFill="1" applyBorder="1" applyAlignment="1" applyProtection="1">
      <alignment horizontal="center" vertical="center" wrapText="1"/>
    </xf>
    <xf numFmtId="0" fontId="22" fillId="2" borderId="1" xfId="0" applyFont="1" applyFill="1" applyBorder="1" applyAlignment="1" applyProtection="1">
      <alignment horizontal="center" vertical="center" wrapText="1"/>
    </xf>
    <xf numFmtId="0" fontId="22" fillId="2" borderId="3" xfId="0" applyFont="1"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0" fontId="0" fillId="2" borderId="6" xfId="0" applyFill="1" applyBorder="1" applyAlignment="1" applyProtection="1">
      <alignment horizontal="center" vertical="center" wrapText="1"/>
    </xf>
    <xf numFmtId="0" fontId="0" fillId="2" borderId="8" xfId="0" applyFill="1" applyBorder="1" applyAlignment="1" applyProtection="1">
      <alignment horizontal="center" vertical="center" wrapText="1"/>
    </xf>
    <xf numFmtId="0" fontId="27" fillId="0" borderId="21"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7" xfId="0" applyFont="1" applyBorder="1" applyAlignment="1">
      <alignment horizontal="center" vertical="center" wrapText="1"/>
    </xf>
    <xf numFmtId="41" fontId="21" fillId="14" borderId="13" xfId="1" applyFont="1" applyFill="1" applyBorder="1" applyAlignment="1">
      <alignment horizontal="center" vertical="center" wrapText="1"/>
    </xf>
    <xf numFmtId="41" fontId="21" fillId="14" borderId="0" xfId="1" applyFont="1" applyFill="1" applyBorder="1" applyAlignment="1">
      <alignment horizontal="center" vertical="center" wrapText="1"/>
    </xf>
    <xf numFmtId="0" fontId="21" fillId="14" borderId="10" xfId="0" applyFont="1" applyFill="1" applyBorder="1" applyAlignment="1" applyProtection="1">
      <alignment horizontal="center" vertical="center"/>
    </xf>
    <xf numFmtId="0" fontId="21" fillId="14" borderId="12" xfId="0" applyFont="1" applyFill="1" applyBorder="1" applyAlignment="1" applyProtection="1">
      <alignment horizontal="center" vertical="center"/>
    </xf>
    <xf numFmtId="0" fontId="21" fillId="14" borderId="10" xfId="0" applyFont="1" applyFill="1" applyBorder="1" applyAlignment="1" applyProtection="1">
      <alignment horizontal="center" vertical="center" wrapText="1"/>
    </xf>
    <xf numFmtId="0" fontId="21" fillId="14" borderId="12" xfId="0" applyFont="1" applyFill="1" applyBorder="1" applyAlignment="1" applyProtection="1">
      <alignment horizontal="center" vertical="center" wrapText="1"/>
    </xf>
    <xf numFmtId="0" fontId="21" fillId="14" borderId="21" xfId="0" applyFont="1" applyFill="1" applyBorder="1" applyAlignment="1" applyProtection="1">
      <alignment horizontal="center" vertical="center" wrapText="1"/>
    </xf>
    <xf numFmtId="0" fontId="21" fillId="14" borderId="5" xfId="0" applyFont="1" applyFill="1" applyBorder="1" applyAlignment="1" applyProtection="1">
      <alignment horizontal="center" vertical="center" wrapText="1"/>
    </xf>
    <xf numFmtId="0" fontId="21" fillId="14" borderId="13" xfId="0" applyFont="1" applyFill="1" applyBorder="1" applyAlignment="1" applyProtection="1">
      <alignment horizontal="center" vertical="center" wrapText="1"/>
    </xf>
    <xf numFmtId="0" fontId="21" fillId="14" borderId="6" xfId="0" applyFont="1" applyFill="1" applyBorder="1" applyAlignment="1" applyProtection="1">
      <alignment horizontal="center" vertical="center" wrapText="1"/>
    </xf>
    <xf numFmtId="41" fontId="21" fillId="14" borderId="14" xfId="1" applyFont="1" applyFill="1" applyBorder="1" applyAlignment="1">
      <alignment horizontal="center" vertical="center" wrapText="1"/>
    </xf>
    <xf numFmtId="41" fontId="21" fillId="14" borderId="7" xfId="1" applyFont="1" applyFill="1" applyBorder="1" applyAlignment="1">
      <alignment horizontal="center" vertical="center" wrapText="1"/>
    </xf>
    <xf numFmtId="0" fontId="0" fillId="2" borderId="21" xfId="0" applyFill="1" applyBorder="1" applyAlignment="1" applyProtection="1">
      <alignment horizontal="center" vertical="center" wrapText="1"/>
    </xf>
    <xf numFmtId="0" fontId="0" fillId="2" borderId="4" xfId="0" applyFill="1" applyBorder="1" applyAlignment="1" applyProtection="1">
      <alignment horizontal="center" vertical="center" wrapText="1"/>
    </xf>
    <xf numFmtId="0" fontId="0" fillId="2" borderId="13" xfId="0"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0" fillId="2" borderId="14" xfId="0" applyFill="1" applyBorder="1" applyAlignment="1" applyProtection="1">
      <alignment horizontal="center" vertical="center" wrapText="1"/>
    </xf>
    <xf numFmtId="0" fontId="0" fillId="2" borderId="7" xfId="0" applyFill="1" applyBorder="1" applyAlignment="1" applyProtection="1">
      <alignment horizontal="center" vertical="center" wrapText="1"/>
    </xf>
    <xf numFmtId="0" fontId="0" fillId="10" borderId="42" xfId="0" applyFill="1" applyBorder="1" applyAlignment="1" applyProtection="1">
      <alignment horizontal="center" vertical="center" wrapText="1"/>
    </xf>
    <xf numFmtId="0" fontId="0" fillId="10" borderId="38" xfId="0" applyFill="1" applyBorder="1" applyAlignment="1" applyProtection="1">
      <alignment horizontal="center" vertical="center" wrapText="1"/>
    </xf>
    <xf numFmtId="0" fontId="0" fillId="10" borderId="24" xfId="0" applyFill="1" applyBorder="1" applyAlignment="1" applyProtection="1">
      <alignment horizontal="center" vertical="center" wrapText="1"/>
    </xf>
    <xf numFmtId="0" fontId="0" fillId="2" borderId="42" xfId="0" applyFill="1" applyBorder="1" applyAlignment="1" applyProtection="1">
      <alignment horizontal="center" vertical="center" wrapText="1"/>
    </xf>
    <xf numFmtId="0" fontId="0" fillId="2" borderId="38" xfId="0" applyFill="1" applyBorder="1" applyAlignment="1" applyProtection="1">
      <alignment horizontal="center" vertical="center" wrapText="1"/>
    </xf>
    <xf numFmtId="0" fontId="0" fillId="0" borderId="42" xfId="0" applyFill="1" applyBorder="1" applyAlignment="1" applyProtection="1">
      <alignment horizontal="center" vertical="center" wrapText="1"/>
    </xf>
    <xf numFmtId="0" fontId="0" fillId="0" borderId="38" xfId="0" applyFill="1" applyBorder="1" applyAlignment="1" applyProtection="1">
      <alignment horizontal="center" vertical="center" wrapText="1"/>
    </xf>
    <xf numFmtId="0" fontId="0" fillId="2" borderId="42" xfId="0" applyFont="1" applyFill="1" applyBorder="1" applyAlignment="1" applyProtection="1">
      <alignment horizontal="center" vertical="center" wrapText="1"/>
    </xf>
    <xf numFmtId="0" fontId="0" fillId="2" borderId="38" xfId="0" applyFont="1" applyFill="1" applyBorder="1" applyAlignment="1" applyProtection="1">
      <alignment horizontal="center" vertical="center" wrapText="1"/>
    </xf>
    <xf numFmtId="0" fontId="1" fillId="2" borderId="42" xfId="0" applyFont="1" applyFill="1" applyBorder="1" applyAlignment="1" applyProtection="1">
      <alignment horizontal="center" vertical="center" wrapText="1"/>
    </xf>
    <xf numFmtId="0" fontId="1" fillId="2" borderId="38" xfId="0" applyFont="1" applyFill="1" applyBorder="1" applyAlignment="1" applyProtection="1">
      <alignment horizontal="center" vertical="center" wrapText="1"/>
    </xf>
    <xf numFmtId="0" fontId="0" fillId="2" borderId="43" xfId="0" applyFill="1" applyBorder="1" applyAlignment="1" applyProtection="1">
      <alignment horizontal="center" vertical="center" wrapText="1"/>
    </xf>
    <xf numFmtId="0" fontId="0" fillId="2" borderId="24" xfId="0" applyFill="1" applyBorder="1" applyAlignment="1" applyProtection="1">
      <alignment horizontal="center" vertical="center" wrapText="1"/>
    </xf>
    <xf numFmtId="0" fontId="1" fillId="2" borderId="24" xfId="0" applyFont="1" applyFill="1" applyBorder="1" applyAlignment="1" applyProtection="1">
      <alignment horizontal="center" vertical="center" wrapText="1"/>
    </xf>
    <xf numFmtId="0" fontId="1" fillId="2" borderId="43" xfId="0" applyFont="1" applyFill="1" applyBorder="1" applyAlignment="1" applyProtection="1">
      <alignment horizontal="center" vertical="center" wrapText="1"/>
    </xf>
    <xf numFmtId="0" fontId="0" fillId="0" borderId="0" xfId="0" applyBorder="1" applyAlignment="1" applyProtection="1">
      <alignment horizontal="center"/>
    </xf>
    <xf numFmtId="0" fontId="0" fillId="0" borderId="7" xfId="0" applyBorder="1" applyAlignment="1" applyProtection="1">
      <alignment horizontal="center"/>
    </xf>
    <xf numFmtId="0" fontId="6" fillId="14" borderId="21" xfId="0" applyFont="1" applyFill="1" applyBorder="1" applyAlignment="1" applyProtection="1">
      <alignment horizontal="center" vertical="center" wrapText="1"/>
    </xf>
    <xf numFmtId="0" fontId="6" fillId="14" borderId="4" xfId="0" applyFont="1" applyFill="1" applyBorder="1" applyAlignment="1" applyProtection="1">
      <alignment horizontal="center" vertical="center" wrapText="1"/>
    </xf>
    <xf numFmtId="0" fontId="6" fillId="14" borderId="5" xfId="0" applyFont="1" applyFill="1" applyBorder="1" applyAlignment="1" applyProtection="1">
      <alignment horizontal="center" vertical="center" wrapText="1"/>
    </xf>
    <xf numFmtId="0" fontId="6" fillId="14" borderId="13" xfId="0" applyFont="1" applyFill="1" applyBorder="1" applyAlignment="1" applyProtection="1">
      <alignment horizontal="center" vertical="center" wrapText="1"/>
    </xf>
    <xf numFmtId="0" fontId="6" fillId="14" borderId="0" xfId="0" applyFont="1" applyFill="1" applyBorder="1" applyAlignment="1" applyProtection="1">
      <alignment horizontal="center" vertical="center" wrapText="1"/>
    </xf>
    <xf numFmtId="0" fontId="6" fillId="14" borderId="6" xfId="0" applyFont="1" applyFill="1" applyBorder="1" applyAlignment="1" applyProtection="1">
      <alignment horizontal="center" vertical="center" wrapText="1"/>
    </xf>
    <xf numFmtId="0" fontId="6" fillId="14" borderId="14" xfId="0" applyFont="1" applyFill="1" applyBorder="1" applyAlignment="1" applyProtection="1">
      <alignment horizontal="center" vertical="center" wrapText="1"/>
    </xf>
    <xf numFmtId="0" fontId="6" fillId="14" borderId="7" xfId="0" applyFont="1" applyFill="1" applyBorder="1" applyAlignment="1" applyProtection="1">
      <alignment horizontal="center" vertical="center" wrapText="1"/>
    </xf>
    <xf numFmtId="0" fontId="6" fillId="14" borderId="8"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38" xfId="0" applyBorder="1" applyAlignment="1" applyProtection="1">
      <alignment horizontal="center" vertical="center" wrapText="1"/>
    </xf>
    <xf numFmtId="0" fontId="0" fillId="2" borderId="43" xfId="0" applyFont="1" applyFill="1" applyBorder="1" applyAlignment="1" applyProtection="1">
      <alignment horizontal="center" vertical="center" wrapText="1"/>
    </xf>
    <xf numFmtId="0" fontId="0" fillId="0" borderId="43" xfId="0" applyFill="1" applyBorder="1" applyAlignment="1" applyProtection="1">
      <alignment horizontal="center" vertical="center" wrapText="1"/>
    </xf>
    <xf numFmtId="0" fontId="10" fillId="6" borderId="21" xfId="0" applyFont="1" applyFill="1" applyBorder="1" applyAlignment="1" applyProtection="1">
      <alignment horizontal="center" vertical="center"/>
    </xf>
    <xf numFmtId="0" fontId="10" fillId="6" borderId="4" xfId="0" applyFont="1" applyFill="1" applyBorder="1" applyAlignment="1" applyProtection="1">
      <alignment horizontal="center" vertical="center"/>
    </xf>
    <xf numFmtId="0" fontId="10" fillId="6" borderId="5" xfId="0" applyFont="1" applyFill="1" applyBorder="1" applyAlignment="1" applyProtection="1">
      <alignment horizontal="center" vertical="center"/>
    </xf>
    <xf numFmtId="0" fontId="10" fillId="6" borderId="14" xfId="0" applyFont="1" applyFill="1" applyBorder="1" applyAlignment="1" applyProtection="1">
      <alignment horizontal="center" vertical="center"/>
    </xf>
    <xf numFmtId="0" fontId="10" fillId="6" borderId="7" xfId="0" applyFont="1" applyFill="1" applyBorder="1" applyAlignment="1" applyProtection="1">
      <alignment horizontal="center" vertical="center"/>
    </xf>
    <xf numFmtId="0" fontId="10" fillId="6" borderId="8" xfId="0" applyFont="1" applyFill="1" applyBorder="1" applyAlignment="1" applyProtection="1">
      <alignment horizontal="center" vertical="center"/>
    </xf>
    <xf numFmtId="0" fontId="0" fillId="10" borderId="43" xfId="0" applyFill="1" applyBorder="1" applyAlignment="1" applyProtection="1">
      <alignment horizontal="center" vertical="center" wrapText="1"/>
    </xf>
    <xf numFmtId="0" fontId="0" fillId="0" borderId="43" xfId="0"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4" xfId="0" applyFill="1" applyBorder="1" applyAlignment="1" applyProtection="1">
      <alignment horizontal="center" vertical="center" wrapText="1"/>
    </xf>
    <xf numFmtId="0" fontId="0" fillId="2" borderId="53" xfId="0" applyFill="1" applyBorder="1" applyAlignment="1" applyProtection="1">
      <alignment horizontal="center" vertical="center" wrapText="1"/>
    </xf>
    <xf numFmtId="0" fontId="0" fillId="2" borderId="52" xfId="0" applyFill="1" applyBorder="1" applyAlignment="1" applyProtection="1">
      <alignment horizontal="center" vertical="center" wrapText="1"/>
    </xf>
    <xf numFmtId="0" fontId="2" fillId="2" borderId="22"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23" xfId="0" applyFont="1" applyFill="1" applyBorder="1" applyAlignment="1" applyProtection="1">
      <alignment horizontal="center" vertical="center"/>
    </xf>
    <xf numFmtId="0" fontId="2" fillId="2" borderId="0" xfId="0" applyFont="1" applyFill="1" applyAlignment="1" applyProtection="1">
      <alignment horizontal="center" vertical="center"/>
    </xf>
    <xf numFmtId="0" fontId="2" fillId="2" borderId="6" xfId="0" applyFont="1" applyFill="1" applyBorder="1" applyAlignment="1" applyProtection="1">
      <alignment horizontal="center" vertical="center"/>
    </xf>
    <xf numFmtId="0" fontId="6" fillId="14" borderId="1" xfId="0" applyFont="1" applyFill="1" applyBorder="1" applyAlignment="1" applyProtection="1">
      <alignment horizontal="center" vertical="center" wrapText="1"/>
    </xf>
    <xf numFmtId="0" fontId="6" fillId="14" borderId="3" xfId="0" applyFont="1" applyFill="1" applyBorder="1" applyAlignment="1" applyProtection="1">
      <alignment horizontal="center" vertical="center" wrapText="1"/>
    </xf>
    <xf numFmtId="0" fontId="6" fillId="14" borderId="2" xfId="0" applyFont="1" applyFill="1" applyBorder="1" applyAlignment="1" applyProtection="1">
      <alignment horizontal="center" vertical="center" wrapText="1"/>
    </xf>
    <xf numFmtId="0" fontId="0" fillId="2" borderId="1" xfId="0" applyFill="1" applyBorder="1" applyAlignment="1" applyProtection="1">
      <alignment horizontal="center" vertical="center" wrapText="1"/>
    </xf>
    <xf numFmtId="0" fontId="0" fillId="2" borderId="2"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2" fillId="2" borderId="46" xfId="0" applyFont="1" applyFill="1" applyBorder="1" applyAlignment="1" applyProtection="1">
      <alignment horizontal="center" vertical="center"/>
    </xf>
    <xf numFmtId="0" fontId="2" fillId="2" borderId="45" xfId="0" applyFont="1" applyFill="1" applyBorder="1" applyAlignment="1" applyProtection="1">
      <alignment horizontal="center" vertical="center"/>
    </xf>
    <xf numFmtId="0" fontId="2" fillId="2" borderId="48" xfId="0" applyFont="1" applyFill="1" applyBorder="1" applyAlignment="1" applyProtection="1">
      <alignment horizontal="center" vertical="center"/>
    </xf>
    <xf numFmtId="0" fontId="2" fillId="2" borderId="28" xfId="0" applyFont="1" applyFill="1" applyBorder="1" applyAlignment="1" applyProtection="1">
      <alignment horizontal="center" vertical="center"/>
    </xf>
    <xf numFmtId="0" fontId="2" fillId="2" borderId="37"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22" fillId="2" borderId="2" xfId="0" applyFont="1" applyFill="1" applyBorder="1" applyAlignment="1" applyProtection="1">
      <alignment horizontal="center" vertical="center" wrapText="1"/>
    </xf>
    <xf numFmtId="0" fontId="0" fillId="2" borderId="0" xfId="0" applyFill="1" applyAlignment="1" applyProtection="1">
      <alignment horizontal="center" vertical="center" wrapText="1"/>
    </xf>
    <xf numFmtId="0" fontId="18" fillId="12" borderId="28" xfId="0" applyFont="1" applyFill="1" applyBorder="1" applyAlignment="1" applyProtection="1">
      <alignment horizontal="center" vertical="center" wrapText="1"/>
    </xf>
    <xf numFmtId="0" fontId="18" fillId="12" borderId="37" xfId="0" applyFont="1" applyFill="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3" fillId="0" borderId="26" xfId="0" applyFont="1" applyBorder="1" applyAlignment="1" applyProtection="1">
      <alignment horizontal="center" vertical="center" wrapText="1"/>
    </xf>
    <xf numFmtId="0" fontId="13" fillId="0" borderId="37" xfId="0" applyFont="1" applyBorder="1" applyAlignment="1" applyProtection="1">
      <alignment vertical="center" wrapText="1"/>
    </xf>
    <xf numFmtId="0" fontId="0" fillId="0" borderId="10" xfId="0" applyBorder="1" applyAlignment="1" applyProtection="1">
      <alignment horizontal="center"/>
    </xf>
    <xf numFmtId="0" fontId="0" fillId="0" borderId="11" xfId="0" applyBorder="1" applyAlignment="1" applyProtection="1">
      <alignment horizontal="center"/>
    </xf>
    <xf numFmtId="0" fontId="0" fillId="0" borderId="12" xfId="0" applyBorder="1" applyAlignment="1" applyProtection="1">
      <alignment horizontal="center"/>
    </xf>
    <xf numFmtId="0" fontId="16" fillId="6" borderId="46" xfId="0" applyFont="1" applyFill="1" applyBorder="1" applyAlignment="1" applyProtection="1">
      <alignment horizontal="center" vertical="center" wrapText="1"/>
    </xf>
    <xf numFmtId="0" fontId="16" fillId="6" borderId="45" xfId="0" applyFont="1" applyFill="1" applyBorder="1" applyAlignment="1" applyProtection="1">
      <alignment horizontal="center" vertical="center" wrapText="1"/>
    </xf>
    <xf numFmtId="0" fontId="13" fillId="0" borderId="45" xfId="0" applyFont="1" applyBorder="1" applyAlignment="1" applyProtection="1">
      <alignment horizontal="center" vertical="center" wrapText="1"/>
    </xf>
    <xf numFmtId="0" fontId="13" fillId="0" borderId="48" xfId="0" applyFont="1" applyBorder="1" applyAlignment="1" applyProtection="1">
      <alignment horizontal="center" vertical="center" wrapText="1"/>
    </xf>
    <xf numFmtId="0" fontId="17" fillId="11" borderId="47" xfId="0" applyFont="1" applyFill="1" applyBorder="1" applyAlignment="1" applyProtection="1">
      <alignment horizontal="center" vertical="center" wrapText="1"/>
    </xf>
    <xf numFmtId="0" fontId="17" fillId="11" borderId="24" xfId="0" applyFont="1" applyFill="1" applyBorder="1" applyAlignment="1" applyProtection="1">
      <alignment horizontal="center" vertical="center" wrapText="1"/>
    </xf>
    <xf numFmtId="0" fontId="13" fillId="0" borderId="24" xfId="0" applyFont="1" applyBorder="1" applyAlignment="1" applyProtection="1">
      <alignment horizontal="center" vertical="center" wrapText="1"/>
    </xf>
    <xf numFmtId="0" fontId="13" fillId="0" borderId="25" xfId="0" applyFont="1" applyBorder="1" applyAlignment="1" applyProtection="1">
      <alignment horizontal="center" vertical="center" wrapText="1"/>
    </xf>
    <xf numFmtId="0" fontId="13" fillId="0" borderId="24" xfId="0" applyFont="1" applyBorder="1" applyAlignment="1" applyProtection="1">
      <alignment vertical="center" wrapText="1"/>
    </xf>
    <xf numFmtId="0" fontId="13" fillId="0" borderId="46" xfId="0" applyFont="1" applyBorder="1" applyAlignment="1" applyProtection="1">
      <alignment horizontal="center" vertical="center" wrapText="1"/>
    </xf>
    <xf numFmtId="0" fontId="13" fillId="0" borderId="47" xfId="0" applyFont="1" applyBorder="1" applyAlignment="1" applyProtection="1">
      <alignment horizontal="center" vertical="center" wrapText="1"/>
    </xf>
    <xf numFmtId="0" fontId="13" fillId="0" borderId="28" xfId="0" applyFont="1" applyBorder="1" applyAlignment="1" applyProtection="1">
      <alignment horizontal="center" vertical="center" wrapText="1"/>
    </xf>
    <xf numFmtId="0" fontId="8" fillId="14" borderId="1" xfId="0" applyFont="1" applyFill="1" applyBorder="1" applyAlignment="1" applyProtection="1">
      <alignment horizontal="center" vertical="center"/>
    </xf>
    <xf numFmtId="0" fontId="8" fillId="14" borderId="2" xfId="0" applyFont="1" applyFill="1" applyBorder="1" applyAlignment="1" applyProtection="1">
      <alignment horizontal="center" vertical="center"/>
    </xf>
    <xf numFmtId="0" fontId="8" fillId="14" borderId="10" xfId="0" applyFont="1" applyFill="1" applyBorder="1" applyAlignment="1" applyProtection="1">
      <alignment horizontal="center" vertical="center"/>
    </xf>
    <xf numFmtId="0" fontId="8" fillId="14" borderId="11" xfId="0" applyFont="1" applyFill="1" applyBorder="1" applyAlignment="1" applyProtection="1">
      <alignment horizontal="center" vertical="center"/>
    </xf>
    <xf numFmtId="0" fontId="8" fillId="14" borderId="12" xfId="0" applyFont="1" applyFill="1" applyBorder="1" applyAlignment="1" applyProtection="1">
      <alignment horizontal="center" vertical="center"/>
    </xf>
    <xf numFmtId="0" fontId="20" fillId="14" borderId="10" xfId="0" applyFont="1" applyFill="1" applyBorder="1" applyAlignment="1" applyProtection="1">
      <alignment horizontal="center" vertical="center"/>
    </xf>
    <xf numFmtId="0" fontId="19" fillId="14" borderId="12" xfId="0" applyFont="1" applyFill="1" applyBorder="1" applyAlignment="1" applyProtection="1">
      <alignment horizontal="center" vertical="center"/>
    </xf>
    <xf numFmtId="0" fontId="8" fillId="14" borderId="21" xfId="0" applyFont="1" applyFill="1" applyBorder="1" applyAlignment="1" applyProtection="1">
      <alignment horizontal="center" vertical="center"/>
    </xf>
    <xf numFmtId="0" fontId="8" fillId="14" borderId="4" xfId="0" applyFont="1" applyFill="1" applyBorder="1" applyAlignment="1" applyProtection="1">
      <alignment horizontal="center" vertical="center"/>
    </xf>
    <xf numFmtId="0" fontId="8" fillId="14" borderId="5" xfId="0" applyFont="1" applyFill="1" applyBorder="1" applyAlignment="1" applyProtection="1">
      <alignment horizontal="center" vertical="center"/>
    </xf>
    <xf numFmtId="0" fontId="13" fillId="0" borderId="45" xfId="0" applyFont="1" applyBorder="1" applyAlignment="1" applyProtection="1">
      <alignment vertical="center" wrapText="1"/>
    </xf>
    <xf numFmtId="0" fontId="2" fillId="2" borderId="21"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0" fillId="0" borderId="1" xfId="0" applyBorder="1" applyAlignment="1" applyProtection="1">
      <alignment horizontal="center"/>
    </xf>
    <xf numFmtId="0" fontId="0" fillId="0" borderId="2" xfId="0" applyBorder="1" applyAlignment="1" applyProtection="1">
      <alignment horizontal="center"/>
    </xf>
    <xf numFmtId="0" fontId="0" fillId="0" borderId="3" xfId="0" applyBorder="1" applyAlignment="1" applyProtection="1">
      <alignment horizontal="center"/>
    </xf>
    <xf numFmtId="0" fontId="2"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8" fillId="14" borderId="32" xfId="0" applyFont="1" applyFill="1" applyBorder="1" applyAlignment="1" applyProtection="1">
      <alignment horizontal="center" vertical="center"/>
    </xf>
    <xf numFmtId="0" fontId="8" fillId="14" borderId="30" xfId="0" applyFont="1" applyFill="1" applyBorder="1" applyAlignment="1" applyProtection="1">
      <alignment horizontal="center" vertical="center"/>
    </xf>
    <xf numFmtId="0" fontId="9" fillId="14" borderId="38" xfId="0" applyFont="1" applyFill="1" applyBorder="1" applyAlignment="1" applyProtection="1">
      <alignment horizontal="center" vertical="center" wrapText="1"/>
    </xf>
    <xf numFmtId="0" fontId="9" fillId="14" borderId="42" xfId="0" applyFont="1" applyFill="1" applyBorder="1" applyAlignment="1" applyProtection="1">
      <alignment horizontal="center" vertical="center" wrapText="1"/>
    </xf>
    <xf numFmtId="0" fontId="8" fillId="14" borderId="38" xfId="0" applyFont="1" applyFill="1" applyBorder="1" applyAlignment="1" applyProtection="1">
      <alignment horizontal="center" vertical="center" wrapText="1"/>
    </xf>
    <xf numFmtId="0" fontId="8" fillId="14" borderId="42" xfId="0" applyFont="1" applyFill="1" applyBorder="1" applyAlignment="1" applyProtection="1">
      <alignment horizontal="center" vertical="center" wrapText="1"/>
    </xf>
    <xf numFmtId="0" fontId="8" fillId="14" borderId="45" xfId="0" applyFont="1" applyFill="1" applyBorder="1" applyAlignment="1" applyProtection="1">
      <alignment horizontal="center" vertical="center" wrapText="1"/>
    </xf>
    <xf numFmtId="0" fontId="15" fillId="2" borderId="21" xfId="0" applyFont="1" applyFill="1" applyBorder="1" applyAlignment="1" applyProtection="1">
      <alignment horizontal="center" vertical="center" wrapText="1"/>
    </xf>
    <xf numFmtId="0" fontId="15" fillId="2" borderId="4" xfId="0" applyFont="1" applyFill="1" applyBorder="1" applyAlignment="1" applyProtection="1">
      <alignment horizontal="center" vertical="center" wrapText="1"/>
    </xf>
    <xf numFmtId="0" fontId="15" fillId="2" borderId="5" xfId="0" applyFont="1" applyFill="1" applyBorder="1" applyAlignment="1" applyProtection="1">
      <alignment horizontal="center" vertical="center" wrapText="1"/>
    </xf>
    <xf numFmtId="0" fontId="15" fillId="2" borderId="13"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5" fillId="2" borderId="7" xfId="0" applyFont="1" applyFill="1" applyBorder="1" applyAlignment="1" applyProtection="1">
      <alignment horizontal="center" vertical="center" wrapText="1"/>
    </xf>
    <xf numFmtId="0" fontId="15" fillId="2" borderId="8" xfId="0" applyFont="1" applyFill="1" applyBorder="1" applyAlignment="1" applyProtection="1">
      <alignment horizontal="center" vertical="center" wrapText="1"/>
    </xf>
    <xf numFmtId="0" fontId="21" fillId="14" borderId="11" xfId="0" applyFont="1" applyFill="1" applyBorder="1" applyAlignment="1" applyProtection="1">
      <alignment horizontal="center" vertical="center" wrapText="1"/>
    </xf>
    <xf numFmtId="0" fontId="21" fillId="14" borderId="4" xfId="0" applyFont="1" applyFill="1" applyBorder="1" applyAlignment="1" applyProtection="1">
      <alignment horizontal="center" vertical="center" wrapText="1"/>
    </xf>
    <xf numFmtId="0" fontId="21" fillId="14" borderId="0" xfId="0" applyFont="1" applyFill="1" applyBorder="1" applyAlignment="1" applyProtection="1">
      <alignment horizontal="center" vertical="center" wrapText="1"/>
    </xf>
    <xf numFmtId="0" fontId="21" fillId="14" borderId="7"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xf>
    <xf numFmtId="0" fontId="23" fillId="0" borderId="5"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23" fillId="0" borderId="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wrapText="1"/>
    </xf>
    <xf numFmtId="0" fontId="23" fillId="0" borderId="8" xfId="0" applyFont="1" applyFill="1" applyBorder="1" applyAlignment="1" applyProtection="1">
      <alignment horizontal="center" vertical="center" wrapText="1"/>
    </xf>
    <xf numFmtId="0" fontId="22" fillId="2" borderId="21" xfId="0" applyFont="1" applyFill="1" applyBorder="1" applyAlignment="1" applyProtection="1">
      <alignment horizontal="center" vertical="center" wrapText="1"/>
    </xf>
    <xf numFmtId="0" fontId="22" fillId="2" borderId="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2" fillId="2" borderId="8" xfId="0" applyFont="1" applyFill="1" applyBorder="1" applyAlignment="1" applyProtection="1">
      <alignment horizontal="center" vertical="center" wrapText="1"/>
    </xf>
    <xf numFmtId="0" fontId="8" fillId="3" borderId="0" xfId="0" applyFont="1" applyFill="1" applyAlignment="1" applyProtection="1">
      <alignment horizontal="center" vertical="center" wrapText="1"/>
    </xf>
    <xf numFmtId="0" fontId="0" fillId="2" borderId="34" xfId="0" applyFill="1" applyBorder="1" applyAlignment="1" applyProtection="1">
      <alignment horizontal="center" vertical="center" wrapText="1"/>
    </xf>
    <xf numFmtId="0" fontId="0" fillId="2" borderId="35" xfId="0" applyFill="1" applyBorder="1" applyAlignment="1" applyProtection="1">
      <alignment horizontal="center" vertical="center" wrapText="1"/>
    </xf>
    <xf numFmtId="0" fontId="0" fillId="2" borderId="36" xfId="0" applyFill="1" applyBorder="1" applyAlignment="1" applyProtection="1">
      <alignment horizontal="center" vertical="center" wrapText="1"/>
    </xf>
    <xf numFmtId="0" fontId="6" fillId="13" borderId="21" xfId="0" applyFont="1" applyFill="1" applyBorder="1" applyAlignment="1" applyProtection="1">
      <alignment horizontal="center" vertical="center" wrapText="1"/>
    </xf>
    <xf numFmtId="0" fontId="6" fillId="13" borderId="4" xfId="0" applyFont="1" applyFill="1" applyBorder="1" applyAlignment="1" applyProtection="1">
      <alignment horizontal="center" vertical="center" wrapText="1"/>
    </xf>
    <xf numFmtId="0" fontId="6" fillId="13" borderId="14" xfId="0" applyFont="1" applyFill="1" applyBorder="1" applyAlignment="1" applyProtection="1">
      <alignment horizontal="center" vertical="center" wrapText="1"/>
    </xf>
    <xf numFmtId="0" fontId="6" fillId="13" borderId="7" xfId="0" applyFont="1" applyFill="1" applyBorder="1" applyAlignment="1" applyProtection="1">
      <alignment horizontal="center" vertical="center" wrapText="1"/>
    </xf>
    <xf numFmtId="0" fontId="21" fillId="13" borderId="1" xfId="0" applyFont="1" applyFill="1" applyBorder="1" applyAlignment="1" applyProtection="1">
      <alignment horizontal="center" vertical="center" wrapText="1"/>
    </xf>
    <xf numFmtId="0" fontId="21" fillId="13" borderId="3" xfId="0" applyFont="1" applyFill="1" applyBorder="1" applyAlignment="1" applyProtection="1">
      <alignment horizontal="center" vertical="center" wrapText="1"/>
    </xf>
    <xf numFmtId="0" fontId="6" fillId="13" borderId="5" xfId="0" applyFont="1" applyFill="1" applyBorder="1" applyAlignment="1" applyProtection="1">
      <alignment horizontal="center" vertical="center" wrapText="1"/>
    </xf>
    <xf numFmtId="0" fontId="6" fillId="13" borderId="13" xfId="0" applyFont="1" applyFill="1" applyBorder="1" applyAlignment="1" applyProtection="1">
      <alignment horizontal="center" vertical="center" wrapText="1"/>
    </xf>
    <xf numFmtId="0" fontId="6" fillId="13" borderId="6" xfId="0" applyFont="1" applyFill="1" applyBorder="1" applyAlignment="1" applyProtection="1">
      <alignment horizontal="center" vertical="center" wrapText="1"/>
    </xf>
    <xf numFmtId="0" fontId="6" fillId="13" borderId="8" xfId="0" applyFont="1" applyFill="1" applyBorder="1" applyAlignment="1" applyProtection="1">
      <alignment horizontal="center" vertical="center" wrapText="1"/>
    </xf>
    <xf numFmtId="0" fontId="0" fillId="0" borderId="24" xfId="0" applyBorder="1" applyAlignment="1" applyProtection="1">
      <alignment horizontal="center" wrapText="1"/>
    </xf>
    <xf numFmtId="0" fontId="0" fillId="0" borderId="24" xfId="0" applyBorder="1" applyAlignment="1" applyProtection="1">
      <alignment horizont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2" borderId="11" xfId="0" applyFill="1" applyBorder="1" applyAlignment="1">
      <alignment horizontal="center" vertical="center"/>
    </xf>
    <xf numFmtId="0" fontId="25" fillId="2" borderId="21" xfId="0" applyFont="1" applyFill="1" applyBorder="1" applyAlignment="1" applyProtection="1">
      <alignment horizontal="justify" vertical="center" wrapText="1" readingOrder="1"/>
    </xf>
    <xf numFmtId="0" fontId="25" fillId="2" borderId="4" xfId="0" applyFont="1" applyFill="1" applyBorder="1" applyAlignment="1" applyProtection="1">
      <alignment horizontal="justify" vertical="center" wrapText="1" readingOrder="1"/>
    </xf>
    <xf numFmtId="0" fontId="25" fillId="2" borderId="5" xfId="0" applyFont="1" applyFill="1" applyBorder="1" applyAlignment="1" applyProtection="1">
      <alignment horizontal="justify" vertical="center" wrapText="1" readingOrder="1"/>
    </xf>
    <xf numFmtId="0" fontId="25" fillId="0" borderId="21" xfId="0" applyFont="1" applyBorder="1" applyAlignment="1" applyProtection="1">
      <alignment horizontal="justify" vertical="center" wrapText="1"/>
    </xf>
    <xf numFmtId="0" fontId="25" fillId="0" borderId="5" xfId="0" applyFont="1" applyBorder="1" applyAlignment="1" applyProtection="1">
      <alignment horizontal="justify" vertical="center" wrapText="1"/>
    </xf>
    <xf numFmtId="0" fontId="25" fillId="0" borderId="4" xfId="0" applyFont="1" applyBorder="1" applyAlignment="1" applyProtection="1">
      <alignment horizontal="justify" vertical="center" wrapText="1"/>
    </xf>
    <xf numFmtId="0" fontId="25" fillId="0" borderId="14" xfId="0" applyFont="1" applyBorder="1" applyAlignment="1" applyProtection="1">
      <alignment horizontal="justify" vertical="center" wrapText="1"/>
    </xf>
    <xf numFmtId="0" fontId="25" fillId="0" borderId="8" xfId="0" applyFont="1" applyBorder="1" applyAlignment="1" applyProtection="1">
      <alignment horizontal="justify" vertical="center" wrapText="1"/>
    </xf>
    <xf numFmtId="0" fontId="25" fillId="0" borderId="7" xfId="0" applyFont="1" applyBorder="1" applyAlignment="1" applyProtection="1">
      <alignment horizontal="justify" vertical="center" wrapText="1"/>
    </xf>
    <xf numFmtId="0" fontId="6" fillId="15" borderId="52" xfId="0" applyFont="1" applyFill="1" applyBorder="1" applyAlignment="1">
      <alignment horizontal="center" vertical="center" wrapText="1"/>
    </xf>
    <xf numFmtId="0" fontId="6" fillId="15" borderId="56" xfId="0" applyFont="1" applyFill="1" applyBorder="1" applyAlignment="1">
      <alignment horizontal="center" vertical="center" wrapText="1"/>
    </xf>
    <xf numFmtId="0" fontId="28" fillId="0" borderId="57" xfId="0" applyFont="1" applyBorder="1" applyAlignment="1">
      <alignment horizontal="justify" vertical="top" wrapText="1"/>
    </xf>
    <xf numFmtId="0" fontId="28" fillId="0" borderId="55" xfId="0" applyFont="1" applyBorder="1" applyAlignment="1">
      <alignment horizontal="justify" vertical="top" wrapText="1"/>
    </xf>
    <xf numFmtId="0" fontId="6" fillId="15" borderId="38" xfId="0" applyFont="1" applyFill="1" applyBorder="1" applyAlignment="1">
      <alignment horizontal="center" vertical="center"/>
    </xf>
    <xf numFmtId="0" fontId="1" fillId="16" borderId="58" xfId="0" applyFont="1" applyFill="1" applyBorder="1" applyAlignment="1">
      <alignment horizontal="center" vertical="center" wrapText="1"/>
    </xf>
    <xf numFmtId="0" fontId="1" fillId="16" borderId="59" xfId="0" applyFont="1" applyFill="1" applyBorder="1" applyAlignment="1">
      <alignment horizontal="center" vertical="center" wrapText="1"/>
    </xf>
    <xf numFmtId="0" fontId="1" fillId="16" borderId="60" xfId="0" applyFont="1" applyFill="1" applyBorder="1" applyAlignment="1">
      <alignment horizontal="center" vertical="center" wrapText="1"/>
    </xf>
    <xf numFmtId="0" fontId="1" fillId="16" borderId="24" xfId="0" applyFont="1" applyFill="1" applyBorder="1" applyAlignment="1">
      <alignment horizontal="center" vertical="center" wrapText="1"/>
    </xf>
    <xf numFmtId="0" fontId="1" fillId="16" borderId="42" xfId="0" applyFont="1" applyFill="1" applyBorder="1" applyAlignment="1">
      <alignment horizontal="left" vertical="center" wrapText="1"/>
    </xf>
    <xf numFmtId="0" fontId="0" fillId="0" borderId="24" xfId="0" applyBorder="1" applyAlignment="1">
      <alignment horizontal="center" vertical="center" wrapText="1"/>
    </xf>
    <xf numFmtId="0" fontId="1" fillId="16" borderId="38" xfId="0" applyFont="1" applyFill="1" applyBorder="1" applyAlignment="1">
      <alignment horizontal="left" vertical="center" wrapText="1"/>
    </xf>
    <xf numFmtId="0" fontId="1" fillId="16" borderId="43" xfId="0" applyFont="1" applyFill="1" applyBorder="1" applyAlignment="1">
      <alignment horizontal="left" vertical="center" wrapText="1"/>
    </xf>
    <xf numFmtId="0" fontId="1" fillId="16" borderId="42" xfId="0" applyFont="1" applyFill="1" applyBorder="1" applyAlignment="1">
      <alignment horizontal="left" vertical="center" wrapText="1"/>
    </xf>
    <xf numFmtId="0" fontId="1" fillId="16" borderId="24" xfId="0" applyFont="1" applyFill="1" applyBorder="1" applyAlignment="1">
      <alignment horizontal="left" vertical="center" wrapText="1"/>
    </xf>
    <xf numFmtId="0" fontId="0" fillId="0" borderId="24" xfId="0" applyBorder="1" applyAlignment="1">
      <alignment horizontal="justify" vertical="center" wrapText="1"/>
    </xf>
    <xf numFmtId="0" fontId="30" fillId="0" borderId="0" xfId="0" applyFont="1" applyAlignment="1">
      <alignment horizontal="justify" vertical="center" wrapText="1"/>
    </xf>
    <xf numFmtId="0" fontId="0" fillId="0" borderId="38" xfId="0" applyBorder="1" applyAlignment="1">
      <alignment horizontal="center" vertical="center" wrapText="1"/>
    </xf>
    <xf numFmtId="164" fontId="0" fillId="0" borderId="24" xfId="0" applyNumberFormat="1" applyBorder="1" applyAlignment="1">
      <alignment horizontal="center" vertical="center" wrapText="1"/>
    </xf>
  </cellXfs>
  <cellStyles count="2">
    <cellStyle name="Millares [0]" xfId="1" builtinId="6"/>
    <cellStyle name="Normal" xfId="0" builtinId="0"/>
  </cellStyles>
  <dxfs count="84">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BE0754"/>
      <color rgb="FF0070C0"/>
      <color rgb="FFE60A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1285876</xdr:colOff>
      <xdr:row>0</xdr:row>
      <xdr:rowOff>23812</xdr:rowOff>
    </xdr:from>
    <xdr:to>
      <xdr:col>0</xdr:col>
      <xdr:colOff>2107406</xdr:colOff>
      <xdr:row>4</xdr:row>
      <xdr:rowOff>169090</xdr:rowOff>
    </xdr:to>
    <xdr:pic>
      <xdr:nvPicPr>
        <xdr:cNvPr id="3" name="Imagen 2">
          <a:extLst>
            <a:ext uri="{FF2B5EF4-FFF2-40B4-BE49-F238E27FC236}">
              <a16:creationId xmlns:a16="http://schemas.microsoft.com/office/drawing/2014/main" id="{791EEC89-6556-454F-B261-A9F0F50BDC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5876" y="23812"/>
          <a:ext cx="821530" cy="990622"/>
        </a:xfrm>
        <a:prstGeom prst="rect">
          <a:avLst/>
        </a:prstGeom>
      </xdr:spPr>
    </xdr:pic>
    <xdr:clientData/>
  </xdr:twoCellAnchor>
  <xdr:twoCellAnchor editAs="oneCell">
    <xdr:from>
      <xdr:col>1</xdr:col>
      <xdr:colOff>3024187</xdr:colOff>
      <xdr:row>12</xdr:row>
      <xdr:rowOff>47979</xdr:rowOff>
    </xdr:from>
    <xdr:to>
      <xdr:col>2</xdr:col>
      <xdr:colOff>1110222</xdr:colOff>
      <xdr:row>15</xdr:row>
      <xdr:rowOff>121444</xdr:rowOff>
    </xdr:to>
    <xdr:pic>
      <xdr:nvPicPr>
        <xdr:cNvPr id="4" name="Imagen 3">
          <a:extLst>
            <a:ext uri="{FF2B5EF4-FFF2-40B4-BE49-F238E27FC236}">
              <a16:creationId xmlns:a16="http://schemas.microsoft.com/office/drawing/2014/main" id="{7CE21D9B-B07A-4BA1-AA67-FA452594006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9375" y="4917635"/>
          <a:ext cx="1907941" cy="644965"/>
        </a:xfrm>
        <a:prstGeom prst="rect">
          <a:avLst/>
        </a:prstGeom>
      </xdr:spPr>
    </xdr:pic>
    <xdr:clientData/>
  </xdr:twoCellAnchor>
  <xdr:twoCellAnchor editAs="oneCell">
    <xdr:from>
      <xdr:col>3</xdr:col>
      <xdr:colOff>202407</xdr:colOff>
      <xdr:row>12</xdr:row>
      <xdr:rowOff>35719</xdr:rowOff>
    </xdr:from>
    <xdr:to>
      <xdr:col>3</xdr:col>
      <xdr:colOff>1428750</xdr:colOff>
      <xdr:row>16</xdr:row>
      <xdr:rowOff>441</xdr:rowOff>
    </xdr:to>
    <xdr:pic>
      <xdr:nvPicPr>
        <xdr:cNvPr id="5" name="Imagen 4">
          <a:extLst>
            <a:ext uri="{FF2B5EF4-FFF2-40B4-BE49-F238E27FC236}">
              <a16:creationId xmlns:a16="http://schemas.microsoft.com/office/drawing/2014/main" id="{371CBA53-B0F5-4C9C-8C54-CCBE8A3CA03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63313" y="5917407"/>
          <a:ext cx="1226343" cy="72672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0</xdr:row>
      <xdr:rowOff>142875</xdr:rowOff>
    </xdr:from>
    <xdr:to>
      <xdr:col>0</xdr:col>
      <xdr:colOff>1270599</xdr:colOff>
      <xdr:row>6</xdr:row>
      <xdr:rowOff>133350</xdr:rowOff>
    </xdr:to>
    <xdr:pic>
      <xdr:nvPicPr>
        <xdr:cNvPr id="3" name="Imagen 2">
          <a:extLst>
            <a:ext uri="{FF2B5EF4-FFF2-40B4-BE49-F238E27FC236}">
              <a16:creationId xmlns:a16="http://schemas.microsoft.com/office/drawing/2014/main" id="{87B93671-9417-431B-A2C9-25180E9B1F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42875"/>
          <a:ext cx="1184874" cy="1428750"/>
        </a:xfrm>
        <a:prstGeom prst="rect">
          <a:avLst/>
        </a:prstGeom>
      </xdr:spPr>
    </xdr:pic>
    <xdr:clientData/>
  </xdr:twoCellAnchor>
  <xdr:twoCellAnchor editAs="oneCell">
    <xdr:from>
      <xdr:col>4</xdr:col>
      <xdr:colOff>1562099</xdr:colOff>
      <xdr:row>31</xdr:row>
      <xdr:rowOff>76553</xdr:rowOff>
    </xdr:from>
    <xdr:to>
      <xdr:col>5</xdr:col>
      <xdr:colOff>1330663</xdr:colOff>
      <xdr:row>35</xdr:row>
      <xdr:rowOff>32596</xdr:rowOff>
    </xdr:to>
    <xdr:pic>
      <xdr:nvPicPr>
        <xdr:cNvPr id="4" name="Imagen 3">
          <a:extLst>
            <a:ext uri="{FF2B5EF4-FFF2-40B4-BE49-F238E27FC236}">
              <a16:creationId xmlns:a16="http://schemas.microsoft.com/office/drawing/2014/main" id="{1CB3CA7B-DF78-420F-AB04-A6157536FB3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96399" y="14992703"/>
          <a:ext cx="2178389" cy="603743"/>
        </a:xfrm>
        <a:prstGeom prst="rect">
          <a:avLst/>
        </a:prstGeom>
      </xdr:spPr>
    </xdr:pic>
    <xdr:clientData/>
  </xdr:twoCellAnchor>
  <xdr:twoCellAnchor editAs="oneCell">
    <xdr:from>
      <xdr:col>7</xdr:col>
      <xdr:colOff>57149</xdr:colOff>
      <xdr:row>31</xdr:row>
      <xdr:rowOff>76200</xdr:rowOff>
    </xdr:from>
    <xdr:to>
      <xdr:col>7</xdr:col>
      <xdr:colOff>1457324</xdr:colOff>
      <xdr:row>36</xdr:row>
      <xdr:rowOff>96309</xdr:rowOff>
    </xdr:to>
    <xdr:pic>
      <xdr:nvPicPr>
        <xdr:cNvPr id="5" name="Imagen 4">
          <a:extLst>
            <a:ext uri="{FF2B5EF4-FFF2-40B4-BE49-F238E27FC236}">
              <a16:creationId xmlns:a16="http://schemas.microsoft.com/office/drawing/2014/main" id="{EEB4E6C9-F0B7-4BA0-8347-54F5858F64D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35024" y="14992350"/>
          <a:ext cx="1400175" cy="82973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263768</xdr:colOff>
      <xdr:row>0</xdr:row>
      <xdr:rowOff>29307</xdr:rowOff>
    </xdr:from>
    <xdr:to>
      <xdr:col>0</xdr:col>
      <xdr:colOff>996461</xdr:colOff>
      <xdr:row>4</xdr:row>
      <xdr:rowOff>172331</xdr:rowOff>
    </xdr:to>
    <xdr:pic>
      <xdr:nvPicPr>
        <xdr:cNvPr id="3" name="Imagen 2">
          <a:extLst>
            <a:ext uri="{FF2B5EF4-FFF2-40B4-BE49-F238E27FC236}">
              <a16:creationId xmlns:a16="http://schemas.microsoft.com/office/drawing/2014/main" id="{0130D0CB-EB7F-4932-9810-32637D54E0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3768" y="29307"/>
          <a:ext cx="732693" cy="1117505"/>
        </a:xfrm>
        <a:prstGeom prst="rect">
          <a:avLst/>
        </a:prstGeom>
      </xdr:spPr>
    </xdr:pic>
    <xdr:clientData/>
  </xdr:twoCellAnchor>
  <xdr:twoCellAnchor editAs="oneCell">
    <xdr:from>
      <xdr:col>3</xdr:col>
      <xdr:colOff>21981</xdr:colOff>
      <xdr:row>14</xdr:row>
      <xdr:rowOff>15008</xdr:rowOff>
    </xdr:from>
    <xdr:to>
      <xdr:col>4</xdr:col>
      <xdr:colOff>785885</xdr:colOff>
      <xdr:row>17</xdr:row>
      <xdr:rowOff>37550</xdr:rowOff>
    </xdr:to>
    <xdr:pic>
      <xdr:nvPicPr>
        <xdr:cNvPr id="4" name="Imagen 3">
          <a:extLst>
            <a:ext uri="{FF2B5EF4-FFF2-40B4-BE49-F238E27FC236}">
              <a16:creationId xmlns:a16="http://schemas.microsoft.com/office/drawing/2014/main" id="{6440F71E-E4BD-4685-869F-E359E71F281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20866" y="3487970"/>
          <a:ext cx="1525904" cy="594042"/>
        </a:xfrm>
        <a:prstGeom prst="rect">
          <a:avLst/>
        </a:prstGeom>
      </xdr:spPr>
    </xdr:pic>
    <xdr:clientData/>
  </xdr:twoCellAnchor>
  <xdr:twoCellAnchor editAs="oneCell">
    <xdr:from>
      <xdr:col>5</xdr:col>
      <xdr:colOff>421299</xdr:colOff>
      <xdr:row>14</xdr:row>
      <xdr:rowOff>14654</xdr:rowOff>
    </xdr:from>
    <xdr:to>
      <xdr:col>6</xdr:col>
      <xdr:colOff>134527</xdr:colOff>
      <xdr:row>17</xdr:row>
      <xdr:rowOff>24361</xdr:rowOff>
    </xdr:to>
    <xdr:pic>
      <xdr:nvPicPr>
        <xdr:cNvPr id="5" name="Imagen 4">
          <a:extLst>
            <a:ext uri="{FF2B5EF4-FFF2-40B4-BE49-F238E27FC236}">
              <a16:creationId xmlns:a16="http://schemas.microsoft.com/office/drawing/2014/main" id="{E855B538-83D4-4041-94A6-B71161881A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59491" y="3487616"/>
          <a:ext cx="980786" cy="58120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804333</xdr:colOff>
      <xdr:row>11</xdr:row>
      <xdr:rowOff>53599</xdr:rowOff>
    </xdr:from>
    <xdr:to>
      <xdr:col>7</xdr:col>
      <xdr:colOff>425732</xdr:colOff>
      <xdr:row>19</xdr:row>
      <xdr:rowOff>307898</xdr:rowOff>
    </xdr:to>
    <xdr:pic>
      <xdr:nvPicPr>
        <xdr:cNvPr id="3" name="Imagen 2">
          <a:extLst>
            <a:ext uri="{FF2B5EF4-FFF2-40B4-BE49-F238E27FC236}">
              <a16:creationId xmlns:a16="http://schemas.microsoft.com/office/drawing/2014/main" id="{94667599-562D-4D7D-ACF3-0D479F33EF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65750" y="9599766"/>
          <a:ext cx="5863168" cy="3320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317501</xdr:colOff>
      <xdr:row>0</xdr:row>
      <xdr:rowOff>71437</xdr:rowOff>
    </xdr:from>
    <xdr:to>
      <xdr:col>0</xdr:col>
      <xdr:colOff>1139031</xdr:colOff>
      <xdr:row>4</xdr:row>
      <xdr:rowOff>180975</xdr:rowOff>
    </xdr:to>
    <xdr:pic>
      <xdr:nvPicPr>
        <xdr:cNvPr id="4" name="Imagen 3">
          <a:extLst>
            <a:ext uri="{FF2B5EF4-FFF2-40B4-BE49-F238E27FC236}">
              <a16:creationId xmlns:a16="http://schemas.microsoft.com/office/drawing/2014/main" id="{39E3BE05-225C-4A54-BC30-80FBE1DA4C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1" y="71437"/>
          <a:ext cx="821530" cy="1046163"/>
        </a:xfrm>
        <a:prstGeom prst="rect">
          <a:avLst/>
        </a:prstGeom>
      </xdr:spPr>
    </xdr:pic>
    <xdr:clientData/>
  </xdr:twoCellAnchor>
  <xdr:twoCellAnchor editAs="oneCell">
    <xdr:from>
      <xdr:col>3</xdr:col>
      <xdr:colOff>1393031</xdr:colOff>
      <xdr:row>23</xdr:row>
      <xdr:rowOff>127353</xdr:rowOff>
    </xdr:from>
    <xdr:to>
      <xdr:col>4</xdr:col>
      <xdr:colOff>1313657</xdr:colOff>
      <xdr:row>27</xdr:row>
      <xdr:rowOff>83343</xdr:rowOff>
    </xdr:to>
    <xdr:pic>
      <xdr:nvPicPr>
        <xdr:cNvPr id="5" name="Imagen 4">
          <a:extLst>
            <a:ext uri="{FF2B5EF4-FFF2-40B4-BE49-F238E27FC236}">
              <a16:creationId xmlns:a16="http://schemas.microsoft.com/office/drawing/2014/main" id="{AADA81B9-B1F0-488B-8E0F-4958E3CE913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98344" y="17951009"/>
          <a:ext cx="2385219" cy="717990"/>
        </a:xfrm>
        <a:prstGeom prst="rect">
          <a:avLst/>
        </a:prstGeom>
      </xdr:spPr>
    </xdr:pic>
    <xdr:clientData/>
  </xdr:twoCellAnchor>
  <xdr:twoCellAnchor editAs="oneCell">
    <xdr:from>
      <xdr:col>7</xdr:col>
      <xdr:colOff>1492250</xdr:colOff>
      <xdr:row>23</xdr:row>
      <xdr:rowOff>79375</xdr:rowOff>
    </xdr:from>
    <xdr:to>
      <xdr:col>8</xdr:col>
      <xdr:colOff>1521836</xdr:colOff>
      <xdr:row>28</xdr:row>
      <xdr:rowOff>33877</xdr:rowOff>
    </xdr:to>
    <xdr:pic>
      <xdr:nvPicPr>
        <xdr:cNvPr id="6" name="Imagen 5">
          <a:extLst>
            <a:ext uri="{FF2B5EF4-FFF2-40B4-BE49-F238E27FC236}">
              <a16:creationId xmlns:a16="http://schemas.microsoft.com/office/drawing/2014/main" id="{1C2839E7-60C1-4879-87E0-65455DD95F3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985875" y="9969500"/>
          <a:ext cx="1530566" cy="9070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494393</xdr:colOff>
      <xdr:row>0</xdr:row>
      <xdr:rowOff>77106</xdr:rowOff>
    </xdr:from>
    <xdr:to>
      <xdr:col>1</xdr:col>
      <xdr:colOff>714375</xdr:colOff>
      <xdr:row>6</xdr:row>
      <xdr:rowOff>32488</xdr:rowOff>
    </xdr:to>
    <xdr:pic>
      <xdr:nvPicPr>
        <xdr:cNvPr id="3" name="Imagen 2">
          <a:extLst>
            <a:ext uri="{FF2B5EF4-FFF2-40B4-BE49-F238E27FC236}">
              <a16:creationId xmlns:a16="http://schemas.microsoft.com/office/drawing/2014/main" id="{DF3CF9A8-4BDF-41C7-A7B2-5286AB09BE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4393" y="77106"/>
          <a:ext cx="1474107" cy="1161882"/>
        </a:xfrm>
        <a:prstGeom prst="rect">
          <a:avLst/>
        </a:prstGeom>
      </xdr:spPr>
    </xdr:pic>
    <xdr:clientData/>
  </xdr:twoCellAnchor>
  <xdr:twoCellAnchor editAs="oneCell">
    <xdr:from>
      <xdr:col>5</xdr:col>
      <xdr:colOff>0</xdr:colOff>
      <xdr:row>47</xdr:row>
      <xdr:rowOff>118282</xdr:rowOff>
    </xdr:from>
    <xdr:to>
      <xdr:col>6</xdr:col>
      <xdr:colOff>841374</xdr:colOff>
      <xdr:row>52</xdr:row>
      <xdr:rowOff>63500</xdr:rowOff>
    </xdr:to>
    <xdr:pic>
      <xdr:nvPicPr>
        <xdr:cNvPr id="4" name="Imagen 3">
          <a:extLst>
            <a:ext uri="{FF2B5EF4-FFF2-40B4-BE49-F238E27FC236}">
              <a16:creationId xmlns:a16="http://schemas.microsoft.com/office/drawing/2014/main" id="{47973E75-2034-450D-A907-8D730FBF99E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1839" y="91431282"/>
          <a:ext cx="2825749" cy="897718"/>
        </a:xfrm>
        <a:prstGeom prst="rect">
          <a:avLst/>
        </a:prstGeom>
      </xdr:spPr>
    </xdr:pic>
    <xdr:clientData/>
  </xdr:twoCellAnchor>
  <xdr:twoCellAnchor editAs="oneCell">
    <xdr:from>
      <xdr:col>8</xdr:col>
      <xdr:colOff>635000</xdr:colOff>
      <xdr:row>47</xdr:row>
      <xdr:rowOff>22679</xdr:rowOff>
    </xdr:from>
    <xdr:to>
      <xdr:col>10</xdr:col>
      <xdr:colOff>1818279</xdr:colOff>
      <xdr:row>52</xdr:row>
      <xdr:rowOff>148216</xdr:rowOff>
    </xdr:to>
    <xdr:pic>
      <xdr:nvPicPr>
        <xdr:cNvPr id="5" name="Imagen 4">
          <a:extLst>
            <a:ext uri="{FF2B5EF4-FFF2-40B4-BE49-F238E27FC236}">
              <a16:creationId xmlns:a16="http://schemas.microsoft.com/office/drawing/2014/main" id="{A7F9A1B9-F160-46B6-BE05-7EFB001BC9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890625" y="91335679"/>
          <a:ext cx="1821454" cy="10780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161192</xdr:colOff>
      <xdr:row>0</xdr:row>
      <xdr:rowOff>51288</xdr:rowOff>
    </xdr:from>
    <xdr:to>
      <xdr:col>0</xdr:col>
      <xdr:colOff>1326173</xdr:colOff>
      <xdr:row>4</xdr:row>
      <xdr:rowOff>166514</xdr:rowOff>
    </xdr:to>
    <xdr:pic>
      <xdr:nvPicPr>
        <xdr:cNvPr id="3" name="Imagen 2">
          <a:extLst>
            <a:ext uri="{FF2B5EF4-FFF2-40B4-BE49-F238E27FC236}">
              <a16:creationId xmlns:a16="http://schemas.microsoft.com/office/drawing/2014/main" id="{073727A6-32FE-4FA5-A0D6-AD8527F4EC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192" y="51288"/>
          <a:ext cx="1164981" cy="1404764"/>
        </a:xfrm>
        <a:prstGeom prst="rect">
          <a:avLst/>
        </a:prstGeom>
      </xdr:spPr>
    </xdr:pic>
    <xdr:clientData/>
  </xdr:twoCellAnchor>
  <xdr:twoCellAnchor editAs="oneCell">
    <xdr:from>
      <xdr:col>2</xdr:col>
      <xdr:colOff>1575288</xdr:colOff>
      <xdr:row>30</xdr:row>
      <xdr:rowOff>22334</xdr:rowOff>
    </xdr:from>
    <xdr:to>
      <xdr:col>3</xdr:col>
      <xdr:colOff>793212</xdr:colOff>
      <xdr:row>33</xdr:row>
      <xdr:rowOff>44876</xdr:rowOff>
    </xdr:to>
    <xdr:pic>
      <xdr:nvPicPr>
        <xdr:cNvPr id="5" name="Imagen 4">
          <a:extLst>
            <a:ext uri="{FF2B5EF4-FFF2-40B4-BE49-F238E27FC236}">
              <a16:creationId xmlns:a16="http://schemas.microsoft.com/office/drawing/2014/main" id="{0D8E0507-358B-4216-891A-1C05DCD8843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29250" y="29637757"/>
          <a:ext cx="1525904" cy="594042"/>
        </a:xfrm>
        <a:prstGeom prst="rect">
          <a:avLst/>
        </a:prstGeom>
      </xdr:spPr>
    </xdr:pic>
    <xdr:clientData/>
  </xdr:twoCellAnchor>
  <xdr:twoCellAnchor editAs="oneCell">
    <xdr:from>
      <xdr:col>4</xdr:col>
      <xdr:colOff>648433</xdr:colOff>
      <xdr:row>30</xdr:row>
      <xdr:rowOff>58615</xdr:rowOff>
    </xdr:from>
    <xdr:to>
      <xdr:col>4</xdr:col>
      <xdr:colOff>1629219</xdr:colOff>
      <xdr:row>33</xdr:row>
      <xdr:rowOff>68322</xdr:rowOff>
    </xdr:to>
    <xdr:pic>
      <xdr:nvPicPr>
        <xdr:cNvPr id="6" name="Imagen 5">
          <a:extLst>
            <a:ext uri="{FF2B5EF4-FFF2-40B4-BE49-F238E27FC236}">
              <a16:creationId xmlns:a16="http://schemas.microsoft.com/office/drawing/2014/main" id="{C3722DA6-AF6A-4CF2-B7F1-23049113FCD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65702" y="29674038"/>
          <a:ext cx="980786" cy="58120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276225</xdr:colOff>
      <xdr:row>0</xdr:row>
      <xdr:rowOff>0</xdr:rowOff>
    </xdr:from>
    <xdr:to>
      <xdr:col>0</xdr:col>
      <xdr:colOff>1104900</xdr:colOff>
      <xdr:row>4</xdr:row>
      <xdr:rowOff>161038</xdr:rowOff>
    </xdr:to>
    <xdr:pic>
      <xdr:nvPicPr>
        <xdr:cNvPr id="3" name="Imagen 2">
          <a:extLst>
            <a:ext uri="{FF2B5EF4-FFF2-40B4-BE49-F238E27FC236}">
              <a16:creationId xmlns:a16="http://schemas.microsoft.com/office/drawing/2014/main" id="{B1C05883-4FD9-4696-A60C-570F780857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0"/>
          <a:ext cx="828675" cy="999238"/>
        </a:xfrm>
        <a:prstGeom prst="rect">
          <a:avLst/>
        </a:prstGeom>
      </xdr:spPr>
    </xdr:pic>
    <xdr:clientData/>
  </xdr:twoCellAnchor>
  <xdr:twoCellAnchor editAs="oneCell">
    <xdr:from>
      <xdr:col>3</xdr:col>
      <xdr:colOff>1362075</xdr:colOff>
      <xdr:row>30</xdr:row>
      <xdr:rowOff>124179</xdr:rowOff>
    </xdr:from>
    <xdr:to>
      <xdr:col>4</xdr:col>
      <xdr:colOff>582929</xdr:colOff>
      <xdr:row>33</xdr:row>
      <xdr:rowOff>146721</xdr:rowOff>
    </xdr:to>
    <xdr:pic>
      <xdr:nvPicPr>
        <xdr:cNvPr id="4" name="Imagen 3">
          <a:extLst>
            <a:ext uri="{FF2B5EF4-FFF2-40B4-BE49-F238E27FC236}">
              <a16:creationId xmlns:a16="http://schemas.microsoft.com/office/drawing/2014/main" id="{4C53A58B-1EFF-445D-ACBD-222442AFABC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24825" y="23260404"/>
          <a:ext cx="1525904" cy="594042"/>
        </a:xfrm>
        <a:prstGeom prst="rect">
          <a:avLst/>
        </a:prstGeom>
      </xdr:spPr>
    </xdr:pic>
    <xdr:clientData/>
  </xdr:twoCellAnchor>
  <xdr:twoCellAnchor editAs="oneCell">
    <xdr:from>
      <xdr:col>5</xdr:col>
      <xdr:colOff>1533525</xdr:colOff>
      <xdr:row>30</xdr:row>
      <xdr:rowOff>114300</xdr:rowOff>
    </xdr:from>
    <xdr:to>
      <xdr:col>5</xdr:col>
      <xdr:colOff>2514311</xdr:colOff>
      <xdr:row>33</xdr:row>
      <xdr:rowOff>124007</xdr:rowOff>
    </xdr:to>
    <xdr:pic>
      <xdr:nvPicPr>
        <xdr:cNvPr id="5" name="Imagen 4">
          <a:extLst>
            <a:ext uri="{FF2B5EF4-FFF2-40B4-BE49-F238E27FC236}">
              <a16:creationId xmlns:a16="http://schemas.microsoft.com/office/drawing/2014/main" id="{43D2EA9C-0E3A-4A06-85A7-250912EDFF2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925550" y="23250525"/>
          <a:ext cx="980786" cy="5812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314324</xdr:rowOff>
    </xdr:from>
    <xdr:to>
      <xdr:col>0</xdr:col>
      <xdr:colOff>1266825</xdr:colOff>
      <xdr:row>6</xdr:row>
      <xdr:rowOff>147572</xdr:rowOff>
    </xdr:to>
    <xdr:pic>
      <xdr:nvPicPr>
        <xdr:cNvPr id="3" name="Imagen 2">
          <a:extLst>
            <a:ext uri="{FF2B5EF4-FFF2-40B4-BE49-F238E27FC236}">
              <a16:creationId xmlns:a16="http://schemas.microsoft.com/office/drawing/2014/main" id="{FE2FAB56-5660-463F-BCF8-5F978EFBAB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314324"/>
          <a:ext cx="1133475" cy="1366773"/>
        </a:xfrm>
        <a:prstGeom prst="rect">
          <a:avLst/>
        </a:prstGeom>
      </xdr:spPr>
    </xdr:pic>
    <xdr:clientData/>
  </xdr:twoCellAnchor>
  <xdr:twoCellAnchor editAs="oneCell">
    <xdr:from>
      <xdr:col>2</xdr:col>
      <xdr:colOff>1114425</xdr:colOff>
      <xdr:row>36</xdr:row>
      <xdr:rowOff>76554</xdr:rowOff>
    </xdr:from>
    <xdr:to>
      <xdr:col>3</xdr:col>
      <xdr:colOff>1059179</xdr:colOff>
      <xdr:row>39</xdr:row>
      <xdr:rowOff>99096</xdr:rowOff>
    </xdr:to>
    <xdr:pic>
      <xdr:nvPicPr>
        <xdr:cNvPr id="4" name="Imagen 3">
          <a:extLst>
            <a:ext uri="{FF2B5EF4-FFF2-40B4-BE49-F238E27FC236}">
              <a16:creationId xmlns:a16="http://schemas.microsoft.com/office/drawing/2014/main" id="{F548669A-8E54-4AD0-B83A-076AA6B13B6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14800" y="7382229"/>
          <a:ext cx="1525904" cy="594042"/>
        </a:xfrm>
        <a:prstGeom prst="rect">
          <a:avLst/>
        </a:prstGeom>
      </xdr:spPr>
    </xdr:pic>
    <xdr:clientData/>
  </xdr:twoCellAnchor>
  <xdr:twoCellAnchor editAs="oneCell">
    <xdr:from>
      <xdr:col>5</xdr:col>
      <xdr:colOff>790575</xdr:colOff>
      <xdr:row>36</xdr:row>
      <xdr:rowOff>95250</xdr:rowOff>
    </xdr:from>
    <xdr:to>
      <xdr:col>6</xdr:col>
      <xdr:colOff>590261</xdr:colOff>
      <xdr:row>39</xdr:row>
      <xdr:rowOff>104957</xdr:rowOff>
    </xdr:to>
    <xdr:pic>
      <xdr:nvPicPr>
        <xdr:cNvPr id="5" name="Imagen 4">
          <a:extLst>
            <a:ext uri="{FF2B5EF4-FFF2-40B4-BE49-F238E27FC236}">
              <a16:creationId xmlns:a16="http://schemas.microsoft.com/office/drawing/2014/main" id="{69E23D6F-AD24-4754-BDC7-24A46E5103A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34400" y="7400925"/>
          <a:ext cx="980786" cy="58120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14654</xdr:colOff>
      <xdr:row>0</xdr:row>
      <xdr:rowOff>36634</xdr:rowOff>
    </xdr:from>
    <xdr:to>
      <xdr:col>0</xdr:col>
      <xdr:colOff>1235985</xdr:colOff>
      <xdr:row>4</xdr:row>
      <xdr:rowOff>73269</xdr:rowOff>
    </xdr:to>
    <xdr:pic>
      <xdr:nvPicPr>
        <xdr:cNvPr id="3" name="Imagen 2">
          <a:extLst>
            <a:ext uri="{FF2B5EF4-FFF2-40B4-BE49-F238E27FC236}">
              <a16:creationId xmlns:a16="http://schemas.microsoft.com/office/drawing/2014/main" id="{6A4157B1-6F23-45A1-8F61-86E0EAD724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54" y="36634"/>
          <a:ext cx="1221331" cy="1472712"/>
        </a:xfrm>
        <a:prstGeom prst="rect">
          <a:avLst/>
        </a:prstGeom>
      </xdr:spPr>
    </xdr:pic>
    <xdr:clientData/>
  </xdr:twoCellAnchor>
  <xdr:twoCellAnchor editAs="oneCell">
    <xdr:from>
      <xdr:col>1</xdr:col>
      <xdr:colOff>2960075</xdr:colOff>
      <xdr:row>30</xdr:row>
      <xdr:rowOff>22335</xdr:rowOff>
    </xdr:from>
    <xdr:to>
      <xdr:col>2</xdr:col>
      <xdr:colOff>1131876</xdr:colOff>
      <xdr:row>33</xdr:row>
      <xdr:rowOff>94183</xdr:rowOff>
    </xdr:to>
    <xdr:pic>
      <xdr:nvPicPr>
        <xdr:cNvPr id="4" name="Imagen 3">
          <a:extLst>
            <a:ext uri="{FF2B5EF4-FFF2-40B4-BE49-F238E27FC236}">
              <a16:creationId xmlns:a16="http://schemas.microsoft.com/office/drawing/2014/main" id="{E4456944-3619-438F-8FC4-75D4345D99D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9613" y="6418739"/>
          <a:ext cx="1783975" cy="643348"/>
        </a:xfrm>
        <a:prstGeom prst="rect">
          <a:avLst/>
        </a:prstGeom>
      </xdr:spPr>
    </xdr:pic>
    <xdr:clientData/>
  </xdr:twoCellAnchor>
  <xdr:twoCellAnchor editAs="oneCell">
    <xdr:from>
      <xdr:col>5</xdr:col>
      <xdr:colOff>670413</xdr:colOff>
      <xdr:row>30</xdr:row>
      <xdr:rowOff>21980</xdr:rowOff>
    </xdr:from>
    <xdr:to>
      <xdr:col>6</xdr:col>
      <xdr:colOff>446940</xdr:colOff>
      <xdr:row>33</xdr:row>
      <xdr:rowOff>129985</xdr:rowOff>
    </xdr:to>
    <xdr:pic>
      <xdr:nvPicPr>
        <xdr:cNvPr id="5" name="Imagen 4">
          <a:extLst>
            <a:ext uri="{FF2B5EF4-FFF2-40B4-BE49-F238E27FC236}">
              <a16:creationId xmlns:a16="http://schemas.microsoft.com/office/drawing/2014/main" id="{B80FDA5F-7E78-48C1-A26E-D10F2957FB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140336" y="6418384"/>
          <a:ext cx="1146663" cy="6795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xdr:colOff>
      <xdr:row>0</xdr:row>
      <xdr:rowOff>47625</xdr:rowOff>
    </xdr:from>
    <xdr:to>
      <xdr:col>0</xdr:col>
      <xdr:colOff>1200150</xdr:colOff>
      <xdr:row>7</xdr:row>
      <xdr:rowOff>3498</xdr:rowOff>
    </xdr:to>
    <xdr:pic>
      <xdr:nvPicPr>
        <xdr:cNvPr id="4" name="Imagen 3">
          <a:extLst>
            <a:ext uri="{FF2B5EF4-FFF2-40B4-BE49-F238E27FC236}">
              <a16:creationId xmlns:a16="http://schemas.microsoft.com/office/drawing/2014/main" id="{BCFBA3DB-13BD-4BFA-B31B-68D19A23C0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47625"/>
          <a:ext cx="1114425" cy="1343802"/>
        </a:xfrm>
        <a:prstGeom prst="rect">
          <a:avLst/>
        </a:prstGeom>
      </xdr:spPr>
    </xdr:pic>
    <xdr:clientData/>
  </xdr:twoCellAnchor>
  <xdr:twoCellAnchor editAs="oneCell">
    <xdr:from>
      <xdr:col>10</xdr:col>
      <xdr:colOff>1833560</xdr:colOff>
      <xdr:row>47</xdr:row>
      <xdr:rowOff>47979</xdr:rowOff>
    </xdr:from>
    <xdr:to>
      <xdr:col>11</xdr:col>
      <xdr:colOff>2075879</xdr:colOff>
      <xdr:row>51</xdr:row>
      <xdr:rowOff>2975</xdr:rowOff>
    </xdr:to>
    <xdr:pic>
      <xdr:nvPicPr>
        <xdr:cNvPr id="5" name="Imagen 4">
          <a:extLst>
            <a:ext uri="{FF2B5EF4-FFF2-40B4-BE49-F238E27FC236}">
              <a16:creationId xmlns:a16="http://schemas.microsoft.com/office/drawing/2014/main" id="{6AC12D05-04F5-48C9-A779-CA0A8E37130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668998" y="102203604"/>
          <a:ext cx="2135412" cy="716996"/>
        </a:xfrm>
        <a:prstGeom prst="rect">
          <a:avLst/>
        </a:prstGeom>
      </xdr:spPr>
    </xdr:pic>
    <xdr:clientData/>
  </xdr:twoCellAnchor>
  <xdr:twoCellAnchor editAs="oneCell">
    <xdr:from>
      <xdr:col>15</xdr:col>
      <xdr:colOff>1071561</xdr:colOff>
      <xdr:row>47</xdr:row>
      <xdr:rowOff>35718</xdr:rowOff>
    </xdr:from>
    <xdr:to>
      <xdr:col>16</xdr:col>
      <xdr:colOff>869157</xdr:colOff>
      <xdr:row>51</xdr:row>
      <xdr:rowOff>87083</xdr:rowOff>
    </xdr:to>
    <xdr:pic>
      <xdr:nvPicPr>
        <xdr:cNvPr id="6" name="Imagen 5">
          <a:extLst>
            <a:ext uri="{FF2B5EF4-FFF2-40B4-BE49-F238E27FC236}">
              <a16:creationId xmlns:a16="http://schemas.microsoft.com/office/drawing/2014/main" id="{18620521-640F-4959-9378-417377BD79F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586655" y="102191343"/>
          <a:ext cx="1369220" cy="81336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104766</xdr:colOff>
      <xdr:row>0</xdr:row>
      <xdr:rowOff>0</xdr:rowOff>
    </xdr:from>
    <xdr:to>
      <xdr:col>10</xdr:col>
      <xdr:colOff>752466</xdr:colOff>
      <xdr:row>6</xdr:row>
      <xdr:rowOff>173520</xdr:rowOff>
    </xdr:to>
    <xdr:pic>
      <xdr:nvPicPr>
        <xdr:cNvPr id="4" name="Imagen 3">
          <a:extLst>
            <a:ext uri="{FF2B5EF4-FFF2-40B4-BE49-F238E27FC236}">
              <a16:creationId xmlns:a16="http://schemas.microsoft.com/office/drawing/2014/main" id="{27485C2D-7B2F-4BB5-A20B-FC9F49DF33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76418" y="0"/>
          <a:ext cx="2933700" cy="1407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0</xdr:row>
      <xdr:rowOff>114299</xdr:rowOff>
    </xdr:from>
    <xdr:to>
      <xdr:col>0</xdr:col>
      <xdr:colOff>1109594</xdr:colOff>
      <xdr:row>6</xdr:row>
      <xdr:rowOff>76200</xdr:rowOff>
    </xdr:to>
    <xdr:pic>
      <xdr:nvPicPr>
        <xdr:cNvPr id="5" name="Imagen 4">
          <a:extLst>
            <a:ext uri="{FF2B5EF4-FFF2-40B4-BE49-F238E27FC236}">
              <a16:creationId xmlns:a16="http://schemas.microsoft.com/office/drawing/2014/main" id="{2E59F30A-A014-4627-8E2F-47E603C3AC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 y="114299"/>
          <a:ext cx="995294" cy="1200151"/>
        </a:xfrm>
        <a:prstGeom prst="rect">
          <a:avLst/>
        </a:prstGeom>
      </xdr:spPr>
    </xdr:pic>
    <xdr:clientData/>
  </xdr:twoCellAnchor>
  <xdr:twoCellAnchor editAs="oneCell">
    <xdr:from>
      <xdr:col>2</xdr:col>
      <xdr:colOff>180975</xdr:colOff>
      <xdr:row>31</xdr:row>
      <xdr:rowOff>76554</xdr:rowOff>
    </xdr:from>
    <xdr:to>
      <xdr:col>3</xdr:col>
      <xdr:colOff>830579</xdr:colOff>
      <xdr:row>34</xdr:row>
      <xdr:rowOff>99096</xdr:rowOff>
    </xdr:to>
    <xdr:pic>
      <xdr:nvPicPr>
        <xdr:cNvPr id="6" name="Imagen 5">
          <a:extLst>
            <a:ext uri="{FF2B5EF4-FFF2-40B4-BE49-F238E27FC236}">
              <a16:creationId xmlns:a16="http://schemas.microsoft.com/office/drawing/2014/main" id="{4E71EA42-92C4-413E-BF58-FDB9231C857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33625" y="6286854"/>
          <a:ext cx="1525904" cy="594042"/>
        </a:xfrm>
        <a:prstGeom prst="rect">
          <a:avLst/>
        </a:prstGeom>
      </xdr:spPr>
    </xdr:pic>
    <xdr:clientData/>
  </xdr:twoCellAnchor>
  <xdr:twoCellAnchor editAs="oneCell">
    <xdr:from>
      <xdr:col>5</xdr:col>
      <xdr:colOff>590550</xdr:colOff>
      <xdr:row>31</xdr:row>
      <xdr:rowOff>66675</xdr:rowOff>
    </xdr:from>
    <xdr:to>
      <xdr:col>6</xdr:col>
      <xdr:colOff>180686</xdr:colOff>
      <xdr:row>34</xdr:row>
      <xdr:rowOff>76382</xdr:rowOff>
    </xdr:to>
    <xdr:pic>
      <xdr:nvPicPr>
        <xdr:cNvPr id="7" name="Imagen 6">
          <a:extLst>
            <a:ext uri="{FF2B5EF4-FFF2-40B4-BE49-F238E27FC236}">
              <a16:creationId xmlns:a16="http://schemas.microsoft.com/office/drawing/2014/main" id="{4FC9ECFE-F026-48EB-B3B4-A166504D6C1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53275" y="6276975"/>
          <a:ext cx="980786" cy="58120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Pablo Leonardo Molano Parra" id="{B3EDFF44-2B15-401F-86DC-15333B5949FC}"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8" dT="2019-03-13T23:24:05.57" personId="{B3EDFF44-2B15-401F-86DC-15333B5949FC}" id="{F6E942EA-80EA-4719-87BA-1452E6AAFBC0}">
    <text>NO SE PUEDE ACEPTAR</text>
  </threadedComment>
  <threadedComment ref="N8" dT="2019-03-04T21:10:10.98" personId="{B3EDFF44-2B15-401F-86DC-15333B5949FC}" id="{3DA1D232-2369-471C-A092-ED693229A3AB}">
    <text>como vamos a identificar el cumplimiento (descripcion o detalle del control)</text>
  </threadedComment>
  <threadedComment ref="O8" dT="2019-03-04T21:09:02.26" personId="{B3EDFF44-2B15-401F-86DC-15333B5949FC}" id="{61E329A6-0D5C-4685-865B-197145930BA2}">
    <text>ejecuciones o pruebas de la medicion del indicador</text>
  </threadedComment>
  <threadedComment ref="P8" dT="2019-03-04T21:08:29.30" personId="{B3EDFF44-2B15-401F-86DC-15333B5949FC}" id="{9D5F8F35-8637-4E90-9523-F8C240E623F2}">
    <text>como identificamos que se logro el objetivo del control con relacion a la formula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12"/>
  <sheetViews>
    <sheetView tabSelected="1" view="pageBreakPreview" zoomScale="80" zoomScaleNormal="80" zoomScaleSheetLayoutView="80" workbookViewId="0">
      <selection activeCell="A10" sqref="A10:E10"/>
    </sheetView>
  </sheetViews>
  <sheetFormatPr baseColWidth="10" defaultColWidth="11.42578125" defaultRowHeight="15" x14ac:dyDescent="0.25"/>
  <cols>
    <col min="1" max="1" width="51" style="73" customWidth="1"/>
    <col min="2" max="2" width="57.28515625" style="73" customWidth="1"/>
    <col min="3" max="3" width="57.42578125" style="73" customWidth="1"/>
    <col min="4" max="4" width="21.7109375" style="73" bestFit="1" customWidth="1"/>
    <col min="5" max="5" width="29.42578125" style="73" customWidth="1"/>
    <col min="6" max="16384" width="11.42578125" style="73"/>
  </cols>
  <sheetData>
    <row r="1" spans="1:5" ht="19.5" customHeight="1" thickBot="1" x14ac:dyDescent="0.3">
      <c r="A1" s="197"/>
      <c r="B1" s="188" t="s">
        <v>0</v>
      </c>
      <c r="C1" s="204" t="s">
        <v>1</v>
      </c>
      <c r="D1" s="138" t="s">
        <v>2</v>
      </c>
      <c r="E1" s="91" t="s">
        <v>3</v>
      </c>
    </row>
    <row r="2" spans="1:5" ht="15.75" customHeight="1" thickBot="1" x14ac:dyDescent="0.3">
      <c r="A2" s="197"/>
      <c r="B2" s="189"/>
      <c r="C2" s="205"/>
      <c r="D2" s="138" t="s">
        <v>4</v>
      </c>
      <c r="E2" s="74">
        <v>15</v>
      </c>
    </row>
    <row r="3" spans="1:5" ht="15.75" customHeight="1" thickBot="1" x14ac:dyDescent="0.3">
      <c r="A3" s="197"/>
      <c r="B3" s="190"/>
      <c r="C3" s="206"/>
      <c r="D3" s="139" t="s">
        <v>5</v>
      </c>
      <c r="E3" s="93">
        <v>43475</v>
      </c>
    </row>
    <row r="4" spans="1:5" ht="15" customHeight="1" x14ac:dyDescent="0.25">
      <c r="A4" s="197"/>
      <c r="B4" s="188" t="s">
        <v>6</v>
      </c>
      <c r="C4" s="204" t="s">
        <v>7</v>
      </c>
      <c r="D4" s="200" t="s">
        <v>634</v>
      </c>
      <c r="E4" s="202" t="s">
        <v>596</v>
      </c>
    </row>
    <row r="5" spans="1:5" ht="15.75" customHeight="1" thickBot="1" x14ac:dyDescent="0.3">
      <c r="A5" s="197"/>
      <c r="B5" s="190"/>
      <c r="C5" s="205"/>
      <c r="D5" s="201"/>
      <c r="E5" s="203"/>
    </row>
    <row r="6" spans="1:5" s="89" customFormat="1" ht="20.100000000000001" customHeight="1" thickBot="1" x14ac:dyDescent="0.3">
      <c r="A6" s="198" t="s">
        <v>8</v>
      </c>
      <c r="B6" s="199"/>
      <c r="C6" s="194" t="s">
        <v>9</v>
      </c>
      <c r="D6" s="195"/>
      <c r="E6" s="196"/>
    </row>
    <row r="7" spans="1:5" s="89" customFormat="1" ht="38.25" customHeight="1" x14ac:dyDescent="0.25">
      <c r="A7" s="390" t="s">
        <v>10</v>
      </c>
      <c r="B7" s="391"/>
      <c r="C7" s="390" t="s">
        <v>11</v>
      </c>
      <c r="D7" s="392"/>
      <c r="E7" s="391"/>
    </row>
    <row r="8" spans="1:5" s="89" customFormat="1" ht="31.5" customHeight="1" thickBot="1" x14ac:dyDescent="0.3">
      <c r="A8" s="393"/>
      <c r="B8" s="394"/>
      <c r="C8" s="393"/>
      <c r="D8" s="395"/>
      <c r="E8" s="394"/>
    </row>
    <row r="9" spans="1:5" s="89" customFormat="1" ht="20.100000000000001" customHeight="1" thickBot="1" x14ac:dyDescent="0.3">
      <c r="A9" s="194" t="s">
        <v>12</v>
      </c>
      <c r="B9" s="195"/>
      <c r="C9" s="195"/>
      <c r="D9" s="195"/>
      <c r="E9" s="196"/>
    </row>
    <row r="10" spans="1:5" s="89" customFormat="1" ht="368.25" customHeight="1" thickBot="1" x14ac:dyDescent="0.3">
      <c r="A10" s="387" t="s">
        <v>633</v>
      </c>
      <c r="B10" s="388"/>
      <c r="C10" s="388"/>
      <c r="D10" s="388"/>
      <c r="E10" s="389"/>
    </row>
    <row r="11" spans="1:5" s="89" customFormat="1" ht="20.100000000000001" customHeight="1" thickBot="1" x14ac:dyDescent="0.3">
      <c r="A11" s="194" t="s">
        <v>13</v>
      </c>
      <c r="B11" s="195"/>
      <c r="C11" s="195"/>
      <c r="D11" s="195"/>
      <c r="E11" s="196"/>
    </row>
    <row r="12" spans="1:5" ht="35.25" customHeight="1" thickBot="1" x14ac:dyDescent="0.3">
      <c r="A12" s="191" t="s">
        <v>595</v>
      </c>
      <c r="B12" s="192"/>
      <c r="C12" s="192"/>
      <c r="D12" s="192"/>
      <c r="E12" s="193"/>
    </row>
  </sheetData>
  <mergeCells count="15">
    <mergeCell ref="B1:B3"/>
    <mergeCell ref="A12:E12"/>
    <mergeCell ref="A11:E11"/>
    <mergeCell ref="A10:E10"/>
    <mergeCell ref="A1:A5"/>
    <mergeCell ref="A6:B6"/>
    <mergeCell ref="C6:E6"/>
    <mergeCell ref="A7:B8"/>
    <mergeCell ref="C7:E8"/>
    <mergeCell ref="A9:E9"/>
    <mergeCell ref="D4:D5"/>
    <mergeCell ref="E4:E5"/>
    <mergeCell ref="B4:B5"/>
    <mergeCell ref="C4:C5"/>
    <mergeCell ref="C1:C3"/>
  </mergeCells>
  <pageMargins left="0.7" right="0.7" top="0.75" bottom="0.75" header="0.3" footer="0.3"/>
  <pageSetup paperSize="9" scale="4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A232"/>
  <sheetViews>
    <sheetView view="pageBreakPreview" zoomScale="70" zoomScaleNormal="90" zoomScaleSheetLayoutView="70" workbookViewId="0">
      <pane xSplit="1" ySplit="9" topLeftCell="B10" activePane="bottomRight" state="frozen"/>
      <selection pane="topRight" activeCell="B1" sqref="B1"/>
      <selection pane="bottomLeft" activeCell="A9" sqref="A9"/>
      <selection pane="bottomRight" activeCell="B10" sqref="B10"/>
    </sheetView>
  </sheetViews>
  <sheetFormatPr baseColWidth="10" defaultColWidth="11.42578125" defaultRowHeight="12.75" x14ac:dyDescent="0.2"/>
  <cols>
    <col min="1" max="2" width="20.42578125" style="102" customWidth="1"/>
    <col min="3" max="3" width="39" style="102" customWidth="1"/>
    <col min="4" max="5" width="36.140625" style="102" customWidth="1"/>
    <col min="6" max="6" width="22.140625" style="102" customWidth="1"/>
    <col min="7" max="7" width="27.85546875" style="102" customWidth="1"/>
    <col min="8" max="8" width="25.5703125" style="102" bestFit="1" customWidth="1"/>
    <col min="9" max="9" width="28" style="102" customWidth="1"/>
    <col min="10" max="16384" width="11.42578125" style="102"/>
  </cols>
  <sheetData>
    <row r="1" spans="1:27" s="97" customFormat="1" ht="19.5" customHeight="1" thickBot="1" x14ac:dyDescent="0.25">
      <c r="A1" s="96"/>
      <c r="B1" s="219" t="s">
        <v>18</v>
      </c>
      <c r="C1" s="353"/>
      <c r="D1" s="353"/>
      <c r="E1" s="220"/>
      <c r="F1" s="356" t="s">
        <v>1</v>
      </c>
      <c r="G1" s="357"/>
      <c r="H1" s="138" t="s">
        <v>2</v>
      </c>
      <c r="I1" s="91" t="s">
        <v>3</v>
      </c>
    </row>
    <row r="2" spans="1:27" s="97" customFormat="1" ht="19.5" customHeight="1" thickBot="1" x14ac:dyDescent="0.25">
      <c r="A2" s="96"/>
      <c r="B2" s="221"/>
      <c r="C2" s="354"/>
      <c r="D2" s="354"/>
      <c r="E2" s="222"/>
      <c r="F2" s="358"/>
      <c r="G2" s="359"/>
      <c r="H2" s="138" t="s">
        <v>4</v>
      </c>
      <c r="I2" s="98">
        <v>15</v>
      </c>
    </row>
    <row r="3" spans="1:27" s="97" customFormat="1" ht="19.5" customHeight="1" thickBot="1" x14ac:dyDescent="0.25">
      <c r="A3" s="96"/>
      <c r="B3" s="198"/>
      <c r="C3" s="355"/>
      <c r="D3" s="355"/>
      <c r="E3" s="199"/>
      <c r="F3" s="360"/>
      <c r="G3" s="361"/>
      <c r="H3" s="139" t="s">
        <v>5</v>
      </c>
      <c r="I3" s="93">
        <v>43475</v>
      </c>
    </row>
    <row r="4" spans="1:27" s="97" customFormat="1" ht="19.5" customHeight="1" x14ac:dyDescent="0.2">
      <c r="A4" s="96"/>
      <c r="B4" s="219" t="s">
        <v>350</v>
      </c>
      <c r="C4" s="353"/>
      <c r="D4" s="353"/>
      <c r="E4" s="220"/>
      <c r="F4" s="362" t="s">
        <v>14</v>
      </c>
      <c r="G4" s="363"/>
      <c r="H4" s="200" t="s">
        <v>634</v>
      </c>
      <c r="I4" s="202" t="s">
        <v>375</v>
      </c>
    </row>
    <row r="5" spans="1:27" s="97" customFormat="1" ht="19.5" customHeight="1" thickBot="1" x14ac:dyDescent="0.25">
      <c r="A5" s="96"/>
      <c r="B5" s="198"/>
      <c r="C5" s="355"/>
      <c r="D5" s="355"/>
      <c r="E5" s="199"/>
      <c r="F5" s="364"/>
      <c r="G5" s="365"/>
      <c r="H5" s="201"/>
      <c r="I5" s="203"/>
      <c r="J5" s="99"/>
    </row>
    <row r="6" spans="1:27" ht="15.75" customHeight="1" x14ac:dyDescent="0.2">
      <c r="A6" s="100"/>
      <c r="B6" s="345" t="s">
        <v>351</v>
      </c>
      <c r="C6" s="346"/>
      <c r="D6" s="346"/>
      <c r="E6" s="346"/>
      <c r="F6" s="346"/>
      <c r="G6" s="346"/>
      <c r="H6" s="346"/>
      <c r="I6" s="347"/>
      <c r="J6" s="101"/>
      <c r="K6" s="96"/>
      <c r="L6" s="96"/>
      <c r="M6" s="96"/>
      <c r="N6" s="96"/>
      <c r="O6" s="96"/>
      <c r="P6" s="96"/>
      <c r="Q6" s="96"/>
      <c r="R6" s="96"/>
      <c r="S6" s="96"/>
      <c r="T6" s="96"/>
      <c r="U6" s="96"/>
      <c r="V6" s="96"/>
      <c r="W6" s="96"/>
      <c r="X6" s="96"/>
      <c r="Y6" s="96"/>
      <c r="Z6" s="96"/>
      <c r="AA6" s="96"/>
    </row>
    <row r="7" spans="1:27" ht="15.75" customHeight="1" thickBot="1" x14ac:dyDescent="0.25">
      <c r="A7" s="100"/>
      <c r="B7" s="348"/>
      <c r="C7" s="349"/>
      <c r="D7" s="349"/>
      <c r="E7" s="349"/>
      <c r="F7" s="349"/>
      <c r="G7" s="349"/>
      <c r="H7" s="350"/>
      <c r="I7" s="351"/>
      <c r="J7" s="96"/>
      <c r="K7" s="96"/>
      <c r="L7" s="96"/>
      <c r="M7" s="96"/>
      <c r="N7" s="96"/>
      <c r="O7" s="96"/>
      <c r="P7" s="96"/>
      <c r="Q7" s="96"/>
      <c r="R7" s="96"/>
      <c r="S7" s="96"/>
      <c r="T7" s="96"/>
      <c r="U7" s="96"/>
      <c r="V7" s="96"/>
      <c r="W7" s="96"/>
      <c r="X7" s="96"/>
      <c r="Y7" s="96"/>
      <c r="Z7" s="96"/>
      <c r="AA7" s="96"/>
    </row>
    <row r="8" spans="1:27" ht="13.5" thickBot="1" x14ac:dyDescent="0.25">
      <c r="A8" s="217" t="s">
        <v>352</v>
      </c>
      <c r="B8" s="352"/>
      <c r="C8" s="352"/>
      <c r="D8" s="352"/>
      <c r="E8" s="352"/>
      <c r="F8" s="352"/>
      <c r="G8" s="218"/>
      <c r="H8" s="198" t="s">
        <v>353</v>
      </c>
      <c r="I8" s="199"/>
      <c r="J8" s="96"/>
      <c r="K8" s="96"/>
      <c r="L8" s="96"/>
      <c r="M8" s="96"/>
      <c r="N8" s="96"/>
      <c r="O8" s="96"/>
      <c r="P8" s="96"/>
      <c r="Q8" s="96"/>
      <c r="R8" s="96"/>
      <c r="S8" s="96"/>
      <c r="T8" s="96"/>
      <c r="U8" s="96"/>
      <c r="V8" s="96"/>
      <c r="W8" s="96"/>
      <c r="X8" s="96"/>
      <c r="Y8" s="96"/>
      <c r="Z8" s="96"/>
      <c r="AA8" s="96"/>
    </row>
    <row r="9" spans="1:27" s="103" customFormat="1" ht="26.25" thickBot="1" x14ac:dyDescent="0.3">
      <c r="A9" s="140" t="s">
        <v>101</v>
      </c>
      <c r="B9" s="169" t="s">
        <v>102</v>
      </c>
      <c r="C9" s="169" t="s">
        <v>104</v>
      </c>
      <c r="D9" s="169" t="s">
        <v>304</v>
      </c>
      <c r="E9" s="169" t="s">
        <v>354</v>
      </c>
      <c r="F9" s="140" t="s">
        <v>355</v>
      </c>
      <c r="G9" s="140" t="s">
        <v>27</v>
      </c>
      <c r="H9" s="140" t="s">
        <v>356</v>
      </c>
      <c r="I9" s="140" t="s">
        <v>357</v>
      </c>
      <c r="J9" s="100"/>
      <c r="K9" s="100"/>
      <c r="L9" s="100"/>
      <c r="M9" s="100"/>
      <c r="N9" s="100"/>
      <c r="O9" s="100"/>
      <c r="P9" s="100"/>
      <c r="Q9" s="100"/>
      <c r="R9" s="100"/>
      <c r="S9" s="100"/>
      <c r="T9" s="100"/>
      <c r="U9" s="100"/>
      <c r="V9" s="100"/>
      <c r="W9" s="100"/>
      <c r="X9" s="100"/>
      <c r="Y9" s="100"/>
      <c r="Z9" s="100"/>
      <c r="AA9" s="100"/>
    </row>
    <row r="10" spans="1:27" s="103" customFormat="1" ht="63.75" x14ac:dyDescent="0.25">
      <c r="A10" s="104">
        <v>1</v>
      </c>
      <c r="B10" s="105" t="str">
        <f>+VLOOKUP(A10,'IDENTIFICACIÓN DEL RC'!$A$9:$E$30,2,0)</f>
        <v xml:space="preserve">Acceso y Fortalecimiento a la Justicia </v>
      </c>
      <c r="C10" s="129" t="str">
        <f>+VLOOKUP(A10,'IDENTIFICACIÓN DEL RC'!$A$9:$E$52,3,0)</f>
        <v>Amenaza, intimidación o persuasión a un profesional para reportar información falsa en el contenido de un informe
Prejuicio sobre un usuario y falta de reconocimiento de logros o avances.</v>
      </c>
      <c r="D10" s="106" t="s">
        <v>318</v>
      </c>
      <c r="E10" s="104" t="s">
        <v>358</v>
      </c>
      <c r="F10" s="107" t="s">
        <v>359</v>
      </c>
      <c r="G10" s="104" t="s">
        <v>360</v>
      </c>
      <c r="H10" s="108">
        <v>44197</v>
      </c>
      <c r="I10" s="108">
        <v>44561</v>
      </c>
      <c r="J10" s="100"/>
      <c r="K10" s="100"/>
      <c r="L10" s="100"/>
      <c r="M10" s="100"/>
      <c r="N10" s="100"/>
      <c r="O10" s="100"/>
      <c r="P10" s="100"/>
      <c r="Q10" s="100"/>
      <c r="R10" s="100"/>
      <c r="S10" s="100"/>
      <c r="T10" s="100"/>
      <c r="U10" s="100"/>
      <c r="V10" s="100"/>
      <c r="W10" s="100"/>
      <c r="X10" s="100"/>
      <c r="Y10" s="100"/>
      <c r="Z10" s="100"/>
      <c r="AA10" s="100"/>
    </row>
    <row r="11" spans="1:27" s="103" customFormat="1" ht="38.25" x14ac:dyDescent="0.25">
      <c r="A11" s="105">
        <v>2</v>
      </c>
      <c r="B11" s="105" t="str">
        <f>+VLOOKUP(A11,'IDENTIFICACIÓN DEL RC'!$A$9:$E$30,2,0)</f>
        <v xml:space="preserve">Acceso y Fortalecimiento a la Justicia </v>
      </c>
      <c r="C11" s="129" t="str">
        <f>+VLOOKUP(A11,'IDENTIFICACIÓN DEL RC'!$A$9:$E$52,3,0)</f>
        <v xml:space="preserve">Desconocimiento o incumplimiento de las políticas y procedimientos de Gestión Documental. </v>
      </c>
      <c r="D11" s="106" t="s">
        <v>318</v>
      </c>
      <c r="E11" s="104" t="s">
        <v>358</v>
      </c>
      <c r="F11" s="107" t="s">
        <v>359</v>
      </c>
      <c r="G11" s="104" t="s">
        <v>360</v>
      </c>
      <c r="H11" s="108">
        <v>44197</v>
      </c>
      <c r="I11" s="108">
        <v>44561</v>
      </c>
      <c r="J11" s="100"/>
      <c r="K11" s="100"/>
      <c r="L11" s="100"/>
      <c r="M11" s="100"/>
      <c r="N11" s="100"/>
      <c r="O11" s="100"/>
      <c r="P11" s="100"/>
      <c r="Q11" s="100"/>
      <c r="R11" s="100"/>
      <c r="S11" s="100"/>
      <c r="T11" s="100"/>
      <c r="U11" s="100"/>
      <c r="V11" s="100"/>
      <c r="W11" s="100"/>
      <c r="X11" s="100"/>
      <c r="Y11" s="100"/>
      <c r="Z11" s="100"/>
      <c r="AA11" s="100"/>
    </row>
    <row r="12" spans="1:27" s="103" customFormat="1" ht="76.5" x14ac:dyDescent="0.25">
      <c r="A12" s="105">
        <v>3</v>
      </c>
      <c r="B12" s="105" t="str">
        <f>+VLOOKUP(A12,'IDENTIFICACIÓN DEL RC'!$A$9:$E$30,2,0)</f>
        <v xml:space="preserve">Acceso y Fortalecimiento a la Justicia </v>
      </c>
      <c r="C12" s="129" t="str">
        <f>+VLOOKUP(A12,'IDENTIFICACIÓN DEL RC'!$A$9:$E$52,3,0)</f>
        <v>Con el ánimo de reportar el cumplimiento de metas trazadas en el Plan de Acción de la Dirección de Acceso a la Justicia, algunos equipos territoriales reportar información incoherente de acuerdo con las metas.</v>
      </c>
      <c r="D12" s="106" t="s">
        <v>318</v>
      </c>
      <c r="E12" s="104" t="s">
        <v>358</v>
      </c>
      <c r="F12" s="107" t="s">
        <v>359</v>
      </c>
      <c r="G12" s="104" t="s">
        <v>360</v>
      </c>
      <c r="H12" s="108">
        <v>44197</v>
      </c>
      <c r="I12" s="108">
        <v>44561</v>
      </c>
      <c r="J12" s="100"/>
      <c r="K12" s="100"/>
      <c r="L12" s="100"/>
      <c r="M12" s="100"/>
      <c r="N12" s="100"/>
      <c r="O12" s="100"/>
      <c r="P12" s="100"/>
      <c r="Q12" s="100"/>
      <c r="R12" s="100"/>
      <c r="S12" s="100"/>
      <c r="T12" s="100"/>
      <c r="U12" s="100"/>
      <c r="V12" s="100"/>
      <c r="W12" s="100"/>
      <c r="X12" s="100"/>
      <c r="Y12" s="100"/>
      <c r="Z12" s="100"/>
      <c r="AA12" s="100"/>
    </row>
    <row r="13" spans="1:27" s="103" customFormat="1" ht="51" x14ac:dyDescent="0.25">
      <c r="A13" s="104">
        <v>4</v>
      </c>
      <c r="B13" s="105" t="str">
        <f>+VLOOKUP(A13,'IDENTIFICACIÓN DEL RC'!$A$9:$E$30,2,0)</f>
        <v>CD-Atención Integral para PPL</v>
      </c>
      <c r="C13" s="129" t="str">
        <f>+VLOOKUP(A13,'IDENTIFICACIÓN DEL RC'!$A$9:$E$52,3,0)</f>
        <v>Soborno a los funcionarios encargados de la oferta de estos servicios para acelerar tramites o adulterar documentación</v>
      </c>
      <c r="D13" s="106" t="s">
        <v>318</v>
      </c>
      <c r="E13" s="104" t="s">
        <v>358</v>
      </c>
      <c r="F13" s="107" t="s">
        <v>359</v>
      </c>
      <c r="G13" s="104" t="s">
        <v>361</v>
      </c>
      <c r="H13" s="108">
        <v>44197</v>
      </c>
      <c r="I13" s="108">
        <v>44561</v>
      </c>
      <c r="J13" s="100"/>
      <c r="K13" s="100"/>
      <c r="L13" s="100"/>
      <c r="M13" s="100"/>
      <c r="N13" s="100"/>
      <c r="O13" s="100"/>
      <c r="P13" s="100"/>
      <c r="Q13" s="100"/>
      <c r="R13" s="100"/>
      <c r="S13" s="100"/>
      <c r="T13" s="100"/>
      <c r="U13" s="100"/>
      <c r="V13" s="100"/>
      <c r="W13" s="100"/>
      <c r="X13" s="100"/>
      <c r="Y13" s="100"/>
      <c r="Z13" s="100"/>
      <c r="AA13" s="100"/>
    </row>
    <row r="14" spans="1:27" s="103" customFormat="1" ht="51" x14ac:dyDescent="0.25">
      <c r="A14" s="105">
        <v>5</v>
      </c>
      <c r="B14" s="105" t="str">
        <f>+VLOOKUP(A14,'IDENTIFICACIÓN DEL RC'!$A$9:$E$30,2,0)</f>
        <v>CD-Custodia y vigilancia para la seguridad</v>
      </c>
      <c r="C14" s="129" t="str">
        <f>+VLOOKUP(A14,'IDENTIFICACIÓN DEL RC'!$A$9:$E$52,3,0)</f>
        <v>Dadivas a los funcionarios encargados de la custodia y vigilancia en beneficio particular de las PPL en la prestación del servicio</v>
      </c>
      <c r="D14" s="106" t="s">
        <v>318</v>
      </c>
      <c r="E14" s="104" t="s">
        <v>358</v>
      </c>
      <c r="F14" s="107" t="s">
        <v>359</v>
      </c>
      <c r="G14" s="104" t="s">
        <v>361</v>
      </c>
      <c r="H14" s="108">
        <v>44197</v>
      </c>
      <c r="I14" s="108">
        <v>44561</v>
      </c>
      <c r="J14" s="100"/>
      <c r="K14" s="100"/>
      <c r="L14" s="100"/>
      <c r="M14" s="100"/>
      <c r="N14" s="100"/>
      <c r="O14" s="100"/>
      <c r="P14" s="100"/>
      <c r="Q14" s="100"/>
      <c r="R14" s="100"/>
      <c r="S14" s="100"/>
      <c r="T14" s="100"/>
      <c r="U14" s="100"/>
      <c r="V14" s="100"/>
      <c r="W14" s="100"/>
      <c r="X14" s="100"/>
      <c r="Y14" s="100"/>
      <c r="Z14" s="100"/>
      <c r="AA14" s="100"/>
    </row>
    <row r="15" spans="1:27" s="103" customFormat="1" ht="38.25" x14ac:dyDescent="0.25">
      <c r="A15" s="104">
        <v>6</v>
      </c>
      <c r="B15" s="105" t="str">
        <f>+VLOOKUP(A15,'IDENTIFICACIÓN DEL RC'!$A$9:$E$30,2,0)</f>
        <v>CD-Tramite Juridico para PPL</v>
      </c>
      <c r="C15" s="129" t="str">
        <f>+VLOOKUP(A15,'IDENTIFICACIÓN DEL RC'!$A$9:$E$52,3,0)</f>
        <v>Dadivas a los funcionarios encargados del proceso de tramite Jurídico en beneficio particular de las PPL</v>
      </c>
      <c r="D15" s="106" t="s">
        <v>318</v>
      </c>
      <c r="E15" s="104" t="s">
        <v>358</v>
      </c>
      <c r="F15" s="107" t="s">
        <v>359</v>
      </c>
      <c r="G15" s="104" t="s">
        <v>361</v>
      </c>
      <c r="H15" s="108">
        <v>44197</v>
      </c>
      <c r="I15" s="108">
        <v>44561</v>
      </c>
      <c r="J15" s="100"/>
      <c r="K15" s="100"/>
      <c r="L15" s="100"/>
      <c r="M15" s="100"/>
      <c r="N15" s="100"/>
      <c r="O15" s="100"/>
      <c r="P15" s="100"/>
      <c r="Q15" s="100"/>
      <c r="R15" s="100"/>
      <c r="S15" s="100"/>
      <c r="T15" s="100"/>
      <c r="U15" s="100"/>
      <c r="V15" s="100"/>
      <c r="W15" s="100"/>
      <c r="X15" s="100"/>
      <c r="Y15" s="100"/>
      <c r="Z15" s="100"/>
      <c r="AA15" s="100"/>
    </row>
    <row r="16" spans="1:27" s="103" customFormat="1" ht="76.5" x14ac:dyDescent="0.25">
      <c r="A16" s="105">
        <v>7</v>
      </c>
      <c r="B16" s="105" t="str">
        <f>+VLOOKUP(A16,'IDENTIFICACIÓN DEL RC'!$A$9:$E$30,2,0)</f>
        <v>Control Interno Disciplinario</v>
      </c>
      <c r="C16" s="129" t="str">
        <f>+VLOOKUP(A16,'IDENTIFICACIÓN DEL RC'!$A$9:$E$52,3,0)</f>
        <v xml:space="preserve">Pagos o presiones indebidas a los servidores de la oficina a fin de llevar a cabo incorrecta manipulación de los expedientes e impedir el normal desarrollo de la investigación disciplinaria </v>
      </c>
      <c r="D16" s="106" t="s">
        <v>318</v>
      </c>
      <c r="E16" s="104" t="s">
        <v>358</v>
      </c>
      <c r="F16" s="107" t="s">
        <v>359</v>
      </c>
      <c r="G16" s="104" t="s">
        <v>362</v>
      </c>
      <c r="H16" s="108">
        <v>44197</v>
      </c>
      <c r="I16" s="108">
        <v>44561</v>
      </c>
      <c r="J16" s="100"/>
      <c r="K16" s="100"/>
      <c r="L16" s="100"/>
      <c r="M16" s="100"/>
      <c r="N16" s="100"/>
      <c r="O16" s="100"/>
      <c r="P16" s="100"/>
      <c r="Q16" s="100"/>
      <c r="R16" s="100"/>
      <c r="S16" s="100"/>
      <c r="T16" s="100"/>
      <c r="U16" s="100"/>
      <c r="V16" s="100"/>
      <c r="W16" s="100"/>
      <c r="X16" s="100"/>
      <c r="Y16" s="100"/>
      <c r="Z16" s="100"/>
      <c r="AA16" s="100"/>
    </row>
    <row r="17" spans="1:27" s="103" customFormat="1" ht="76.5" x14ac:dyDescent="0.25">
      <c r="A17" s="104">
        <v>8</v>
      </c>
      <c r="B17" s="105" t="str">
        <f>+VLOOKUP(A17,'IDENTIFICACIÓN DEL RC'!$A$9:$E$30,2,0)</f>
        <v>Fortalecimiento de Capacidades Operativas para la S, C y AJ</v>
      </c>
      <c r="C17" s="129" t="str">
        <f>+VLOOKUP(A17,'IDENTIFICACIÓN DEL RC'!$A$9:$E$52,3,0)</f>
        <v>Deficiencia en la ejecución del objeto y obligaciones contractuales en cuanto al abastecimiento de combustible a los vehículos pertenecientes a la Entidad, que han sido asignados a los organismos de seguridad del Distrito Capital</v>
      </c>
      <c r="D17" s="106" t="s">
        <v>318</v>
      </c>
      <c r="E17" s="104" t="s">
        <v>358</v>
      </c>
      <c r="F17" s="107" t="s">
        <v>359</v>
      </c>
      <c r="G17" s="104" t="s">
        <v>363</v>
      </c>
      <c r="H17" s="108">
        <v>44197</v>
      </c>
      <c r="I17" s="108">
        <v>44561</v>
      </c>
      <c r="J17" s="100"/>
      <c r="K17" s="100"/>
      <c r="L17" s="100"/>
      <c r="M17" s="100"/>
      <c r="N17" s="100"/>
      <c r="O17" s="100"/>
      <c r="P17" s="100"/>
      <c r="Q17" s="100"/>
      <c r="R17" s="100"/>
      <c r="S17" s="100"/>
      <c r="T17" s="100"/>
      <c r="U17" s="100"/>
      <c r="V17" s="100"/>
      <c r="W17" s="100"/>
      <c r="X17" s="100"/>
      <c r="Y17" s="100"/>
      <c r="Z17" s="100"/>
      <c r="AA17" s="100"/>
    </row>
    <row r="18" spans="1:27" s="103" customFormat="1" ht="102" x14ac:dyDescent="0.25">
      <c r="A18" s="105">
        <v>9</v>
      </c>
      <c r="B18" s="105" t="str">
        <f>+VLOOKUP(A18,'IDENTIFICACIÓN DEL RC'!$A$9:$E$30,2,0)</f>
        <v>Gestión de Comunicaciones</v>
      </c>
      <c r="C18" s="129" t="str">
        <f>+VLOOKUP(A18,'IDENTIFICACIÓN DEL RC'!$A$9:$E$52,3,0)</f>
        <v>Ausencia de protocolos de Custodia de la información confidencial de la Institución.
Inoperancia de algunos funcionarios.
Incumplimiento de funciones por acción u omisión.
Falta de capacitación para los funcionarios.</v>
      </c>
      <c r="D18" s="106" t="s">
        <v>318</v>
      </c>
      <c r="E18" s="104" t="s">
        <v>358</v>
      </c>
      <c r="F18" s="107" t="s">
        <v>359</v>
      </c>
      <c r="G18" s="104" t="s">
        <v>364</v>
      </c>
      <c r="H18" s="108">
        <v>44197</v>
      </c>
      <c r="I18" s="108">
        <v>44561</v>
      </c>
      <c r="J18" s="100"/>
      <c r="K18" s="100"/>
      <c r="L18" s="100"/>
      <c r="M18" s="100"/>
      <c r="N18" s="100"/>
      <c r="O18" s="100"/>
      <c r="P18" s="100"/>
      <c r="Q18" s="100"/>
      <c r="R18" s="100"/>
      <c r="S18" s="100"/>
      <c r="T18" s="100"/>
      <c r="U18" s="100"/>
      <c r="V18" s="100"/>
      <c r="W18" s="100"/>
      <c r="X18" s="100"/>
      <c r="Y18" s="100"/>
      <c r="Z18" s="100"/>
      <c r="AA18" s="100"/>
    </row>
    <row r="19" spans="1:27" s="103" customFormat="1" ht="127.5" x14ac:dyDescent="0.25">
      <c r="A19" s="104">
        <v>10</v>
      </c>
      <c r="B19" s="105" t="str">
        <f>+VLOOKUP(A19,'IDENTIFICACIÓN DEL RC'!$A$9:$E$30,2,0)</f>
        <v>Gestión de Emergencias</v>
      </c>
      <c r="C19" s="129" t="str">
        <f>+VLOOKUP(A19,'IDENTIFICACIÓN DEL RC'!$A$9:$E$52,3,0)</f>
        <v>Indisponibilidad, manipulación, alteración, perdida o mal uso de la información por parte del personal del C4, Operadores externos así como terceros no vinculados al C4.
Posible pérdida de documentos o información pública</v>
      </c>
      <c r="D19" s="106" t="s">
        <v>318</v>
      </c>
      <c r="E19" s="104" t="s">
        <v>358</v>
      </c>
      <c r="F19" s="107" t="s">
        <v>359</v>
      </c>
      <c r="G19" s="104" t="s">
        <v>365</v>
      </c>
      <c r="H19" s="108">
        <v>44197</v>
      </c>
      <c r="I19" s="108">
        <v>44561</v>
      </c>
      <c r="J19" s="100"/>
      <c r="K19" s="100"/>
      <c r="L19" s="100"/>
      <c r="M19" s="100"/>
      <c r="N19" s="100"/>
      <c r="O19" s="100"/>
      <c r="P19" s="100"/>
      <c r="Q19" s="100"/>
      <c r="R19" s="100"/>
      <c r="S19" s="100"/>
      <c r="T19" s="100"/>
      <c r="U19" s="100"/>
      <c r="V19" s="100"/>
      <c r="W19" s="100"/>
      <c r="X19" s="100"/>
      <c r="Y19" s="100"/>
      <c r="Z19" s="100"/>
      <c r="AA19" s="100"/>
    </row>
    <row r="20" spans="1:27" s="103" customFormat="1" ht="38.25" x14ac:dyDescent="0.25">
      <c r="A20" s="105">
        <v>11</v>
      </c>
      <c r="B20" s="105" t="str">
        <f>+VLOOKUP(A20,'IDENTIFICACIÓN DEL RC'!$A$9:$E$30,2,0)</f>
        <v>Gestión de Recursos Físicos y Documental</v>
      </c>
      <c r="C20" s="129" t="str">
        <f>+VLOOKUP(A20,'IDENTIFICACIÓN DEL RC'!$A$9:$E$52,3,0)</f>
        <v xml:space="preserve">Desconocimiento o incumplimiento de las políticas y procedimientos de Gestión Documental. </v>
      </c>
      <c r="D20" s="106" t="s">
        <v>318</v>
      </c>
      <c r="E20" s="104" t="s">
        <v>358</v>
      </c>
      <c r="F20" s="107" t="s">
        <v>359</v>
      </c>
      <c r="G20" s="104" t="s">
        <v>366</v>
      </c>
      <c r="H20" s="108">
        <v>44197</v>
      </c>
      <c r="I20" s="108">
        <v>44561</v>
      </c>
      <c r="J20" s="100"/>
      <c r="K20" s="100"/>
      <c r="L20" s="100"/>
      <c r="M20" s="100"/>
      <c r="N20" s="100"/>
      <c r="O20" s="100"/>
      <c r="P20" s="100"/>
      <c r="Q20" s="100"/>
      <c r="R20" s="100"/>
      <c r="S20" s="100"/>
      <c r="T20" s="100"/>
      <c r="U20" s="100"/>
      <c r="V20" s="100"/>
      <c r="W20" s="100"/>
      <c r="X20" s="100"/>
      <c r="Y20" s="100"/>
      <c r="Z20" s="100"/>
      <c r="AA20" s="100"/>
    </row>
    <row r="21" spans="1:27" s="103" customFormat="1" ht="63.75" x14ac:dyDescent="0.25">
      <c r="A21" s="104">
        <v>12</v>
      </c>
      <c r="B21" s="105" t="str">
        <f>+VLOOKUP(A21,'IDENTIFICACIÓN DEL RC'!$A$9:$E$30,2,0)</f>
        <v>Gestión de Recursos Físicos y Documental</v>
      </c>
      <c r="C21" s="129" t="str">
        <f>+VLOOKUP(A21,'IDENTIFICACIÓN DEL RC'!$A$9:$E$52,3,0)</f>
        <v>Incumplimiento por parte de los servidores de lo establecido en las resoluciones, circulares, procedimientos y políticas, para la administración de bienes.</v>
      </c>
      <c r="D21" s="106" t="s">
        <v>318</v>
      </c>
      <c r="E21" s="104" t="s">
        <v>358</v>
      </c>
      <c r="F21" s="107" t="s">
        <v>359</v>
      </c>
      <c r="G21" s="104" t="s">
        <v>366</v>
      </c>
      <c r="H21" s="108">
        <v>44197</v>
      </c>
      <c r="I21" s="108">
        <v>44561</v>
      </c>
      <c r="J21" s="100"/>
      <c r="K21" s="100"/>
      <c r="L21" s="100"/>
      <c r="M21" s="100"/>
      <c r="N21" s="100"/>
      <c r="O21" s="100"/>
      <c r="P21" s="100"/>
      <c r="Q21" s="100"/>
      <c r="R21" s="100"/>
      <c r="S21" s="100"/>
      <c r="T21" s="100"/>
      <c r="U21" s="100"/>
      <c r="V21" s="100"/>
      <c r="W21" s="100"/>
      <c r="X21" s="100"/>
      <c r="Y21" s="100"/>
      <c r="Z21" s="100"/>
      <c r="AA21" s="100"/>
    </row>
    <row r="22" spans="1:27" s="103" customFormat="1" ht="89.25" x14ac:dyDescent="0.25">
      <c r="A22" s="105">
        <v>13</v>
      </c>
      <c r="B22" s="105" t="str">
        <f>+VLOOKUP(A22,'IDENTIFICACIÓN DEL RC'!$A$9:$E$30,2,0)</f>
        <v>Gestión de Seguridad y Convivencia</v>
      </c>
      <c r="C22" s="129" t="str">
        <f>+VLOOKUP(A22,'IDENTIFICACIÓN DEL RC'!$A$9:$E$52,3,0)</f>
        <v>Ausencia de una cultura de la seguridad de la información que garantice que el funcionario o contratista conozca sus deberes y responsabilidades en la preservación de la confidencialidad de la información, lo que con llevaría al riesgo mencionado.</v>
      </c>
      <c r="D22" s="106" t="s">
        <v>318</v>
      </c>
      <c r="E22" s="104" t="s">
        <v>358</v>
      </c>
      <c r="F22" s="107" t="s">
        <v>359</v>
      </c>
      <c r="G22" s="104" t="s">
        <v>367</v>
      </c>
      <c r="H22" s="108">
        <v>44197</v>
      </c>
      <c r="I22" s="108">
        <v>44561</v>
      </c>
      <c r="J22" s="100"/>
      <c r="K22" s="100"/>
      <c r="L22" s="100"/>
      <c r="M22" s="100"/>
      <c r="N22" s="100"/>
      <c r="O22" s="100"/>
      <c r="P22" s="100"/>
      <c r="Q22" s="100"/>
      <c r="R22" s="100"/>
      <c r="S22" s="100"/>
      <c r="T22" s="100"/>
      <c r="U22" s="100"/>
      <c r="V22" s="100"/>
      <c r="W22" s="100"/>
      <c r="X22" s="100"/>
      <c r="Y22" s="100"/>
      <c r="Z22" s="100"/>
      <c r="AA22" s="100"/>
    </row>
    <row r="23" spans="1:27" s="103" customFormat="1" ht="102" x14ac:dyDescent="0.25">
      <c r="A23" s="104">
        <v>14</v>
      </c>
      <c r="B23" s="105" t="str">
        <f>+VLOOKUP(A23,'IDENTIFICACIÓN DEL RC'!$A$9:$E$30,2,0)</f>
        <v>Gestión de Tecnología de Información</v>
      </c>
      <c r="C23" s="129" t="str">
        <f>+VLOOKUP(A23,'IDENTIFICACIÓN DEL RC'!$A$9:$E$52,3,0)</f>
        <v>Ausencia de controles que mitiguen los riesgos de fuga de información adecuada protección de los activos de información que contienen información clasificada o reservada. 
Falta de consideraciones relevantes en las clausulas de confidencialidad de la minuta contractual.</v>
      </c>
      <c r="D23" s="106" t="s">
        <v>318</v>
      </c>
      <c r="E23" s="104" t="s">
        <v>358</v>
      </c>
      <c r="F23" s="107" t="s">
        <v>359</v>
      </c>
      <c r="G23" s="104" t="s">
        <v>368</v>
      </c>
      <c r="H23" s="108">
        <v>44197</v>
      </c>
      <c r="I23" s="108">
        <v>44561</v>
      </c>
      <c r="J23" s="100"/>
      <c r="K23" s="100"/>
      <c r="L23" s="100"/>
      <c r="M23" s="100"/>
      <c r="N23" s="100"/>
      <c r="O23" s="100"/>
      <c r="P23" s="100"/>
      <c r="Q23" s="100"/>
      <c r="R23" s="100"/>
      <c r="S23" s="100"/>
      <c r="T23" s="100"/>
      <c r="U23" s="100"/>
      <c r="V23" s="100"/>
      <c r="W23" s="100"/>
      <c r="X23" s="100"/>
      <c r="Y23" s="100"/>
      <c r="Z23" s="100"/>
      <c r="AA23" s="100"/>
    </row>
    <row r="24" spans="1:27" s="103" customFormat="1" ht="38.25" x14ac:dyDescent="0.25">
      <c r="A24" s="105">
        <v>15</v>
      </c>
      <c r="B24" s="105" t="str">
        <f>+VLOOKUP(A24,'IDENTIFICACIÓN DEL RC'!$A$9:$E$30,2,0)</f>
        <v>Gestión de Tecnología de Información</v>
      </c>
      <c r="C24" s="129" t="str">
        <f>+VLOOKUP(A24,'IDENTIFICACIÓN DEL RC'!$A$9:$E$52,3,0)</f>
        <v>Manipulación y/o Modificación de información de la entidad por usuarios o procesos no autorizados.</v>
      </c>
      <c r="D24" s="106" t="s">
        <v>318</v>
      </c>
      <c r="E24" s="104" t="s">
        <v>358</v>
      </c>
      <c r="F24" s="107" t="s">
        <v>359</v>
      </c>
      <c r="G24" s="104" t="s">
        <v>368</v>
      </c>
      <c r="H24" s="108">
        <v>44197</v>
      </c>
      <c r="I24" s="108">
        <v>44561</v>
      </c>
      <c r="J24" s="100"/>
      <c r="K24" s="100"/>
      <c r="L24" s="100"/>
      <c r="M24" s="100"/>
      <c r="N24" s="100"/>
      <c r="O24" s="100"/>
      <c r="P24" s="100"/>
      <c r="Q24" s="100"/>
      <c r="R24" s="100"/>
      <c r="S24" s="100"/>
      <c r="T24" s="100"/>
      <c r="U24" s="100"/>
      <c r="V24" s="100"/>
      <c r="W24" s="100"/>
      <c r="X24" s="100"/>
      <c r="Y24" s="100"/>
      <c r="Z24" s="100"/>
      <c r="AA24" s="100"/>
    </row>
    <row r="25" spans="1:27" s="103" customFormat="1" ht="76.5" x14ac:dyDescent="0.25">
      <c r="A25" s="104">
        <v>16</v>
      </c>
      <c r="B25" s="105" t="str">
        <f>+VLOOKUP(A25,'IDENTIFICACIÓN DEL RC'!$A$9:$E$30,2,0)</f>
        <v>Gestión Financiera</v>
      </c>
      <c r="C25" s="129" t="str">
        <f>+VLOOKUP(A25,'IDENTIFICACIÓN DEL RC'!$A$9:$E$52,3,0)</f>
        <v>Adulteración de los documentos legales soporte de pago
Incumplimiento de funciones por acción u omisión
Falta de personal capacitado para brindar atención y servicio</v>
      </c>
      <c r="D25" s="106" t="s">
        <v>318</v>
      </c>
      <c r="E25" s="104" t="s">
        <v>358</v>
      </c>
      <c r="F25" s="107" t="s">
        <v>359</v>
      </c>
      <c r="G25" s="104" t="s">
        <v>369</v>
      </c>
      <c r="H25" s="108">
        <v>44197</v>
      </c>
      <c r="I25" s="108">
        <v>44561</v>
      </c>
      <c r="J25" s="100"/>
      <c r="K25" s="100"/>
      <c r="L25" s="100"/>
      <c r="M25" s="100"/>
      <c r="N25" s="100"/>
      <c r="O25" s="100"/>
      <c r="P25" s="100"/>
      <c r="Q25" s="100"/>
      <c r="R25" s="100"/>
      <c r="S25" s="100"/>
      <c r="T25" s="100"/>
      <c r="U25" s="100"/>
      <c r="V25" s="100"/>
      <c r="W25" s="100"/>
      <c r="X25" s="100"/>
      <c r="Y25" s="100"/>
      <c r="Z25" s="100"/>
      <c r="AA25" s="100"/>
    </row>
    <row r="26" spans="1:27" s="103" customFormat="1" ht="38.25" x14ac:dyDescent="0.25">
      <c r="A26" s="105">
        <v>17</v>
      </c>
      <c r="B26" s="105" t="str">
        <f>+VLOOKUP(A26,'IDENTIFICACIÓN DEL RC'!$A$9:$E$30,2,0)</f>
        <v>Gestión Humana</v>
      </c>
      <c r="C26" s="129" t="str">
        <f>+VLOOKUP(A26,'IDENTIFICACIÓN DEL RC'!$A$9:$E$52,3,0)</f>
        <v>Posible intercambio de dadivas entre el funcionario responsable y el contratista no apto para la vacante.</v>
      </c>
      <c r="D26" s="106" t="s">
        <v>318</v>
      </c>
      <c r="E26" s="104" t="s">
        <v>358</v>
      </c>
      <c r="F26" s="107" t="s">
        <v>359</v>
      </c>
      <c r="G26" s="104" t="s">
        <v>370</v>
      </c>
      <c r="H26" s="108">
        <v>44197</v>
      </c>
      <c r="I26" s="108">
        <v>44561</v>
      </c>
      <c r="J26" s="100"/>
      <c r="K26" s="100"/>
      <c r="L26" s="100"/>
      <c r="M26" s="100"/>
      <c r="N26" s="100"/>
      <c r="O26" s="100"/>
      <c r="P26" s="100"/>
      <c r="Q26" s="100"/>
      <c r="R26" s="100"/>
      <c r="S26" s="100"/>
      <c r="T26" s="100"/>
      <c r="U26" s="100"/>
      <c r="V26" s="100"/>
      <c r="W26" s="100"/>
      <c r="X26" s="100"/>
      <c r="Y26" s="100"/>
      <c r="Z26" s="100"/>
      <c r="AA26" s="100"/>
    </row>
    <row r="27" spans="1:27" s="103" customFormat="1" ht="75" customHeight="1" x14ac:dyDescent="0.25">
      <c r="A27" s="104">
        <v>18</v>
      </c>
      <c r="B27" s="105" t="str">
        <f>+VLOOKUP(A27,'IDENTIFICACIÓN DEL RC'!$A$9:$E$30,2,0)</f>
        <v>Gestión Humana</v>
      </c>
      <c r="C27" s="129" t="str">
        <f>+VLOOKUP(A27,'IDENTIFICACIÓN DEL RC'!$A$9:$E$52,3,0)</f>
        <v>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v>
      </c>
      <c r="D27" s="106" t="s">
        <v>318</v>
      </c>
      <c r="E27" s="104" t="s">
        <v>358</v>
      </c>
      <c r="F27" s="107" t="s">
        <v>359</v>
      </c>
      <c r="G27" s="104" t="s">
        <v>370</v>
      </c>
      <c r="H27" s="108">
        <v>44197</v>
      </c>
      <c r="I27" s="108">
        <v>44561</v>
      </c>
      <c r="J27" s="100"/>
      <c r="K27" s="100"/>
      <c r="L27" s="100"/>
      <c r="M27" s="100"/>
      <c r="N27" s="100"/>
      <c r="O27" s="100"/>
      <c r="P27" s="100"/>
      <c r="Q27" s="100"/>
      <c r="R27" s="100"/>
      <c r="S27" s="100"/>
      <c r="T27" s="100"/>
      <c r="U27" s="100"/>
      <c r="V27" s="100"/>
      <c r="W27" s="100"/>
      <c r="X27" s="100"/>
      <c r="Y27" s="100"/>
      <c r="Z27" s="100"/>
      <c r="AA27" s="100"/>
    </row>
    <row r="28" spans="1:27" s="103" customFormat="1" ht="102" x14ac:dyDescent="0.25">
      <c r="A28" s="105">
        <v>19</v>
      </c>
      <c r="B28" s="105" t="str">
        <f>+VLOOKUP(A28,'IDENTIFICACIÓN DEL RC'!$A$9:$E$30,2,0)</f>
        <v>Gestión Jurídica y Contractual</v>
      </c>
      <c r="C28" s="129" t="str">
        <f>+VLOOKUP(A28,'IDENTIFICACIÓN DEL RC'!$A$9:$E$52,3,0)</f>
        <v xml:space="preserve"> Determinar requisitos excluyentes en el proceso que se adelanta lo cual permitiría el direccionamiento de contratos y el favorecimiento a terceros.
Falta de capacitación de los funcionarios que adelantan los procesos de contratación</v>
      </c>
      <c r="D28" s="106" t="s">
        <v>318</v>
      </c>
      <c r="E28" s="104" t="s">
        <v>358</v>
      </c>
      <c r="F28" s="107" t="s">
        <v>359</v>
      </c>
      <c r="G28" s="104" t="s">
        <v>371</v>
      </c>
      <c r="H28" s="108">
        <v>44197</v>
      </c>
      <c r="I28" s="108">
        <v>44561</v>
      </c>
      <c r="J28" s="100"/>
      <c r="K28" s="100"/>
      <c r="L28" s="100"/>
      <c r="M28" s="100"/>
      <c r="N28" s="100"/>
      <c r="O28" s="100"/>
      <c r="P28" s="100"/>
      <c r="Q28" s="100"/>
      <c r="R28" s="100"/>
      <c r="S28" s="100"/>
      <c r="T28" s="100"/>
      <c r="U28" s="100"/>
      <c r="V28" s="100"/>
      <c r="W28" s="100"/>
      <c r="X28" s="100"/>
      <c r="Y28" s="100"/>
      <c r="Z28" s="100"/>
      <c r="AA28" s="100"/>
    </row>
    <row r="29" spans="1:27" s="103" customFormat="1" ht="38.25" x14ac:dyDescent="0.25">
      <c r="A29" s="105">
        <v>20</v>
      </c>
      <c r="B29" s="105" t="str">
        <f>+VLOOKUP(A29,'IDENTIFICACIÓN DEL RC'!$A$9:$E$30,2,0)</f>
        <v>Gestión Jurídica y Contractual</v>
      </c>
      <c r="C29" s="129" t="str">
        <f>+VLOOKUP(A29,'IDENTIFICACIÓN DEL RC'!$A$9:$E$52,3,0)</f>
        <v>Desconocimiento de la norma
Desconocimiento de funciones
Desidia</v>
      </c>
      <c r="D29" s="106" t="s">
        <v>318</v>
      </c>
      <c r="E29" s="104" t="s">
        <v>358</v>
      </c>
      <c r="F29" s="107" t="s">
        <v>359</v>
      </c>
      <c r="G29" s="104" t="s">
        <v>371</v>
      </c>
      <c r="H29" s="108">
        <v>44197</v>
      </c>
      <c r="I29" s="108">
        <v>44561</v>
      </c>
      <c r="J29" s="100"/>
      <c r="K29" s="100"/>
      <c r="L29" s="100"/>
      <c r="M29" s="100"/>
      <c r="N29" s="100"/>
      <c r="O29" s="100"/>
      <c r="P29" s="100"/>
      <c r="Q29" s="100"/>
      <c r="R29" s="100"/>
      <c r="S29" s="100"/>
      <c r="T29" s="100"/>
      <c r="U29" s="100"/>
      <c r="V29" s="100"/>
      <c r="W29" s="100"/>
      <c r="X29" s="100"/>
      <c r="Y29" s="100"/>
      <c r="Z29" s="100"/>
      <c r="AA29" s="100"/>
    </row>
    <row r="30" spans="1:27" s="103" customFormat="1" ht="63.75" x14ac:dyDescent="0.25">
      <c r="A30" s="104">
        <v>21</v>
      </c>
      <c r="B30" s="105" t="str">
        <f>+VLOOKUP(A30,'IDENTIFICACIÓN DEL RC'!$A$9:$E$30,2,0)</f>
        <v>Seguimiento y Monitoreo al Sistema de Control Interno</v>
      </c>
      <c r="C30" s="129" t="str">
        <f>+VLOOKUP(A30,'IDENTIFICACIÓN DEL RC'!$A$9:$E$52,3,0)</f>
        <v xml:space="preserve">Desconocimiento u omisión de las normas de auditoria generalmente aceptadas o 
Impedimentos y/o conflictos de interés no comunicados. </v>
      </c>
      <c r="D30" s="106" t="s">
        <v>318</v>
      </c>
      <c r="E30" s="104" t="s">
        <v>358</v>
      </c>
      <c r="F30" s="107" t="s">
        <v>359</v>
      </c>
      <c r="G30" s="104" t="s">
        <v>372</v>
      </c>
      <c r="H30" s="108">
        <v>44197</v>
      </c>
      <c r="I30" s="108">
        <v>44561</v>
      </c>
      <c r="J30" s="100"/>
      <c r="K30" s="100"/>
      <c r="L30" s="100"/>
      <c r="M30" s="100"/>
      <c r="N30" s="100"/>
      <c r="O30" s="100"/>
      <c r="P30" s="100"/>
      <c r="Q30" s="100"/>
      <c r="R30" s="100"/>
      <c r="S30" s="100"/>
      <c r="T30" s="100"/>
      <c r="U30" s="100"/>
      <c r="V30" s="100"/>
      <c r="W30" s="100"/>
      <c r="X30" s="100"/>
      <c r="Y30" s="100"/>
      <c r="Z30" s="100"/>
      <c r="AA30" s="100"/>
    </row>
    <row r="31" spans="1:27" s="103" customFormat="1" ht="25.5" x14ac:dyDescent="0.25">
      <c r="A31" s="104">
        <v>22</v>
      </c>
      <c r="B31" s="105" t="str">
        <f>+VLOOKUP(A31,'IDENTIFICACIÓN DEL RC'!$A$9:$E$30,2,0)</f>
        <v>Atención y Servicio al Ciudadano</v>
      </c>
      <c r="C31" s="129" t="str">
        <f>+VLOOKUP(A31,'IDENTIFICACIÓN DEL RC'!$A$9:$E$52,3,0)</f>
        <v>Falta de personal capacitado</v>
      </c>
      <c r="D31" s="106" t="s">
        <v>318</v>
      </c>
      <c r="E31" s="104" t="s">
        <v>358</v>
      </c>
      <c r="F31" s="107" t="s">
        <v>359</v>
      </c>
      <c r="G31" s="104" t="s">
        <v>373</v>
      </c>
      <c r="H31" s="108">
        <v>44197</v>
      </c>
      <c r="I31" s="108">
        <v>44561</v>
      </c>
      <c r="J31" s="100"/>
      <c r="K31" s="100"/>
      <c r="L31" s="100"/>
      <c r="M31" s="100"/>
      <c r="N31" s="100"/>
      <c r="O31" s="100"/>
      <c r="P31" s="100"/>
      <c r="Q31" s="100"/>
      <c r="R31" s="100"/>
      <c r="S31" s="100"/>
      <c r="T31" s="100"/>
      <c r="U31" s="100"/>
      <c r="V31" s="100"/>
      <c r="W31" s="100"/>
      <c r="X31" s="100"/>
      <c r="Y31" s="100"/>
      <c r="Z31" s="100"/>
      <c r="AA31" s="100"/>
    </row>
    <row r="32" spans="1:27" x14ac:dyDescent="0.2">
      <c r="A32" s="96"/>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row>
    <row r="33" spans="1:27" x14ac:dyDescent="0.2">
      <c r="A33" s="96"/>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row>
    <row r="34" spans="1:27" x14ac:dyDescent="0.2">
      <c r="A34" s="96"/>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row>
    <row r="35" spans="1:27" x14ac:dyDescent="0.2">
      <c r="A35" s="96"/>
      <c r="B35" s="96"/>
      <c r="C35" s="96"/>
      <c r="D35" s="96"/>
      <c r="E35" s="96"/>
      <c r="F35" s="96"/>
      <c r="G35" s="96"/>
      <c r="H35" s="96"/>
      <c r="I35" s="96"/>
      <c r="J35" s="96"/>
      <c r="K35" s="96"/>
      <c r="L35" s="96"/>
      <c r="M35" s="96"/>
      <c r="N35" s="96"/>
      <c r="O35" s="96"/>
      <c r="P35" s="96"/>
      <c r="Q35" s="96"/>
      <c r="R35" s="96"/>
      <c r="S35" s="96"/>
      <c r="T35" s="96"/>
      <c r="U35" s="96"/>
      <c r="V35" s="96"/>
      <c r="W35" s="96"/>
      <c r="X35" s="96"/>
      <c r="Y35" s="96"/>
      <c r="Z35" s="96"/>
      <c r="AA35" s="96"/>
    </row>
    <row r="36" spans="1:27" x14ac:dyDescent="0.2">
      <c r="A36" s="96"/>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row>
    <row r="37" spans="1:27" x14ac:dyDescent="0.2">
      <c r="A37" s="96"/>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row>
    <row r="38" spans="1:27" x14ac:dyDescent="0.2">
      <c r="A38" s="96"/>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row>
    <row r="39" spans="1:27" x14ac:dyDescent="0.2">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row>
    <row r="40" spans="1:27" x14ac:dyDescent="0.2">
      <c r="A40" s="96"/>
      <c r="B40" s="96"/>
      <c r="C40" s="96"/>
      <c r="D40" s="96"/>
      <c r="E40" s="96"/>
      <c r="F40" s="96"/>
      <c r="G40" s="96"/>
      <c r="H40" s="96"/>
      <c r="I40" s="96"/>
      <c r="J40" s="96"/>
      <c r="K40" s="96"/>
      <c r="L40" s="96"/>
      <c r="M40" s="96"/>
      <c r="N40" s="96"/>
      <c r="O40" s="96"/>
      <c r="P40" s="96"/>
      <c r="Q40" s="96"/>
      <c r="R40" s="96"/>
      <c r="S40" s="96"/>
      <c r="T40" s="96"/>
      <c r="U40" s="96"/>
      <c r="V40" s="96"/>
      <c r="W40" s="96"/>
      <c r="X40" s="96"/>
      <c r="Y40" s="96"/>
      <c r="Z40" s="96"/>
      <c r="AA40" s="96"/>
    </row>
    <row r="41" spans="1:27" x14ac:dyDescent="0.2">
      <c r="A41" s="96"/>
      <c r="B41" s="96"/>
      <c r="C41" s="96"/>
      <c r="D41" s="96"/>
      <c r="E41" s="96"/>
      <c r="F41" s="96"/>
      <c r="G41" s="96"/>
      <c r="H41" s="96"/>
      <c r="I41" s="96"/>
      <c r="J41" s="96"/>
      <c r="K41" s="96"/>
      <c r="L41" s="96"/>
      <c r="M41" s="96"/>
      <c r="N41" s="96"/>
      <c r="O41" s="96"/>
      <c r="P41" s="96"/>
      <c r="Q41" s="96"/>
      <c r="R41" s="96"/>
      <c r="S41" s="96"/>
      <c r="T41" s="96"/>
      <c r="U41" s="96"/>
      <c r="V41" s="96"/>
      <c r="W41" s="96"/>
      <c r="X41" s="96"/>
      <c r="Y41" s="96"/>
      <c r="Z41" s="96"/>
      <c r="AA41" s="96"/>
    </row>
    <row r="42" spans="1:27" x14ac:dyDescent="0.2">
      <c r="A42" s="96"/>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row>
    <row r="43" spans="1:27" x14ac:dyDescent="0.2">
      <c r="A43" s="96"/>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row>
    <row r="44" spans="1:27" x14ac:dyDescent="0.2">
      <c r="A44" s="96"/>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row>
    <row r="45" spans="1:27" x14ac:dyDescent="0.2">
      <c r="A45" s="96"/>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row>
    <row r="46" spans="1:27" x14ac:dyDescent="0.2">
      <c r="A46" s="96"/>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row>
    <row r="47" spans="1:27" x14ac:dyDescent="0.2">
      <c r="A47" s="96"/>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row>
    <row r="48" spans="1:27" x14ac:dyDescent="0.2">
      <c r="A48" s="96"/>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row>
    <row r="49" spans="1:27" x14ac:dyDescent="0.2">
      <c r="A49" s="96"/>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row>
    <row r="50" spans="1:27" x14ac:dyDescent="0.2">
      <c r="A50" s="96"/>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row>
    <row r="51" spans="1:27" x14ac:dyDescent="0.2">
      <c r="A51" s="96"/>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row>
    <row r="52" spans="1:27" x14ac:dyDescent="0.2">
      <c r="A52" s="96"/>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row>
    <row r="53" spans="1:27" x14ac:dyDescent="0.2">
      <c r="A53" s="96"/>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row>
    <row r="54" spans="1:27" x14ac:dyDescent="0.2">
      <c r="A54" s="96"/>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row>
    <row r="55" spans="1:27" x14ac:dyDescent="0.2">
      <c r="A55" s="96"/>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row>
    <row r="56" spans="1:27" x14ac:dyDescent="0.2">
      <c r="A56" s="96"/>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row>
    <row r="57" spans="1:27" x14ac:dyDescent="0.2">
      <c r="A57" s="96"/>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row>
    <row r="58" spans="1:27" x14ac:dyDescent="0.2">
      <c r="A58" s="96"/>
      <c r="B58" s="96"/>
      <c r="C58" s="96"/>
      <c r="D58" s="96"/>
      <c r="E58" s="96"/>
      <c r="F58" s="96"/>
      <c r="G58" s="96"/>
      <c r="H58" s="96"/>
      <c r="I58" s="96"/>
      <c r="J58" s="96"/>
      <c r="K58" s="96"/>
      <c r="L58" s="96"/>
      <c r="M58" s="96"/>
      <c r="N58" s="96"/>
      <c r="O58" s="96"/>
      <c r="P58" s="96"/>
      <c r="Q58" s="96"/>
      <c r="R58" s="96"/>
      <c r="S58" s="96"/>
      <c r="T58" s="96"/>
      <c r="U58" s="96"/>
      <c r="V58" s="96"/>
      <c r="W58" s="96"/>
      <c r="X58" s="96"/>
      <c r="Y58" s="96"/>
      <c r="Z58" s="96"/>
      <c r="AA58" s="96"/>
    </row>
    <row r="59" spans="1:27" x14ac:dyDescent="0.2">
      <c r="A59" s="96"/>
      <c r="B59" s="96"/>
      <c r="C59" s="96"/>
      <c r="D59" s="96"/>
      <c r="E59" s="96"/>
      <c r="F59" s="96"/>
      <c r="G59" s="96"/>
      <c r="H59" s="96"/>
      <c r="I59" s="96"/>
      <c r="J59" s="96"/>
      <c r="K59" s="96"/>
      <c r="L59" s="96"/>
      <c r="M59" s="96"/>
      <c r="N59" s="96"/>
      <c r="O59" s="96"/>
      <c r="P59" s="96"/>
      <c r="Q59" s="96"/>
      <c r="R59" s="96"/>
      <c r="S59" s="96"/>
      <c r="T59" s="96"/>
      <c r="U59" s="96"/>
      <c r="V59" s="96"/>
      <c r="W59" s="96"/>
      <c r="X59" s="96"/>
      <c r="Y59" s="96"/>
      <c r="Z59" s="96"/>
      <c r="AA59" s="96"/>
    </row>
    <row r="60" spans="1:27" x14ac:dyDescent="0.2">
      <c r="A60" s="96"/>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row>
    <row r="61" spans="1:27" x14ac:dyDescent="0.2">
      <c r="A61" s="96"/>
      <c r="B61" s="96"/>
      <c r="C61" s="96"/>
      <c r="D61" s="96"/>
      <c r="E61" s="96"/>
      <c r="F61" s="96"/>
      <c r="G61" s="96"/>
      <c r="H61" s="96"/>
      <c r="I61" s="96"/>
      <c r="J61" s="96"/>
      <c r="K61" s="96"/>
      <c r="L61" s="96"/>
      <c r="M61" s="96"/>
      <c r="N61" s="96"/>
      <c r="O61" s="96"/>
      <c r="P61" s="96"/>
      <c r="Q61" s="96"/>
      <c r="R61" s="96"/>
      <c r="S61" s="96"/>
      <c r="T61" s="96"/>
      <c r="U61" s="96"/>
      <c r="V61" s="96"/>
      <c r="W61" s="96"/>
      <c r="X61" s="96"/>
      <c r="Y61" s="96"/>
      <c r="Z61" s="96"/>
      <c r="AA61" s="96"/>
    </row>
    <row r="62" spans="1:27" x14ac:dyDescent="0.2">
      <c r="A62" s="96"/>
      <c r="B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row>
    <row r="63" spans="1:27" x14ac:dyDescent="0.2">
      <c r="A63" s="96"/>
      <c r="B63" s="96"/>
      <c r="C63" s="96"/>
      <c r="D63" s="96"/>
      <c r="E63" s="96"/>
      <c r="F63" s="96"/>
      <c r="G63" s="96"/>
      <c r="H63" s="96"/>
      <c r="I63" s="96"/>
      <c r="J63" s="96"/>
      <c r="K63" s="96"/>
      <c r="L63" s="96"/>
      <c r="M63" s="96"/>
      <c r="N63" s="96"/>
      <c r="O63" s="96"/>
      <c r="P63" s="96"/>
      <c r="Q63" s="96"/>
      <c r="R63" s="96"/>
      <c r="S63" s="96"/>
      <c r="T63" s="96"/>
      <c r="U63" s="96"/>
      <c r="V63" s="96"/>
      <c r="W63" s="96"/>
      <c r="X63" s="96"/>
      <c r="Y63" s="96"/>
      <c r="Z63" s="96"/>
      <c r="AA63" s="96"/>
    </row>
    <row r="64" spans="1:27" x14ac:dyDescent="0.2">
      <c r="A64" s="96"/>
      <c r="B64" s="96"/>
      <c r="C64" s="96"/>
      <c r="D64" s="96"/>
      <c r="E64" s="96"/>
      <c r="F64" s="96"/>
      <c r="G64" s="96"/>
      <c r="H64" s="96"/>
      <c r="I64" s="96"/>
      <c r="J64" s="96"/>
      <c r="K64" s="96"/>
      <c r="L64" s="96"/>
      <c r="M64" s="96"/>
      <c r="N64" s="96"/>
      <c r="O64" s="96"/>
      <c r="P64" s="96"/>
      <c r="Q64" s="96"/>
      <c r="R64" s="96"/>
      <c r="S64" s="96"/>
      <c r="T64" s="96"/>
      <c r="U64" s="96"/>
      <c r="V64" s="96"/>
      <c r="W64" s="96"/>
      <c r="X64" s="96"/>
      <c r="Y64" s="96"/>
      <c r="Z64" s="96"/>
      <c r="AA64" s="96"/>
    </row>
    <row r="65" spans="1:27" x14ac:dyDescent="0.2">
      <c r="A65" s="96"/>
      <c r="B65" s="96"/>
      <c r="C65" s="96"/>
      <c r="D65" s="96"/>
      <c r="E65" s="96"/>
      <c r="F65" s="96"/>
      <c r="G65" s="96"/>
      <c r="H65" s="96"/>
      <c r="I65" s="96"/>
      <c r="J65" s="96"/>
      <c r="K65" s="96"/>
      <c r="L65" s="96"/>
      <c r="M65" s="96"/>
      <c r="N65" s="96"/>
      <c r="O65" s="96"/>
      <c r="P65" s="96"/>
      <c r="Q65" s="96"/>
      <c r="R65" s="96"/>
      <c r="S65" s="96"/>
      <c r="T65" s="96"/>
      <c r="U65" s="96"/>
      <c r="V65" s="96"/>
      <c r="W65" s="96"/>
      <c r="X65" s="96"/>
      <c r="Y65" s="96"/>
      <c r="Z65" s="96"/>
      <c r="AA65" s="96"/>
    </row>
    <row r="66" spans="1:27" x14ac:dyDescent="0.2">
      <c r="A66" s="96"/>
      <c r="B66" s="96"/>
      <c r="C66" s="96"/>
      <c r="D66" s="96"/>
      <c r="E66" s="96"/>
      <c r="F66" s="96"/>
      <c r="G66" s="96"/>
      <c r="H66" s="96"/>
      <c r="I66" s="96"/>
      <c r="J66" s="96"/>
      <c r="K66" s="96"/>
      <c r="L66" s="96"/>
      <c r="M66" s="96"/>
      <c r="N66" s="96"/>
      <c r="O66" s="96"/>
      <c r="P66" s="96"/>
      <c r="Q66" s="96"/>
      <c r="R66" s="96"/>
      <c r="S66" s="96"/>
      <c r="T66" s="96"/>
      <c r="U66" s="96"/>
      <c r="V66" s="96"/>
      <c r="W66" s="96"/>
      <c r="X66" s="96"/>
      <c r="Y66" s="96"/>
      <c r="Z66" s="96"/>
      <c r="AA66" s="96"/>
    </row>
    <row r="67" spans="1:27" x14ac:dyDescent="0.2">
      <c r="A67" s="96"/>
      <c r="B67" s="96"/>
      <c r="C67" s="96"/>
      <c r="D67" s="96"/>
      <c r="E67" s="96"/>
      <c r="F67" s="96"/>
      <c r="G67" s="96"/>
      <c r="H67" s="96"/>
      <c r="I67" s="96"/>
      <c r="J67" s="96"/>
      <c r="K67" s="96"/>
      <c r="L67" s="96"/>
      <c r="M67" s="96"/>
      <c r="N67" s="96"/>
      <c r="O67" s="96"/>
      <c r="P67" s="96"/>
      <c r="Q67" s="96"/>
      <c r="R67" s="96"/>
      <c r="S67" s="96"/>
      <c r="T67" s="96"/>
      <c r="U67" s="96"/>
      <c r="V67" s="96"/>
      <c r="W67" s="96"/>
      <c r="X67" s="96"/>
      <c r="Y67" s="96"/>
      <c r="Z67" s="96"/>
      <c r="AA67" s="96"/>
    </row>
    <row r="68" spans="1:27" x14ac:dyDescent="0.2">
      <c r="A68" s="96"/>
      <c r="B68" s="96"/>
      <c r="C68" s="96"/>
      <c r="D68" s="96"/>
      <c r="E68" s="96"/>
      <c r="F68" s="96"/>
      <c r="G68" s="96"/>
      <c r="H68" s="96"/>
      <c r="I68" s="96"/>
      <c r="J68" s="96"/>
      <c r="K68" s="96"/>
      <c r="L68" s="96"/>
      <c r="M68" s="96"/>
      <c r="N68" s="96"/>
      <c r="O68" s="96"/>
      <c r="P68" s="96"/>
      <c r="Q68" s="96"/>
      <c r="R68" s="96"/>
      <c r="S68" s="96"/>
      <c r="T68" s="96"/>
      <c r="U68" s="96"/>
      <c r="V68" s="96"/>
      <c r="W68" s="96"/>
      <c r="X68" s="96"/>
      <c r="Y68" s="96"/>
      <c r="Z68" s="96"/>
      <c r="AA68" s="96"/>
    </row>
    <row r="69" spans="1:27" x14ac:dyDescent="0.2">
      <c r="A69" s="96"/>
      <c r="B69" s="96"/>
      <c r="C69" s="96"/>
      <c r="D69" s="96"/>
      <c r="E69" s="96"/>
      <c r="F69" s="96"/>
      <c r="G69" s="96"/>
      <c r="H69" s="96"/>
      <c r="I69" s="96"/>
      <c r="J69" s="96"/>
      <c r="K69" s="96"/>
      <c r="L69" s="96"/>
      <c r="M69" s="96"/>
      <c r="N69" s="96"/>
      <c r="O69" s="96"/>
      <c r="P69" s="96"/>
      <c r="Q69" s="96"/>
      <c r="R69" s="96"/>
      <c r="S69" s="96"/>
      <c r="T69" s="96"/>
      <c r="U69" s="96"/>
      <c r="V69" s="96"/>
      <c r="W69" s="96"/>
      <c r="X69" s="96"/>
      <c r="Y69" s="96"/>
      <c r="Z69" s="96"/>
      <c r="AA69" s="96"/>
    </row>
    <row r="70" spans="1:27" x14ac:dyDescent="0.2">
      <c r="A70" s="96"/>
      <c r="B70" s="96"/>
      <c r="C70" s="96"/>
      <c r="D70" s="96"/>
      <c r="E70" s="96"/>
      <c r="F70" s="96"/>
      <c r="G70" s="96"/>
      <c r="H70" s="96"/>
      <c r="I70" s="96"/>
      <c r="J70" s="96"/>
      <c r="K70" s="96"/>
      <c r="L70" s="96"/>
      <c r="M70" s="96"/>
      <c r="N70" s="96"/>
      <c r="O70" s="96"/>
      <c r="P70" s="96"/>
      <c r="Q70" s="96"/>
      <c r="R70" s="96"/>
      <c r="S70" s="96"/>
      <c r="T70" s="96"/>
      <c r="U70" s="96"/>
      <c r="V70" s="96"/>
      <c r="W70" s="96"/>
      <c r="X70" s="96"/>
      <c r="Y70" s="96"/>
      <c r="Z70" s="96"/>
      <c r="AA70" s="96"/>
    </row>
    <row r="71" spans="1:27" x14ac:dyDescent="0.2">
      <c r="A71" s="96"/>
      <c r="B71" s="96"/>
      <c r="C71" s="96"/>
      <c r="D71" s="96"/>
      <c r="E71" s="96"/>
      <c r="F71" s="96"/>
      <c r="G71" s="96"/>
      <c r="H71" s="96"/>
      <c r="I71" s="96"/>
      <c r="J71" s="96"/>
      <c r="K71" s="96"/>
      <c r="L71" s="96"/>
      <c r="M71" s="96"/>
      <c r="N71" s="96"/>
      <c r="O71" s="96"/>
      <c r="P71" s="96"/>
      <c r="Q71" s="96"/>
      <c r="R71" s="96"/>
      <c r="S71" s="96"/>
      <c r="T71" s="96"/>
      <c r="U71" s="96"/>
      <c r="V71" s="96"/>
      <c r="W71" s="96"/>
      <c r="X71" s="96"/>
      <c r="Y71" s="96"/>
      <c r="Z71" s="96"/>
      <c r="AA71" s="96"/>
    </row>
    <row r="72" spans="1:27" x14ac:dyDescent="0.2">
      <c r="A72" s="96"/>
      <c r="B72" s="96"/>
      <c r="C72" s="96"/>
      <c r="D72" s="96"/>
      <c r="E72" s="96"/>
      <c r="F72" s="96"/>
      <c r="G72" s="96"/>
      <c r="H72" s="96"/>
      <c r="I72" s="96"/>
      <c r="J72" s="96"/>
      <c r="K72" s="96"/>
      <c r="L72" s="96"/>
      <c r="M72" s="96"/>
      <c r="N72" s="96"/>
      <c r="O72" s="96"/>
      <c r="P72" s="96"/>
      <c r="Q72" s="96"/>
      <c r="R72" s="96"/>
      <c r="S72" s="96"/>
      <c r="T72" s="96"/>
      <c r="U72" s="96"/>
      <c r="V72" s="96"/>
      <c r="W72" s="96"/>
      <c r="X72" s="96"/>
      <c r="Y72" s="96"/>
      <c r="Z72" s="96"/>
      <c r="AA72" s="96"/>
    </row>
    <row r="73" spans="1:27" x14ac:dyDescent="0.2">
      <c r="A73" s="96"/>
      <c r="B73" s="96"/>
      <c r="C73" s="96"/>
      <c r="D73" s="96"/>
      <c r="E73" s="96"/>
      <c r="F73" s="96"/>
      <c r="G73" s="96"/>
      <c r="H73" s="96"/>
      <c r="I73" s="96"/>
      <c r="J73" s="96"/>
      <c r="K73" s="96"/>
      <c r="L73" s="96"/>
      <c r="M73" s="96"/>
      <c r="N73" s="96"/>
      <c r="O73" s="96"/>
      <c r="P73" s="96"/>
      <c r="Q73" s="96"/>
      <c r="R73" s="96"/>
      <c r="S73" s="96"/>
      <c r="T73" s="96"/>
      <c r="U73" s="96"/>
      <c r="V73" s="96"/>
      <c r="W73" s="96"/>
      <c r="X73" s="96"/>
      <c r="Y73" s="96"/>
      <c r="Z73" s="96"/>
      <c r="AA73" s="96"/>
    </row>
    <row r="74" spans="1:27" x14ac:dyDescent="0.2">
      <c r="A74" s="96"/>
      <c r="B74" s="96"/>
      <c r="C74" s="96"/>
      <c r="D74" s="96"/>
      <c r="E74" s="96"/>
      <c r="F74" s="96"/>
      <c r="G74" s="96"/>
      <c r="H74" s="96"/>
      <c r="I74" s="96"/>
      <c r="J74" s="96"/>
      <c r="K74" s="96"/>
      <c r="L74" s="96"/>
      <c r="M74" s="96"/>
      <c r="N74" s="96"/>
      <c r="O74" s="96"/>
      <c r="P74" s="96"/>
      <c r="Q74" s="96"/>
      <c r="R74" s="96"/>
      <c r="S74" s="96"/>
      <c r="T74" s="96"/>
      <c r="U74" s="96"/>
      <c r="V74" s="96"/>
      <c r="W74" s="96"/>
      <c r="X74" s="96"/>
      <c r="Y74" s="96"/>
      <c r="Z74" s="96"/>
      <c r="AA74" s="96"/>
    </row>
    <row r="75" spans="1:27" x14ac:dyDescent="0.2">
      <c r="A75" s="96"/>
      <c r="B75" s="96"/>
      <c r="C75" s="96"/>
      <c r="D75" s="96"/>
      <c r="E75" s="96"/>
      <c r="F75" s="96"/>
      <c r="G75" s="96"/>
      <c r="H75" s="96"/>
      <c r="I75" s="96"/>
      <c r="J75" s="96"/>
      <c r="K75" s="96"/>
      <c r="L75" s="96"/>
      <c r="M75" s="96"/>
      <c r="N75" s="96"/>
      <c r="O75" s="96"/>
      <c r="P75" s="96"/>
      <c r="Q75" s="96"/>
      <c r="R75" s="96"/>
      <c r="S75" s="96"/>
      <c r="T75" s="96"/>
      <c r="U75" s="96"/>
      <c r="V75" s="96"/>
      <c r="W75" s="96"/>
      <c r="X75" s="96"/>
      <c r="Y75" s="96"/>
      <c r="Z75" s="96"/>
      <c r="AA75" s="96"/>
    </row>
    <row r="76" spans="1:27" x14ac:dyDescent="0.2">
      <c r="A76" s="96"/>
      <c r="B76" s="96"/>
      <c r="C76" s="96"/>
      <c r="D76" s="96"/>
      <c r="E76" s="96"/>
      <c r="F76" s="96"/>
      <c r="G76" s="96"/>
      <c r="H76" s="96"/>
      <c r="I76" s="96"/>
      <c r="J76" s="96"/>
      <c r="K76" s="96"/>
      <c r="L76" s="96"/>
      <c r="M76" s="96"/>
      <c r="N76" s="96"/>
      <c r="O76" s="96"/>
      <c r="P76" s="96"/>
      <c r="Q76" s="96"/>
      <c r="R76" s="96"/>
      <c r="S76" s="96"/>
      <c r="T76" s="96"/>
      <c r="U76" s="96"/>
      <c r="V76" s="96"/>
      <c r="W76" s="96"/>
      <c r="X76" s="96"/>
      <c r="Y76" s="96"/>
      <c r="Z76" s="96"/>
      <c r="AA76" s="96"/>
    </row>
    <row r="77" spans="1:27" x14ac:dyDescent="0.2">
      <c r="A77" s="96"/>
      <c r="B77" s="96"/>
      <c r="C77" s="96"/>
      <c r="D77" s="96"/>
      <c r="E77" s="96"/>
      <c r="F77" s="96"/>
      <c r="G77" s="96"/>
      <c r="H77" s="96"/>
      <c r="I77" s="96"/>
      <c r="J77" s="96"/>
      <c r="K77" s="96"/>
      <c r="L77" s="96"/>
      <c r="M77" s="96"/>
      <c r="N77" s="96"/>
      <c r="O77" s="96"/>
      <c r="P77" s="96"/>
      <c r="Q77" s="96"/>
      <c r="R77" s="96"/>
      <c r="S77" s="96"/>
      <c r="T77" s="96"/>
      <c r="U77" s="96"/>
      <c r="V77" s="96"/>
      <c r="W77" s="96"/>
      <c r="X77" s="96"/>
      <c r="Y77" s="96"/>
      <c r="Z77" s="96"/>
      <c r="AA77" s="96"/>
    </row>
    <row r="78" spans="1:27" x14ac:dyDescent="0.2">
      <c r="A78" s="96"/>
      <c r="B78" s="96"/>
      <c r="C78" s="96"/>
      <c r="D78" s="96"/>
      <c r="E78" s="96"/>
      <c r="F78" s="96"/>
      <c r="G78" s="96"/>
      <c r="H78" s="96"/>
      <c r="I78" s="96"/>
      <c r="J78" s="96"/>
      <c r="K78" s="96"/>
      <c r="L78" s="96"/>
      <c r="M78" s="96"/>
      <c r="N78" s="96"/>
      <c r="O78" s="96"/>
      <c r="P78" s="96"/>
      <c r="Q78" s="96"/>
      <c r="R78" s="96"/>
      <c r="S78" s="96"/>
      <c r="T78" s="96"/>
      <c r="U78" s="96"/>
      <c r="V78" s="96"/>
      <c r="W78" s="96"/>
      <c r="X78" s="96"/>
      <c r="Y78" s="96"/>
      <c r="Z78" s="96"/>
      <c r="AA78" s="96"/>
    </row>
    <row r="79" spans="1:27" x14ac:dyDescent="0.2">
      <c r="A79" s="96"/>
      <c r="B79" s="96"/>
      <c r="C79" s="96"/>
      <c r="D79" s="96"/>
      <c r="E79" s="96"/>
      <c r="F79" s="96"/>
      <c r="G79" s="96"/>
      <c r="H79" s="96"/>
      <c r="I79" s="96"/>
      <c r="J79" s="96"/>
      <c r="K79" s="96"/>
      <c r="L79" s="96"/>
      <c r="M79" s="96"/>
      <c r="N79" s="96"/>
      <c r="O79" s="96"/>
      <c r="P79" s="96"/>
      <c r="Q79" s="96"/>
      <c r="R79" s="96"/>
      <c r="S79" s="96"/>
      <c r="T79" s="96"/>
      <c r="U79" s="96"/>
      <c r="V79" s="96"/>
      <c r="W79" s="96"/>
      <c r="X79" s="96"/>
      <c r="Y79" s="96"/>
      <c r="Z79" s="96"/>
      <c r="AA79" s="96"/>
    </row>
    <row r="80" spans="1:27" x14ac:dyDescent="0.2">
      <c r="A80" s="96"/>
      <c r="B80" s="96"/>
      <c r="C80" s="96"/>
      <c r="D80" s="96"/>
      <c r="E80" s="96"/>
      <c r="F80" s="96"/>
      <c r="G80" s="96"/>
      <c r="H80" s="96"/>
      <c r="I80" s="96"/>
      <c r="J80" s="96"/>
      <c r="K80" s="96"/>
      <c r="L80" s="96"/>
      <c r="M80" s="96"/>
      <c r="N80" s="96"/>
      <c r="O80" s="96"/>
      <c r="P80" s="96"/>
      <c r="Q80" s="96"/>
      <c r="R80" s="96"/>
      <c r="S80" s="96"/>
      <c r="T80" s="96"/>
      <c r="U80" s="96"/>
      <c r="V80" s="96"/>
      <c r="W80" s="96"/>
      <c r="X80" s="96"/>
      <c r="Y80" s="96"/>
      <c r="Z80" s="96"/>
      <c r="AA80" s="96"/>
    </row>
    <row r="81" spans="1:27" x14ac:dyDescent="0.2">
      <c r="A81" s="96"/>
      <c r="B81" s="96"/>
      <c r="C81" s="96"/>
      <c r="D81" s="96"/>
      <c r="E81" s="96"/>
      <c r="F81" s="96"/>
      <c r="G81" s="96"/>
      <c r="H81" s="96"/>
      <c r="I81" s="96"/>
      <c r="J81" s="96"/>
      <c r="K81" s="96"/>
      <c r="L81" s="96"/>
      <c r="M81" s="96"/>
      <c r="N81" s="96"/>
      <c r="O81" s="96"/>
      <c r="P81" s="96"/>
      <c r="Q81" s="96"/>
      <c r="R81" s="96"/>
      <c r="S81" s="96"/>
      <c r="T81" s="96"/>
      <c r="U81" s="96"/>
      <c r="V81" s="96"/>
      <c r="W81" s="96"/>
      <c r="X81" s="96"/>
      <c r="Y81" s="96"/>
      <c r="Z81" s="96"/>
      <c r="AA81" s="96"/>
    </row>
    <row r="82" spans="1:27" x14ac:dyDescent="0.2">
      <c r="A82" s="96"/>
      <c r="B82" s="96"/>
      <c r="C82" s="96"/>
      <c r="D82" s="96"/>
      <c r="E82" s="96"/>
      <c r="F82" s="96"/>
      <c r="G82" s="96"/>
      <c r="H82" s="96"/>
      <c r="I82" s="96"/>
      <c r="J82" s="96"/>
      <c r="K82" s="96"/>
      <c r="L82" s="96"/>
      <c r="M82" s="96"/>
      <c r="N82" s="96"/>
      <c r="O82" s="96"/>
      <c r="P82" s="96"/>
      <c r="Q82" s="96"/>
      <c r="R82" s="96"/>
      <c r="S82" s="96"/>
      <c r="T82" s="96"/>
      <c r="U82" s="96"/>
      <c r="V82" s="96"/>
      <c r="W82" s="96"/>
      <c r="X82" s="96"/>
      <c r="Y82" s="96"/>
      <c r="Z82" s="96"/>
      <c r="AA82" s="96"/>
    </row>
    <row r="83" spans="1:27" x14ac:dyDescent="0.2">
      <c r="A83" s="96"/>
      <c r="B83" s="96"/>
      <c r="C83" s="96"/>
      <c r="D83" s="96"/>
      <c r="E83" s="96"/>
      <c r="F83" s="96"/>
      <c r="G83" s="96"/>
      <c r="H83" s="96"/>
      <c r="I83" s="96"/>
      <c r="J83" s="96"/>
      <c r="K83" s="96"/>
      <c r="L83" s="96"/>
      <c r="M83" s="96"/>
      <c r="N83" s="96"/>
      <c r="O83" s="96"/>
      <c r="P83" s="96"/>
      <c r="Q83" s="96"/>
      <c r="R83" s="96"/>
      <c r="S83" s="96"/>
      <c r="T83" s="96"/>
      <c r="U83" s="96"/>
      <c r="V83" s="96"/>
      <c r="W83" s="96"/>
      <c r="X83" s="96"/>
      <c r="Y83" s="96"/>
      <c r="Z83" s="96"/>
      <c r="AA83" s="96"/>
    </row>
    <row r="84" spans="1:27" x14ac:dyDescent="0.2">
      <c r="A84" s="96"/>
      <c r="B84" s="96"/>
      <c r="C84" s="96"/>
      <c r="D84" s="96"/>
      <c r="E84" s="96"/>
      <c r="F84" s="96"/>
      <c r="G84" s="96"/>
      <c r="H84" s="96"/>
      <c r="I84" s="96"/>
      <c r="J84" s="96"/>
      <c r="K84" s="96"/>
      <c r="L84" s="96"/>
      <c r="M84" s="96"/>
      <c r="N84" s="96"/>
      <c r="O84" s="96"/>
      <c r="P84" s="96"/>
      <c r="Q84" s="96"/>
      <c r="R84" s="96"/>
      <c r="S84" s="96"/>
      <c r="T84" s="96"/>
      <c r="U84" s="96"/>
      <c r="V84" s="96"/>
      <c r="W84" s="96"/>
      <c r="X84" s="96"/>
      <c r="Y84" s="96"/>
      <c r="Z84" s="96"/>
      <c r="AA84" s="96"/>
    </row>
    <row r="85" spans="1:27" x14ac:dyDescent="0.2">
      <c r="A85" s="96"/>
      <c r="B85" s="96"/>
      <c r="C85" s="96"/>
      <c r="D85" s="96"/>
      <c r="E85" s="96"/>
      <c r="F85" s="96"/>
      <c r="G85" s="96"/>
      <c r="H85" s="96"/>
      <c r="I85" s="96"/>
      <c r="J85" s="96"/>
      <c r="K85" s="96"/>
      <c r="L85" s="96"/>
      <c r="M85" s="96"/>
      <c r="N85" s="96"/>
      <c r="O85" s="96"/>
      <c r="P85" s="96"/>
      <c r="Q85" s="96"/>
      <c r="R85" s="96"/>
      <c r="S85" s="96"/>
      <c r="T85" s="96"/>
      <c r="U85" s="96"/>
      <c r="V85" s="96"/>
      <c r="W85" s="96"/>
      <c r="X85" s="96"/>
      <c r="Y85" s="96"/>
      <c r="Z85" s="96"/>
      <c r="AA85" s="96"/>
    </row>
    <row r="86" spans="1:27" x14ac:dyDescent="0.2">
      <c r="A86" s="96"/>
      <c r="B86" s="96"/>
      <c r="C86" s="96"/>
      <c r="D86" s="96"/>
      <c r="E86" s="96"/>
      <c r="F86" s="96"/>
      <c r="G86" s="96"/>
      <c r="H86" s="96"/>
      <c r="I86" s="96"/>
      <c r="J86" s="96"/>
      <c r="K86" s="96"/>
      <c r="L86" s="96"/>
      <c r="M86" s="96"/>
      <c r="N86" s="96"/>
      <c r="O86" s="96"/>
      <c r="P86" s="96"/>
      <c r="Q86" s="96"/>
      <c r="R86" s="96"/>
      <c r="S86" s="96"/>
      <c r="T86" s="96"/>
      <c r="U86" s="96"/>
      <c r="V86" s="96"/>
      <c r="W86" s="96"/>
      <c r="X86" s="96"/>
      <c r="Y86" s="96"/>
      <c r="Z86" s="96"/>
      <c r="AA86" s="96"/>
    </row>
    <row r="87" spans="1:27" x14ac:dyDescent="0.2">
      <c r="A87" s="96"/>
      <c r="B87" s="96"/>
      <c r="C87" s="96"/>
      <c r="D87" s="96"/>
      <c r="E87" s="96"/>
      <c r="F87" s="96"/>
      <c r="G87" s="96"/>
      <c r="H87" s="96"/>
      <c r="I87" s="96"/>
      <c r="J87" s="96"/>
      <c r="K87" s="96"/>
      <c r="L87" s="96"/>
      <c r="M87" s="96"/>
      <c r="N87" s="96"/>
      <c r="O87" s="96"/>
      <c r="P87" s="96"/>
      <c r="Q87" s="96"/>
      <c r="R87" s="96"/>
      <c r="S87" s="96"/>
      <c r="T87" s="96"/>
      <c r="U87" s="96"/>
      <c r="V87" s="96"/>
      <c r="W87" s="96"/>
      <c r="X87" s="96"/>
      <c r="Y87" s="96"/>
      <c r="Z87" s="96"/>
      <c r="AA87" s="96"/>
    </row>
    <row r="88" spans="1:27" x14ac:dyDescent="0.2">
      <c r="A88" s="96"/>
      <c r="B88" s="96"/>
      <c r="C88" s="96"/>
      <c r="D88" s="96"/>
      <c r="E88" s="96"/>
      <c r="F88" s="96"/>
      <c r="G88" s="96"/>
      <c r="H88" s="96"/>
      <c r="I88" s="96"/>
      <c r="J88" s="96"/>
      <c r="K88" s="96"/>
      <c r="L88" s="96"/>
      <c r="M88" s="96"/>
      <c r="N88" s="96"/>
      <c r="O88" s="96"/>
      <c r="P88" s="96"/>
      <c r="Q88" s="96"/>
      <c r="R88" s="96"/>
      <c r="S88" s="96"/>
      <c r="T88" s="96"/>
      <c r="U88" s="96"/>
      <c r="V88" s="96"/>
      <c r="W88" s="96"/>
      <c r="X88" s="96"/>
      <c r="Y88" s="96"/>
      <c r="Z88" s="96"/>
      <c r="AA88" s="96"/>
    </row>
    <row r="89" spans="1:27" x14ac:dyDescent="0.2">
      <c r="A89" s="96"/>
      <c r="B89" s="96"/>
      <c r="C89" s="96"/>
      <c r="D89" s="96"/>
      <c r="E89" s="96"/>
      <c r="F89" s="96"/>
      <c r="G89" s="96"/>
      <c r="H89" s="96"/>
      <c r="I89" s="96"/>
      <c r="J89" s="96"/>
      <c r="K89" s="96"/>
      <c r="L89" s="96"/>
      <c r="M89" s="96"/>
      <c r="N89" s="96"/>
      <c r="O89" s="96"/>
      <c r="P89" s="96"/>
      <c r="Q89" s="96"/>
      <c r="R89" s="96"/>
      <c r="S89" s="96"/>
      <c r="T89" s="96"/>
      <c r="U89" s="96"/>
      <c r="V89" s="96"/>
      <c r="W89" s="96"/>
      <c r="X89" s="96"/>
      <c r="Y89" s="96"/>
      <c r="Z89" s="96"/>
      <c r="AA89" s="96"/>
    </row>
    <row r="90" spans="1:27" x14ac:dyDescent="0.2">
      <c r="A90" s="96"/>
      <c r="B90" s="96"/>
      <c r="C90" s="96"/>
      <c r="D90" s="96"/>
      <c r="E90" s="96"/>
      <c r="F90" s="96"/>
      <c r="G90" s="96"/>
      <c r="H90" s="96"/>
      <c r="I90" s="96"/>
      <c r="J90" s="96"/>
      <c r="K90" s="96"/>
      <c r="L90" s="96"/>
      <c r="M90" s="96"/>
      <c r="N90" s="96"/>
      <c r="O90" s="96"/>
      <c r="P90" s="96"/>
      <c r="Q90" s="96"/>
      <c r="R90" s="96"/>
      <c r="S90" s="96"/>
      <c r="T90" s="96"/>
      <c r="U90" s="96"/>
      <c r="V90" s="96"/>
      <c r="W90" s="96"/>
      <c r="X90" s="96"/>
      <c r="Y90" s="96"/>
      <c r="Z90" s="96"/>
      <c r="AA90" s="96"/>
    </row>
    <row r="91" spans="1:27" x14ac:dyDescent="0.2">
      <c r="A91" s="96"/>
      <c r="B91" s="96"/>
      <c r="C91" s="96"/>
      <c r="D91" s="96"/>
      <c r="E91" s="96"/>
      <c r="F91" s="96"/>
      <c r="G91" s="96"/>
      <c r="H91" s="96"/>
      <c r="I91" s="96"/>
      <c r="J91" s="96"/>
      <c r="K91" s="96"/>
      <c r="L91" s="96"/>
      <c r="M91" s="96"/>
      <c r="N91" s="96"/>
      <c r="O91" s="96"/>
      <c r="P91" s="96"/>
      <c r="Q91" s="96"/>
      <c r="R91" s="96"/>
      <c r="S91" s="96"/>
      <c r="T91" s="96"/>
      <c r="U91" s="96"/>
      <c r="V91" s="96"/>
      <c r="W91" s="96"/>
      <c r="X91" s="96"/>
      <c r="Y91" s="96"/>
      <c r="Z91" s="96"/>
      <c r="AA91" s="96"/>
    </row>
    <row r="92" spans="1:27" x14ac:dyDescent="0.2">
      <c r="A92" s="96"/>
      <c r="B92" s="96"/>
      <c r="C92" s="96"/>
      <c r="D92" s="96"/>
      <c r="E92" s="96"/>
      <c r="F92" s="96"/>
      <c r="G92" s="96"/>
      <c r="H92" s="96"/>
      <c r="I92" s="96"/>
      <c r="J92" s="96"/>
      <c r="K92" s="96"/>
      <c r="L92" s="96"/>
      <c r="M92" s="96"/>
      <c r="N92" s="96"/>
      <c r="O92" s="96"/>
      <c r="P92" s="96"/>
      <c r="Q92" s="96"/>
      <c r="R92" s="96"/>
      <c r="S92" s="96"/>
      <c r="T92" s="96"/>
      <c r="U92" s="96"/>
      <c r="V92" s="96"/>
      <c r="W92" s="96"/>
      <c r="X92" s="96"/>
      <c r="Y92" s="96"/>
      <c r="Z92" s="96"/>
      <c r="AA92" s="96"/>
    </row>
    <row r="93" spans="1:27" x14ac:dyDescent="0.2">
      <c r="A93" s="96"/>
      <c r="B93" s="96"/>
      <c r="C93" s="96"/>
      <c r="D93" s="96"/>
      <c r="E93" s="96"/>
      <c r="F93" s="96"/>
      <c r="G93" s="96"/>
      <c r="H93" s="96"/>
      <c r="I93" s="96"/>
      <c r="J93" s="96"/>
      <c r="K93" s="96"/>
      <c r="L93" s="96"/>
      <c r="M93" s="96"/>
      <c r="N93" s="96"/>
      <c r="O93" s="96"/>
      <c r="P93" s="96"/>
      <c r="Q93" s="96"/>
      <c r="R93" s="96"/>
      <c r="S93" s="96"/>
      <c r="T93" s="96"/>
      <c r="U93" s="96"/>
      <c r="V93" s="96"/>
      <c r="W93" s="96"/>
      <c r="X93" s="96"/>
      <c r="Y93" s="96"/>
      <c r="Z93" s="96"/>
      <c r="AA93" s="96"/>
    </row>
    <row r="94" spans="1:27" x14ac:dyDescent="0.2">
      <c r="A94" s="96"/>
      <c r="B94" s="96"/>
      <c r="C94" s="96"/>
      <c r="D94" s="96"/>
      <c r="E94" s="96"/>
      <c r="F94" s="96"/>
      <c r="G94" s="96"/>
      <c r="H94" s="96"/>
      <c r="I94" s="96"/>
      <c r="J94" s="96"/>
      <c r="K94" s="96"/>
      <c r="L94" s="96"/>
      <c r="M94" s="96"/>
      <c r="N94" s="96"/>
      <c r="O94" s="96"/>
      <c r="P94" s="96"/>
      <c r="Q94" s="96"/>
      <c r="R94" s="96"/>
      <c r="S94" s="96"/>
      <c r="T94" s="96"/>
      <c r="U94" s="96"/>
      <c r="V94" s="96"/>
      <c r="W94" s="96"/>
      <c r="X94" s="96"/>
      <c r="Y94" s="96"/>
      <c r="Z94" s="96"/>
      <c r="AA94" s="96"/>
    </row>
    <row r="95" spans="1:27" x14ac:dyDescent="0.2">
      <c r="A95" s="96"/>
      <c r="B95" s="96"/>
      <c r="C95" s="96"/>
      <c r="D95" s="96"/>
      <c r="E95" s="96"/>
      <c r="F95" s="96"/>
      <c r="G95" s="96"/>
      <c r="H95" s="96"/>
      <c r="I95" s="96"/>
      <c r="J95" s="96"/>
      <c r="K95" s="96"/>
      <c r="L95" s="96"/>
      <c r="M95" s="96"/>
      <c r="N95" s="96"/>
      <c r="O95" s="96"/>
      <c r="P95" s="96"/>
      <c r="Q95" s="96"/>
      <c r="R95" s="96"/>
      <c r="S95" s="96"/>
      <c r="T95" s="96"/>
      <c r="U95" s="96"/>
      <c r="V95" s="96"/>
      <c r="W95" s="96"/>
      <c r="X95" s="96"/>
      <c r="Y95" s="96"/>
      <c r="Z95" s="96"/>
      <c r="AA95" s="96"/>
    </row>
    <row r="96" spans="1:27" x14ac:dyDescent="0.2">
      <c r="A96" s="96"/>
      <c r="B96" s="96"/>
      <c r="C96" s="96"/>
      <c r="D96" s="96"/>
      <c r="E96" s="96"/>
      <c r="F96" s="96"/>
      <c r="G96" s="96"/>
      <c r="H96" s="96"/>
      <c r="I96" s="96"/>
      <c r="J96" s="96"/>
      <c r="K96" s="96"/>
      <c r="L96" s="96"/>
      <c r="M96" s="96"/>
      <c r="N96" s="96"/>
      <c r="O96" s="96"/>
      <c r="P96" s="96"/>
      <c r="Q96" s="96"/>
      <c r="R96" s="96"/>
      <c r="S96" s="96"/>
      <c r="T96" s="96"/>
      <c r="U96" s="96"/>
      <c r="V96" s="96"/>
      <c r="W96" s="96"/>
      <c r="X96" s="96"/>
      <c r="Y96" s="96"/>
      <c r="Z96" s="96"/>
      <c r="AA96" s="96"/>
    </row>
    <row r="97" spans="1:27" x14ac:dyDescent="0.2">
      <c r="A97" s="96"/>
      <c r="B97" s="96"/>
      <c r="C97" s="96"/>
      <c r="D97" s="96"/>
      <c r="E97" s="96"/>
      <c r="F97" s="96"/>
      <c r="G97" s="96"/>
      <c r="H97" s="96"/>
      <c r="I97" s="96"/>
      <c r="J97" s="96"/>
      <c r="K97" s="96"/>
      <c r="L97" s="96"/>
      <c r="M97" s="96"/>
      <c r="N97" s="96"/>
      <c r="O97" s="96"/>
      <c r="P97" s="96"/>
      <c r="Q97" s="96"/>
      <c r="R97" s="96"/>
      <c r="S97" s="96"/>
      <c r="T97" s="96"/>
      <c r="U97" s="96"/>
      <c r="V97" s="96"/>
      <c r="W97" s="96"/>
      <c r="X97" s="96"/>
      <c r="Y97" s="96"/>
      <c r="Z97" s="96"/>
      <c r="AA97" s="96"/>
    </row>
    <row r="98" spans="1:27" x14ac:dyDescent="0.2">
      <c r="A98" s="96"/>
      <c r="B98" s="96"/>
      <c r="C98" s="96"/>
      <c r="D98" s="96"/>
      <c r="E98" s="96"/>
      <c r="F98" s="96"/>
      <c r="G98" s="96"/>
      <c r="H98" s="96"/>
      <c r="I98" s="96"/>
      <c r="J98" s="96"/>
      <c r="K98" s="96"/>
      <c r="L98" s="96"/>
      <c r="M98" s="96"/>
      <c r="N98" s="96"/>
      <c r="O98" s="96"/>
      <c r="P98" s="96"/>
      <c r="Q98" s="96"/>
      <c r="R98" s="96"/>
      <c r="S98" s="96"/>
      <c r="T98" s="96"/>
      <c r="U98" s="96"/>
      <c r="V98" s="96"/>
      <c r="W98" s="96"/>
      <c r="X98" s="96"/>
      <c r="Y98" s="96"/>
      <c r="Z98" s="96"/>
      <c r="AA98" s="96"/>
    </row>
    <row r="99" spans="1:27" x14ac:dyDescent="0.2">
      <c r="A99" s="96"/>
      <c r="B99" s="96"/>
      <c r="C99" s="96"/>
      <c r="D99" s="96"/>
      <c r="E99" s="96"/>
      <c r="F99" s="96"/>
      <c r="G99" s="96"/>
      <c r="H99" s="96"/>
      <c r="I99" s="96"/>
      <c r="J99" s="96"/>
      <c r="K99" s="96"/>
      <c r="L99" s="96"/>
      <c r="M99" s="96"/>
      <c r="N99" s="96"/>
      <c r="O99" s="96"/>
      <c r="P99" s="96"/>
      <c r="Q99" s="96"/>
      <c r="R99" s="96"/>
      <c r="S99" s="96"/>
      <c r="T99" s="96"/>
      <c r="U99" s="96"/>
      <c r="V99" s="96"/>
      <c r="W99" s="96"/>
      <c r="X99" s="96"/>
      <c r="Y99" s="96"/>
      <c r="Z99" s="96"/>
      <c r="AA99" s="96"/>
    </row>
    <row r="100" spans="1:27" x14ac:dyDescent="0.2">
      <c r="A100" s="96"/>
      <c r="B100" s="96"/>
      <c r="C100" s="96"/>
      <c r="D100" s="96"/>
      <c r="E100" s="96"/>
      <c r="F100" s="96"/>
      <c r="G100" s="96"/>
      <c r="H100" s="96"/>
      <c r="I100" s="96"/>
      <c r="J100" s="96"/>
      <c r="K100" s="96"/>
      <c r="L100" s="96"/>
      <c r="M100" s="96"/>
      <c r="N100" s="96"/>
      <c r="O100" s="96"/>
      <c r="P100" s="96"/>
      <c r="Q100" s="96"/>
      <c r="R100" s="96"/>
      <c r="S100" s="96"/>
      <c r="T100" s="96"/>
      <c r="U100" s="96"/>
      <c r="V100" s="96"/>
      <c r="W100" s="96"/>
      <c r="X100" s="96"/>
      <c r="Y100" s="96"/>
      <c r="Z100" s="96"/>
      <c r="AA100" s="96"/>
    </row>
    <row r="101" spans="1:27" x14ac:dyDescent="0.2">
      <c r="A101" s="96"/>
      <c r="B101" s="96"/>
      <c r="C101" s="96"/>
      <c r="D101" s="96"/>
      <c r="E101" s="96"/>
      <c r="F101" s="96"/>
      <c r="G101" s="96"/>
      <c r="H101" s="96"/>
      <c r="I101" s="96"/>
      <c r="J101" s="96"/>
      <c r="K101" s="96"/>
      <c r="L101" s="96"/>
      <c r="M101" s="96"/>
      <c r="N101" s="96"/>
      <c r="O101" s="96"/>
      <c r="P101" s="96"/>
      <c r="Q101" s="96"/>
      <c r="R101" s="96"/>
      <c r="S101" s="96"/>
      <c r="T101" s="96"/>
      <c r="U101" s="96"/>
      <c r="V101" s="96"/>
      <c r="W101" s="96"/>
      <c r="X101" s="96"/>
      <c r="Y101" s="96"/>
      <c r="Z101" s="96"/>
      <c r="AA101" s="96"/>
    </row>
    <row r="102" spans="1:27" x14ac:dyDescent="0.2">
      <c r="A102" s="96"/>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row>
    <row r="103" spans="1:27" x14ac:dyDescent="0.2">
      <c r="A103" s="96"/>
      <c r="B103" s="96"/>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c r="AA103" s="96"/>
    </row>
    <row r="104" spans="1:27" x14ac:dyDescent="0.2">
      <c r="A104" s="96"/>
      <c r="B104" s="96"/>
      <c r="C104" s="96"/>
      <c r="D104" s="96"/>
      <c r="E104" s="96"/>
      <c r="F104" s="96"/>
      <c r="G104" s="96"/>
      <c r="H104" s="96"/>
      <c r="I104" s="96"/>
      <c r="J104" s="96"/>
      <c r="K104" s="96"/>
      <c r="L104" s="96"/>
      <c r="M104" s="96"/>
      <c r="N104" s="96"/>
      <c r="O104" s="96"/>
      <c r="P104" s="96"/>
      <c r="Q104" s="96"/>
      <c r="R104" s="96"/>
      <c r="S104" s="96"/>
      <c r="T104" s="96"/>
      <c r="U104" s="96"/>
      <c r="V104" s="96"/>
      <c r="W104" s="96"/>
      <c r="X104" s="96"/>
      <c r="Y104" s="96"/>
      <c r="Z104" s="96"/>
      <c r="AA104" s="96"/>
    </row>
    <row r="105" spans="1:27" x14ac:dyDescent="0.2">
      <c r="A105" s="96"/>
      <c r="B105" s="96"/>
      <c r="C105" s="96"/>
      <c r="D105" s="96"/>
      <c r="E105" s="96"/>
      <c r="F105" s="96"/>
      <c r="G105" s="96"/>
      <c r="H105" s="96"/>
      <c r="I105" s="96"/>
      <c r="J105" s="96"/>
      <c r="K105" s="96"/>
      <c r="L105" s="96"/>
      <c r="M105" s="96"/>
      <c r="N105" s="96"/>
      <c r="O105" s="96"/>
      <c r="P105" s="96"/>
      <c r="Q105" s="96"/>
      <c r="R105" s="96"/>
      <c r="S105" s="96"/>
      <c r="T105" s="96"/>
      <c r="U105" s="96"/>
      <c r="V105" s="96"/>
      <c r="W105" s="96"/>
      <c r="X105" s="96"/>
      <c r="Y105" s="96"/>
      <c r="Z105" s="96"/>
      <c r="AA105" s="96"/>
    </row>
    <row r="106" spans="1:27" x14ac:dyDescent="0.2">
      <c r="A106" s="96"/>
      <c r="B106" s="96"/>
      <c r="C106" s="96"/>
      <c r="D106" s="96"/>
      <c r="E106" s="96"/>
      <c r="F106" s="96"/>
      <c r="G106" s="96"/>
      <c r="H106" s="96"/>
      <c r="I106" s="96"/>
      <c r="J106" s="96"/>
      <c r="K106" s="96"/>
      <c r="L106" s="96"/>
      <c r="M106" s="96"/>
      <c r="N106" s="96"/>
      <c r="O106" s="96"/>
      <c r="P106" s="96"/>
      <c r="Q106" s="96"/>
      <c r="R106" s="96"/>
      <c r="S106" s="96"/>
      <c r="T106" s="96"/>
      <c r="U106" s="96"/>
      <c r="V106" s="96"/>
      <c r="W106" s="96"/>
      <c r="X106" s="96"/>
      <c r="Y106" s="96"/>
      <c r="Z106" s="96"/>
      <c r="AA106" s="96"/>
    </row>
    <row r="107" spans="1:27" x14ac:dyDescent="0.2">
      <c r="A107" s="96"/>
      <c r="B107" s="96"/>
      <c r="C107" s="96"/>
      <c r="D107" s="96"/>
      <c r="E107" s="96"/>
      <c r="F107" s="96"/>
      <c r="G107" s="96"/>
      <c r="H107" s="96"/>
      <c r="I107" s="96"/>
      <c r="J107" s="96"/>
      <c r="K107" s="96"/>
      <c r="L107" s="96"/>
      <c r="M107" s="96"/>
      <c r="N107" s="96"/>
      <c r="O107" s="96"/>
      <c r="P107" s="96"/>
      <c r="Q107" s="96"/>
      <c r="R107" s="96"/>
      <c r="S107" s="96"/>
      <c r="T107" s="96"/>
      <c r="U107" s="96"/>
      <c r="V107" s="96"/>
      <c r="W107" s="96"/>
      <c r="X107" s="96"/>
      <c r="Y107" s="96"/>
      <c r="Z107" s="96"/>
      <c r="AA107" s="96"/>
    </row>
    <row r="108" spans="1:27" x14ac:dyDescent="0.2">
      <c r="A108" s="96"/>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row>
    <row r="109" spans="1:27" x14ac:dyDescent="0.2">
      <c r="A109" s="96"/>
      <c r="B109" s="96"/>
      <c r="C109" s="96"/>
      <c r="D109" s="96"/>
      <c r="E109" s="96"/>
      <c r="F109" s="96"/>
      <c r="G109" s="96"/>
      <c r="H109" s="96"/>
      <c r="I109" s="96"/>
      <c r="J109" s="96"/>
      <c r="K109" s="96"/>
      <c r="L109" s="96"/>
      <c r="M109" s="96"/>
      <c r="N109" s="96"/>
      <c r="O109" s="96"/>
      <c r="P109" s="96"/>
      <c r="Q109" s="96"/>
      <c r="R109" s="96"/>
      <c r="S109" s="96"/>
      <c r="T109" s="96"/>
      <c r="U109" s="96"/>
      <c r="V109" s="96"/>
      <c r="W109" s="96"/>
      <c r="X109" s="96"/>
      <c r="Y109" s="96"/>
      <c r="Z109" s="96"/>
      <c r="AA109" s="96"/>
    </row>
    <row r="110" spans="1:27" x14ac:dyDescent="0.2">
      <c r="A110" s="96"/>
      <c r="B110" s="96"/>
      <c r="C110" s="96"/>
      <c r="D110" s="96"/>
      <c r="E110" s="96"/>
      <c r="F110" s="96"/>
      <c r="G110" s="96"/>
      <c r="H110" s="96"/>
      <c r="I110" s="96"/>
      <c r="J110" s="96"/>
      <c r="K110" s="96"/>
      <c r="L110" s="96"/>
      <c r="M110" s="96"/>
      <c r="N110" s="96"/>
      <c r="O110" s="96"/>
      <c r="P110" s="96"/>
      <c r="Q110" s="96"/>
      <c r="R110" s="96"/>
      <c r="S110" s="96"/>
      <c r="T110" s="96"/>
      <c r="U110" s="96"/>
      <c r="V110" s="96"/>
      <c r="W110" s="96"/>
      <c r="X110" s="96"/>
      <c r="Y110" s="96"/>
      <c r="Z110" s="96"/>
      <c r="AA110" s="96"/>
    </row>
    <row r="111" spans="1:27" x14ac:dyDescent="0.2">
      <c r="A111" s="96"/>
      <c r="B111" s="96"/>
      <c r="C111" s="96"/>
      <c r="D111" s="96"/>
      <c r="E111" s="96"/>
      <c r="F111" s="96"/>
      <c r="G111" s="96"/>
      <c r="H111" s="96"/>
      <c r="I111" s="96"/>
      <c r="J111" s="96"/>
      <c r="K111" s="96"/>
      <c r="L111" s="96"/>
      <c r="M111" s="96"/>
      <c r="N111" s="96"/>
      <c r="O111" s="96"/>
      <c r="P111" s="96"/>
      <c r="Q111" s="96"/>
      <c r="R111" s="96"/>
      <c r="S111" s="96"/>
      <c r="T111" s="96"/>
      <c r="U111" s="96"/>
      <c r="V111" s="96"/>
      <c r="W111" s="96"/>
      <c r="X111" s="96"/>
      <c r="Y111" s="96"/>
      <c r="Z111" s="96"/>
      <c r="AA111" s="96"/>
    </row>
    <row r="112" spans="1:27" x14ac:dyDescent="0.2">
      <c r="A112" s="96"/>
      <c r="B112" s="96"/>
      <c r="C112" s="96"/>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row>
    <row r="113" spans="1:27" x14ac:dyDescent="0.2">
      <c r="A113" s="96"/>
      <c r="B113" s="96"/>
      <c r="C113" s="96"/>
      <c r="D113" s="96"/>
      <c r="E113" s="96"/>
      <c r="F113" s="96"/>
      <c r="G113" s="96"/>
      <c r="H113" s="96"/>
      <c r="I113" s="96"/>
      <c r="J113" s="96"/>
      <c r="K113" s="96"/>
      <c r="L113" s="96"/>
      <c r="M113" s="96"/>
      <c r="N113" s="96"/>
      <c r="O113" s="96"/>
      <c r="P113" s="96"/>
      <c r="Q113" s="96"/>
      <c r="R113" s="96"/>
      <c r="S113" s="96"/>
      <c r="T113" s="96"/>
      <c r="U113" s="96"/>
      <c r="V113" s="96"/>
      <c r="W113" s="96"/>
      <c r="X113" s="96"/>
      <c r="Y113" s="96"/>
      <c r="Z113" s="96"/>
      <c r="AA113" s="96"/>
    </row>
    <row r="114" spans="1:27" x14ac:dyDescent="0.2">
      <c r="A114" s="96"/>
      <c r="B114" s="96"/>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row>
    <row r="115" spans="1:27" x14ac:dyDescent="0.2">
      <c r="A115" s="96"/>
      <c r="B115" s="96"/>
      <c r="C115" s="96"/>
      <c r="D115" s="96"/>
      <c r="E115" s="96"/>
      <c r="F115" s="96"/>
      <c r="G115" s="96"/>
      <c r="H115" s="96"/>
      <c r="I115" s="96"/>
      <c r="J115" s="96"/>
      <c r="K115" s="96"/>
      <c r="L115" s="96"/>
      <c r="M115" s="96"/>
      <c r="N115" s="96"/>
      <c r="O115" s="96"/>
      <c r="P115" s="96"/>
      <c r="Q115" s="96"/>
      <c r="R115" s="96"/>
      <c r="S115" s="96"/>
      <c r="T115" s="96"/>
      <c r="U115" s="96"/>
      <c r="V115" s="96"/>
      <c r="W115" s="96"/>
      <c r="X115" s="96"/>
      <c r="Y115" s="96"/>
      <c r="Z115" s="96"/>
      <c r="AA115" s="96"/>
    </row>
    <row r="116" spans="1:27" x14ac:dyDescent="0.2">
      <c r="A116" s="96"/>
      <c r="B116" s="96"/>
      <c r="C116" s="9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row>
    <row r="117" spans="1:27" x14ac:dyDescent="0.2">
      <c r="A117" s="96"/>
      <c r="B117" s="96"/>
      <c r="C117" s="9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row>
    <row r="118" spans="1:27" x14ac:dyDescent="0.2">
      <c r="A118" s="96"/>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row>
    <row r="119" spans="1:27" x14ac:dyDescent="0.2">
      <c r="A119" s="96"/>
      <c r="B119" s="96"/>
      <c r="C119" s="96"/>
      <c r="D119" s="96"/>
      <c r="E119" s="96"/>
      <c r="F119" s="96"/>
      <c r="G119" s="96"/>
      <c r="H119" s="96"/>
      <c r="I119" s="96"/>
      <c r="J119" s="96"/>
      <c r="K119" s="96"/>
      <c r="L119" s="96"/>
      <c r="M119" s="96"/>
      <c r="N119" s="96"/>
      <c r="O119" s="96"/>
      <c r="P119" s="96"/>
      <c r="Q119" s="96"/>
      <c r="R119" s="96"/>
      <c r="S119" s="96"/>
      <c r="T119" s="96"/>
      <c r="U119" s="96"/>
      <c r="V119" s="96"/>
      <c r="W119" s="96"/>
      <c r="X119" s="96"/>
      <c r="Y119" s="96"/>
      <c r="Z119" s="96"/>
      <c r="AA119" s="96"/>
    </row>
    <row r="120" spans="1:27" x14ac:dyDescent="0.2">
      <c r="A120" s="96"/>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row>
    <row r="121" spans="1:27" x14ac:dyDescent="0.2">
      <c r="A121" s="96"/>
      <c r="B121" s="96"/>
      <c r="C121" s="96"/>
      <c r="D121" s="96"/>
      <c r="E121" s="96"/>
      <c r="F121" s="96"/>
      <c r="G121" s="96"/>
      <c r="H121" s="96"/>
      <c r="I121" s="96"/>
      <c r="J121" s="96"/>
      <c r="K121" s="96"/>
      <c r="L121" s="96"/>
      <c r="M121" s="96"/>
      <c r="N121" s="96"/>
      <c r="O121" s="96"/>
      <c r="P121" s="96"/>
      <c r="Q121" s="96"/>
      <c r="R121" s="96"/>
      <c r="S121" s="96"/>
      <c r="T121" s="96"/>
      <c r="U121" s="96"/>
      <c r="V121" s="96"/>
      <c r="W121" s="96"/>
      <c r="X121" s="96"/>
      <c r="Y121" s="96"/>
      <c r="Z121" s="96"/>
      <c r="AA121" s="96"/>
    </row>
    <row r="122" spans="1:27" x14ac:dyDescent="0.2">
      <c r="A122" s="96"/>
      <c r="B122" s="96"/>
      <c r="C122" s="96"/>
      <c r="D122" s="96"/>
      <c r="E122" s="96"/>
      <c r="F122" s="96"/>
      <c r="G122" s="96"/>
      <c r="H122" s="96"/>
      <c r="I122" s="96"/>
      <c r="J122" s="96"/>
      <c r="K122" s="96"/>
      <c r="L122" s="96"/>
      <c r="M122" s="96"/>
      <c r="N122" s="96"/>
      <c r="O122" s="96"/>
      <c r="P122" s="96"/>
      <c r="Q122" s="96"/>
      <c r="R122" s="96"/>
      <c r="S122" s="96"/>
      <c r="T122" s="96"/>
      <c r="U122" s="96"/>
      <c r="V122" s="96"/>
      <c r="W122" s="96"/>
      <c r="X122" s="96"/>
      <c r="Y122" s="96"/>
      <c r="Z122" s="96"/>
      <c r="AA122" s="96"/>
    </row>
    <row r="123" spans="1:27" x14ac:dyDescent="0.2">
      <c r="A123" s="96"/>
      <c r="B123" s="96"/>
      <c r="C123" s="96"/>
      <c r="D123" s="96"/>
      <c r="E123" s="96"/>
      <c r="F123" s="96"/>
      <c r="G123" s="96"/>
      <c r="H123" s="96"/>
      <c r="I123" s="96"/>
      <c r="J123" s="96"/>
      <c r="K123" s="96"/>
      <c r="L123" s="96"/>
      <c r="M123" s="96"/>
      <c r="N123" s="96"/>
      <c r="O123" s="96"/>
      <c r="P123" s="96"/>
      <c r="Q123" s="96"/>
      <c r="R123" s="96"/>
      <c r="S123" s="96"/>
      <c r="T123" s="96"/>
      <c r="U123" s="96"/>
      <c r="V123" s="96"/>
      <c r="W123" s="96"/>
      <c r="X123" s="96"/>
      <c r="Y123" s="96"/>
      <c r="Z123" s="96"/>
      <c r="AA123" s="96"/>
    </row>
    <row r="124" spans="1:27" x14ac:dyDescent="0.2">
      <c r="A124" s="96"/>
      <c r="B124" s="96"/>
      <c r="C124" s="96"/>
      <c r="D124" s="96"/>
      <c r="E124" s="96"/>
      <c r="F124" s="96"/>
      <c r="G124" s="96"/>
      <c r="H124" s="96"/>
      <c r="I124" s="96"/>
      <c r="J124" s="96"/>
      <c r="K124" s="96"/>
      <c r="L124" s="96"/>
      <c r="M124" s="96"/>
      <c r="N124" s="96"/>
      <c r="O124" s="96"/>
      <c r="P124" s="96"/>
      <c r="Q124" s="96"/>
      <c r="R124" s="96"/>
      <c r="S124" s="96"/>
      <c r="T124" s="96"/>
      <c r="U124" s="96"/>
      <c r="V124" s="96"/>
      <c r="W124" s="96"/>
      <c r="X124" s="96"/>
      <c r="Y124" s="96"/>
      <c r="Z124" s="96"/>
      <c r="AA124" s="96"/>
    </row>
    <row r="125" spans="1:27" x14ac:dyDescent="0.2">
      <c r="A125" s="96"/>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row>
    <row r="126" spans="1:27" x14ac:dyDescent="0.2">
      <c r="A126" s="96"/>
      <c r="B126" s="96"/>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row>
    <row r="127" spans="1:27" x14ac:dyDescent="0.2">
      <c r="A127" s="96"/>
      <c r="B127" s="96"/>
      <c r="C127" s="96"/>
      <c r="D127" s="96"/>
      <c r="E127" s="96"/>
      <c r="F127" s="96"/>
      <c r="G127" s="96"/>
      <c r="H127" s="96"/>
      <c r="I127" s="96"/>
      <c r="J127" s="96"/>
      <c r="K127" s="96"/>
      <c r="L127" s="96"/>
      <c r="M127" s="96"/>
      <c r="N127" s="96"/>
      <c r="O127" s="96"/>
      <c r="P127" s="96"/>
      <c r="Q127" s="96"/>
      <c r="R127" s="96"/>
      <c r="S127" s="96"/>
      <c r="T127" s="96"/>
      <c r="U127" s="96"/>
      <c r="V127" s="96"/>
      <c r="W127" s="96"/>
      <c r="X127" s="96"/>
      <c r="Y127" s="96"/>
      <c r="Z127" s="96"/>
      <c r="AA127" s="96"/>
    </row>
    <row r="128" spans="1:27" x14ac:dyDescent="0.2">
      <c r="A128" s="96"/>
      <c r="B128" s="96"/>
      <c r="C128" s="96"/>
      <c r="D128" s="96"/>
      <c r="E128" s="96"/>
      <c r="F128" s="96"/>
      <c r="G128" s="96"/>
      <c r="H128" s="96"/>
      <c r="I128" s="96"/>
      <c r="J128" s="96"/>
      <c r="K128" s="96"/>
      <c r="L128" s="96"/>
      <c r="M128" s="96"/>
      <c r="N128" s="96"/>
      <c r="O128" s="96"/>
      <c r="P128" s="96"/>
      <c r="Q128" s="96"/>
      <c r="R128" s="96"/>
      <c r="S128" s="96"/>
      <c r="T128" s="96"/>
      <c r="U128" s="96"/>
      <c r="V128" s="96"/>
      <c r="W128" s="96"/>
      <c r="X128" s="96"/>
      <c r="Y128" s="96"/>
      <c r="Z128" s="96"/>
      <c r="AA128" s="96"/>
    </row>
    <row r="129" spans="1:27" x14ac:dyDescent="0.2">
      <c r="A129" s="96"/>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row>
    <row r="130" spans="1:27" x14ac:dyDescent="0.2">
      <c r="A130" s="96"/>
      <c r="B130" s="96"/>
      <c r="C130" s="96"/>
      <c r="D130" s="96"/>
      <c r="E130" s="96"/>
      <c r="F130" s="96"/>
      <c r="G130" s="96"/>
      <c r="H130" s="96"/>
      <c r="I130" s="96"/>
      <c r="J130" s="96"/>
      <c r="K130" s="96"/>
      <c r="L130" s="96"/>
      <c r="M130" s="96"/>
      <c r="N130" s="96"/>
      <c r="O130" s="96"/>
      <c r="P130" s="96"/>
      <c r="Q130" s="96"/>
      <c r="R130" s="96"/>
      <c r="S130" s="96"/>
      <c r="T130" s="96"/>
      <c r="U130" s="96"/>
      <c r="V130" s="96"/>
      <c r="W130" s="96"/>
      <c r="X130" s="96"/>
      <c r="Y130" s="96"/>
      <c r="Z130" s="96"/>
      <c r="AA130" s="96"/>
    </row>
    <row r="131" spans="1:27" x14ac:dyDescent="0.2">
      <c r="A131" s="96"/>
      <c r="B131" s="96"/>
      <c r="C131" s="96"/>
      <c r="D131" s="96"/>
      <c r="E131" s="96"/>
      <c r="F131" s="96"/>
      <c r="G131" s="96"/>
      <c r="H131" s="96"/>
      <c r="I131" s="96"/>
      <c r="J131" s="96"/>
      <c r="K131" s="96"/>
      <c r="L131" s="96"/>
      <c r="M131" s="96"/>
      <c r="N131" s="96"/>
      <c r="O131" s="96"/>
      <c r="P131" s="96"/>
      <c r="Q131" s="96"/>
      <c r="R131" s="96"/>
      <c r="S131" s="96"/>
      <c r="T131" s="96"/>
      <c r="U131" s="96"/>
      <c r="V131" s="96"/>
      <c r="W131" s="96"/>
      <c r="X131" s="96"/>
      <c r="Y131" s="96"/>
      <c r="Z131" s="96"/>
      <c r="AA131" s="96"/>
    </row>
    <row r="132" spans="1:27" x14ac:dyDescent="0.2">
      <c r="A132" s="96"/>
      <c r="B132" s="96"/>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96"/>
    </row>
    <row r="133" spans="1:27" x14ac:dyDescent="0.2">
      <c r="A133" s="96"/>
      <c r="B133" s="96"/>
      <c r="C133" s="96"/>
      <c r="D133" s="96"/>
      <c r="E133" s="96"/>
      <c r="F133" s="96"/>
      <c r="G133" s="96"/>
      <c r="H133" s="96"/>
      <c r="I133" s="96"/>
      <c r="J133" s="96"/>
      <c r="K133" s="96"/>
      <c r="L133" s="96"/>
      <c r="M133" s="96"/>
      <c r="N133" s="96"/>
      <c r="O133" s="96"/>
      <c r="P133" s="96"/>
      <c r="Q133" s="96"/>
      <c r="R133" s="96"/>
      <c r="S133" s="96"/>
      <c r="T133" s="96"/>
      <c r="U133" s="96"/>
      <c r="V133" s="96"/>
      <c r="W133" s="96"/>
      <c r="X133" s="96"/>
      <c r="Y133" s="96"/>
      <c r="Z133" s="96"/>
      <c r="AA133" s="96"/>
    </row>
    <row r="134" spans="1:27" x14ac:dyDescent="0.2">
      <c r="A134" s="96"/>
      <c r="B134" s="96"/>
      <c r="C134" s="96"/>
      <c r="D134" s="96"/>
      <c r="E134" s="96"/>
      <c r="F134" s="96"/>
      <c r="G134" s="96"/>
      <c r="H134" s="96"/>
      <c r="I134" s="96"/>
      <c r="J134" s="96"/>
      <c r="K134" s="96"/>
      <c r="L134" s="96"/>
      <c r="M134" s="96"/>
      <c r="N134" s="96"/>
      <c r="O134" s="96"/>
      <c r="P134" s="96"/>
      <c r="Q134" s="96"/>
      <c r="R134" s="96"/>
      <c r="S134" s="96"/>
      <c r="T134" s="96"/>
      <c r="U134" s="96"/>
      <c r="V134" s="96"/>
      <c r="W134" s="96"/>
      <c r="X134" s="96"/>
      <c r="Y134" s="96"/>
      <c r="Z134" s="96"/>
      <c r="AA134" s="96"/>
    </row>
    <row r="135" spans="1:27" x14ac:dyDescent="0.2">
      <c r="A135" s="96"/>
      <c r="B135" s="96"/>
      <c r="C135" s="96"/>
      <c r="D135" s="96"/>
      <c r="E135" s="96"/>
      <c r="F135" s="96"/>
      <c r="G135" s="96"/>
      <c r="H135" s="96"/>
      <c r="I135" s="96"/>
      <c r="J135" s="96"/>
      <c r="K135" s="96"/>
      <c r="L135" s="96"/>
      <c r="M135" s="96"/>
      <c r="N135" s="96"/>
      <c r="O135" s="96"/>
      <c r="P135" s="96"/>
      <c r="Q135" s="96"/>
      <c r="R135" s="96"/>
      <c r="S135" s="96"/>
      <c r="T135" s="96"/>
      <c r="U135" s="96"/>
      <c r="V135" s="96"/>
      <c r="W135" s="96"/>
      <c r="X135" s="96"/>
      <c r="Y135" s="96"/>
      <c r="Z135" s="96"/>
      <c r="AA135" s="96"/>
    </row>
    <row r="136" spans="1:27" x14ac:dyDescent="0.2">
      <c r="A136" s="96"/>
      <c r="B136" s="96"/>
      <c r="C136" s="96"/>
      <c r="D136" s="96"/>
      <c r="E136" s="96"/>
      <c r="F136" s="96"/>
      <c r="G136" s="96"/>
      <c r="H136" s="96"/>
      <c r="I136" s="96"/>
      <c r="J136" s="96"/>
      <c r="K136" s="96"/>
      <c r="L136" s="96"/>
      <c r="M136" s="96"/>
      <c r="N136" s="96"/>
      <c r="O136" s="96"/>
      <c r="P136" s="96"/>
      <c r="Q136" s="96"/>
      <c r="R136" s="96"/>
      <c r="S136" s="96"/>
      <c r="T136" s="96"/>
      <c r="U136" s="96"/>
      <c r="V136" s="96"/>
      <c r="W136" s="96"/>
      <c r="X136" s="96"/>
      <c r="Y136" s="96"/>
      <c r="Z136" s="96"/>
      <c r="AA136" s="96"/>
    </row>
    <row r="137" spans="1:27" x14ac:dyDescent="0.2">
      <c r="A137" s="96"/>
      <c r="B137" s="96"/>
      <c r="C137" s="96"/>
      <c r="D137" s="96"/>
      <c r="E137" s="96"/>
      <c r="F137" s="96"/>
      <c r="G137" s="96"/>
      <c r="H137" s="96"/>
      <c r="I137" s="96"/>
      <c r="J137" s="96"/>
      <c r="K137" s="96"/>
      <c r="L137" s="96"/>
      <c r="M137" s="96"/>
      <c r="N137" s="96"/>
      <c r="O137" s="96"/>
      <c r="P137" s="96"/>
      <c r="Q137" s="96"/>
      <c r="R137" s="96"/>
      <c r="S137" s="96"/>
      <c r="T137" s="96"/>
      <c r="U137" s="96"/>
      <c r="V137" s="96"/>
      <c r="W137" s="96"/>
      <c r="X137" s="96"/>
      <c r="Y137" s="96"/>
      <c r="Z137" s="96"/>
      <c r="AA137" s="96"/>
    </row>
    <row r="138" spans="1:27" x14ac:dyDescent="0.2">
      <c r="A138" s="96"/>
      <c r="B138" s="96"/>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row>
    <row r="139" spans="1:27" x14ac:dyDescent="0.2">
      <c r="A139" s="96"/>
      <c r="B139" s="96"/>
      <c r="C139" s="96"/>
      <c r="D139" s="96"/>
      <c r="E139" s="96"/>
      <c r="F139" s="96"/>
      <c r="G139" s="96"/>
      <c r="H139" s="96"/>
      <c r="I139" s="96"/>
      <c r="J139" s="96"/>
      <c r="K139" s="96"/>
      <c r="L139" s="96"/>
      <c r="M139" s="96"/>
      <c r="N139" s="96"/>
      <c r="O139" s="96"/>
      <c r="P139" s="96"/>
      <c r="Q139" s="96"/>
      <c r="R139" s="96"/>
      <c r="S139" s="96"/>
      <c r="T139" s="96"/>
      <c r="U139" s="96"/>
      <c r="V139" s="96"/>
      <c r="W139" s="96"/>
      <c r="X139" s="96"/>
      <c r="Y139" s="96"/>
      <c r="Z139" s="96"/>
      <c r="AA139" s="96"/>
    </row>
    <row r="140" spans="1:27" x14ac:dyDescent="0.2">
      <c r="A140" s="96"/>
      <c r="B140" s="96"/>
      <c r="C140" s="96"/>
      <c r="D140" s="96"/>
      <c r="E140" s="96"/>
      <c r="F140" s="96"/>
      <c r="G140" s="96"/>
      <c r="H140" s="96"/>
      <c r="I140" s="96"/>
      <c r="J140" s="96"/>
      <c r="K140" s="96"/>
      <c r="L140" s="96"/>
      <c r="M140" s="96"/>
      <c r="N140" s="96"/>
      <c r="O140" s="96"/>
      <c r="P140" s="96"/>
      <c r="Q140" s="96"/>
      <c r="R140" s="96"/>
      <c r="S140" s="96"/>
      <c r="T140" s="96"/>
      <c r="U140" s="96"/>
      <c r="V140" s="96"/>
      <c r="W140" s="96"/>
      <c r="X140" s="96"/>
      <c r="Y140" s="96"/>
      <c r="Z140" s="96"/>
      <c r="AA140" s="96"/>
    </row>
    <row r="141" spans="1:27" x14ac:dyDescent="0.2">
      <c r="A141" s="96"/>
      <c r="B141" s="96"/>
      <c r="C141" s="96"/>
      <c r="D141" s="96"/>
      <c r="E141" s="96"/>
      <c r="F141" s="96"/>
      <c r="G141" s="96"/>
      <c r="H141" s="96"/>
      <c r="I141" s="96"/>
      <c r="J141" s="96"/>
      <c r="K141" s="96"/>
      <c r="L141" s="96"/>
      <c r="M141" s="96"/>
      <c r="N141" s="96"/>
      <c r="O141" s="96"/>
      <c r="P141" s="96"/>
      <c r="Q141" s="96"/>
      <c r="R141" s="96"/>
      <c r="S141" s="96"/>
      <c r="T141" s="96"/>
      <c r="U141" s="96"/>
      <c r="V141" s="96"/>
      <c r="W141" s="96"/>
      <c r="X141" s="96"/>
      <c r="Y141" s="96"/>
      <c r="Z141" s="96"/>
      <c r="AA141" s="96"/>
    </row>
    <row r="142" spans="1:27" x14ac:dyDescent="0.2">
      <c r="A142" s="96"/>
      <c r="B142" s="96"/>
      <c r="C142" s="96"/>
      <c r="D142" s="96"/>
      <c r="E142" s="96"/>
      <c r="F142" s="96"/>
      <c r="G142" s="96"/>
      <c r="H142" s="96"/>
      <c r="I142" s="96"/>
      <c r="J142" s="96"/>
      <c r="K142" s="96"/>
      <c r="L142" s="96"/>
      <c r="M142" s="96"/>
      <c r="N142" s="96"/>
      <c r="O142" s="96"/>
      <c r="P142" s="96"/>
      <c r="Q142" s="96"/>
      <c r="R142" s="96"/>
      <c r="S142" s="96"/>
      <c r="T142" s="96"/>
      <c r="U142" s="96"/>
      <c r="V142" s="96"/>
      <c r="W142" s="96"/>
      <c r="X142" s="96"/>
      <c r="Y142" s="96"/>
      <c r="Z142" s="96"/>
      <c r="AA142" s="96"/>
    </row>
    <row r="143" spans="1:27" x14ac:dyDescent="0.2">
      <c r="A143" s="96"/>
      <c r="B143" s="96"/>
      <c r="C143" s="96"/>
      <c r="D143" s="96"/>
      <c r="E143" s="96"/>
      <c r="F143" s="96"/>
      <c r="G143" s="96"/>
      <c r="H143" s="96"/>
      <c r="I143" s="96"/>
      <c r="J143" s="96"/>
      <c r="K143" s="96"/>
      <c r="L143" s="96"/>
      <c r="M143" s="96"/>
      <c r="N143" s="96"/>
      <c r="O143" s="96"/>
      <c r="P143" s="96"/>
      <c r="Q143" s="96"/>
      <c r="R143" s="96"/>
      <c r="S143" s="96"/>
      <c r="T143" s="96"/>
      <c r="U143" s="96"/>
      <c r="V143" s="96"/>
      <c r="W143" s="96"/>
      <c r="X143" s="96"/>
      <c r="Y143" s="96"/>
      <c r="Z143" s="96"/>
      <c r="AA143" s="96"/>
    </row>
    <row r="144" spans="1:27" x14ac:dyDescent="0.2">
      <c r="A144" s="96"/>
      <c r="B144" s="96"/>
      <c r="C144" s="96"/>
      <c r="D144" s="96"/>
      <c r="E144" s="96"/>
      <c r="F144" s="96"/>
      <c r="G144" s="96"/>
      <c r="H144" s="96"/>
      <c r="I144" s="96"/>
      <c r="J144" s="96"/>
      <c r="K144" s="96"/>
      <c r="L144" s="96"/>
      <c r="M144" s="96"/>
      <c r="N144" s="96"/>
      <c r="O144" s="96"/>
      <c r="P144" s="96"/>
      <c r="Q144" s="96"/>
      <c r="R144" s="96"/>
      <c r="S144" s="96"/>
      <c r="T144" s="96"/>
      <c r="U144" s="96"/>
      <c r="V144" s="96"/>
      <c r="W144" s="96"/>
      <c r="X144" s="96"/>
      <c r="Y144" s="96"/>
      <c r="Z144" s="96"/>
      <c r="AA144" s="96"/>
    </row>
    <row r="145" spans="1:27" x14ac:dyDescent="0.2">
      <c r="A145" s="96"/>
      <c r="B145" s="96"/>
      <c r="C145" s="96"/>
      <c r="D145" s="96"/>
      <c r="E145" s="96"/>
      <c r="F145" s="96"/>
      <c r="G145" s="96"/>
      <c r="H145" s="96"/>
      <c r="I145" s="96"/>
      <c r="J145" s="96"/>
      <c r="K145" s="96"/>
      <c r="L145" s="96"/>
      <c r="M145" s="96"/>
      <c r="N145" s="96"/>
      <c r="O145" s="96"/>
      <c r="P145" s="96"/>
      <c r="Q145" s="96"/>
      <c r="R145" s="96"/>
      <c r="S145" s="96"/>
      <c r="T145" s="96"/>
      <c r="U145" s="96"/>
      <c r="V145" s="96"/>
      <c r="W145" s="96"/>
      <c r="X145" s="96"/>
      <c r="Y145" s="96"/>
      <c r="Z145" s="96"/>
      <c r="AA145" s="96"/>
    </row>
    <row r="146" spans="1:27" x14ac:dyDescent="0.2">
      <c r="A146" s="96"/>
      <c r="B146" s="96"/>
      <c r="C146" s="96"/>
      <c r="D146" s="96"/>
      <c r="E146" s="96"/>
      <c r="F146" s="96"/>
      <c r="G146" s="96"/>
      <c r="H146" s="96"/>
      <c r="I146" s="96"/>
      <c r="J146" s="96"/>
      <c r="K146" s="96"/>
      <c r="L146" s="96"/>
      <c r="M146" s="96"/>
      <c r="N146" s="96"/>
      <c r="O146" s="96"/>
      <c r="P146" s="96"/>
      <c r="Q146" s="96"/>
      <c r="R146" s="96"/>
      <c r="S146" s="96"/>
      <c r="T146" s="96"/>
      <c r="U146" s="96"/>
      <c r="V146" s="96"/>
      <c r="W146" s="96"/>
      <c r="X146" s="96"/>
      <c r="Y146" s="96"/>
      <c r="Z146" s="96"/>
      <c r="AA146" s="96"/>
    </row>
    <row r="147" spans="1:27" x14ac:dyDescent="0.2">
      <c r="A147" s="96"/>
      <c r="B147" s="96"/>
      <c r="C147" s="96"/>
      <c r="D147" s="96"/>
      <c r="E147" s="96"/>
      <c r="F147" s="96"/>
      <c r="G147" s="96"/>
      <c r="H147" s="96"/>
      <c r="I147" s="96"/>
      <c r="J147" s="96"/>
      <c r="K147" s="96"/>
      <c r="L147" s="96"/>
      <c r="M147" s="96"/>
      <c r="N147" s="96"/>
      <c r="O147" s="96"/>
      <c r="P147" s="96"/>
      <c r="Q147" s="96"/>
      <c r="R147" s="96"/>
      <c r="S147" s="96"/>
      <c r="T147" s="96"/>
      <c r="U147" s="96"/>
      <c r="V147" s="96"/>
      <c r="W147" s="96"/>
      <c r="X147" s="96"/>
      <c r="Y147" s="96"/>
      <c r="Z147" s="96"/>
      <c r="AA147" s="96"/>
    </row>
    <row r="148" spans="1:27" x14ac:dyDescent="0.2">
      <c r="A148" s="96"/>
      <c r="B148" s="96"/>
      <c r="C148" s="96"/>
      <c r="D148" s="96"/>
      <c r="E148" s="96"/>
      <c r="F148" s="96"/>
      <c r="G148" s="96"/>
      <c r="H148" s="96"/>
      <c r="I148" s="96"/>
      <c r="J148" s="96"/>
      <c r="K148" s="96"/>
      <c r="L148" s="96"/>
      <c r="M148" s="96"/>
      <c r="N148" s="96"/>
      <c r="O148" s="96"/>
      <c r="P148" s="96"/>
      <c r="Q148" s="96"/>
      <c r="R148" s="96"/>
      <c r="S148" s="96"/>
      <c r="T148" s="96"/>
      <c r="U148" s="96"/>
      <c r="V148" s="96"/>
      <c r="W148" s="96"/>
      <c r="X148" s="96"/>
      <c r="Y148" s="96"/>
      <c r="Z148" s="96"/>
      <c r="AA148" s="96"/>
    </row>
    <row r="149" spans="1:27" x14ac:dyDescent="0.2">
      <c r="A149" s="96"/>
      <c r="B149" s="96"/>
      <c r="C149" s="96"/>
      <c r="D149" s="96"/>
      <c r="E149" s="96"/>
      <c r="F149" s="96"/>
      <c r="G149" s="96"/>
      <c r="H149" s="96"/>
      <c r="I149" s="96"/>
      <c r="J149" s="96"/>
      <c r="K149" s="96"/>
      <c r="L149" s="96"/>
      <c r="M149" s="96"/>
      <c r="N149" s="96"/>
      <c r="O149" s="96"/>
      <c r="P149" s="96"/>
      <c r="Q149" s="96"/>
      <c r="R149" s="96"/>
      <c r="S149" s="96"/>
      <c r="T149" s="96"/>
      <c r="U149" s="96"/>
      <c r="V149" s="96"/>
      <c r="W149" s="96"/>
      <c r="X149" s="96"/>
      <c r="Y149" s="96"/>
      <c r="Z149" s="96"/>
      <c r="AA149" s="96"/>
    </row>
    <row r="150" spans="1:27" x14ac:dyDescent="0.2">
      <c r="A150" s="96"/>
      <c r="B150" s="96"/>
      <c r="C150" s="96"/>
      <c r="D150" s="96"/>
      <c r="E150" s="96"/>
      <c r="F150" s="96"/>
      <c r="G150" s="96"/>
      <c r="H150" s="96"/>
      <c r="I150" s="96"/>
      <c r="J150" s="96"/>
      <c r="K150" s="96"/>
      <c r="L150" s="96"/>
      <c r="M150" s="96"/>
      <c r="N150" s="96"/>
      <c r="O150" s="96"/>
      <c r="P150" s="96"/>
      <c r="Q150" s="96"/>
      <c r="R150" s="96"/>
      <c r="S150" s="96"/>
      <c r="T150" s="96"/>
      <c r="U150" s="96"/>
      <c r="V150" s="96"/>
      <c r="W150" s="96"/>
      <c r="X150" s="96"/>
      <c r="Y150" s="96"/>
      <c r="Z150" s="96"/>
      <c r="AA150" s="96"/>
    </row>
    <row r="151" spans="1:27" x14ac:dyDescent="0.2">
      <c r="A151" s="96"/>
      <c r="B151" s="96"/>
      <c r="C151" s="96"/>
      <c r="D151" s="96"/>
      <c r="E151" s="96"/>
      <c r="F151" s="96"/>
      <c r="G151" s="96"/>
      <c r="H151" s="96"/>
      <c r="I151" s="96"/>
      <c r="J151" s="96"/>
      <c r="K151" s="96"/>
      <c r="L151" s="96"/>
      <c r="M151" s="96"/>
      <c r="N151" s="96"/>
      <c r="O151" s="96"/>
      <c r="P151" s="96"/>
      <c r="Q151" s="96"/>
      <c r="R151" s="96"/>
      <c r="S151" s="96"/>
      <c r="T151" s="96"/>
      <c r="U151" s="96"/>
      <c r="V151" s="96"/>
      <c r="W151" s="96"/>
      <c r="X151" s="96"/>
      <c r="Y151" s="96"/>
      <c r="Z151" s="96"/>
      <c r="AA151" s="96"/>
    </row>
    <row r="152" spans="1:27" x14ac:dyDescent="0.2">
      <c r="A152" s="96"/>
      <c r="B152" s="96"/>
      <c r="C152" s="96"/>
      <c r="D152" s="96"/>
      <c r="E152" s="96"/>
      <c r="F152" s="96"/>
      <c r="G152" s="96"/>
      <c r="H152" s="96"/>
      <c r="I152" s="96"/>
      <c r="J152" s="96"/>
      <c r="K152" s="96"/>
      <c r="L152" s="96"/>
      <c r="M152" s="96"/>
      <c r="N152" s="96"/>
      <c r="O152" s="96"/>
      <c r="P152" s="96"/>
      <c r="Q152" s="96"/>
      <c r="R152" s="96"/>
      <c r="S152" s="96"/>
      <c r="T152" s="96"/>
      <c r="U152" s="96"/>
      <c r="V152" s="96"/>
      <c r="W152" s="96"/>
      <c r="X152" s="96"/>
      <c r="Y152" s="96"/>
      <c r="Z152" s="96"/>
      <c r="AA152" s="96"/>
    </row>
    <row r="153" spans="1:27" x14ac:dyDescent="0.2">
      <c r="A153" s="96"/>
      <c r="B153" s="96"/>
      <c r="C153" s="96"/>
      <c r="D153" s="96"/>
      <c r="E153" s="96"/>
      <c r="F153" s="96"/>
      <c r="G153" s="96"/>
      <c r="H153" s="96"/>
      <c r="I153" s="96"/>
      <c r="J153" s="96"/>
      <c r="K153" s="96"/>
      <c r="L153" s="96"/>
      <c r="M153" s="96"/>
      <c r="N153" s="96"/>
      <c r="O153" s="96"/>
      <c r="P153" s="96"/>
      <c r="Q153" s="96"/>
      <c r="R153" s="96"/>
      <c r="S153" s="96"/>
      <c r="T153" s="96"/>
      <c r="U153" s="96"/>
      <c r="V153" s="96"/>
      <c r="W153" s="96"/>
      <c r="X153" s="96"/>
      <c r="Y153" s="96"/>
      <c r="Z153" s="96"/>
      <c r="AA153" s="96"/>
    </row>
    <row r="154" spans="1:27" x14ac:dyDescent="0.2">
      <c r="A154" s="96"/>
      <c r="B154" s="96"/>
      <c r="C154" s="96"/>
      <c r="D154" s="96"/>
      <c r="E154" s="96"/>
      <c r="F154" s="96"/>
      <c r="G154" s="96"/>
      <c r="H154" s="96"/>
      <c r="I154" s="96"/>
      <c r="J154" s="96"/>
      <c r="K154" s="96"/>
      <c r="L154" s="96"/>
      <c r="M154" s="96"/>
      <c r="N154" s="96"/>
      <c r="O154" s="96"/>
      <c r="P154" s="96"/>
      <c r="Q154" s="96"/>
      <c r="R154" s="96"/>
      <c r="S154" s="96"/>
      <c r="T154" s="96"/>
      <c r="U154" s="96"/>
      <c r="V154" s="96"/>
      <c r="W154" s="96"/>
      <c r="X154" s="96"/>
      <c r="Y154" s="96"/>
      <c r="Z154" s="96"/>
      <c r="AA154" s="96"/>
    </row>
    <row r="155" spans="1:27" x14ac:dyDescent="0.2">
      <c r="A155" s="96"/>
      <c r="B155" s="96"/>
      <c r="C155" s="96"/>
      <c r="D155" s="96"/>
      <c r="E155" s="96"/>
      <c r="F155" s="96"/>
      <c r="G155" s="96"/>
      <c r="H155" s="96"/>
      <c r="I155" s="96"/>
      <c r="J155" s="96"/>
      <c r="K155" s="96"/>
      <c r="L155" s="96"/>
      <c r="M155" s="96"/>
      <c r="N155" s="96"/>
      <c r="O155" s="96"/>
      <c r="P155" s="96"/>
      <c r="Q155" s="96"/>
      <c r="R155" s="96"/>
      <c r="S155" s="96"/>
      <c r="T155" s="96"/>
      <c r="U155" s="96"/>
      <c r="V155" s="96"/>
      <c r="W155" s="96"/>
      <c r="X155" s="96"/>
      <c r="Y155" s="96"/>
      <c r="Z155" s="96"/>
      <c r="AA155" s="96"/>
    </row>
    <row r="156" spans="1:27" x14ac:dyDescent="0.2">
      <c r="A156" s="96"/>
      <c r="B156" s="96"/>
      <c r="C156" s="96"/>
      <c r="D156" s="96"/>
      <c r="E156" s="96"/>
      <c r="F156" s="96"/>
      <c r="G156" s="96"/>
      <c r="H156" s="96"/>
      <c r="I156" s="96"/>
      <c r="J156" s="96"/>
      <c r="K156" s="96"/>
      <c r="L156" s="96"/>
      <c r="M156" s="96"/>
      <c r="N156" s="96"/>
      <c r="O156" s="96"/>
      <c r="P156" s="96"/>
      <c r="Q156" s="96"/>
      <c r="R156" s="96"/>
      <c r="S156" s="96"/>
      <c r="T156" s="96"/>
      <c r="U156" s="96"/>
      <c r="V156" s="96"/>
      <c r="W156" s="96"/>
      <c r="X156" s="96"/>
      <c r="Y156" s="96"/>
      <c r="Z156" s="96"/>
      <c r="AA156" s="96"/>
    </row>
    <row r="157" spans="1:27" x14ac:dyDescent="0.2">
      <c r="A157" s="96"/>
      <c r="B157" s="96"/>
      <c r="C157" s="96"/>
      <c r="D157" s="96"/>
      <c r="E157" s="96"/>
      <c r="F157" s="96"/>
      <c r="G157" s="96"/>
      <c r="H157" s="96"/>
      <c r="I157" s="96"/>
      <c r="J157" s="96"/>
      <c r="K157" s="96"/>
      <c r="L157" s="96"/>
      <c r="M157" s="96"/>
      <c r="N157" s="96"/>
      <c r="O157" s="96"/>
      <c r="P157" s="96"/>
      <c r="Q157" s="96"/>
      <c r="R157" s="96"/>
      <c r="S157" s="96"/>
      <c r="T157" s="96"/>
      <c r="U157" s="96"/>
      <c r="V157" s="96"/>
      <c r="W157" s="96"/>
      <c r="X157" s="96"/>
      <c r="Y157" s="96"/>
      <c r="Z157" s="96"/>
      <c r="AA157" s="96"/>
    </row>
    <row r="158" spans="1:27" x14ac:dyDescent="0.2">
      <c r="A158" s="96"/>
      <c r="B158" s="96"/>
      <c r="C158" s="96"/>
      <c r="D158" s="96"/>
      <c r="E158" s="96"/>
      <c r="F158" s="96"/>
      <c r="G158" s="96"/>
      <c r="H158" s="96"/>
      <c r="I158" s="96"/>
      <c r="J158" s="96"/>
      <c r="K158" s="96"/>
      <c r="L158" s="96"/>
      <c r="M158" s="96"/>
      <c r="N158" s="96"/>
      <c r="O158" s="96"/>
      <c r="P158" s="96"/>
      <c r="Q158" s="96"/>
      <c r="R158" s="96"/>
      <c r="S158" s="96"/>
      <c r="T158" s="96"/>
      <c r="U158" s="96"/>
      <c r="V158" s="96"/>
      <c r="W158" s="96"/>
      <c r="X158" s="96"/>
      <c r="Y158" s="96"/>
      <c r="Z158" s="96"/>
      <c r="AA158" s="96"/>
    </row>
    <row r="159" spans="1:27" x14ac:dyDescent="0.2">
      <c r="A159" s="96"/>
      <c r="B159" s="96"/>
      <c r="C159" s="96"/>
      <c r="D159" s="96"/>
      <c r="E159" s="96"/>
      <c r="F159" s="96"/>
      <c r="G159" s="96"/>
      <c r="H159" s="96"/>
      <c r="I159" s="96"/>
      <c r="J159" s="96"/>
      <c r="K159" s="96"/>
      <c r="L159" s="96"/>
      <c r="M159" s="96"/>
      <c r="N159" s="96"/>
      <c r="O159" s="96"/>
      <c r="P159" s="96"/>
      <c r="Q159" s="96"/>
      <c r="R159" s="96"/>
      <c r="S159" s="96"/>
      <c r="T159" s="96"/>
      <c r="U159" s="96"/>
      <c r="V159" s="96"/>
      <c r="W159" s="96"/>
      <c r="X159" s="96"/>
      <c r="Y159" s="96"/>
      <c r="Z159" s="96"/>
      <c r="AA159" s="96"/>
    </row>
    <row r="160" spans="1:27" x14ac:dyDescent="0.2">
      <c r="A160" s="96"/>
      <c r="B160" s="96"/>
      <c r="C160" s="96"/>
      <c r="D160" s="96"/>
      <c r="E160" s="96"/>
      <c r="F160" s="96"/>
      <c r="G160" s="96"/>
      <c r="H160" s="96"/>
      <c r="I160" s="96"/>
      <c r="J160" s="96"/>
      <c r="K160" s="96"/>
      <c r="L160" s="96"/>
      <c r="M160" s="96"/>
      <c r="N160" s="96"/>
      <c r="O160" s="96"/>
      <c r="P160" s="96"/>
      <c r="Q160" s="96"/>
      <c r="R160" s="96"/>
      <c r="S160" s="96"/>
      <c r="T160" s="96"/>
      <c r="U160" s="96"/>
      <c r="V160" s="96"/>
      <c r="W160" s="96"/>
      <c r="X160" s="96"/>
      <c r="Y160" s="96"/>
      <c r="Z160" s="96"/>
      <c r="AA160" s="96"/>
    </row>
    <row r="161" spans="1:27" x14ac:dyDescent="0.2">
      <c r="A161" s="96"/>
      <c r="B161" s="96"/>
      <c r="C161" s="96"/>
      <c r="D161" s="96"/>
      <c r="E161" s="96"/>
      <c r="F161" s="96"/>
      <c r="G161" s="96"/>
      <c r="H161" s="96"/>
      <c r="I161" s="96"/>
      <c r="J161" s="96"/>
      <c r="K161" s="96"/>
      <c r="L161" s="96"/>
      <c r="M161" s="96"/>
      <c r="N161" s="96"/>
      <c r="O161" s="96"/>
      <c r="P161" s="96"/>
      <c r="Q161" s="96"/>
      <c r="R161" s="96"/>
      <c r="S161" s="96"/>
      <c r="T161" s="96"/>
      <c r="U161" s="96"/>
      <c r="V161" s="96"/>
      <c r="W161" s="96"/>
      <c r="X161" s="96"/>
      <c r="Y161" s="96"/>
      <c r="Z161" s="96"/>
      <c r="AA161" s="96"/>
    </row>
    <row r="162" spans="1:27" x14ac:dyDescent="0.2">
      <c r="A162" s="96"/>
      <c r="B162" s="96"/>
      <c r="C162" s="96"/>
      <c r="D162" s="96"/>
      <c r="E162" s="96"/>
      <c r="F162" s="96"/>
      <c r="G162" s="96"/>
      <c r="H162" s="96"/>
      <c r="I162" s="96"/>
      <c r="J162" s="96"/>
      <c r="K162" s="96"/>
      <c r="L162" s="96"/>
      <c r="M162" s="96"/>
      <c r="N162" s="96"/>
      <c r="O162" s="96"/>
      <c r="P162" s="96"/>
      <c r="Q162" s="96"/>
      <c r="R162" s="96"/>
      <c r="S162" s="96"/>
      <c r="T162" s="96"/>
      <c r="U162" s="96"/>
      <c r="V162" s="96"/>
      <c r="W162" s="96"/>
      <c r="X162" s="96"/>
      <c r="Y162" s="96"/>
      <c r="Z162" s="96"/>
      <c r="AA162" s="96"/>
    </row>
    <row r="163" spans="1:27" x14ac:dyDescent="0.2">
      <c r="A163" s="96"/>
      <c r="B163" s="96"/>
      <c r="C163" s="96"/>
      <c r="D163" s="96"/>
      <c r="E163" s="96"/>
      <c r="F163" s="96"/>
      <c r="G163" s="96"/>
      <c r="H163" s="96"/>
      <c r="I163" s="96"/>
      <c r="J163" s="96"/>
      <c r="K163" s="96"/>
      <c r="L163" s="96"/>
      <c r="M163" s="96"/>
      <c r="N163" s="96"/>
      <c r="O163" s="96"/>
      <c r="P163" s="96"/>
      <c r="Q163" s="96"/>
      <c r="R163" s="96"/>
      <c r="S163" s="96"/>
      <c r="T163" s="96"/>
      <c r="U163" s="96"/>
      <c r="V163" s="96"/>
      <c r="W163" s="96"/>
      <c r="X163" s="96"/>
      <c r="Y163" s="96"/>
      <c r="Z163" s="96"/>
      <c r="AA163" s="96"/>
    </row>
    <row r="164" spans="1:27" x14ac:dyDescent="0.2">
      <c r="A164" s="96"/>
      <c r="B164" s="96"/>
      <c r="C164" s="96"/>
      <c r="D164" s="96"/>
      <c r="E164" s="96"/>
      <c r="F164" s="96"/>
      <c r="G164" s="96"/>
      <c r="H164" s="96"/>
      <c r="I164" s="96"/>
      <c r="J164" s="96"/>
      <c r="K164" s="96"/>
      <c r="L164" s="96"/>
      <c r="M164" s="96"/>
      <c r="N164" s="96"/>
      <c r="O164" s="96"/>
      <c r="P164" s="96"/>
      <c r="Q164" s="96"/>
      <c r="R164" s="96"/>
      <c r="S164" s="96"/>
      <c r="T164" s="96"/>
      <c r="U164" s="96"/>
      <c r="V164" s="96"/>
      <c r="W164" s="96"/>
      <c r="X164" s="96"/>
      <c r="Y164" s="96"/>
      <c r="Z164" s="96"/>
      <c r="AA164" s="96"/>
    </row>
    <row r="165" spans="1:27" x14ac:dyDescent="0.2">
      <c r="A165" s="96"/>
      <c r="B165" s="96"/>
      <c r="C165" s="96"/>
      <c r="D165" s="96"/>
      <c r="E165" s="96"/>
      <c r="F165" s="96"/>
      <c r="G165" s="96"/>
      <c r="H165" s="96"/>
      <c r="I165" s="96"/>
      <c r="J165" s="96"/>
      <c r="K165" s="96"/>
      <c r="L165" s="96"/>
      <c r="M165" s="96"/>
      <c r="N165" s="96"/>
      <c r="O165" s="96"/>
      <c r="P165" s="96"/>
      <c r="Q165" s="96"/>
      <c r="R165" s="96"/>
      <c r="S165" s="96"/>
      <c r="T165" s="96"/>
      <c r="U165" s="96"/>
      <c r="V165" s="96"/>
      <c r="W165" s="96"/>
      <c r="X165" s="96"/>
      <c r="Y165" s="96"/>
      <c r="Z165" s="96"/>
      <c r="AA165" s="96"/>
    </row>
    <row r="166" spans="1:27" x14ac:dyDescent="0.2">
      <c r="A166" s="96"/>
      <c r="B166" s="96"/>
      <c r="C166" s="96"/>
      <c r="D166" s="96"/>
      <c r="E166" s="96"/>
      <c r="F166" s="96"/>
      <c r="G166" s="96"/>
      <c r="H166" s="96"/>
      <c r="I166" s="96"/>
      <c r="J166" s="96"/>
      <c r="K166" s="96"/>
      <c r="L166" s="96"/>
      <c r="M166" s="96"/>
      <c r="N166" s="96"/>
      <c r="O166" s="96"/>
      <c r="P166" s="96"/>
      <c r="Q166" s="96"/>
      <c r="R166" s="96"/>
      <c r="S166" s="96"/>
      <c r="T166" s="96"/>
      <c r="U166" s="96"/>
      <c r="V166" s="96"/>
      <c r="W166" s="96"/>
      <c r="X166" s="96"/>
      <c r="Y166" s="96"/>
      <c r="Z166" s="96"/>
      <c r="AA166" s="96"/>
    </row>
    <row r="167" spans="1:27" x14ac:dyDescent="0.2">
      <c r="A167" s="96"/>
      <c r="B167" s="96"/>
      <c r="C167" s="96"/>
      <c r="D167" s="96"/>
      <c r="E167" s="96"/>
      <c r="F167" s="96"/>
      <c r="G167" s="96"/>
      <c r="H167" s="96"/>
      <c r="I167" s="96"/>
      <c r="J167" s="96"/>
      <c r="K167" s="96"/>
      <c r="L167" s="96"/>
      <c r="M167" s="96"/>
      <c r="N167" s="96"/>
      <c r="O167" s="96"/>
      <c r="P167" s="96"/>
      <c r="Q167" s="96"/>
      <c r="R167" s="96"/>
      <c r="S167" s="96"/>
      <c r="T167" s="96"/>
      <c r="U167" s="96"/>
      <c r="V167" s="96"/>
      <c r="W167" s="96"/>
      <c r="X167" s="96"/>
      <c r="Y167" s="96"/>
      <c r="Z167" s="96"/>
      <c r="AA167" s="96"/>
    </row>
    <row r="168" spans="1:27" x14ac:dyDescent="0.2">
      <c r="A168" s="96"/>
      <c r="B168" s="96"/>
      <c r="C168" s="96"/>
      <c r="D168" s="96"/>
      <c r="E168" s="96"/>
      <c r="F168" s="96"/>
      <c r="G168" s="96"/>
      <c r="H168" s="96"/>
      <c r="I168" s="96"/>
      <c r="J168" s="96"/>
      <c r="K168" s="96"/>
      <c r="L168" s="96"/>
      <c r="M168" s="96"/>
      <c r="N168" s="96"/>
      <c r="O168" s="96"/>
      <c r="P168" s="96"/>
      <c r="Q168" s="96"/>
      <c r="R168" s="96"/>
      <c r="S168" s="96"/>
      <c r="T168" s="96"/>
      <c r="U168" s="96"/>
      <c r="V168" s="96"/>
      <c r="W168" s="96"/>
      <c r="X168" s="96"/>
      <c r="Y168" s="96"/>
      <c r="Z168" s="96"/>
      <c r="AA168" s="96"/>
    </row>
    <row r="169" spans="1:27" x14ac:dyDescent="0.2">
      <c r="A169" s="96"/>
      <c r="B169" s="96"/>
      <c r="C169" s="96"/>
      <c r="D169" s="96"/>
      <c r="E169" s="96"/>
      <c r="F169" s="96"/>
      <c r="G169" s="96"/>
      <c r="H169" s="96"/>
      <c r="I169" s="96"/>
      <c r="J169" s="96"/>
      <c r="K169" s="96"/>
      <c r="L169" s="96"/>
      <c r="M169" s="96"/>
      <c r="N169" s="96"/>
      <c r="O169" s="96"/>
      <c r="P169" s="96"/>
      <c r="Q169" s="96"/>
      <c r="R169" s="96"/>
      <c r="S169" s="96"/>
      <c r="T169" s="96"/>
      <c r="U169" s="96"/>
      <c r="V169" s="96"/>
      <c r="W169" s="96"/>
      <c r="X169" s="96"/>
      <c r="Y169" s="96"/>
      <c r="Z169" s="96"/>
      <c r="AA169" s="96"/>
    </row>
    <row r="170" spans="1:27" x14ac:dyDescent="0.2">
      <c r="A170" s="96"/>
      <c r="B170" s="96"/>
      <c r="C170" s="96"/>
      <c r="D170" s="96"/>
      <c r="E170" s="96"/>
      <c r="F170" s="96"/>
      <c r="G170" s="96"/>
      <c r="H170" s="96"/>
      <c r="I170" s="96"/>
      <c r="J170" s="96"/>
      <c r="K170" s="96"/>
      <c r="L170" s="96"/>
      <c r="M170" s="96"/>
      <c r="N170" s="96"/>
      <c r="O170" s="96"/>
      <c r="P170" s="96"/>
      <c r="Q170" s="96"/>
      <c r="R170" s="96"/>
      <c r="S170" s="96"/>
      <c r="T170" s="96"/>
      <c r="U170" s="96"/>
      <c r="V170" s="96"/>
      <c r="W170" s="96"/>
      <c r="X170" s="96"/>
      <c r="Y170" s="96"/>
      <c r="Z170" s="96"/>
      <c r="AA170" s="96"/>
    </row>
    <row r="171" spans="1:27" x14ac:dyDescent="0.2">
      <c r="A171" s="96"/>
      <c r="B171" s="96"/>
      <c r="C171" s="96"/>
      <c r="D171" s="96"/>
      <c r="E171" s="96"/>
      <c r="F171" s="96"/>
      <c r="G171" s="96"/>
      <c r="H171" s="96"/>
      <c r="I171" s="96"/>
      <c r="J171" s="96"/>
      <c r="K171" s="96"/>
      <c r="L171" s="96"/>
      <c r="M171" s="96"/>
      <c r="N171" s="96"/>
      <c r="O171" s="96"/>
      <c r="P171" s="96"/>
      <c r="Q171" s="96"/>
      <c r="R171" s="96"/>
      <c r="S171" s="96"/>
      <c r="T171" s="96"/>
      <c r="U171" s="96"/>
      <c r="V171" s="96"/>
      <c r="W171" s="96"/>
      <c r="X171" s="96"/>
      <c r="Y171" s="96"/>
      <c r="Z171" s="96"/>
      <c r="AA171" s="96"/>
    </row>
    <row r="172" spans="1:27" x14ac:dyDescent="0.2">
      <c r="A172" s="96"/>
      <c r="B172" s="96"/>
      <c r="C172" s="96"/>
      <c r="D172" s="96"/>
      <c r="E172" s="96"/>
      <c r="F172" s="96"/>
      <c r="G172" s="96"/>
      <c r="H172" s="96"/>
      <c r="I172" s="96"/>
      <c r="J172" s="96"/>
      <c r="K172" s="96"/>
      <c r="L172" s="96"/>
      <c r="M172" s="96"/>
      <c r="N172" s="96"/>
      <c r="O172" s="96"/>
      <c r="P172" s="96"/>
      <c r="Q172" s="96"/>
      <c r="R172" s="96"/>
      <c r="S172" s="96"/>
      <c r="T172" s="96"/>
      <c r="U172" s="96"/>
      <c r="V172" s="96"/>
      <c r="W172" s="96"/>
      <c r="X172" s="96"/>
      <c r="Y172" s="96"/>
      <c r="Z172" s="96"/>
      <c r="AA172" s="96"/>
    </row>
    <row r="173" spans="1:27" x14ac:dyDescent="0.2">
      <c r="A173" s="96"/>
      <c r="B173" s="96"/>
      <c r="C173" s="96"/>
      <c r="D173" s="96"/>
      <c r="E173" s="96"/>
      <c r="F173" s="96"/>
      <c r="G173" s="96"/>
      <c r="H173" s="96"/>
      <c r="I173" s="96"/>
      <c r="J173" s="96"/>
      <c r="K173" s="96"/>
      <c r="L173" s="96"/>
      <c r="M173" s="96"/>
      <c r="N173" s="96"/>
      <c r="O173" s="96"/>
      <c r="P173" s="96"/>
      <c r="Q173" s="96"/>
      <c r="R173" s="96"/>
      <c r="S173" s="96"/>
      <c r="T173" s="96"/>
      <c r="U173" s="96"/>
      <c r="V173" s="96"/>
      <c r="W173" s="96"/>
      <c r="X173" s="96"/>
      <c r="Y173" s="96"/>
      <c r="Z173" s="96"/>
      <c r="AA173" s="96"/>
    </row>
    <row r="174" spans="1:27" x14ac:dyDescent="0.2">
      <c r="A174" s="96"/>
      <c r="B174" s="96"/>
      <c r="C174" s="96"/>
      <c r="D174" s="96"/>
      <c r="E174" s="96"/>
      <c r="F174" s="96"/>
      <c r="G174" s="96"/>
      <c r="H174" s="96"/>
      <c r="I174" s="96"/>
      <c r="J174" s="96"/>
      <c r="K174" s="96"/>
      <c r="L174" s="96"/>
      <c r="M174" s="96"/>
      <c r="N174" s="96"/>
      <c r="O174" s="96"/>
      <c r="P174" s="96"/>
      <c r="Q174" s="96"/>
      <c r="R174" s="96"/>
      <c r="S174" s="96"/>
      <c r="T174" s="96"/>
      <c r="U174" s="96"/>
      <c r="V174" s="96"/>
      <c r="W174" s="96"/>
      <c r="X174" s="96"/>
      <c r="Y174" s="96"/>
      <c r="Z174" s="96"/>
      <c r="AA174" s="96"/>
    </row>
    <row r="175" spans="1:27" x14ac:dyDescent="0.2">
      <c r="A175" s="96"/>
      <c r="B175" s="96"/>
      <c r="C175" s="96"/>
      <c r="D175" s="96"/>
      <c r="E175" s="96"/>
      <c r="F175" s="96"/>
      <c r="G175" s="96"/>
      <c r="H175" s="96"/>
      <c r="I175" s="96"/>
      <c r="J175" s="96"/>
      <c r="K175" s="96"/>
      <c r="L175" s="96"/>
      <c r="M175" s="96"/>
      <c r="N175" s="96"/>
      <c r="O175" s="96"/>
      <c r="P175" s="96"/>
      <c r="Q175" s="96"/>
      <c r="R175" s="96"/>
      <c r="S175" s="96"/>
      <c r="T175" s="96"/>
      <c r="U175" s="96"/>
      <c r="V175" s="96"/>
      <c r="W175" s="96"/>
      <c r="X175" s="96"/>
      <c r="Y175" s="96"/>
      <c r="Z175" s="96"/>
      <c r="AA175" s="96"/>
    </row>
    <row r="176" spans="1:27" x14ac:dyDescent="0.2">
      <c r="A176" s="96"/>
      <c r="B176" s="96"/>
      <c r="C176" s="96"/>
      <c r="D176" s="96"/>
      <c r="E176" s="96"/>
      <c r="F176" s="96"/>
      <c r="G176" s="96"/>
      <c r="H176" s="96"/>
      <c r="I176" s="96"/>
      <c r="J176" s="96"/>
      <c r="K176" s="96"/>
      <c r="L176" s="96"/>
      <c r="M176" s="96"/>
      <c r="N176" s="96"/>
      <c r="O176" s="96"/>
      <c r="P176" s="96"/>
      <c r="Q176" s="96"/>
      <c r="R176" s="96"/>
      <c r="S176" s="96"/>
      <c r="T176" s="96"/>
      <c r="U176" s="96"/>
      <c r="V176" s="96"/>
      <c r="W176" s="96"/>
      <c r="X176" s="96"/>
      <c r="Y176" s="96"/>
      <c r="Z176" s="96"/>
      <c r="AA176" s="96"/>
    </row>
    <row r="177" spans="1:27" x14ac:dyDescent="0.2">
      <c r="A177" s="96"/>
      <c r="B177" s="96"/>
      <c r="C177" s="96"/>
      <c r="D177" s="96"/>
      <c r="E177" s="96"/>
      <c r="F177" s="96"/>
      <c r="G177" s="96"/>
      <c r="H177" s="96"/>
      <c r="I177" s="96"/>
      <c r="J177" s="96"/>
      <c r="K177" s="96"/>
      <c r="L177" s="96"/>
      <c r="M177" s="96"/>
      <c r="N177" s="96"/>
      <c r="O177" s="96"/>
      <c r="P177" s="96"/>
      <c r="Q177" s="96"/>
      <c r="R177" s="96"/>
      <c r="S177" s="96"/>
      <c r="T177" s="96"/>
      <c r="U177" s="96"/>
      <c r="V177" s="96"/>
      <c r="W177" s="96"/>
      <c r="X177" s="96"/>
      <c r="Y177" s="96"/>
      <c r="Z177" s="96"/>
      <c r="AA177" s="96"/>
    </row>
    <row r="178" spans="1:27" x14ac:dyDescent="0.2">
      <c r="A178" s="96"/>
      <c r="B178" s="96"/>
      <c r="C178" s="96"/>
      <c r="D178" s="96"/>
      <c r="E178" s="96"/>
      <c r="F178" s="96"/>
      <c r="G178" s="96"/>
      <c r="H178" s="96"/>
      <c r="I178" s="96"/>
      <c r="J178" s="96"/>
      <c r="K178" s="96"/>
      <c r="L178" s="96"/>
      <c r="M178" s="96"/>
      <c r="N178" s="96"/>
      <c r="O178" s="96"/>
      <c r="P178" s="96"/>
      <c r="Q178" s="96"/>
      <c r="R178" s="96"/>
      <c r="S178" s="96"/>
      <c r="T178" s="96"/>
      <c r="U178" s="96"/>
      <c r="V178" s="96"/>
      <c r="W178" s="96"/>
      <c r="X178" s="96"/>
      <c r="Y178" s="96"/>
      <c r="Z178" s="96"/>
      <c r="AA178" s="96"/>
    </row>
    <row r="179" spans="1:27" x14ac:dyDescent="0.2">
      <c r="A179" s="96"/>
      <c r="B179" s="96"/>
      <c r="C179" s="96"/>
      <c r="D179" s="96"/>
      <c r="E179" s="96"/>
      <c r="F179" s="96"/>
      <c r="G179" s="96"/>
      <c r="H179" s="96"/>
      <c r="I179" s="96"/>
      <c r="J179" s="96"/>
      <c r="K179" s="96"/>
      <c r="L179" s="96"/>
      <c r="M179" s="96"/>
      <c r="N179" s="96"/>
      <c r="O179" s="96"/>
      <c r="P179" s="96"/>
      <c r="Q179" s="96"/>
      <c r="R179" s="96"/>
      <c r="S179" s="96"/>
      <c r="T179" s="96"/>
      <c r="U179" s="96"/>
      <c r="V179" s="96"/>
      <c r="W179" s="96"/>
      <c r="X179" s="96"/>
      <c r="Y179" s="96"/>
      <c r="Z179" s="96"/>
      <c r="AA179" s="96"/>
    </row>
    <row r="180" spans="1:27" x14ac:dyDescent="0.2">
      <c r="A180" s="96"/>
      <c r="B180" s="96"/>
      <c r="C180" s="96"/>
      <c r="D180" s="96"/>
      <c r="E180" s="96"/>
      <c r="F180" s="96"/>
      <c r="G180" s="96"/>
      <c r="H180" s="96"/>
      <c r="I180" s="96"/>
      <c r="J180" s="96"/>
      <c r="K180" s="96"/>
      <c r="L180" s="96"/>
      <c r="M180" s="96"/>
      <c r="N180" s="96"/>
      <c r="O180" s="96"/>
      <c r="P180" s="96"/>
      <c r="Q180" s="96"/>
      <c r="R180" s="96"/>
      <c r="S180" s="96"/>
      <c r="T180" s="96"/>
      <c r="U180" s="96"/>
      <c r="V180" s="96"/>
      <c r="W180" s="96"/>
      <c r="X180" s="96"/>
      <c r="Y180" s="96"/>
      <c r="Z180" s="96"/>
      <c r="AA180" s="96"/>
    </row>
    <row r="181" spans="1:27" x14ac:dyDescent="0.2">
      <c r="A181" s="96"/>
      <c r="B181" s="96"/>
      <c r="C181" s="96"/>
      <c r="D181" s="96"/>
      <c r="E181" s="96"/>
      <c r="F181" s="96"/>
      <c r="G181" s="96"/>
      <c r="H181" s="96"/>
      <c r="I181" s="96"/>
      <c r="J181" s="96"/>
      <c r="K181" s="96"/>
      <c r="L181" s="96"/>
      <c r="M181" s="96"/>
      <c r="N181" s="96"/>
      <c r="O181" s="96"/>
      <c r="P181" s="96"/>
      <c r="Q181" s="96"/>
      <c r="R181" s="96"/>
      <c r="S181" s="96"/>
      <c r="T181" s="96"/>
      <c r="U181" s="96"/>
      <c r="V181" s="96"/>
      <c r="W181" s="96"/>
      <c r="X181" s="96"/>
      <c r="Y181" s="96"/>
      <c r="Z181" s="96"/>
      <c r="AA181" s="96"/>
    </row>
    <row r="182" spans="1:27" x14ac:dyDescent="0.2">
      <c r="A182" s="96"/>
      <c r="B182" s="96"/>
      <c r="C182" s="96"/>
      <c r="D182" s="96"/>
      <c r="E182" s="96"/>
      <c r="F182" s="96"/>
      <c r="G182" s="96"/>
      <c r="H182" s="96"/>
      <c r="I182" s="96"/>
      <c r="J182" s="96"/>
      <c r="K182" s="96"/>
      <c r="L182" s="96"/>
      <c r="M182" s="96"/>
      <c r="N182" s="96"/>
      <c r="O182" s="96"/>
      <c r="P182" s="96"/>
      <c r="Q182" s="96"/>
      <c r="R182" s="96"/>
      <c r="S182" s="96"/>
      <c r="T182" s="96"/>
      <c r="U182" s="96"/>
      <c r="V182" s="96"/>
      <c r="W182" s="96"/>
      <c r="X182" s="96"/>
      <c r="Y182" s="96"/>
      <c r="Z182" s="96"/>
      <c r="AA182" s="96"/>
    </row>
    <row r="183" spans="1:27" x14ac:dyDescent="0.2">
      <c r="A183" s="96"/>
      <c r="B183" s="96"/>
      <c r="C183" s="96"/>
      <c r="D183" s="96"/>
      <c r="E183" s="96"/>
      <c r="F183" s="96"/>
      <c r="G183" s="96"/>
      <c r="H183" s="96"/>
      <c r="I183" s="96"/>
      <c r="J183" s="96"/>
      <c r="K183" s="96"/>
      <c r="L183" s="96"/>
      <c r="M183" s="96"/>
      <c r="N183" s="96"/>
      <c r="O183" s="96"/>
      <c r="P183" s="96"/>
      <c r="Q183" s="96"/>
      <c r="R183" s="96"/>
      <c r="S183" s="96"/>
      <c r="T183" s="96"/>
      <c r="U183" s="96"/>
      <c r="V183" s="96"/>
      <c r="W183" s="96"/>
      <c r="X183" s="96"/>
      <c r="Y183" s="96"/>
      <c r="Z183" s="96"/>
      <c r="AA183" s="96"/>
    </row>
    <row r="184" spans="1:27" x14ac:dyDescent="0.2">
      <c r="A184" s="96"/>
      <c r="B184" s="96"/>
      <c r="C184" s="96"/>
      <c r="D184" s="96"/>
      <c r="E184" s="96"/>
      <c r="F184" s="96"/>
      <c r="G184" s="96"/>
      <c r="H184" s="96"/>
      <c r="I184" s="96"/>
      <c r="J184" s="96"/>
      <c r="K184" s="96"/>
      <c r="L184" s="96"/>
      <c r="M184" s="96"/>
      <c r="N184" s="96"/>
      <c r="O184" s="96"/>
      <c r="P184" s="96"/>
      <c r="Q184" s="96"/>
      <c r="R184" s="96"/>
      <c r="S184" s="96"/>
      <c r="T184" s="96"/>
      <c r="U184" s="96"/>
      <c r="V184" s="96"/>
      <c r="W184" s="96"/>
      <c r="X184" s="96"/>
      <c r="Y184" s="96"/>
      <c r="Z184" s="96"/>
      <c r="AA184" s="96"/>
    </row>
    <row r="185" spans="1:27" x14ac:dyDescent="0.2">
      <c r="A185" s="96"/>
      <c r="B185" s="96"/>
      <c r="C185" s="96"/>
      <c r="D185" s="96"/>
      <c r="E185" s="96"/>
      <c r="F185" s="96"/>
      <c r="G185" s="96"/>
      <c r="H185" s="96"/>
      <c r="I185" s="96"/>
      <c r="J185" s="96"/>
      <c r="K185" s="96"/>
      <c r="L185" s="96"/>
      <c r="M185" s="96"/>
      <c r="N185" s="96"/>
      <c r="O185" s="96"/>
      <c r="P185" s="96"/>
      <c r="Q185" s="96"/>
      <c r="R185" s="96"/>
      <c r="S185" s="96"/>
      <c r="T185" s="96"/>
      <c r="U185" s="96"/>
      <c r="V185" s="96"/>
      <c r="W185" s="96"/>
      <c r="X185" s="96"/>
      <c r="Y185" s="96"/>
      <c r="Z185" s="96"/>
      <c r="AA185" s="96"/>
    </row>
    <row r="186" spans="1:27" x14ac:dyDescent="0.2">
      <c r="A186" s="96"/>
      <c r="B186" s="96"/>
      <c r="C186" s="96"/>
      <c r="D186" s="96"/>
      <c r="E186" s="96"/>
      <c r="F186" s="96"/>
      <c r="G186" s="96"/>
      <c r="H186" s="96"/>
      <c r="I186" s="96"/>
      <c r="J186" s="96"/>
      <c r="K186" s="96"/>
      <c r="L186" s="96"/>
      <c r="M186" s="96"/>
      <c r="N186" s="96"/>
      <c r="O186" s="96"/>
      <c r="P186" s="96"/>
      <c r="Q186" s="96"/>
      <c r="R186" s="96"/>
      <c r="S186" s="96"/>
      <c r="T186" s="96"/>
      <c r="U186" s="96"/>
      <c r="V186" s="96"/>
      <c r="W186" s="96"/>
      <c r="X186" s="96"/>
      <c r="Y186" s="96"/>
      <c r="Z186" s="96"/>
      <c r="AA186" s="96"/>
    </row>
    <row r="187" spans="1:27" x14ac:dyDescent="0.2">
      <c r="A187" s="96"/>
      <c r="B187" s="96"/>
      <c r="C187" s="96"/>
      <c r="D187" s="96"/>
      <c r="E187" s="96"/>
      <c r="F187" s="96"/>
      <c r="G187" s="96"/>
      <c r="H187" s="96"/>
      <c r="I187" s="96"/>
      <c r="J187" s="96"/>
      <c r="K187" s="96"/>
      <c r="L187" s="96"/>
      <c r="M187" s="96"/>
      <c r="N187" s="96"/>
      <c r="O187" s="96"/>
      <c r="P187" s="96"/>
      <c r="Q187" s="96"/>
      <c r="R187" s="96"/>
      <c r="S187" s="96"/>
      <c r="T187" s="96"/>
      <c r="U187" s="96"/>
      <c r="V187" s="96"/>
      <c r="W187" s="96"/>
      <c r="X187" s="96"/>
      <c r="Y187" s="96"/>
      <c r="Z187" s="96"/>
      <c r="AA187" s="96"/>
    </row>
    <row r="188" spans="1:27" x14ac:dyDescent="0.2">
      <c r="A188" s="96"/>
      <c r="B188" s="96"/>
      <c r="C188" s="96"/>
      <c r="D188" s="96"/>
      <c r="E188" s="96"/>
      <c r="F188" s="96"/>
      <c r="G188" s="96"/>
      <c r="H188" s="96"/>
      <c r="I188" s="96"/>
      <c r="J188" s="96"/>
      <c r="K188" s="96"/>
      <c r="L188" s="96"/>
      <c r="M188" s="96"/>
      <c r="N188" s="96"/>
      <c r="O188" s="96"/>
      <c r="P188" s="96"/>
      <c r="Q188" s="96"/>
      <c r="R188" s="96"/>
      <c r="S188" s="96"/>
      <c r="T188" s="96"/>
      <c r="U188" s="96"/>
      <c r="V188" s="96"/>
      <c r="W188" s="96"/>
      <c r="X188" s="96"/>
      <c r="Y188" s="96"/>
      <c r="Z188" s="96"/>
      <c r="AA188" s="96"/>
    </row>
    <row r="189" spans="1:27" x14ac:dyDescent="0.2">
      <c r="A189" s="96"/>
      <c r="B189" s="96"/>
      <c r="C189" s="96"/>
      <c r="D189" s="96"/>
      <c r="E189" s="96"/>
      <c r="F189" s="96"/>
      <c r="G189" s="96"/>
      <c r="H189" s="96"/>
      <c r="I189" s="96"/>
      <c r="J189" s="96"/>
      <c r="K189" s="96"/>
      <c r="L189" s="96"/>
      <c r="M189" s="96"/>
      <c r="N189" s="96"/>
      <c r="O189" s="96"/>
      <c r="P189" s="96"/>
      <c r="Q189" s="96"/>
      <c r="R189" s="96"/>
      <c r="S189" s="96"/>
      <c r="T189" s="96"/>
      <c r="U189" s="96"/>
      <c r="V189" s="96"/>
      <c r="W189" s="96"/>
      <c r="X189" s="96"/>
      <c r="Y189" s="96"/>
      <c r="Z189" s="96"/>
      <c r="AA189" s="96"/>
    </row>
    <row r="190" spans="1:27" x14ac:dyDescent="0.2">
      <c r="A190" s="96"/>
      <c r="B190" s="96"/>
      <c r="C190" s="96"/>
      <c r="D190" s="96"/>
      <c r="E190" s="96"/>
      <c r="F190" s="96"/>
      <c r="G190" s="96"/>
      <c r="H190" s="96"/>
      <c r="I190" s="96"/>
      <c r="J190" s="96"/>
      <c r="K190" s="96"/>
      <c r="L190" s="96"/>
      <c r="M190" s="96"/>
      <c r="N190" s="96"/>
      <c r="O190" s="96"/>
      <c r="P190" s="96"/>
      <c r="Q190" s="96"/>
      <c r="R190" s="96"/>
      <c r="S190" s="96"/>
      <c r="T190" s="96"/>
      <c r="U190" s="96"/>
      <c r="V190" s="96"/>
      <c r="W190" s="96"/>
      <c r="X190" s="96"/>
      <c r="Y190" s="96"/>
      <c r="Z190" s="96"/>
      <c r="AA190" s="96"/>
    </row>
    <row r="191" spans="1:27" x14ac:dyDescent="0.2">
      <c r="A191" s="96"/>
      <c r="B191" s="96"/>
      <c r="C191" s="96"/>
      <c r="D191" s="96"/>
      <c r="E191" s="96"/>
      <c r="F191" s="96"/>
      <c r="G191" s="96"/>
      <c r="H191" s="96"/>
      <c r="I191" s="96"/>
      <c r="J191" s="96"/>
      <c r="K191" s="96"/>
      <c r="L191" s="96"/>
      <c r="M191" s="96"/>
      <c r="N191" s="96"/>
      <c r="O191" s="96"/>
      <c r="P191" s="96"/>
      <c r="Q191" s="96"/>
      <c r="R191" s="96"/>
      <c r="S191" s="96"/>
      <c r="T191" s="96"/>
      <c r="U191" s="96"/>
      <c r="V191" s="96"/>
      <c r="W191" s="96"/>
      <c r="X191" s="96"/>
      <c r="Y191" s="96"/>
      <c r="Z191" s="96"/>
      <c r="AA191" s="96"/>
    </row>
    <row r="192" spans="1:27" x14ac:dyDescent="0.2">
      <c r="A192" s="96"/>
      <c r="B192" s="96"/>
      <c r="C192" s="96"/>
      <c r="D192" s="96"/>
      <c r="E192" s="96"/>
      <c r="F192" s="96"/>
      <c r="G192" s="96"/>
      <c r="H192" s="96"/>
      <c r="I192" s="96"/>
      <c r="J192" s="96"/>
      <c r="K192" s="96"/>
      <c r="L192" s="96"/>
      <c r="M192" s="96"/>
      <c r="N192" s="96"/>
      <c r="O192" s="96"/>
      <c r="P192" s="96"/>
      <c r="Q192" s="96"/>
      <c r="R192" s="96"/>
      <c r="S192" s="96"/>
      <c r="T192" s="96"/>
      <c r="U192" s="96"/>
      <c r="V192" s="96"/>
      <c r="W192" s="96"/>
      <c r="X192" s="96"/>
      <c r="Y192" s="96"/>
      <c r="Z192" s="96"/>
      <c r="AA192" s="96"/>
    </row>
    <row r="193" spans="1:27" x14ac:dyDescent="0.2">
      <c r="A193" s="96"/>
      <c r="B193" s="96"/>
      <c r="C193" s="96"/>
      <c r="D193" s="96"/>
      <c r="E193" s="96"/>
      <c r="F193" s="96"/>
      <c r="G193" s="96"/>
      <c r="H193" s="96"/>
      <c r="I193" s="96"/>
      <c r="J193" s="96"/>
      <c r="K193" s="96"/>
      <c r="L193" s="96"/>
      <c r="M193" s="96"/>
      <c r="N193" s="96"/>
      <c r="O193" s="96"/>
      <c r="P193" s="96"/>
      <c r="Q193" s="96"/>
      <c r="R193" s="96"/>
      <c r="S193" s="96"/>
      <c r="T193" s="96"/>
      <c r="U193" s="96"/>
      <c r="V193" s="96"/>
      <c r="W193" s="96"/>
      <c r="X193" s="96"/>
      <c r="Y193" s="96"/>
      <c r="Z193" s="96"/>
      <c r="AA193" s="96"/>
    </row>
    <row r="194" spans="1:27" x14ac:dyDescent="0.2">
      <c r="A194" s="96"/>
      <c r="B194" s="96"/>
      <c r="C194" s="96"/>
      <c r="D194" s="96"/>
      <c r="E194" s="96"/>
      <c r="F194" s="96"/>
      <c r="G194" s="96"/>
      <c r="H194" s="96"/>
      <c r="I194" s="96"/>
      <c r="J194" s="96"/>
      <c r="K194" s="96"/>
      <c r="L194" s="96"/>
      <c r="M194" s="96"/>
      <c r="N194" s="96"/>
      <c r="O194" s="96"/>
      <c r="P194" s="96"/>
      <c r="Q194" s="96"/>
      <c r="R194" s="96"/>
      <c r="S194" s="96"/>
      <c r="T194" s="96"/>
      <c r="U194" s="96"/>
      <c r="V194" s="96"/>
      <c r="W194" s="96"/>
      <c r="X194" s="96"/>
      <c r="Y194" s="96"/>
      <c r="Z194" s="96"/>
      <c r="AA194" s="96"/>
    </row>
    <row r="195" spans="1:27" x14ac:dyDescent="0.2">
      <c r="A195" s="96"/>
      <c r="B195" s="96"/>
      <c r="C195" s="96"/>
      <c r="D195" s="96"/>
      <c r="E195" s="96"/>
      <c r="F195" s="96"/>
      <c r="G195" s="96"/>
      <c r="H195" s="96"/>
      <c r="I195" s="96"/>
      <c r="J195" s="96"/>
      <c r="K195" s="96"/>
      <c r="L195" s="96"/>
      <c r="M195" s="96"/>
      <c r="N195" s="96"/>
      <c r="O195" s="96"/>
      <c r="P195" s="96"/>
      <c r="Q195" s="96"/>
      <c r="R195" s="96"/>
      <c r="S195" s="96"/>
      <c r="T195" s="96"/>
      <c r="U195" s="96"/>
      <c r="V195" s="96"/>
      <c r="W195" s="96"/>
      <c r="X195" s="96"/>
      <c r="Y195" s="96"/>
      <c r="Z195" s="96"/>
      <c r="AA195" s="96"/>
    </row>
    <row r="196" spans="1:27" x14ac:dyDescent="0.2">
      <c r="A196" s="96"/>
      <c r="B196" s="96"/>
      <c r="C196" s="96"/>
      <c r="D196" s="96"/>
      <c r="E196" s="96"/>
      <c r="F196" s="96"/>
      <c r="G196" s="96"/>
      <c r="H196" s="96"/>
      <c r="I196" s="96"/>
      <c r="J196" s="96"/>
      <c r="K196" s="96"/>
      <c r="L196" s="96"/>
      <c r="M196" s="96"/>
      <c r="N196" s="96"/>
      <c r="O196" s="96"/>
      <c r="P196" s="96"/>
      <c r="Q196" s="96"/>
      <c r="R196" s="96"/>
      <c r="S196" s="96"/>
      <c r="T196" s="96"/>
      <c r="U196" s="96"/>
      <c r="V196" s="96"/>
      <c r="W196" s="96"/>
      <c r="X196" s="96"/>
      <c r="Y196" s="96"/>
      <c r="Z196" s="96"/>
      <c r="AA196" s="96"/>
    </row>
    <row r="197" spans="1:27" x14ac:dyDescent="0.2">
      <c r="A197" s="96"/>
      <c r="B197" s="96"/>
      <c r="C197" s="96"/>
      <c r="D197" s="96"/>
      <c r="E197" s="96"/>
      <c r="F197" s="96"/>
      <c r="G197" s="96"/>
      <c r="H197" s="96"/>
      <c r="I197" s="96"/>
      <c r="J197" s="96"/>
      <c r="K197" s="96"/>
      <c r="L197" s="96"/>
      <c r="M197" s="96"/>
      <c r="N197" s="96"/>
      <c r="O197" s="96"/>
      <c r="P197" s="96"/>
      <c r="Q197" s="96"/>
      <c r="R197" s="96"/>
      <c r="S197" s="96"/>
      <c r="T197" s="96"/>
      <c r="U197" s="96"/>
      <c r="V197" s="96"/>
      <c r="W197" s="96"/>
      <c r="X197" s="96"/>
      <c r="Y197" s="96"/>
      <c r="Z197" s="96"/>
      <c r="AA197" s="96"/>
    </row>
    <row r="198" spans="1:27" x14ac:dyDescent="0.2">
      <c r="A198" s="96"/>
      <c r="B198" s="96"/>
      <c r="C198" s="96"/>
      <c r="D198" s="96"/>
      <c r="E198" s="96"/>
      <c r="F198" s="96"/>
      <c r="G198" s="96"/>
      <c r="H198" s="96"/>
      <c r="I198" s="96"/>
      <c r="J198" s="96"/>
      <c r="K198" s="96"/>
      <c r="L198" s="96"/>
      <c r="M198" s="96"/>
      <c r="N198" s="96"/>
      <c r="O198" s="96"/>
      <c r="P198" s="96"/>
      <c r="Q198" s="96"/>
      <c r="R198" s="96"/>
      <c r="S198" s="96"/>
      <c r="T198" s="96"/>
      <c r="U198" s="96"/>
      <c r="V198" s="96"/>
      <c r="W198" s="96"/>
      <c r="X198" s="96"/>
      <c r="Y198" s="96"/>
      <c r="Z198" s="96"/>
      <c r="AA198" s="96"/>
    </row>
    <row r="199" spans="1:27" x14ac:dyDescent="0.2">
      <c r="A199" s="96"/>
      <c r="B199" s="96"/>
      <c r="C199" s="96"/>
      <c r="D199" s="96"/>
      <c r="E199" s="96"/>
      <c r="F199" s="96"/>
      <c r="G199" s="96"/>
      <c r="H199" s="96"/>
      <c r="I199" s="96"/>
      <c r="J199" s="96"/>
      <c r="K199" s="96"/>
      <c r="L199" s="96"/>
      <c r="M199" s="96"/>
      <c r="N199" s="96"/>
      <c r="O199" s="96"/>
      <c r="P199" s="96"/>
      <c r="Q199" s="96"/>
      <c r="R199" s="96"/>
      <c r="S199" s="96"/>
      <c r="T199" s="96"/>
      <c r="U199" s="96"/>
      <c r="V199" s="96"/>
      <c r="W199" s="96"/>
      <c r="X199" s="96"/>
      <c r="Y199" s="96"/>
      <c r="Z199" s="96"/>
      <c r="AA199" s="96"/>
    </row>
    <row r="200" spans="1:27" x14ac:dyDescent="0.2">
      <c r="A200" s="96"/>
      <c r="B200" s="96"/>
      <c r="C200" s="96"/>
      <c r="D200" s="96"/>
      <c r="E200" s="96"/>
      <c r="F200" s="96"/>
      <c r="G200" s="96"/>
      <c r="H200" s="96"/>
      <c r="I200" s="96"/>
      <c r="J200" s="96"/>
      <c r="K200" s="96"/>
      <c r="L200" s="96"/>
      <c r="M200" s="96"/>
      <c r="N200" s="96"/>
      <c r="O200" s="96"/>
      <c r="P200" s="96"/>
      <c r="Q200" s="96"/>
      <c r="R200" s="96"/>
      <c r="S200" s="96"/>
      <c r="T200" s="96"/>
      <c r="U200" s="96"/>
      <c r="V200" s="96"/>
      <c r="W200" s="96"/>
      <c r="X200" s="96"/>
      <c r="Y200" s="96"/>
      <c r="Z200" s="96"/>
      <c r="AA200" s="96"/>
    </row>
    <row r="201" spans="1:27" x14ac:dyDescent="0.2">
      <c r="A201" s="96"/>
      <c r="B201" s="96"/>
      <c r="C201" s="96"/>
      <c r="D201" s="96"/>
      <c r="E201" s="96"/>
      <c r="F201" s="96"/>
      <c r="G201" s="96"/>
      <c r="H201" s="96"/>
      <c r="I201" s="96"/>
      <c r="J201" s="96"/>
      <c r="K201" s="96"/>
      <c r="L201" s="96"/>
      <c r="M201" s="96"/>
      <c r="N201" s="96"/>
      <c r="O201" s="96"/>
      <c r="P201" s="96"/>
      <c r="Q201" s="96"/>
      <c r="R201" s="96"/>
      <c r="S201" s="96"/>
      <c r="T201" s="96"/>
      <c r="U201" s="96"/>
      <c r="V201" s="96"/>
      <c r="W201" s="96"/>
      <c r="X201" s="96"/>
      <c r="Y201" s="96"/>
      <c r="Z201" s="96"/>
      <c r="AA201" s="96"/>
    </row>
    <row r="202" spans="1:27" x14ac:dyDescent="0.2">
      <c r="A202" s="96"/>
      <c r="B202" s="96"/>
      <c r="C202" s="96"/>
      <c r="D202" s="96"/>
      <c r="E202" s="96"/>
      <c r="F202" s="96"/>
      <c r="G202" s="96"/>
      <c r="H202" s="96"/>
      <c r="I202" s="96"/>
      <c r="J202" s="96"/>
      <c r="K202" s="96"/>
      <c r="L202" s="96"/>
      <c r="M202" s="96"/>
      <c r="N202" s="96"/>
      <c r="O202" s="96"/>
      <c r="P202" s="96"/>
      <c r="Q202" s="96"/>
      <c r="R202" s="96"/>
      <c r="S202" s="96"/>
      <c r="T202" s="96"/>
      <c r="U202" s="96"/>
      <c r="V202" s="96"/>
      <c r="W202" s="96"/>
      <c r="X202" s="96"/>
      <c r="Y202" s="96"/>
      <c r="Z202" s="96"/>
      <c r="AA202" s="96"/>
    </row>
    <row r="203" spans="1:27" x14ac:dyDescent="0.2">
      <c r="A203" s="96"/>
      <c r="B203" s="96"/>
      <c r="C203" s="96"/>
      <c r="D203" s="96"/>
      <c r="E203" s="96"/>
      <c r="F203" s="96"/>
      <c r="G203" s="96"/>
      <c r="H203" s="96"/>
      <c r="I203" s="96"/>
      <c r="J203" s="96"/>
      <c r="K203" s="96"/>
      <c r="L203" s="96"/>
      <c r="M203" s="96"/>
      <c r="N203" s="96"/>
      <c r="O203" s="96"/>
      <c r="P203" s="96"/>
      <c r="Q203" s="96"/>
      <c r="R203" s="96"/>
      <c r="S203" s="96"/>
      <c r="T203" s="96"/>
      <c r="U203" s="96"/>
      <c r="V203" s="96"/>
      <c r="W203" s="96"/>
      <c r="X203" s="96"/>
      <c r="Y203" s="96"/>
      <c r="Z203" s="96"/>
      <c r="AA203" s="96"/>
    </row>
    <row r="204" spans="1:27" x14ac:dyDescent="0.2">
      <c r="A204" s="96"/>
      <c r="B204" s="96"/>
      <c r="C204" s="96"/>
      <c r="D204" s="96"/>
      <c r="E204" s="96"/>
      <c r="F204" s="96"/>
      <c r="G204" s="96"/>
      <c r="H204" s="96"/>
      <c r="I204" s="96"/>
      <c r="J204" s="96"/>
      <c r="K204" s="96"/>
      <c r="L204" s="96"/>
      <c r="M204" s="96"/>
      <c r="N204" s="96"/>
      <c r="O204" s="96"/>
      <c r="P204" s="96"/>
      <c r="Q204" s="96"/>
      <c r="R204" s="96"/>
      <c r="S204" s="96"/>
      <c r="T204" s="96"/>
      <c r="U204" s="96"/>
      <c r="V204" s="96"/>
      <c r="W204" s="96"/>
      <c r="X204" s="96"/>
      <c r="Y204" s="96"/>
      <c r="Z204" s="96"/>
      <c r="AA204" s="96"/>
    </row>
    <row r="205" spans="1:27" x14ac:dyDescent="0.2">
      <c r="A205" s="96"/>
      <c r="B205" s="96"/>
      <c r="C205" s="96"/>
      <c r="D205" s="96"/>
      <c r="E205" s="96"/>
      <c r="F205" s="96"/>
      <c r="G205" s="96"/>
      <c r="H205" s="96"/>
      <c r="I205" s="96"/>
      <c r="J205" s="96"/>
      <c r="K205" s="96"/>
      <c r="L205" s="96"/>
      <c r="M205" s="96"/>
      <c r="N205" s="96"/>
      <c r="O205" s="96"/>
      <c r="P205" s="96"/>
      <c r="Q205" s="96"/>
      <c r="R205" s="96"/>
      <c r="S205" s="96"/>
      <c r="T205" s="96"/>
      <c r="U205" s="96"/>
      <c r="V205" s="96"/>
      <c r="W205" s="96"/>
      <c r="X205" s="96"/>
      <c r="Y205" s="96"/>
      <c r="Z205" s="96"/>
      <c r="AA205" s="96"/>
    </row>
    <row r="206" spans="1:27" x14ac:dyDescent="0.2">
      <c r="A206" s="96"/>
      <c r="B206" s="96"/>
      <c r="C206" s="96"/>
      <c r="D206" s="96"/>
      <c r="E206" s="96"/>
      <c r="F206" s="96"/>
      <c r="G206" s="96"/>
      <c r="H206" s="96"/>
      <c r="I206" s="96"/>
      <c r="J206" s="96"/>
      <c r="K206" s="96"/>
      <c r="L206" s="96"/>
      <c r="M206" s="96"/>
      <c r="N206" s="96"/>
      <c r="O206" s="96"/>
      <c r="P206" s="96"/>
      <c r="Q206" s="96"/>
      <c r="R206" s="96"/>
      <c r="S206" s="96"/>
      <c r="T206" s="96"/>
      <c r="U206" s="96"/>
      <c r="V206" s="96"/>
      <c r="W206" s="96"/>
      <c r="X206" s="96"/>
      <c r="Y206" s="96"/>
      <c r="Z206" s="96"/>
      <c r="AA206" s="96"/>
    </row>
    <row r="207" spans="1:27" x14ac:dyDescent="0.2">
      <c r="A207" s="96"/>
      <c r="B207" s="96"/>
      <c r="C207" s="96"/>
      <c r="D207" s="96"/>
      <c r="E207" s="96"/>
      <c r="F207" s="96"/>
      <c r="G207" s="96"/>
      <c r="H207" s="96"/>
      <c r="I207" s="96"/>
      <c r="J207" s="96"/>
      <c r="K207" s="96"/>
      <c r="L207" s="96"/>
      <c r="M207" s="96"/>
      <c r="N207" s="96"/>
      <c r="O207" s="96"/>
      <c r="P207" s="96"/>
      <c r="Q207" s="96"/>
      <c r="R207" s="96"/>
      <c r="S207" s="96"/>
      <c r="T207" s="96"/>
      <c r="U207" s="96"/>
      <c r="V207" s="96"/>
      <c r="W207" s="96"/>
      <c r="X207" s="96"/>
      <c r="Y207" s="96"/>
      <c r="Z207" s="96"/>
      <c r="AA207" s="96"/>
    </row>
    <row r="208" spans="1:27" x14ac:dyDescent="0.2">
      <c r="A208" s="96"/>
      <c r="B208" s="96"/>
      <c r="C208" s="96"/>
      <c r="D208" s="96"/>
      <c r="E208" s="96"/>
      <c r="F208" s="96"/>
      <c r="G208" s="96"/>
      <c r="H208" s="96"/>
      <c r="I208" s="96"/>
      <c r="J208" s="96"/>
      <c r="K208" s="96"/>
      <c r="L208" s="96"/>
      <c r="M208" s="96"/>
      <c r="N208" s="96"/>
      <c r="O208" s="96"/>
      <c r="P208" s="96"/>
      <c r="Q208" s="96"/>
      <c r="R208" s="96"/>
      <c r="S208" s="96"/>
      <c r="T208" s="96"/>
      <c r="U208" s="96"/>
      <c r="V208" s="96"/>
      <c r="W208" s="96"/>
      <c r="X208" s="96"/>
      <c r="Y208" s="96"/>
      <c r="Z208" s="96"/>
      <c r="AA208" s="96"/>
    </row>
    <row r="209" spans="1:27" x14ac:dyDescent="0.2">
      <c r="A209" s="96"/>
      <c r="B209" s="96"/>
      <c r="C209" s="96"/>
      <c r="D209" s="96"/>
      <c r="E209" s="96"/>
      <c r="F209" s="96"/>
      <c r="G209" s="96"/>
      <c r="H209" s="96"/>
      <c r="I209" s="96"/>
      <c r="J209" s="96"/>
      <c r="K209" s="96"/>
      <c r="L209" s="96"/>
      <c r="M209" s="96"/>
      <c r="N209" s="96"/>
      <c r="O209" s="96"/>
      <c r="P209" s="96"/>
      <c r="Q209" s="96"/>
      <c r="R209" s="96"/>
      <c r="S209" s="96"/>
      <c r="T209" s="96"/>
      <c r="U209" s="96"/>
      <c r="V209" s="96"/>
      <c r="W209" s="96"/>
      <c r="X209" s="96"/>
      <c r="Y209" s="96"/>
      <c r="Z209" s="96"/>
      <c r="AA209" s="96"/>
    </row>
    <row r="210" spans="1:27" x14ac:dyDescent="0.2">
      <c r="A210" s="96"/>
      <c r="B210" s="96"/>
      <c r="C210" s="96"/>
      <c r="D210" s="96"/>
      <c r="E210" s="96"/>
      <c r="F210" s="96"/>
      <c r="G210" s="96"/>
      <c r="H210" s="96"/>
      <c r="I210" s="96"/>
      <c r="J210" s="96"/>
      <c r="K210" s="96"/>
      <c r="L210" s="96"/>
      <c r="M210" s="96"/>
      <c r="N210" s="96"/>
      <c r="O210" s="96"/>
      <c r="P210" s="96"/>
      <c r="Q210" s="96"/>
      <c r="R210" s="96"/>
      <c r="S210" s="96"/>
      <c r="T210" s="96"/>
      <c r="U210" s="96"/>
      <c r="V210" s="96"/>
      <c r="W210" s="96"/>
      <c r="X210" s="96"/>
      <c r="Y210" s="96"/>
      <c r="Z210" s="96"/>
      <c r="AA210" s="96"/>
    </row>
    <row r="211" spans="1:27" x14ac:dyDescent="0.2">
      <c r="A211" s="96"/>
      <c r="B211" s="96"/>
      <c r="C211" s="96"/>
      <c r="D211" s="96"/>
      <c r="E211" s="96"/>
      <c r="F211" s="96"/>
      <c r="G211" s="96"/>
      <c r="H211" s="96"/>
      <c r="I211" s="96"/>
      <c r="J211" s="96"/>
      <c r="K211" s="96"/>
      <c r="L211" s="96"/>
      <c r="M211" s="96"/>
      <c r="N211" s="96"/>
      <c r="O211" s="96"/>
      <c r="P211" s="96"/>
      <c r="Q211" s="96"/>
      <c r="R211" s="96"/>
      <c r="S211" s="96"/>
      <c r="T211" s="96"/>
      <c r="U211" s="96"/>
      <c r="V211" s="96"/>
      <c r="W211" s="96"/>
      <c r="X211" s="96"/>
      <c r="Y211" s="96"/>
      <c r="Z211" s="96"/>
      <c r="AA211" s="96"/>
    </row>
    <row r="212" spans="1:27" x14ac:dyDescent="0.2">
      <c r="A212" s="96"/>
      <c r="B212" s="96"/>
      <c r="C212" s="96"/>
      <c r="D212" s="96"/>
      <c r="E212" s="96"/>
      <c r="F212" s="96"/>
      <c r="G212" s="96"/>
      <c r="H212" s="96"/>
      <c r="I212" s="96"/>
      <c r="J212" s="96"/>
      <c r="K212" s="96"/>
      <c r="L212" s="96"/>
      <c r="M212" s="96"/>
      <c r="N212" s="96"/>
      <c r="O212" s="96"/>
      <c r="P212" s="96"/>
      <c r="Q212" s="96"/>
      <c r="R212" s="96"/>
      <c r="S212" s="96"/>
      <c r="T212" s="96"/>
      <c r="U212" s="96"/>
      <c r="V212" s="96"/>
      <c r="W212" s="96"/>
      <c r="X212" s="96"/>
      <c r="Y212" s="96"/>
      <c r="Z212" s="96"/>
      <c r="AA212" s="96"/>
    </row>
    <row r="213" spans="1:27" x14ac:dyDescent="0.2">
      <c r="A213" s="96"/>
      <c r="B213" s="96"/>
      <c r="C213" s="96"/>
      <c r="D213" s="96"/>
      <c r="E213" s="96"/>
      <c r="F213" s="96"/>
      <c r="G213" s="96"/>
      <c r="H213" s="96"/>
      <c r="I213" s="96"/>
      <c r="J213" s="96"/>
      <c r="K213" s="96"/>
      <c r="L213" s="96"/>
      <c r="M213" s="96"/>
      <c r="N213" s="96"/>
      <c r="O213" s="96"/>
      <c r="P213" s="96"/>
      <c r="Q213" s="96"/>
      <c r="R213" s="96"/>
      <c r="S213" s="96"/>
      <c r="T213" s="96"/>
      <c r="U213" s="96"/>
      <c r="V213" s="96"/>
      <c r="W213" s="96"/>
      <c r="X213" s="96"/>
      <c r="Y213" s="96"/>
      <c r="Z213" s="96"/>
      <c r="AA213" s="96"/>
    </row>
    <row r="214" spans="1:27" x14ac:dyDescent="0.2">
      <c r="A214" s="96"/>
      <c r="B214" s="96"/>
      <c r="C214" s="96"/>
      <c r="D214" s="96"/>
      <c r="E214" s="96"/>
      <c r="F214" s="96"/>
      <c r="G214" s="96"/>
      <c r="H214" s="96"/>
      <c r="I214" s="96"/>
      <c r="J214" s="96"/>
      <c r="K214" s="96"/>
      <c r="L214" s="96"/>
      <c r="M214" s="96"/>
      <c r="N214" s="96"/>
      <c r="O214" s="96"/>
      <c r="P214" s="96"/>
      <c r="Q214" s="96"/>
      <c r="R214" s="96"/>
      <c r="S214" s="96"/>
      <c r="T214" s="96"/>
      <c r="U214" s="96"/>
      <c r="V214" s="96"/>
      <c r="W214" s="96"/>
      <c r="X214" s="96"/>
      <c r="Y214" s="96"/>
      <c r="Z214" s="96"/>
      <c r="AA214" s="96"/>
    </row>
    <row r="215" spans="1:27" x14ac:dyDescent="0.2">
      <c r="A215" s="96"/>
      <c r="B215" s="96"/>
      <c r="C215" s="96"/>
      <c r="D215" s="96"/>
      <c r="E215" s="96"/>
      <c r="F215" s="96"/>
      <c r="G215" s="96"/>
      <c r="H215" s="96"/>
      <c r="I215" s="96"/>
      <c r="J215" s="96"/>
      <c r="K215" s="96"/>
      <c r="L215" s="96"/>
      <c r="M215" s="96"/>
      <c r="N215" s="96"/>
      <c r="O215" s="96"/>
      <c r="P215" s="96"/>
      <c r="Q215" s="96"/>
      <c r="R215" s="96"/>
      <c r="S215" s="96"/>
      <c r="T215" s="96"/>
      <c r="U215" s="96"/>
      <c r="V215" s="96"/>
      <c r="W215" s="96"/>
      <c r="X215" s="96"/>
      <c r="Y215" s="96"/>
      <c r="Z215" s="96"/>
      <c r="AA215" s="96"/>
    </row>
    <row r="216" spans="1:27" x14ac:dyDescent="0.2">
      <c r="A216" s="96"/>
      <c r="B216" s="96"/>
      <c r="C216" s="96"/>
      <c r="D216" s="96"/>
      <c r="E216" s="96"/>
      <c r="F216" s="96"/>
      <c r="G216" s="96"/>
      <c r="H216" s="96"/>
      <c r="I216" s="96"/>
      <c r="J216" s="96"/>
      <c r="K216" s="96"/>
      <c r="L216" s="96"/>
      <c r="M216" s="96"/>
      <c r="N216" s="96"/>
      <c r="O216" s="96"/>
      <c r="P216" s="96"/>
      <c r="Q216" s="96"/>
      <c r="R216" s="96"/>
      <c r="S216" s="96"/>
      <c r="T216" s="96"/>
      <c r="U216" s="96"/>
      <c r="V216" s="96"/>
      <c r="W216" s="96"/>
      <c r="X216" s="96"/>
      <c r="Y216" s="96"/>
      <c r="Z216" s="96"/>
      <c r="AA216" s="96"/>
    </row>
    <row r="217" spans="1:27" x14ac:dyDescent="0.2">
      <c r="A217" s="96"/>
      <c r="B217" s="96"/>
      <c r="C217" s="96"/>
      <c r="D217" s="96"/>
      <c r="E217" s="96"/>
      <c r="F217" s="96"/>
      <c r="G217" s="96"/>
      <c r="H217" s="96"/>
      <c r="I217" s="96"/>
      <c r="J217" s="96"/>
      <c r="K217" s="96"/>
      <c r="L217" s="96"/>
      <c r="M217" s="96"/>
      <c r="N217" s="96"/>
      <c r="O217" s="96"/>
      <c r="P217" s="96"/>
      <c r="Q217" s="96"/>
      <c r="R217" s="96"/>
      <c r="S217" s="96"/>
      <c r="T217" s="96"/>
      <c r="U217" s="96"/>
      <c r="V217" s="96"/>
      <c r="W217" s="96"/>
      <c r="X217" s="96"/>
      <c r="Y217" s="96"/>
      <c r="Z217" s="96"/>
      <c r="AA217" s="96"/>
    </row>
    <row r="218" spans="1:27" x14ac:dyDescent="0.2">
      <c r="A218" s="96"/>
      <c r="B218" s="96"/>
      <c r="C218" s="96"/>
      <c r="D218" s="96"/>
      <c r="E218" s="96"/>
      <c r="F218" s="96"/>
      <c r="G218" s="96"/>
      <c r="H218" s="96"/>
      <c r="I218" s="96"/>
      <c r="J218" s="96"/>
      <c r="K218" s="96"/>
      <c r="L218" s="96"/>
      <c r="M218" s="96"/>
      <c r="N218" s="96"/>
      <c r="O218" s="96"/>
      <c r="P218" s="96"/>
      <c r="Q218" s="96"/>
      <c r="R218" s="96"/>
      <c r="S218" s="96"/>
      <c r="T218" s="96"/>
      <c r="U218" s="96"/>
      <c r="V218" s="96"/>
      <c r="W218" s="96"/>
      <c r="X218" s="96"/>
      <c r="Y218" s="96"/>
      <c r="Z218" s="96"/>
      <c r="AA218" s="96"/>
    </row>
    <row r="219" spans="1:27" x14ac:dyDescent="0.2">
      <c r="A219" s="96"/>
      <c r="B219" s="96"/>
      <c r="C219" s="96"/>
      <c r="D219" s="96"/>
      <c r="E219" s="96"/>
      <c r="F219" s="96"/>
      <c r="G219" s="96"/>
      <c r="H219" s="96"/>
      <c r="I219" s="96"/>
      <c r="J219" s="96"/>
      <c r="K219" s="96"/>
      <c r="L219" s="96"/>
      <c r="M219" s="96"/>
      <c r="N219" s="96"/>
      <c r="O219" s="96"/>
      <c r="P219" s="96"/>
      <c r="Q219" s="96"/>
      <c r="R219" s="96"/>
      <c r="S219" s="96"/>
      <c r="T219" s="96"/>
      <c r="U219" s="96"/>
      <c r="V219" s="96"/>
      <c r="W219" s="96"/>
      <c r="X219" s="96"/>
      <c r="Y219" s="96"/>
      <c r="Z219" s="96"/>
      <c r="AA219" s="96"/>
    </row>
    <row r="220" spans="1:27" x14ac:dyDescent="0.2">
      <c r="A220" s="96"/>
      <c r="B220" s="96"/>
      <c r="C220" s="96"/>
      <c r="D220" s="96"/>
      <c r="E220" s="96"/>
      <c r="F220" s="96"/>
      <c r="G220" s="96"/>
      <c r="H220" s="96"/>
      <c r="I220" s="96"/>
      <c r="J220" s="96"/>
      <c r="K220" s="96"/>
      <c r="L220" s="96"/>
      <c r="M220" s="96"/>
      <c r="N220" s="96"/>
      <c r="O220" s="96"/>
      <c r="P220" s="96"/>
      <c r="Q220" s="96"/>
      <c r="R220" s="96"/>
      <c r="S220" s="96"/>
      <c r="T220" s="96"/>
      <c r="U220" s="96"/>
      <c r="V220" s="96"/>
      <c r="W220" s="96"/>
      <c r="X220" s="96"/>
      <c r="Y220" s="96"/>
      <c r="Z220" s="96"/>
      <c r="AA220" s="96"/>
    </row>
    <row r="221" spans="1:27" x14ac:dyDescent="0.2">
      <c r="A221" s="96"/>
      <c r="B221" s="96"/>
      <c r="C221" s="96"/>
      <c r="D221" s="96"/>
      <c r="E221" s="96"/>
      <c r="F221" s="96"/>
      <c r="G221" s="96"/>
      <c r="H221" s="96"/>
      <c r="I221" s="96"/>
      <c r="J221" s="96"/>
      <c r="K221" s="96"/>
      <c r="L221" s="96"/>
      <c r="M221" s="96"/>
      <c r="N221" s="96"/>
      <c r="O221" s="96"/>
      <c r="P221" s="96"/>
      <c r="Q221" s="96"/>
      <c r="R221" s="96"/>
      <c r="S221" s="96"/>
      <c r="T221" s="96"/>
      <c r="U221" s="96"/>
      <c r="V221" s="96"/>
      <c r="W221" s="96"/>
      <c r="X221" s="96"/>
      <c r="Y221" s="96"/>
      <c r="Z221" s="96"/>
      <c r="AA221" s="96"/>
    </row>
    <row r="222" spans="1:27" x14ac:dyDescent="0.2">
      <c r="A222" s="96"/>
      <c r="B222" s="96"/>
      <c r="C222" s="96"/>
      <c r="D222" s="96"/>
      <c r="E222" s="96"/>
      <c r="F222" s="96"/>
      <c r="G222" s="96"/>
      <c r="H222" s="96"/>
      <c r="I222" s="96"/>
      <c r="J222" s="96"/>
      <c r="K222" s="96"/>
      <c r="L222" s="96"/>
      <c r="M222" s="96"/>
      <c r="N222" s="96"/>
      <c r="O222" s="96"/>
      <c r="P222" s="96"/>
      <c r="Q222" s="96"/>
      <c r="R222" s="96"/>
      <c r="S222" s="96"/>
      <c r="T222" s="96"/>
      <c r="U222" s="96"/>
      <c r="V222" s="96"/>
      <c r="W222" s="96"/>
      <c r="X222" s="96"/>
      <c r="Y222" s="96"/>
      <c r="Z222" s="96"/>
      <c r="AA222" s="96"/>
    </row>
    <row r="223" spans="1:27" x14ac:dyDescent="0.2">
      <c r="A223" s="96"/>
      <c r="B223" s="96"/>
      <c r="C223" s="96"/>
      <c r="D223" s="96"/>
      <c r="E223" s="96"/>
      <c r="F223" s="96"/>
      <c r="G223" s="96"/>
      <c r="H223" s="96"/>
      <c r="I223" s="96"/>
      <c r="J223" s="96"/>
      <c r="K223" s="96"/>
      <c r="L223" s="96"/>
      <c r="M223" s="96"/>
      <c r="N223" s="96"/>
      <c r="O223" s="96"/>
      <c r="P223" s="96"/>
      <c r="Q223" s="96"/>
      <c r="R223" s="96"/>
      <c r="S223" s="96"/>
      <c r="T223" s="96"/>
      <c r="U223" s="96"/>
      <c r="V223" s="96"/>
      <c r="W223" s="96"/>
      <c r="X223" s="96"/>
      <c r="Y223" s="96"/>
      <c r="Z223" s="96"/>
      <c r="AA223" s="96"/>
    </row>
    <row r="224" spans="1:27" x14ac:dyDescent="0.2">
      <c r="A224" s="96"/>
      <c r="B224" s="96"/>
      <c r="C224" s="96"/>
      <c r="D224" s="96"/>
      <c r="E224" s="96"/>
      <c r="F224" s="96"/>
      <c r="G224" s="96"/>
      <c r="H224" s="96"/>
      <c r="I224" s="96"/>
      <c r="J224" s="96"/>
      <c r="K224" s="96"/>
      <c r="L224" s="96"/>
      <c r="M224" s="96"/>
      <c r="N224" s="96"/>
      <c r="O224" s="96"/>
      <c r="P224" s="96"/>
      <c r="Q224" s="96"/>
      <c r="R224" s="96"/>
      <c r="S224" s="96"/>
      <c r="T224" s="96"/>
      <c r="U224" s="96"/>
      <c r="V224" s="96"/>
      <c r="W224" s="96"/>
      <c r="X224" s="96"/>
      <c r="Y224" s="96"/>
      <c r="Z224" s="96"/>
      <c r="AA224" s="96"/>
    </row>
    <row r="225" spans="1:27" x14ac:dyDescent="0.2">
      <c r="A225" s="96"/>
      <c r="B225" s="96"/>
      <c r="C225" s="96"/>
      <c r="D225" s="96"/>
      <c r="E225" s="96"/>
      <c r="F225" s="96"/>
      <c r="G225" s="96"/>
      <c r="H225" s="96"/>
      <c r="I225" s="96"/>
      <c r="J225" s="96"/>
      <c r="K225" s="96"/>
      <c r="L225" s="96"/>
      <c r="M225" s="96"/>
      <c r="N225" s="96"/>
      <c r="O225" s="96"/>
      <c r="P225" s="96"/>
      <c r="Q225" s="96"/>
      <c r="R225" s="96"/>
      <c r="S225" s="96"/>
      <c r="T225" s="96"/>
      <c r="U225" s="96"/>
      <c r="V225" s="96"/>
      <c r="W225" s="96"/>
      <c r="X225" s="96"/>
      <c r="Y225" s="96"/>
      <c r="Z225" s="96"/>
      <c r="AA225" s="96"/>
    </row>
    <row r="226" spans="1:27" x14ac:dyDescent="0.2">
      <c r="A226" s="96"/>
      <c r="B226" s="96"/>
      <c r="C226" s="96"/>
      <c r="D226" s="96"/>
      <c r="E226" s="96"/>
      <c r="F226" s="96"/>
      <c r="G226" s="96"/>
      <c r="H226" s="96"/>
      <c r="I226" s="96"/>
      <c r="J226" s="96"/>
      <c r="K226" s="96"/>
      <c r="L226" s="96"/>
      <c r="M226" s="96"/>
      <c r="N226" s="96"/>
      <c r="O226" s="96"/>
      <c r="P226" s="96"/>
      <c r="Q226" s="96"/>
      <c r="R226" s="96"/>
      <c r="S226" s="96"/>
      <c r="T226" s="96"/>
      <c r="U226" s="96"/>
      <c r="V226" s="96"/>
      <c r="W226" s="96"/>
      <c r="X226" s="96"/>
      <c r="Y226" s="96"/>
      <c r="Z226" s="96"/>
      <c r="AA226" s="96"/>
    </row>
    <row r="227" spans="1:27" x14ac:dyDescent="0.2">
      <c r="J227" s="96"/>
      <c r="K227" s="96"/>
      <c r="L227" s="96"/>
      <c r="M227" s="96"/>
      <c r="N227" s="96"/>
      <c r="O227" s="96"/>
      <c r="P227" s="96"/>
      <c r="Q227" s="96"/>
      <c r="R227" s="96"/>
      <c r="S227" s="96"/>
      <c r="T227" s="96"/>
      <c r="U227" s="96"/>
      <c r="V227" s="96"/>
      <c r="W227" s="96"/>
      <c r="X227" s="96"/>
      <c r="Y227" s="96"/>
      <c r="Z227" s="96"/>
      <c r="AA227" s="96"/>
    </row>
    <row r="228" spans="1:27" x14ac:dyDescent="0.2">
      <c r="J228" s="96"/>
      <c r="K228" s="96"/>
      <c r="L228" s="96"/>
      <c r="M228" s="96"/>
      <c r="N228" s="96"/>
      <c r="O228" s="96"/>
      <c r="P228" s="96"/>
      <c r="Q228" s="96"/>
      <c r="R228" s="96"/>
      <c r="S228" s="96"/>
      <c r="T228" s="96"/>
      <c r="U228" s="96"/>
      <c r="V228" s="96"/>
      <c r="W228" s="96"/>
      <c r="X228" s="96"/>
      <c r="Y228" s="96"/>
      <c r="Z228" s="96"/>
      <c r="AA228" s="96"/>
    </row>
    <row r="229" spans="1:27" x14ac:dyDescent="0.2">
      <c r="J229" s="96"/>
      <c r="K229" s="96"/>
      <c r="L229" s="96"/>
      <c r="M229" s="96"/>
      <c r="N229" s="96"/>
      <c r="O229" s="96"/>
      <c r="P229" s="96"/>
      <c r="Q229" s="96"/>
      <c r="R229" s="96"/>
      <c r="S229" s="96"/>
      <c r="T229" s="96"/>
      <c r="U229" s="96"/>
      <c r="V229" s="96"/>
      <c r="W229" s="96"/>
      <c r="X229" s="96"/>
      <c r="Y229" s="96"/>
      <c r="Z229" s="96"/>
      <c r="AA229" s="96"/>
    </row>
    <row r="230" spans="1:27" x14ac:dyDescent="0.2">
      <c r="J230" s="96"/>
      <c r="K230" s="96"/>
      <c r="L230" s="96"/>
      <c r="M230" s="96"/>
      <c r="N230" s="96"/>
      <c r="O230" s="96"/>
      <c r="P230" s="96"/>
      <c r="Q230" s="96"/>
      <c r="R230" s="96"/>
      <c r="S230" s="96"/>
      <c r="T230" s="96"/>
      <c r="U230" s="96"/>
      <c r="V230" s="96"/>
      <c r="W230" s="96"/>
      <c r="X230" s="96"/>
      <c r="Y230" s="96"/>
      <c r="Z230" s="96"/>
      <c r="AA230" s="96"/>
    </row>
    <row r="231" spans="1:27" x14ac:dyDescent="0.2">
      <c r="J231" s="96"/>
      <c r="K231" s="96"/>
      <c r="L231" s="96"/>
      <c r="M231" s="96"/>
      <c r="N231" s="96"/>
      <c r="O231" s="96"/>
      <c r="P231" s="96"/>
      <c r="Q231" s="96"/>
      <c r="R231" s="96"/>
      <c r="S231" s="96"/>
      <c r="T231" s="96"/>
      <c r="U231" s="96"/>
      <c r="V231" s="96"/>
      <c r="W231" s="96"/>
      <c r="X231" s="96"/>
      <c r="Y231" s="96"/>
      <c r="Z231" s="96"/>
      <c r="AA231" s="96"/>
    </row>
    <row r="232" spans="1:27" x14ac:dyDescent="0.2">
      <c r="J232" s="96"/>
      <c r="K232" s="96"/>
      <c r="L232" s="96"/>
      <c r="M232" s="96"/>
      <c r="N232" s="96"/>
      <c r="O232" s="96"/>
      <c r="P232" s="96"/>
      <c r="Q232" s="96"/>
      <c r="R232" s="96"/>
      <c r="S232" s="96"/>
      <c r="T232" s="96"/>
      <c r="U232" s="96"/>
      <c r="V232" s="96"/>
      <c r="W232" s="96"/>
      <c r="X232" s="96"/>
      <c r="Y232" s="96"/>
      <c r="Z232" s="96"/>
      <c r="AA232" s="96"/>
    </row>
  </sheetData>
  <autoFilter ref="A9:I9" xr:uid="{5396611C-C846-4674-88F4-DD405CF64328}"/>
  <mergeCells count="9">
    <mergeCell ref="B6:I7"/>
    <mergeCell ref="A8:G8"/>
    <mergeCell ref="H8:I8"/>
    <mergeCell ref="B1:E3"/>
    <mergeCell ref="F1:G3"/>
    <mergeCell ref="B4:E5"/>
    <mergeCell ref="F4:G5"/>
    <mergeCell ref="H4:H5"/>
    <mergeCell ref="I4:I5"/>
  </mergeCells>
  <pageMargins left="0.23622047244094491" right="0.23622047244094491" top="0.74803149606299213" bottom="0.74803149606299213" header="0.31496062992125984" footer="0.31496062992125984"/>
  <pageSetup scale="43"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Seleccione de la Lista" error="Por favor seleccionar de la LIsta, recordar que por tratarse de Riesgos de Corrupcion no pueden ser aceptados" promptTitle="Seleccionar de la LIsta" prompt="Por favor seleccionar de la LIsta, recordar que por tratarse de Riesgos de Corrupcion no pueden ser aceptados" xr:uid="{00000000-0002-0000-0800-000000000000}">
          <x14:formula1>
            <xm:f>'TABLA DE INFORMACIÓN'!$AB$4:$AB$7</xm:f>
          </x14:formula1>
          <xm:sqref>D10:D31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5"/>
  <sheetViews>
    <sheetView view="pageBreakPreview" zoomScale="90" zoomScaleNormal="100" zoomScaleSheetLayoutView="90" workbookViewId="0">
      <selection activeCell="F1" sqref="F1"/>
    </sheetView>
  </sheetViews>
  <sheetFormatPr baseColWidth="10" defaultColWidth="11.42578125" defaultRowHeight="15" x14ac:dyDescent="0.25"/>
  <cols>
    <col min="1" max="1" width="19.140625" style="73" customWidth="1"/>
    <col min="2" max="4" width="11.42578125" style="73"/>
    <col min="5" max="5" width="46.140625" style="73" customWidth="1"/>
    <col min="6" max="6" width="19" style="73" customWidth="1"/>
    <col min="7" max="16384" width="11.42578125" style="73"/>
  </cols>
  <sheetData>
    <row r="1" spans="1:7" ht="19.5" customHeight="1" thickBot="1" x14ac:dyDescent="0.3">
      <c r="A1" s="197"/>
      <c r="B1" s="370" t="s">
        <v>0</v>
      </c>
      <c r="C1" s="376"/>
      <c r="D1" s="225" t="s">
        <v>1</v>
      </c>
      <c r="E1" s="204"/>
      <c r="F1" s="125" t="s">
        <v>2</v>
      </c>
      <c r="G1" s="79" t="s">
        <v>3</v>
      </c>
    </row>
    <row r="2" spans="1:7" ht="15.75" thickBot="1" x14ac:dyDescent="0.3">
      <c r="A2" s="197"/>
      <c r="B2" s="377"/>
      <c r="C2" s="378"/>
      <c r="D2" s="227"/>
      <c r="E2" s="205"/>
      <c r="F2" s="125" t="s">
        <v>4</v>
      </c>
      <c r="G2" s="74">
        <v>12</v>
      </c>
    </row>
    <row r="3" spans="1:7" ht="26.25" thickBot="1" x14ac:dyDescent="0.3">
      <c r="A3" s="197"/>
      <c r="B3" s="372"/>
      <c r="C3" s="379"/>
      <c r="D3" s="229"/>
      <c r="E3" s="206"/>
      <c r="F3" s="126" t="s">
        <v>5</v>
      </c>
      <c r="G3" s="93">
        <v>43475</v>
      </c>
    </row>
    <row r="4" spans="1:7" ht="15" customHeight="1" x14ac:dyDescent="0.25">
      <c r="A4" s="197"/>
      <c r="B4" s="370" t="s">
        <v>6</v>
      </c>
      <c r="C4" s="371"/>
      <c r="D4" s="225" t="s">
        <v>14</v>
      </c>
      <c r="E4" s="204"/>
      <c r="F4" s="374" t="s">
        <v>374</v>
      </c>
      <c r="G4" s="202" t="s">
        <v>375</v>
      </c>
    </row>
    <row r="5" spans="1:7" ht="15.75" customHeight="1" thickBot="1" x14ac:dyDescent="0.3">
      <c r="A5" s="197"/>
      <c r="B5" s="372"/>
      <c r="C5" s="373"/>
      <c r="D5" s="227"/>
      <c r="E5" s="205"/>
      <c r="F5" s="375"/>
      <c r="G5" s="203"/>
    </row>
    <row r="6" spans="1:7" ht="15" customHeight="1" x14ac:dyDescent="0.25">
      <c r="A6" s="366" t="s">
        <v>376</v>
      </c>
      <c r="B6" s="366"/>
      <c r="C6" s="366"/>
      <c r="D6" s="366"/>
      <c r="E6" s="366"/>
      <c r="F6" s="75" t="s">
        <v>377</v>
      </c>
      <c r="G6" s="75" t="s">
        <v>378</v>
      </c>
    </row>
    <row r="7" spans="1:7" ht="15" customHeight="1" x14ac:dyDescent="0.25">
      <c r="A7" s="367" t="s">
        <v>379</v>
      </c>
      <c r="B7" s="368"/>
      <c r="C7" s="368"/>
      <c r="D7" s="368"/>
      <c r="E7" s="369"/>
      <c r="F7" s="76">
        <v>43130</v>
      </c>
      <c r="G7" s="77">
        <v>5</v>
      </c>
    </row>
    <row r="8" spans="1:7" ht="15" customHeight="1" x14ac:dyDescent="0.25">
      <c r="A8" s="367" t="s">
        <v>380</v>
      </c>
      <c r="B8" s="368"/>
      <c r="C8" s="368"/>
      <c r="D8" s="368"/>
      <c r="E8" s="369"/>
      <c r="F8" s="76">
        <v>43495</v>
      </c>
      <c r="G8" s="77">
        <v>6</v>
      </c>
    </row>
    <row r="9" spans="1:7" x14ac:dyDescent="0.25">
      <c r="A9" s="367" t="s">
        <v>381</v>
      </c>
      <c r="B9" s="368"/>
      <c r="C9" s="368"/>
      <c r="D9" s="368"/>
      <c r="E9" s="369"/>
      <c r="F9" s="76">
        <v>43555</v>
      </c>
      <c r="G9" s="77">
        <v>7</v>
      </c>
    </row>
    <row r="10" spans="1:7" x14ac:dyDescent="0.25">
      <c r="A10" s="367" t="s">
        <v>382</v>
      </c>
      <c r="B10" s="368"/>
      <c r="C10" s="368"/>
      <c r="D10" s="368"/>
      <c r="E10" s="369"/>
      <c r="F10" s="78">
        <v>43601</v>
      </c>
      <c r="G10" s="157">
        <v>8</v>
      </c>
    </row>
    <row r="11" spans="1:7" x14ac:dyDescent="0.25">
      <c r="A11" s="381" t="s">
        <v>383</v>
      </c>
      <c r="B11" s="381"/>
      <c r="C11" s="381"/>
      <c r="D11" s="381"/>
      <c r="E11" s="381"/>
      <c r="F11" s="78">
        <v>43689</v>
      </c>
      <c r="G11" s="90">
        <v>9</v>
      </c>
    </row>
    <row r="12" spans="1:7" ht="30" customHeight="1" x14ac:dyDescent="0.25">
      <c r="A12" s="380" t="s">
        <v>384</v>
      </c>
      <c r="B12" s="380"/>
      <c r="C12" s="380"/>
      <c r="D12" s="380"/>
      <c r="E12" s="380"/>
      <c r="F12" s="78">
        <v>43804</v>
      </c>
      <c r="G12" s="90">
        <v>10</v>
      </c>
    </row>
    <row r="13" spans="1:7" ht="30.75" customHeight="1" x14ac:dyDescent="0.25">
      <c r="A13" s="275" t="s">
        <v>385</v>
      </c>
      <c r="B13" s="275"/>
      <c r="C13" s="275"/>
      <c r="D13" s="275"/>
      <c r="E13" s="275"/>
      <c r="F13" s="78">
        <v>43860</v>
      </c>
      <c r="G13" s="90">
        <v>11</v>
      </c>
    </row>
    <row r="14" spans="1:7" ht="30.75" customHeight="1" x14ac:dyDescent="0.25">
      <c r="A14" s="275" t="s">
        <v>386</v>
      </c>
      <c r="B14" s="275"/>
      <c r="C14" s="275"/>
      <c r="D14" s="275"/>
      <c r="E14" s="275"/>
      <c r="F14" s="78">
        <v>43907</v>
      </c>
      <c r="G14" s="90">
        <v>12</v>
      </c>
    </row>
    <row r="15" spans="1:7" x14ac:dyDescent="0.25">
      <c r="A15" s="153"/>
      <c r="B15" s="153"/>
      <c r="C15" s="153"/>
      <c r="D15" s="153"/>
      <c r="E15" s="153"/>
      <c r="F15" s="94"/>
      <c r="G15" s="95"/>
    </row>
  </sheetData>
  <mergeCells count="16">
    <mergeCell ref="A14:E14"/>
    <mergeCell ref="A13:E13"/>
    <mergeCell ref="A12:E12"/>
    <mergeCell ref="A11:E11"/>
    <mergeCell ref="A10:E10"/>
    <mergeCell ref="G4:G5"/>
    <mergeCell ref="A1:A5"/>
    <mergeCell ref="A6:E6"/>
    <mergeCell ref="A7:E7"/>
    <mergeCell ref="A9:E9"/>
    <mergeCell ref="B4:C5"/>
    <mergeCell ref="D4:E5"/>
    <mergeCell ref="F4:F5"/>
    <mergeCell ref="A8:E8"/>
    <mergeCell ref="B1:C3"/>
    <mergeCell ref="D1:E3"/>
  </mergeCells>
  <pageMargins left="0.7" right="0.7" top="0.75" bottom="0.75" header="0.3" footer="0.3"/>
  <pageSetup paperSize="9" scale="6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7"/>
  <dimension ref="A1:BV128"/>
  <sheetViews>
    <sheetView topLeftCell="A26" zoomScale="90" zoomScaleNormal="90" workbookViewId="0">
      <selection activeCell="B34" sqref="B34"/>
    </sheetView>
  </sheetViews>
  <sheetFormatPr baseColWidth="10" defaultColWidth="11.42578125" defaultRowHeight="15" x14ac:dyDescent="0.25"/>
  <cols>
    <col min="1" max="1" width="11.42578125" style="3"/>
    <col min="2" max="2" width="21.5703125" style="3" bestFit="1" customWidth="1"/>
    <col min="3" max="3" width="36.140625" style="3" customWidth="1"/>
    <col min="4" max="4" width="32.85546875" style="3" bestFit="1" customWidth="1"/>
    <col min="5" max="5" width="20.28515625" style="3" customWidth="1"/>
    <col min="6" max="6" width="25.140625" style="3" bestFit="1" customWidth="1"/>
    <col min="7" max="7" width="15.28515625" style="3" customWidth="1"/>
    <col min="8" max="8" width="22.140625" style="3" customWidth="1"/>
    <col min="9" max="9" width="24.28515625" style="3" customWidth="1"/>
    <col min="10" max="10" width="24.85546875" style="3" customWidth="1"/>
    <col min="11" max="11" width="22.140625" style="3" customWidth="1"/>
    <col min="12" max="12" width="20.42578125" style="3" customWidth="1"/>
    <col min="13" max="13" width="28.5703125" style="3" customWidth="1"/>
    <col min="14" max="14" width="21.28515625" style="3" bestFit="1" customWidth="1"/>
    <col min="15" max="15" width="21.28515625" style="3" customWidth="1"/>
    <col min="16" max="16" width="47.28515625" style="3" bestFit="1" customWidth="1"/>
    <col min="17" max="17" width="22.140625" style="3" customWidth="1"/>
    <col min="18" max="18" width="36.7109375" style="3" bestFit="1" customWidth="1"/>
    <col min="19" max="19" width="30.85546875" style="3" bestFit="1" customWidth="1"/>
    <col min="20" max="20" width="39.140625" style="3" customWidth="1"/>
    <col min="21" max="21" width="43.7109375" style="3" customWidth="1"/>
    <col min="22" max="22" width="11.42578125" style="3"/>
    <col min="23" max="23" width="35.42578125" style="3" customWidth="1"/>
    <col min="24" max="16384" width="11.42578125" style="3"/>
  </cols>
  <sheetData>
    <row r="1" spans="1:32" ht="15.75" thickBot="1" x14ac:dyDescent="0.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30.75" customHeight="1" thickBot="1" x14ac:dyDescent="0.3">
      <c r="A2" s="2"/>
      <c r="B2" s="2"/>
      <c r="C2" s="2"/>
      <c r="D2" s="2"/>
      <c r="E2" s="2"/>
      <c r="F2" s="2"/>
      <c r="G2" s="2"/>
      <c r="H2" s="2"/>
      <c r="I2" s="2"/>
      <c r="J2" s="2"/>
      <c r="K2" s="382" t="s">
        <v>387</v>
      </c>
      <c r="L2" s="383"/>
      <c r="M2" s="2"/>
      <c r="N2" s="384" t="s">
        <v>388</v>
      </c>
      <c r="O2" s="385"/>
      <c r="P2" s="2"/>
      <c r="Q2" s="14" t="s">
        <v>389</v>
      </c>
      <c r="R2" s="15" t="s">
        <v>390</v>
      </c>
      <c r="S2" s="2"/>
      <c r="T2" s="2"/>
      <c r="U2" s="2"/>
      <c r="V2" s="2"/>
      <c r="W2" s="2"/>
      <c r="X2" s="2"/>
      <c r="Y2" s="2"/>
      <c r="Z2" s="2"/>
      <c r="AA2" s="2"/>
      <c r="AB2" s="2"/>
      <c r="AC2" s="2"/>
      <c r="AD2" s="2"/>
      <c r="AE2" s="2"/>
      <c r="AF2" s="2"/>
    </row>
    <row r="3" spans="1:32" ht="65.25" customHeight="1" thickBot="1" x14ac:dyDescent="0.3">
      <c r="A3" s="2"/>
      <c r="B3" s="382" t="s">
        <v>391</v>
      </c>
      <c r="C3" s="383"/>
      <c r="D3" s="2"/>
      <c r="E3" s="382" t="s">
        <v>392</v>
      </c>
      <c r="F3" s="383"/>
      <c r="G3" s="2"/>
      <c r="H3" s="384" t="s">
        <v>393</v>
      </c>
      <c r="I3" s="385"/>
      <c r="J3" s="2"/>
      <c r="K3" s="14" t="s">
        <v>394</v>
      </c>
      <c r="L3" s="15" t="s">
        <v>390</v>
      </c>
      <c r="M3" s="2"/>
      <c r="N3" s="15" t="s">
        <v>395</v>
      </c>
      <c r="O3" s="15" t="s">
        <v>390</v>
      </c>
      <c r="P3" s="2"/>
      <c r="Q3" s="1" t="s">
        <v>396</v>
      </c>
      <c r="R3" s="40" t="s">
        <v>397</v>
      </c>
      <c r="T3" s="70" t="s">
        <v>398</v>
      </c>
      <c r="U3" s="2"/>
      <c r="V3" s="2"/>
      <c r="W3" s="2"/>
      <c r="X3" s="2"/>
      <c r="Y3" s="2"/>
      <c r="Z3" s="2"/>
      <c r="AA3" s="2"/>
      <c r="AB3" s="2"/>
      <c r="AC3" s="2"/>
      <c r="AD3" s="2"/>
      <c r="AE3" s="2"/>
      <c r="AF3" s="2"/>
    </row>
    <row r="4" spans="1:32" ht="119.25" customHeight="1" thickBot="1" x14ac:dyDescent="0.3">
      <c r="A4" s="6"/>
      <c r="B4" s="16" t="s">
        <v>399</v>
      </c>
      <c r="C4" s="16" t="s">
        <v>390</v>
      </c>
      <c r="D4" s="2"/>
      <c r="E4" s="14" t="s">
        <v>400</v>
      </c>
      <c r="F4" s="17" t="s">
        <v>390</v>
      </c>
      <c r="G4" s="2"/>
      <c r="H4" s="14" t="s">
        <v>401</v>
      </c>
      <c r="I4" s="17" t="s">
        <v>390</v>
      </c>
      <c r="J4" s="2"/>
      <c r="K4" s="19" t="s">
        <v>402</v>
      </c>
      <c r="L4" s="20" t="s">
        <v>403</v>
      </c>
      <c r="M4" s="2"/>
      <c r="N4" s="4" t="s">
        <v>319</v>
      </c>
      <c r="O4" s="21" t="s">
        <v>320</v>
      </c>
      <c r="Q4" s="4" t="s">
        <v>404</v>
      </c>
      <c r="R4" s="6" t="s">
        <v>405</v>
      </c>
      <c r="T4" s="14" t="s">
        <v>406</v>
      </c>
      <c r="U4" s="2"/>
      <c r="V4" s="54" t="s">
        <v>321</v>
      </c>
      <c r="W4" s="54" t="s">
        <v>322</v>
      </c>
      <c r="X4" s="54" t="s">
        <v>323</v>
      </c>
      <c r="Y4" s="54" t="s">
        <v>325</v>
      </c>
      <c r="Z4" s="2"/>
      <c r="AA4" s="2"/>
      <c r="AB4" s="2" t="s">
        <v>407</v>
      </c>
      <c r="AC4" s="2"/>
      <c r="AD4" s="2"/>
      <c r="AE4" s="2">
        <v>1</v>
      </c>
      <c r="AF4" s="2"/>
    </row>
    <row r="5" spans="1:32" ht="85.5" customHeight="1" thickBot="1" x14ac:dyDescent="0.3">
      <c r="A5" s="2"/>
      <c r="B5" s="22" t="s">
        <v>408</v>
      </c>
      <c r="C5" s="23" t="s">
        <v>409</v>
      </c>
      <c r="D5" s="2"/>
      <c r="E5" s="4">
        <v>5</v>
      </c>
      <c r="F5" s="6" t="s">
        <v>410</v>
      </c>
      <c r="G5" s="2"/>
      <c r="H5" s="4">
        <v>20</v>
      </c>
      <c r="I5" s="6" t="s">
        <v>411</v>
      </c>
      <c r="J5" s="2"/>
      <c r="K5" s="5" t="s">
        <v>412</v>
      </c>
      <c r="L5" s="109" t="s">
        <v>413</v>
      </c>
      <c r="M5" s="2"/>
      <c r="N5" s="19" t="s">
        <v>414</v>
      </c>
      <c r="O5" s="26" t="s">
        <v>415</v>
      </c>
      <c r="Q5" s="4" t="s">
        <v>416</v>
      </c>
      <c r="R5" s="6" t="s">
        <v>417</v>
      </c>
      <c r="T5" s="71" t="s">
        <v>326</v>
      </c>
      <c r="U5" s="2"/>
      <c r="V5" s="53" t="s">
        <v>418</v>
      </c>
      <c r="W5" s="53" t="s">
        <v>419</v>
      </c>
      <c r="X5" s="53" t="s">
        <v>420</v>
      </c>
      <c r="Y5" s="53" t="s">
        <v>421</v>
      </c>
      <c r="Z5" s="2"/>
      <c r="AA5" s="2"/>
      <c r="AB5" s="2" t="s">
        <v>318</v>
      </c>
      <c r="AC5" s="2"/>
      <c r="AD5" s="2"/>
      <c r="AE5" s="2">
        <v>2</v>
      </c>
      <c r="AF5" s="2"/>
    </row>
    <row r="6" spans="1:32" ht="102" customHeight="1" thickBot="1" x14ac:dyDescent="0.3">
      <c r="A6" s="2"/>
      <c r="B6" s="27" t="s">
        <v>422</v>
      </c>
      <c r="C6" s="28" t="s">
        <v>423</v>
      </c>
      <c r="D6" s="2"/>
      <c r="E6" s="4">
        <v>4</v>
      </c>
      <c r="F6" s="6" t="s">
        <v>424</v>
      </c>
      <c r="G6" s="2"/>
      <c r="H6" s="4">
        <v>10</v>
      </c>
      <c r="I6" s="6" t="s">
        <v>425</v>
      </c>
      <c r="J6" s="2"/>
      <c r="L6" s="2"/>
      <c r="M6" s="2"/>
      <c r="N6" s="2"/>
      <c r="O6" s="2"/>
      <c r="P6" s="2"/>
      <c r="Q6" s="4" t="s">
        <v>426</v>
      </c>
      <c r="R6" s="6" t="s">
        <v>427</v>
      </c>
      <c r="T6" s="1" t="s">
        <v>428</v>
      </c>
      <c r="U6" s="2"/>
      <c r="V6" s="2"/>
      <c r="W6" s="2"/>
      <c r="X6" s="2"/>
      <c r="Y6" s="2"/>
      <c r="Z6" s="2"/>
      <c r="AA6" s="2"/>
      <c r="AB6" s="2" t="s">
        <v>429</v>
      </c>
      <c r="AC6" s="2"/>
      <c r="AD6" s="2"/>
      <c r="AE6" s="2">
        <v>3</v>
      </c>
      <c r="AF6" s="2"/>
    </row>
    <row r="7" spans="1:32" ht="75.75" thickBot="1" x14ac:dyDescent="0.3">
      <c r="A7" s="2"/>
      <c r="B7" s="22" t="s">
        <v>430</v>
      </c>
      <c r="C7" s="23" t="s">
        <v>431</v>
      </c>
      <c r="D7" s="2"/>
      <c r="E7" s="4">
        <v>3</v>
      </c>
      <c r="F7" s="6" t="s">
        <v>432</v>
      </c>
      <c r="G7" s="2"/>
      <c r="H7" s="4">
        <v>5</v>
      </c>
      <c r="I7" s="5" t="s">
        <v>433</v>
      </c>
      <c r="J7" s="2"/>
      <c r="K7" s="29" t="s">
        <v>434</v>
      </c>
      <c r="L7" s="2"/>
      <c r="M7" s="29" t="s">
        <v>435</v>
      </c>
      <c r="N7" s="2"/>
      <c r="O7" s="2"/>
      <c r="P7" s="2"/>
      <c r="Q7" s="4" t="s">
        <v>436</v>
      </c>
      <c r="R7" s="6" t="s">
        <v>437</v>
      </c>
      <c r="T7" s="19" t="s">
        <v>438</v>
      </c>
      <c r="U7" s="2"/>
      <c r="V7" s="2"/>
      <c r="W7" s="2"/>
      <c r="X7" s="2"/>
      <c r="Y7" s="2"/>
      <c r="Z7" s="2"/>
      <c r="AA7" s="2"/>
      <c r="AB7" s="2" t="s">
        <v>439</v>
      </c>
      <c r="AC7" s="2"/>
      <c r="AD7" s="2"/>
      <c r="AE7" s="2">
        <v>4</v>
      </c>
      <c r="AF7" s="2"/>
    </row>
    <row r="8" spans="1:32" ht="75" x14ac:dyDescent="0.25">
      <c r="A8" s="2"/>
      <c r="B8" s="27" t="s">
        <v>440</v>
      </c>
      <c r="C8" s="28" t="s">
        <v>441</v>
      </c>
      <c r="D8" s="2"/>
      <c r="E8" s="4">
        <v>2</v>
      </c>
      <c r="F8" s="6" t="s">
        <v>442</v>
      </c>
      <c r="G8" s="2"/>
      <c r="H8" s="9"/>
      <c r="I8" s="2"/>
      <c r="J8" s="2"/>
      <c r="K8" s="4" t="s">
        <v>324</v>
      </c>
      <c r="L8" s="2"/>
      <c r="M8" s="4">
        <v>1</v>
      </c>
      <c r="N8" s="2"/>
      <c r="O8" s="2"/>
      <c r="P8" s="2"/>
      <c r="Q8" s="4" t="s">
        <v>443</v>
      </c>
      <c r="R8" s="6" t="s">
        <v>444</v>
      </c>
      <c r="U8" s="2"/>
      <c r="V8" s="2"/>
      <c r="W8" s="2"/>
      <c r="X8" s="2"/>
      <c r="Y8" s="2"/>
      <c r="Z8" s="2"/>
      <c r="AA8" s="2"/>
      <c r="AB8" s="2"/>
      <c r="AC8" s="2"/>
      <c r="AD8" s="2"/>
      <c r="AE8" s="2">
        <v>5</v>
      </c>
      <c r="AF8" s="2"/>
    </row>
    <row r="9" spans="1:32" ht="75.75" thickBot="1" x14ac:dyDescent="0.3">
      <c r="A9" s="2"/>
      <c r="B9" s="22" t="s">
        <v>445</v>
      </c>
      <c r="C9" s="23" t="s">
        <v>446</v>
      </c>
      <c r="D9" s="2"/>
      <c r="E9" s="5">
        <v>1</v>
      </c>
      <c r="F9" s="8" t="s">
        <v>447</v>
      </c>
      <c r="G9" s="2"/>
      <c r="H9" s="2"/>
      <c r="I9" s="2"/>
      <c r="J9" s="2"/>
      <c r="K9" s="5" t="s">
        <v>448</v>
      </c>
      <c r="L9" s="2"/>
      <c r="M9" s="4">
        <v>2</v>
      </c>
      <c r="N9" s="2"/>
      <c r="O9" s="2"/>
      <c r="P9" s="2"/>
      <c r="Q9" s="5" t="s">
        <v>449</v>
      </c>
      <c r="R9" s="8" t="s">
        <v>450</v>
      </c>
      <c r="U9" s="2"/>
      <c r="V9" s="2"/>
      <c r="W9" s="2"/>
      <c r="X9" s="2"/>
      <c r="Y9" s="2"/>
      <c r="Z9" s="2"/>
      <c r="AA9" s="2"/>
      <c r="AB9" s="2"/>
      <c r="AC9" s="2"/>
      <c r="AD9" s="2"/>
      <c r="AE9" s="2">
        <v>6</v>
      </c>
      <c r="AF9" s="2"/>
    </row>
    <row r="10" spans="1:32" ht="60.75" thickBot="1" x14ac:dyDescent="0.3">
      <c r="A10" s="2"/>
      <c r="B10" s="27" t="s">
        <v>451</v>
      </c>
      <c r="C10" s="28" t="s">
        <v>452</v>
      </c>
      <c r="D10" s="2"/>
      <c r="E10" s="2"/>
      <c r="F10" s="2"/>
      <c r="G10" s="2"/>
      <c r="H10" s="2"/>
      <c r="I10" s="2"/>
      <c r="J10" s="2"/>
      <c r="K10" s="2"/>
      <c r="L10" s="2"/>
      <c r="M10" s="4">
        <v>3</v>
      </c>
      <c r="N10" s="2"/>
      <c r="O10" s="2"/>
      <c r="P10" s="2"/>
      <c r="Q10" s="2"/>
      <c r="R10" s="2"/>
      <c r="U10" s="2"/>
      <c r="V10" s="2"/>
      <c r="W10" s="2"/>
      <c r="X10" s="2"/>
      <c r="Y10" s="2"/>
      <c r="Z10" s="2"/>
      <c r="AA10" s="2"/>
      <c r="AB10" s="2"/>
      <c r="AC10" s="2"/>
      <c r="AD10" s="2"/>
      <c r="AE10" s="2">
        <v>7</v>
      </c>
      <c r="AF10" s="2"/>
    </row>
    <row r="11" spans="1:32" ht="60.75" thickBot="1" x14ac:dyDescent="0.3">
      <c r="A11" s="2"/>
      <c r="B11" s="22" t="s">
        <v>453</v>
      </c>
      <c r="C11" s="23" t="s">
        <v>454</v>
      </c>
      <c r="D11" s="2"/>
      <c r="E11" s="382" t="s">
        <v>455</v>
      </c>
      <c r="F11" s="386"/>
      <c r="G11" s="386"/>
      <c r="H11" s="383"/>
      <c r="I11" s="2"/>
      <c r="J11" s="2"/>
      <c r="K11" s="2"/>
      <c r="L11" s="2"/>
      <c r="M11" s="4">
        <v>4</v>
      </c>
      <c r="N11" s="2"/>
      <c r="O11" s="2"/>
      <c r="P11" s="2"/>
      <c r="Q11" s="2"/>
      <c r="R11" s="2"/>
      <c r="S11" s="2"/>
      <c r="T11" s="2"/>
      <c r="U11" s="2"/>
      <c r="V11" s="2"/>
      <c r="W11" s="2"/>
      <c r="X11" s="2"/>
      <c r="Y11" s="2"/>
      <c r="Z11" s="2"/>
      <c r="AA11" s="2"/>
      <c r="AB11" s="2"/>
      <c r="AC11" s="2"/>
      <c r="AD11" s="2"/>
      <c r="AE11" s="2">
        <v>8</v>
      </c>
      <c r="AF11" s="2"/>
    </row>
    <row r="12" spans="1:32" ht="53.25" customHeight="1" thickBot="1" x14ac:dyDescent="0.3">
      <c r="A12" s="2"/>
      <c r="B12" s="39" t="s">
        <v>456</v>
      </c>
      <c r="C12" s="28" t="s">
        <v>457</v>
      </c>
      <c r="D12" s="2"/>
      <c r="E12" s="2"/>
      <c r="F12" s="2"/>
      <c r="G12" s="2"/>
      <c r="H12" s="2"/>
      <c r="I12" s="2"/>
      <c r="J12" s="2"/>
      <c r="L12" s="2"/>
      <c r="M12" s="4">
        <v>5</v>
      </c>
      <c r="N12" s="2"/>
      <c r="O12" s="2"/>
      <c r="P12" s="2"/>
      <c r="Q12" s="2"/>
      <c r="R12" s="2"/>
      <c r="S12" s="2"/>
      <c r="T12" s="2"/>
      <c r="U12" s="2"/>
      <c r="V12" s="2"/>
      <c r="W12" s="2"/>
      <c r="X12" s="2"/>
      <c r="Y12" s="2"/>
      <c r="Z12" s="2"/>
      <c r="AA12" s="2"/>
      <c r="AB12" s="2"/>
      <c r="AC12" s="2"/>
      <c r="AD12" s="2"/>
      <c r="AE12" s="2">
        <v>9</v>
      </c>
      <c r="AF12" s="2"/>
    </row>
    <row r="13" spans="1:32" x14ac:dyDescent="0.25">
      <c r="A13" s="2"/>
      <c r="B13" s="2"/>
      <c r="C13" s="72"/>
      <c r="D13" s="2"/>
      <c r="E13" s="2"/>
      <c r="F13" s="2"/>
      <c r="G13" s="2"/>
      <c r="H13" s="2"/>
      <c r="I13" s="2"/>
      <c r="J13" s="2"/>
      <c r="K13" s="2"/>
      <c r="L13" s="2"/>
      <c r="M13" s="4">
        <v>6</v>
      </c>
      <c r="N13" s="2"/>
      <c r="O13" s="2"/>
      <c r="P13" s="2"/>
      <c r="Q13" s="2"/>
      <c r="R13" s="2"/>
      <c r="S13" s="2"/>
      <c r="T13" s="2"/>
      <c r="U13" s="2"/>
      <c r="V13" s="2"/>
      <c r="W13" s="2"/>
      <c r="X13" s="2"/>
      <c r="Y13" s="2"/>
      <c r="Z13" s="2"/>
      <c r="AA13" s="2"/>
      <c r="AB13" s="2"/>
      <c r="AC13" s="2"/>
      <c r="AD13" s="2"/>
      <c r="AE13" s="2">
        <v>10</v>
      </c>
      <c r="AF13" s="2"/>
    </row>
    <row r="14" spans="1:32" x14ac:dyDescent="0.25">
      <c r="A14" s="2"/>
      <c r="B14" s="2"/>
      <c r="C14" s="2"/>
      <c r="D14" s="2"/>
      <c r="E14" s="2"/>
      <c r="F14" s="2"/>
      <c r="G14" s="2"/>
      <c r="H14" s="2"/>
      <c r="I14" s="2"/>
      <c r="J14" s="2"/>
      <c r="K14" s="2"/>
      <c r="L14" s="2"/>
      <c r="M14" s="4">
        <v>7</v>
      </c>
      <c r="N14" s="2"/>
      <c r="O14" s="2"/>
      <c r="P14" s="2"/>
      <c r="Q14" s="2"/>
      <c r="R14" s="2"/>
      <c r="S14" s="2"/>
      <c r="T14" s="2"/>
      <c r="U14" s="2"/>
      <c r="V14" s="2"/>
      <c r="W14" s="2"/>
      <c r="X14" s="2"/>
      <c r="Y14" s="2"/>
      <c r="Z14" s="2"/>
      <c r="AA14" s="2"/>
      <c r="AB14" s="2"/>
      <c r="AC14" s="2"/>
      <c r="AD14" s="2"/>
      <c r="AE14" s="2">
        <v>11</v>
      </c>
      <c r="AF14" s="2"/>
    </row>
    <row r="15" spans="1:32" ht="15.75" thickBot="1" x14ac:dyDescent="0.3">
      <c r="A15" s="2"/>
      <c r="B15" s="2"/>
      <c r="C15" s="2"/>
      <c r="D15" s="2"/>
      <c r="E15" s="2"/>
      <c r="F15" s="2"/>
      <c r="G15" s="2"/>
      <c r="H15" s="2"/>
      <c r="I15" s="2"/>
      <c r="J15" s="2"/>
      <c r="K15" s="2"/>
      <c r="L15" s="2"/>
      <c r="M15" s="4">
        <v>8</v>
      </c>
      <c r="N15" s="2"/>
      <c r="O15" s="2"/>
      <c r="P15" s="2"/>
      <c r="Q15" s="2"/>
      <c r="R15" s="2"/>
      <c r="S15" s="2"/>
      <c r="T15" s="2"/>
      <c r="U15" s="2"/>
      <c r="V15" s="2"/>
      <c r="W15" s="2"/>
      <c r="X15" s="2"/>
      <c r="Y15" s="2"/>
      <c r="Z15" s="2"/>
      <c r="AA15" s="2"/>
      <c r="AB15" s="2"/>
      <c r="AC15" s="2"/>
      <c r="AD15" s="2"/>
      <c r="AE15" s="2">
        <v>12</v>
      </c>
      <c r="AF15" s="2"/>
    </row>
    <row r="16" spans="1:32" ht="30.75" thickBot="1" x14ac:dyDescent="0.3">
      <c r="A16" s="2"/>
      <c r="B16" s="15" t="s">
        <v>458</v>
      </c>
      <c r="C16" s="47" t="s">
        <v>459</v>
      </c>
      <c r="D16" s="2"/>
      <c r="E16" s="2"/>
      <c r="F16" s="2"/>
      <c r="G16" s="2"/>
      <c r="H16" s="2"/>
      <c r="I16" s="2"/>
      <c r="J16" s="2"/>
      <c r="K16" s="2"/>
      <c r="L16" s="2"/>
      <c r="M16" s="4">
        <v>9</v>
      </c>
      <c r="N16" s="2"/>
      <c r="O16" s="2"/>
      <c r="P16" s="2"/>
      <c r="Q16" s="2"/>
      <c r="R16" s="2"/>
      <c r="S16" s="2"/>
      <c r="T16" s="2"/>
      <c r="U16" s="2"/>
      <c r="V16" s="2"/>
      <c r="W16" s="2"/>
      <c r="X16" s="2"/>
      <c r="Y16" s="2"/>
      <c r="Z16" s="2"/>
      <c r="AA16" s="2"/>
      <c r="AB16" s="2"/>
      <c r="AC16" s="2"/>
      <c r="AD16" s="2"/>
      <c r="AE16" s="2">
        <v>13</v>
      </c>
      <c r="AF16" s="2"/>
    </row>
    <row r="17" spans="1:32" ht="47.25" x14ac:dyDescent="0.25">
      <c r="A17" s="2"/>
      <c r="B17" s="50" t="s">
        <v>106</v>
      </c>
      <c r="C17" s="48" t="s">
        <v>460</v>
      </c>
      <c r="D17" s="2"/>
      <c r="E17" s="2"/>
      <c r="F17" s="2"/>
      <c r="G17" s="2"/>
      <c r="H17" s="2"/>
      <c r="I17" s="2"/>
      <c r="J17" s="2"/>
      <c r="K17" s="2"/>
      <c r="L17" s="2"/>
      <c r="M17" s="4">
        <v>10</v>
      </c>
      <c r="N17" s="2"/>
      <c r="O17" s="2"/>
      <c r="P17" s="2"/>
      <c r="Q17" s="2"/>
      <c r="R17" s="2"/>
      <c r="S17" s="2"/>
      <c r="T17" s="2"/>
      <c r="U17" s="2"/>
      <c r="V17" s="2"/>
      <c r="W17" s="2"/>
      <c r="X17" s="2"/>
      <c r="Y17" s="2"/>
      <c r="Z17" s="2"/>
      <c r="AA17" s="2"/>
      <c r="AB17" s="2"/>
      <c r="AC17" s="2"/>
      <c r="AD17" s="2"/>
      <c r="AE17" s="2">
        <v>14</v>
      </c>
      <c r="AF17" s="2"/>
    </row>
    <row r="18" spans="1:32" ht="31.5" x14ac:dyDescent="0.25">
      <c r="A18" s="2"/>
      <c r="B18" s="51" t="s">
        <v>179</v>
      </c>
      <c r="C18" s="44" t="s">
        <v>461</v>
      </c>
      <c r="D18" s="2"/>
      <c r="E18" s="2"/>
      <c r="F18" s="2"/>
      <c r="G18" s="2"/>
      <c r="H18" s="2"/>
      <c r="I18" s="2"/>
      <c r="J18" s="2"/>
      <c r="K18" s="2"/>
      <c r="L18" s="2"/>
      <c r="M18" s="4">
        <v>11</v>
      </c>
      <c r="N18" s="2"/>
      <c r="O18" s="2"/>
      <c r="P18" s="2"/>
      <c r="Q18" s="2"/>
      <c r="R18" s="2"/>
      <c r="S18" s="2"/>
      <c r="T18" s="2"/>
      <c r="U18" s="2"/>
      <c r="V18" s="2"/>
      <c r="W18" s="2"/>
      <c r="X18" s="2"/>
      <c r="Y18" s="2"/>
      <c r="Z18" s="2"/>
      <c r="AA18" s="2"/>
      <c r="AB18" s="2"/>
      <c r="AC18" s="2"/>
      <c r="AD18" s="2"/>
      <c r="AE18" s="2">
        <v>15</v>
      </c>
      <c r="AF18" s="2"/>
    </row>
    <row r="19" spans="1:32" ht="31.5" x14ac:dyDescent="0.25">
      <c r="A19" s="2"/>
      <c r="B19" s="51" t="s">
        <v>127</v>
      </c>
      <c r="C19" s="44" t="s">
        <v>462</v>
      </c>
      <c r="D19" s="2"/>
      <c r="E19" s="2"/>
      <c r="F19" s="2"/>
      <c r="G19" s="2"/>
      <c r="H19" s="2"/>
      <c r="I19" s="2"/>
      <c r="J19" s="2"/>
      <c r="K19" s="2"/>
      <c r="L19" s="2"/>
      <c r="M19" s="4">
        <v>12</v>
      </c>
      <c r="N19" s="2"/>
      <c r="O19" s="2"/>
      <c r="P19" s="2"/>
      <c r="Q19" s="2"/>
      <c r="R19" s="2"/>
      <c r="S19" s="2"/>
      <c r="T19" s="2"/>
      <c r="U19" s="2"/>
      <c r="V19" s="2"/>
      <c r="W19" s="2"/>
      <c r="X19" s="2"/>
      <c r="Y19" s="2"/>
      <c r="Z19" s="2"/>
      <c r="AA19" s="2"/>
      <c r="AB19" s="2"/>
      <c r="AC19" s="2"/>
      <c r="AD19" s="2"/>
      <c r="AE19" s="2">
        <v>16</v>
      </c>
      <c r="AF19" s="2"/>
    </row>
    <row r="20" spans="1:32" ht="47.25" x14ac:dyDescent="0.25">
      <c r="A20" s="2"/>
      <c r="B20" s="51" t="s">
        <v>1</v>
      </c>
      <c r="C20" s="45" t="s">
        <v>463</v>
      </c>
      <c r="D20" s="2"/>
      <c r="E20" s="2"/>
      <c r="F20" s="2"/>
      <c r="G20" s="2"/>
      <c r="H20" s="2"/>
      <c r="I20" s="2"/>
      <c r="J20" s="2"/>
      <c r="K20" s="2"/>
      <c r="L20" s="2"/>
      <c r="M20" s="4">
        <v>13</v>
      </c>
      <c r="N20" s="2"/>
      <c r="O20" s="2"/>
      <c r="P20" s="2"/>
      <c r="Q20" s="2"/>
      <c r="R20" s="2"/>
      <c r="S20" s="2"/>
      <c r="T20" s="2"/>
      <c r="U20" s="2"/>
      <c r="V20" s="2"/>
      <c r="W20" s="2"/>
      <c r="X20" s="2"/>
      <c r="Y20" s="2"/>
      <c r="Z20" s="2"/>
      <c r="AA20" s="2"/>
      <c r="AB20" s="2"/>
      <c r="AC20" s="2"/>
      <c r="AD20" s="2"/>
      <c r="AE20" s="2">
        <v>17</v>
      </c>
      <c r="AF20" s="2"/>
    </row>
    <row r="21" spans="1:32" ht="63" x14ac:dyDescent="0.25">
      <c r="A21" s="2"/>
      <c r="B21" s="51" t="s">
        <v>131</v>
      </c>
      <c r="C21" s="44" t="s">
        <v>464</v>
      </c>
      <c r="D21" s="2"/>
      <c r="E21" s="2"/>
      <c r="F21" s="2"/>
      <c r="G21" s="2"/>
      <c r="H21" s="2"/>
      <c r="I21" s="2"/>
      <c r="J21" s="2"/>
      <c r="K21" s="2"/>
      <c r="L21" s="2"/>
      <c r="M21" s="4">
        <v>14</v>
      </c>
      <c r="N21" s="2"/>
      <c r="O21" s="2"/>
      <c r="P21" s="2"/>
      <c r="Q21" s="2"/>
      <c r="R21" s="2"/>
      <c r="S21" s="2"/>
      <c r="T21" s="2"/>
      <c r="U21" s="2"/>
      <c r="V21" s="2"/>
      <c r="W21" s="2"/>
      <c r="X21" s="2"/>
      <c r="Y21" s="2"/>
      <c r="Z21" s="2"/>
      <c r="AA21" s="2"/>
      <c r="AB21" s="2"/>
      <c r="AC21" s="2"/>
      <c r="AD21" s="2"/>
      <c r="AE21" s="2">
        <v>18</v>
      </c>
      <c r="AF21" s="2"/>
    </row>
    <row r="22" spans="1:32" ht="31.5" x14ac:dyDescent="0.25">
      <c r="A22" s="2"/>
      <c r="B22" s="51" t="s">
        <v>135</v>
      </c>
      <c r="C22" s="45" t="s">
        <v>465</v>
      </c>
      <c r="D22" s="2"/>
      <c r="E22" s="2"/>
      <c r="F22" s="2"/>
      <c r="G22" s="2"/>
      <c r="H22" s="2"/>
      <c r="I22" s="2"/>
      <c r="J22" s="2"/>
      <c r="K22" s="2"/>
      <c r="L22" s="2"/>
      <c r="M22" s="4">
        <v>15</v>
      </c>
      <c r="N22" s="2"/>
      <c r="O22" s="2"/>
      <c r="P22" s="2"/>
      <c r="Q22" s="2"/>
      <c r="R22" s="2"/>
      <c r="S22" s="2"/>
      <c r="T22" s="2"/>
      <c r="U22" s="2"/>
      <c r="V22" s="2"/>
      <c r="W22" s="2"/>
      <c r="X22" s="2"/>
      <c r="Y22" s="2"/>
      <c r="Z22" s="2"/>
      <c r="AA22" s="2"/>
      <c r="AB22" s="2"/>
      <c r="AC22" s="2"/>
      <c r="AD22" s="2"/>
      <c r="AE22" s="2">
        <v>19</v>
      </c>
      <c r="AF22" s="2"/>
    </row>
    <row r="23" spans="1:32" ht="31.5" x14ac:dyDescent="0.25">
      <c r="A23" s="2"/>
      <c r="B23" s="51" t="s">
        <v>139</v>
      </c>
      <c r="C23" s="44" t="s">
        <v>466</v>
      </c>
      <c r="D23" s="2"/>
      <c r="E23" s="2"/>
      <c r="F23" s="2"/>
      <c r="G23" s="2"/>
      <c r="H23" s="2"/>
      <c r="I23" s="2"/>
      <c r="J23" s="2"/>
      <c r="K23" s="2"/>
      <c r="L23" s="2"/>
      <c r="M23" s="4">
        <v>16</v>
      </c>
      <c r="N23" s="2"/>
      <c r="O23" s="2"/>
      <c r="P23" s="2"/>
      <c r="Q23" s="2"/>
      <c r="R23" s="2"/>
      <c r="S23" s="2"/>
      <c r="T23" s="2"/>
      <c r="U23" s="2"/>
      <c r="V23" s="2"/>
      <c r="W23" s="2"/>
      <c r="X23" s="2"/>
      <c r="Y23" s="2"/>
      <c r="Z23" s="2"/>
      <c r="AA23" s="2"/>
      <c r="AB23" s="2"/>
      <c r="AC23" s="2"/>
      <c r="AD23" s="2"/>
      <c r="AE23" s="2"/>
      <c r="AF23" s="2"/>
    </row>
    <row r="24" spans="1:32" ht="31.5" x14ac:dyDescent="0.25">
      <c r="A24" s="2"/>
      <c r="B24" s="51" t="s">
        <v>140</v>
      </c>
      <c r="C24" s="44" t="s">
        <v>467</v>
      </c>
      <c r="D24" s="2"/>
      <c r="E24" s="2"/>
      <c r="F24" s="2"/>
      <c r="G24" s="2"/>
      <c r="H24" s="2"/>
      <c r="I24" s="2"/>
      <c r="J24" s="2"/>
      <c r="K24" s="2"/>
      <c r="L24" s="2"/>
      <c r="M24" s="4">
        <v>17</v>
      </c>
      <c r="N24" s="2"/>
      <c r="O24" s="2"/>
      <c r="P24" s="2"/>
      <c r="Q24" s="2"/>
      <c r="R24" s="2"/>
      <c r="S24" s="2"/>
      <c r="T24" s="2"/>
      <c r="U24" s="2"/>
      <c r="V24" s="2"/>
      <c r="W24" s="2"/>
      <c r="X24" s="2"/>
      <c r="Y24" s="2"/>
      <c r="Z24" s="2"/>
      <c r="AA24" s="2"/>
      <c r="AB24" s="2"/>
      <c r="AC24" s="2"/>
      <c r="AD24" s="2"/>
      <c r="AE24" s="2"/>
      <c r="AF24" s="2"/>
    </row>
    <row r="25" spans="1:32" ht="31.5" x14ac:dyDescent="0.25">
      <c r="A25" s="2"/>
      <c r="B25" s="51" t="s">
        <v>146</v>
      </c>
      <c r="C25" s="44" t="s">
        <v>468</v>
      </c>
      <c r="D25" s="2"/>
      <c r="E25" s="2"/>
      <c r="F25" s="2"/>
      <c r="G25" s="2"/>
      <c r="H25" s="2"/>
      <c r="I25" s="2"/>
      <c r="J25" s="2"/>
      <c r="K25" s="2"/>
      <c r="L25" s="2"/>
      <c r="M25" s="4">
        <v>18</v>
      </c>
      <c r="N25" s="2"/>
      <c r="O25" s="2"/>
      <c r="P25" s="2"/>
      <c r="Q25" s="2"/>
      <c r="R25" s="2"/>
      <c r="S25" s="2"/>
      <c r="T25" s="2"/>
      <c r="U25" s="2"/>
      <c r="V25" s="2"/>
      <c r="W25" s="2"/>
      <c r="X25" s="2"/>
      <c r="Y25" s="2"/>
      <c r="Z25" s="2"/>
      <c r="AA25" s="2"/>
      <c r="AB25" s="2"/>
      <c r="AC25" s="2"/>
      <c r="AD25" s="2"/>
      <c r="AE25" s="2"/>
      <c r="AF25" s="2"/>
    </row>
    <row r="26" spans="1:32" ht="47.25" x14ac:dyDescent="0.25">
      <c r="A26" s="2"/>
      <c r="B26" s="51" t="s">
        <v>150</v>
      </c>
      <c r="C26" s="44" t="s">
        <v>469</v>
      </c>
      <c r="D26" s="2"/>
      <c r="E26" s="2"/>
      <c r="F26" s="2"/>
      <c r="G26" s="2"/>
      <c r="H26" s="2"/>
      <c r="I26" s="2"/>
      <c r="J26" s="2"/>
      <c r="K26" s="2"/>
      <c r="L26" s="2"/>
      <c r="M26" s="4">
        <v>19</v>
      </c>
      <c r="N26" s="2"/>
      <c r="O26" s="2"/>
      <c r="P26" s="2"/>
      <c r="Q26" s="2"/>
      <c r="R26" s="2"/>
      <c r="S26" s="2"/>
      <c r="T26" s="2"/>
      <c r="U26" s="2"/>
      <c r="V26" s="2"/>
      <c r="W26" s="2"/>
      <c r="X26" s="2"/>
      <c r="Y26" s="2"/>
      <c r="Z26" s="2"/>
      <c r="AA26" s="2"/>
      <c r="AB26" s="2"/>
      <c r="AC26" s="2"/>
      <c r="AD26" s="2"/>
      <c r="AE26" s="2"/>
      <c r="AF26" s="2"/>
    </row>
    <row r="27" spans="1:32" ht="15.75" x14ac:dyDescent="0.25">
      <c r="A27" s="2"/>
      <c r="B27" s="51" t="s">
        <v>157</v>
      </c>
      <c r="C27" s="44" t="s">
        <v>470</v>
      </c>
      <c r="D27" s="2"/>
      <c r="E27" s="2"/>
      <c r="F27" s="2"/>
      <c r="G27" s="2"/>
      <c r="H27" s="2"/>
      <c r="I27" s="2"/>
      <c r="J27" s="2"/>
      <c r="K27" s="2"/>
      <c r="L27" s="2"/>
      <c r="M27" s="4">
        <v>20</v>
      </c>
      <c r="N27" s="2"/>
      <c r="O27" s="2"/>
      <c r="P27" s="2"/>
      <c r="Q27" s="2"/>
      <c r="R27" s="2"/>
      <c r="S27" s="2"/>
      <c r="T27" s="2"/>
      <c r="U27" s="2"/>
      <c r="V27" s="2"/>
      <c r="W27" s="2"/>
      <c r="X27" s="2"/>
      <c r="Y27" s="2"/>
      <c r="Z27" s="2"/>
      <c r="AA27" s="2"/>
      <c r="AB27" s="2"/>
      <c r="AC27" s="2"/>
      <c r="AD27" s="2"/>
      <c r="AE27" s="2"/>
      <c r="AF27" s="2"/>
    </row>
    <row r="28" spans="1:32" ht="16.5" thickBot="1" x14ac:dyDescent="0.3">
      <c r="A28" s="2"/>
      <c r="B28" s="51" t="s">
        <v>161</v>
      </c>
      <c r="C28" s="44" t="s">
        <v>471</v>
      </c>
      <c r="D28" s="2"/>
      <c r="E28" s="2"/>
      <c r="F28" s="2"/>
      <c r="G28" s="2"/>
      <c r="H28" s="2"/>
      <c r="I28" s="2"/>
      <c r="J28" s="2"/>
      <c r="K28" s="2"/>
      <c r="L28" s="2"/>
      <c r="M28" s="4">
        <v>21</v>
      </c>
      <c r="N28" s="2"/>
      <c r="O28" s="2"/>
      <c r="P28" s="2"/>
      <c r="Q28" s="2"/>
      <c r="R28" s="2"/>
      <c r="S28" s="2"/>
      <c r="T28" s="2"/>
      <c r="U28" s="2"/>
      <c r="V28" s="2"/>
      <c r="W28" s="2"/>
      <c r="X28" s="2"/>
      <c r="Y28" s="2"/>
      <c r="Z28" s="2"/>
      <c r="AA28" s="2"/>
      <c r="AB28" s="2"/>
      <c r="AC28" s="2"/>
      <c r="AD28" s="2"/>
      <c r="AE28" s="2"/>
      <c r="AF28" s="2"/>
    </row>
    <row r="29" spans="1:32" ht="31.5" x14ac:dyDescent="0.25">
      <c r="A29" s="2"/>
      <c r="B29" s="51" t="s">
        <v>168</v>
      </c>
      <c r="C29" s="44" t="s">
        <v>472</v>
      </c>
      <c r="D29" s="2"/>
      <c r="E29" s="10"/>
      <c r="F29" s="11" t="s">
        <v>473</v>
      </c>
      <c r="G29" s="2"/>
      <c r="H29" s="2"/>
      <c r="I29" s="2"/>
      <c r="J29" s="2"/>
      <c r="K29" s="2"/>
      <c r="L29" s="2"/>
      <c r="M29" s="4">
        <v>22</v>
      </c>
      <c r="N29" s="2"/>
      <c r="O29" s="2"/>
      <c r="P29" s="2"/>
      <c r="Q29" s="2"/>
      <c r="R29" s="2"/>
      <c r="S29" s="2"/>
      <c r="T29" s="2"/>
      <c r="U29" s="2"/>
      <c r="V29" s="2"/>
      <c r="W29" s="2"/>
      <c r="X29" s="2"/>
      <c r="Y29" s="2"/>
      <c r="Z29" s="2"/>
      <c r="AA29" s="2"/>
      <c r="AB29" s="2"/>
      <c r="AC29" s="2"/>
      <c r="AD29" s="2"/>
      <c r="AE29" s="2"/>
      <c r="AF29" s="2"/>
    </row>
    <row r="30" spans="1:32" ht="47.25" x14ac:dyDescent="0.25">
      <c r="A30" s="2"/>
      <c r="B30" s="51" t="s">
        <v>474</v>
      </c>
      <c r="C30" s="44" t="s">
        <v>475</v>
      </c>
      <c r="D30" s="2"/>
      <c r="E30" s="12"/>
      <c r="F30" s="13" t="s">
        <v>476</v>
      </c>
      <c r="G30" s="2"/>
      <c r="H30" s="2"/>
      <c r="I30" s="2"/>
      <c r="J30" s="2"/>
      <c r="K30" s="2"/>
      <c r="L30" s="2"/>
      <c r="M30" s="4">
        <v>23</v>
      </c>
      <c r="N30" s="2"/>
      <c r="O30" s="2"/>
      <c r="P30" s="2"/>
      <c r="Q30" s="2"/>
      <c r="R30" s="2"/>
      <c r="S30" s="2"/>
      <c r="T30" s="2"/>
      <c r="U30" s="2"/>
      <c r="V30" s="2"/>
      <c r="W30" s="2"/>
      <c r="X30" s="2"/>
      <c r="Y30" s="2"/>
      <c r="Z30" s="2"/>
      <c r="AA30" s="2"/>
      <c r="AB30" s="2"/>
      <c r="AC30" s="2"/>
      <c r="AD30" s="2"/>
      <c r="AE30" s="2"/>
      <c r="AF30" s="2"/>
    </row>
    <row r="31" spans="1:32" ht="47.25" x14ac:dyDescent="0.25">
      <c r="A31" s="2"/>
      <c r="B31" s="52" t="s">
        <v>175</v>
      </c>
      <c r="C31" s="49" t="s">
        <v>477</v>
      </c>
      <c r="D31" s="2"/>
      <c r="E31" s="18"/>
      <c r="F31" s="13" t="s">
        <v>478</v>
      </c>
      <c r="G31" s="2"/>
      <c r="H31" s="2"/>
      <c r="I31" s="2"/>
      <c r="J31" s="2"/>
      <c r="K31" s="2"/>
      <c r="L31" s="2"/>
      <c r="M31" s="4">
        <v>24</v>
      </c>
      <c r="N31" s="2"/>
      <c r="O31" s="2"/>
      <c r="P31" s="2"/>
      <c r="Q31" s="2"/>
      <c r="R31" s="2"/>
      <c r="S31" s="2"/>
      <c r="T31" s="2"/>
      <c r="U31" s="2"/>
      <c r="V31" s="2"/>
      <c r="W31" s="2"/>
      <c r="X31" s="2"/>
      <c r="Y31" s="2"/>
      <c r="Z31" s="2"/>
      <c r="AA31" s="2"/>
      <c r="AB31" s="2"/>
      <c r="AC31" s="2"/>
      <c r="AD31" s="2"/>
      <c r="AE31" s="2"/>
      <c r="AF31" s="2"/>
    </row>
    <row r="32" spans="1:32" ht="45.75" thickBot="1" x14ac:dyDescent="0.3">
      <c r="A32" s="2"/>
      <c r="B32" s="44" t="s">
        <v>119</v>
      </c>
      <c r="C32" s="45" t="s">
        <v>479</v>
      </c>
      <c r="D32" s="2"/>
      <c r="E32" s="24"/>
      <c r="F32" s="25" t="s">
        <v>480</v>
      </c>
      <c r="G32" s="2"/>
      <c r="H32" s="2"/>
      <c r="I32" s="2"/>
      <c r="J32" s="2"/>
      <c r="K32" s="2"/>
      <c r="L32" s="2"/>
      <c r="M32" s="4">
        <v>25</v>
      </c>
      <c r="N32" s="2"/>
      <c r="O32" s="2"/>
      <c r="P32" s="2"/>
      <c r="Q32" s="2"/>
      <c r="R32" s="2"/>
      <c r="S32" s="2"/>
      <c r="T32" s="2"/>
      <c r="U32" s="2"/>
      <c r="V32" s="2"/>
      <c r="W32" s="2"/>
      <c r="X32" s="2"/>
      <c r="Y32" s="2"/>
      <c r="Z32" s="2"/>
      <c r="AA32" s="2"/>
      <c r="AB32" s="2"/>
      <c r="AC32" s="2"/>
      <c r="AD32" s="2"/>
      <c r="AE32" s="2"/>
      <c r="AF32" s="2"/>
    </row>
    <row r="33" spans="1:33" ht="30" x14ac:dyDescent="0.25">
      <c r="A33" s="2"/>
      <c r="B33" s="44" t="s">
        <v>115</v>
      </c>
      <c r="C33" s="45" t="s">
        <v>479</v>
      </c>
      <c r="D33" s="2"/>
      <c r="E33" s="2"/>
      <c r="F33" s="2"/>
      <c r="G33" s="2"/>
      <c r="H33" s="2"/>
      <c r="I33" s="2"/>
      <c r="J33" s="2"/>
      <c r="K33" s="2"/>
      <c r="L33" s="2"/>
      <c r="M33" s="4">
        <v>26</v>
      </c>
      <c r="N33" s="2"/>
      <c r="O33" s="2"/>
      <c r="P33" s="2"/>
      <c r="Q33" s="2"/>
      <c r="R33" s="2"/>
      <c r="S33" s="2"/>
      <c r="T33" s="2"/>
      <c r="U33" s="2"/>
      <c r="V33" s="2"/>
      <c r="W33" s="2"/>
      <c r="X33" s="2"/>
      <c r="Y33" s="2"/>
      <c r="Z33" s="2"/>
      <c r="AA33" s="2"/>
      <c r="AB33" s="2"/>
      <c r="AC33" s="2"/>
      <c r="AD33" s="2"/>
      <c r="AE33" s="2"/>
      <c r="AF33" s="2"/>
    </row>
    <row r="34" spans="1:33" ht="30.75" thickBot="1" x14ac:dyDescent="0.3">
      <c r="A34" s="2"/>
      <c r="B34" s="46" t="s">
        <v>481</v>
      </c>
      <c r="C34" s="53" t="s">
        <v>479</v>
      </c>
      <c r="D34" s="2"/>
      <c r="E34" s="2"/>
      <c r="F34" s="2" t="s">
        <v>349</v>
      </c>
      <c r="G34" s="2"/>
      <c r="H34" s="2"/>
      <c r="I34" s="2"/>
      <c r="J34" s="2"/>
      <c r="K34" s="2"/>
      <c r="L34" s="2"/>
      <c r="M34" s="4">
        <v>27</v>
      </c>
      <c r="O34" s="2"/>
      <c r="P34" s="2"/>
      <c r="Q34" s="2"/>
      <c r="R34" s="2"/>
      <c r="S34" s="2"/>
      <c r="T34" s="2"/>
      <c r="U34" s="2"/>
      <c r="V34" s="2"/>
      <c r="W34" s="2"/>
      <c r="X34" s="2"/>
      <c r="Y34" s="2"/>
      <c r="Z34" s="2"/>
      <c r="AA34" s="2"/>
      <c r="AB34" s="2"/>
      <c r="AC34" s="2"/>
      <c r="AD34" s="2"/>
      <c r="AE34" s="2"/>
      <c r="AF34" s="2"/>
      <c r="AG34" s="2"/>
    </row>
    <row r="35" spans="1:33" x14ac:dyDescent="0.25">
      <c r="A35" s="2"/>
      <c r="B35" s="2"/>
      <c r="C35" s="2"/>
      <c r="D35" s="2"/>
      <c r="E35" s="1" t="s">
        <v>410</v>
      </c>
      <c r="F35" s="1">
        <v>5</v>
      </c>
      <c r="G35" s="43">
        <v>25</v>
      </c>
      <c r="H35" s="30">
        <v>50</v>
      </c>
      <c r="I35" s="31">
        <v>100</v>
      </c>
      <c r="J35" s="2"/>
      <c r="K35" s="2"/>
      <c r="L35" s="2"/>
      <c r="M35" s="4">
        <v>28</v>
      </c>
      <c r="O35" s="2"/>
      <c r="P35" s="2"/>
      <c r="Q35" s="2"/>
      <c r="R35" s="2"/>
      <c r="S35" s="2"/>
      <c r="T35" s="2"/>
      <c r="U35" s="2"/>
      <c r="V35" s="2"/>
      <c r="W35" s="2"/>
      <c r="X35" s="2"/>
      <c r="Y35" s="2"/>
      <c r="Z35" s="2"/>
      <c r="AA35" s="2"/>
      <c r="AB35" s="2"/>
      <c r="AC35" s="2"/>
      <c r="AD35" s="2"/>
      <c r="AE35" s="2"/>
      <c r="AF35" s="2"/>
      <c r="AG35" s="2"/>
    </row>
    <row r="36" spans="1:33" x14ac:dyDescent="0.25">
      <c r="A36" s="2"/>
      <c r="B36" s="2"/>
      <c r="C36" s="2"/>
      <c r="D36" s="2"/>
      <c r="E36" s="4" t="s">
        <v>424</v>
      </c>
      <c r="F36" s="4">
        <v>4</v>
      </c>
      <c r="G36" s="32">
        <v>20</v>
      </c>
      <c r="H36" s="33">
        <v>40</v>
      </c>
      <c r="I36" s="34">
        <v>80</v>
      </c>
      <c r="J36" s="2"/>
      <c r="K36" s="2"/>
      <c r="L36" s="2"/>
      <c r="M36" s="4">
        <v>29</v>
      </c>
      <c r="O36" s="2"/>
      <c r="P36" s="2"/>
      <c r="Q36" s="2"/>
      <c r="R36" s="2"/>
      <c r="S36" s="2"/>
      <c r="T36" s="2"/>
      <c r="U36" s="2"/>
      <c r="V36" s="2"/>
      <c r="W36" s="2"/>
      <c r="X36" s="2"/>
      <c r="Y36" s="2"/>
      <c r="Z36" s="2"/>
      <c r="AA36" s="2"/>
      <c r="AB36" s="2"/>
      <c r="AC36" s="2"/>
      <c r="AD36" s="2"/>
      <c r="AE36" s="2"/>
      <c r="AF36" s="2"/>
      <c r="AG36" s="2"/>
    </row>
    <row r="37" spans="1:33" ht="15.75" thickBot="1" x14ac:dyDescent="0.3">
      <c r="A37" s="2"/>
      <c r="B37" s="2"/>
      <c r="C37" s="2"/>
      <c r="D37" s="2"/>
      <c r="E37" s="4" t="s">
        <v>432</v>
      </c>
      <c r="F37" s="4">
        <v>3</v>
      </c>
      <c r="G37" s="32">
        <v>15</v>
      </c>
      <c r="H37" s="33">
        <v>30</v>
      </c>
      <c r="I37" s="34">
        <v>60</v>
      </c>
      <c r="J37" s="2"/>
      <c r="K37" s="2"/>
      <c r="L37" s="2"/>
      <c r="M37" s="5">
        <v>30</v>
      </c>
      <c r="O37" s="2"/>
      <c r="P37" s="2"/>
      <c r="Q37" s="2"/>
      <c r="R37" s="2"/>
      <c r="S37" s="2"/>
      <c r="T37" s="2"/>
      <c r="U37" s="2"/>
      <c r="V37" s="2"/>
      <c r="W37" s="2"/>
      <c r="X37" s="2"/>
      <c r="Y37" s="2"/>
      <c r="Z37" s="2"/>
      <c r="AA37" s="2"/>
      <c r="AB37" s="2"/>
      <c r="AC37" s="2"/>
      <c r="AD37" s="2"/>
      <c r="AE37" s="2"/>
      <c r="AF37" s="2"/>
      <c r="AG37" s="2"/>
    </row>
    <row r="38" spans="1:33" x14ac:dyDescent="0.25">
      <c r="A38" s="2"/>
      <c r="B38" s="2"/>
      <c r="C38" s="2"/>
      <c r="D38" s="2"/>
      <c r="E38" s="4" t="s">
        <v>482</v>
      </c>
      <c r="F38" s="4">
        <v>2</v>
      </c>
      <c r="G38" s="35">
        <v>10</v>
      </c>
      <c r="H38" s="36">
        <v>20</v>
      </c>
      <c r="I38" s="41">
        <v>40</v>
      </c>
      <c r="J38" s="2"/>
      <c r="K38" s="2"/>
      <c r="L38" s="2"/>
      <c r="M38" s="2"/>
      <c r="N38" s="2"/>
      <c r="O38" s="2"/>
      <c r="P38" s="2"/>
      <c r="Q38" s="2"/>
      <c r="R38" s="2"/>
      <c r="S38" s="2"/>
      <c r="T38" s="2"/>
      <c r="U38" s="2"/>
      <c r="V38" s="2"/>
      <c r="W38" s="2"/>
      <c r="X38" s="2"/>
      <c r="Y38" s="2"/>
      <c r="Z38" s="2"/>
      <c r="AA38" s="2"/>
      <c r="AB38" s="2"/>
      <c r="AC38" s="2"/>
      <c r="AD38" s="2"/>
      <c r="AE38" s="2"/>
      <c r="AF38" s="2"/>
      <c r="AG38" s="2"/>
    </row>
    <row r="39" spans="1:33" ht="15.75" thickBot="1" x14ac:dyDescent="0.3">
      <c r="A39" s="2"/>
      <c r="B39" s="2"/>
      <c r="C39" s="2"/>
      <c r="D39" s="2"/>
      <c r="E39" s="5" t="s">
        <v>483</v>
      </c>
      <c r="F39" s="5">
        <v>1</v>
      </c>
      <c r="G39" s="37">
        <v>5</v>
      </c>
      <c r="H39" s="38">
        <v>10</v>
      </c>
      <c r="I39" s="42">
        <v>20</v>
      </c>
      <c r="J39" s="2"/>
      <c r="K39" s="2"/>
      <c r="L39" s="2"/>
      <c r="M39" s="2"/>
      <c r="N39" s="2"/>
      <c r="O39" s="2"/>
      <c r="P39" s="2"/>
      <c r="Q39" s="2"/>
      <c r="R39" s="2"/>
      <c r="S39" s="2"/>
      <c r="T39" s="2"/>
      <c r="U39" s="2"/>
      <c r="V39" s="2"/>
      <c r="W39" s="2"/>
      <c r="X39" s="2"/>
      <c r="Y39" s="2"/>
      <c r="Z39" s="2"/>
      <c r="AA39" s="2"/>
      <c r="AB39" s="2"/>
      <c r="AC39" s="2"/>
      <c r="AD39" s="2"/>
      <c r="AE39" s="2"/>
      <c r="AF39" s="2"/>
      <c r="AG39" s="2"/>
    </row>
    <row r="40" spans="1:33" ht="15.75" thickBot="1" x14ac:dyDescent="0.3">
      <c r="A40" s="2"/>
      <c r="B40" s="2"/>
      <c r="C40" s="2"/>
      <c r="D40" s="2"/>
      <c r="E40" s="382" t="s">
        <v>484</v>
      </c>
      <c r="F40" s="383"/>
      <c r="G40" s="170">
        <v>5</v>
      </c>
      <c r="H40" s="172">
        <v>10</v>
      </c>
      <c r="I40" s="171">
        <v>20</v>
      </c>
      <c r="J40" s="2"/>
      <c r="K40" s="2"/>
      <c r="L40" s="2"/>
      <c r="M40" s="2"/>
      <c r="N40" s="2"/>
      <c r="O40" s="2"/>
      <c r="P40" s="2"/>
      <c r="Q40" s="2"/>
      <c r="R40" s="2"/>
      <c r="S40" s="2"/>
      <c r="T40" s="2"/>
      <c r="U40" s="2"/>
      <c r="V40" s="2"/>
      <c r="W40" s="2"/>
      <c r="X40" s="2"/>
      <c r="Y40" s="2"/>
      <c r="Z40" s="2"/>
      <c r="AA40" s="2"/>
      <c r="AB40" s="2"/>
      <c r="AC40" s="2"/>
      <c r="AD40" s="2"/>
      <c r="AE40" s="2"/>
      <c r="AF40" s="2"/>
      <c r="AG40" s="2"/>
    </row>
    <row r="41" spans="1:33" ht="15.75" thickBot="1" x14ac:dyDescent="0.3">
      <c r="A41" s="2"/>
      <c r="B41" s="2"/>
      <c r="C41" s="2"/>
      <c r="D41" s="2"/>
      <c r="E41" s="382" t="s">
        <v>485</v>
      </c>
      <c r="F41" s="383"/>
      <c r="G41" s="170" t="s">
        <v>433</v>
      </c>
      <c r="H41" s="172" t="s">
        <v>425</v>
      </c>
      <c r="I41" s="171" t="s">
        <v>411</v>
      </c>
      <c r="J41" s="2"/>
      <c r="K41" s="2"/>
      <c r="L41" s="2"/>
      <c r="M41" s="2"/>
      <c r="N41" s="2"/>
      <c r="O41" s="2"/>
      <c r="P41" s="2"/>
      <c r="Q41" s="2"/>
      <c r="R41" s="2"/>
      <c r="S41" s="2"/>
      <c r="T41" s="2"/>
      <c r="U41" s="2"/>
      <c r="V41" s="2"/>
      <c r="W41" s="2"/>
      <c r="X41" s="2"/>
      <c r="Y41" s="2"/>
      <c r="Z41" s="2"/>
      <c r="AA41" s="2"/>
      <c r="AB41" s="2"/>
      <c r="AC41" s="2"/>
      <c r="AD41" s="2"/>
      <c r="AE41" s="2"/>
      <c r="AF41" s="2"/>
      <c r="AG41" s="2"/>
    </row>
    <row r="42" spans="1:33"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3"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3"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3"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3" ht="15.75" thickBot="1" x14ac:dyDescent="0.3">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3" ht="90.75" thickBot="1" x14ac:dyDescent="0.3">
      <c r="D47" s="2"/>
      <c r="E47" s="26" t="s">
        <v>345</v>
      </c>
      <c r="F47" s="55" t="s">
        <v>486</v>
      </c>
      <c r="G47" s="55" t="s">
        <v>487</v>
      </c>
      <c r="H47" s="55" t="s">
        <v>488</v>
      </c>
      <c r="I47" s="55" t="s">
        <v>489</v>
      </c>
      <c r="J47" s="2"/>
      <c r="K47" s="2"/>
      <c r="L47" s="2"/>
      <c r="M47" s="2"/>
      <c r="N47" s="2"/>
      <c r="O47" s="2"/>
      <c r="P47" s="2"/>
      <c r="Q47" s="2"/>
      <c r="R47" s="2"/>
      <c r="S47" s="2"/>
      <c r="T47" s="2"/>
      <c r="U47" s="2"/>
      <c r="V47" s="2"/>
      <c r="W47" s="2"/>
      <c r="X47" s="2"/>
      <c r="Y47" s="2"/>
      <c r="Z47" s="2"/>
      <c r="AA47" s="2"/>
      <c r="AB47" s="2"/>
      <c r="AC47" s="2"/>
      <c r="AD47" s="2"/>
      <c r="AE47" s="2"/>
      <c r="AF47" s="2"/>
    </row>
    <row r="48" spans="1:33" ht="15.75" thickBot="1" x14ac:dyDescent="0.3">
      <c r="A48" s="2"/>
      <c r="B48" s="2"/>
      <c r="C48" s="2"/>
      <c r="D48" s="2"/>
      <c r="E48" s="56" t="s">
        <v>490</v>
      </c>
      <c r="F48" s="56" t="s">
        <v>491</v>
      </c>
      <c r="G48" s="9" t="s">
        <v>491</v>
      </c>
      <c r="H48" s="9">
        <v>2</v>
      </c>
      <c r="I48" s="40">
        <v>2</v>
      </c>
      <c r="J48" s="2"/>
      <c r="K48" s="170" t="s">
        <v>485</v>
      </c>
      <c r="L48" s="19" t="s">
        <v>492</v>
      </c>
      <c r="M48" s="2"/>
      <c r="N48" s="2"/>
      <c r="O48" s="2"/>
      <c r="P48" s="2"/>
      <c r="Q48" s="2"/>
      <c r="R48" s="2"/>
      <c r="S48" s="2"/>
      <c r="T48" s="2"/>
      <c r="U48" s="2"/>
      <c r="V48" s="2"/>
      <c r="W48" s="2"/>
      <c r="X48" s="2"/>
      <c r="Y48" s="2"/>
      <c r="Z48" s="2"/>
      <c r="AA48" s="2"/>
      <c r="AB48" s="2"/>
      <c r="AC48" s="2"/>
      <c r="AD48" s="2"/>
      <c r="AE48" s="2"/>
      <c r="AF48" s="2"/>
    </row>
    <row r="49" spans="1:74" x14ac:dyDescent="0.25">
      <c r="A49" s="2"/>
      <c r="B49" s="2"/>
      <c r="C49" s="2"/>
      <c r="D49" s="2"/>
      <c r="E49" s="7" t="s">
        <v>490</v>
      </c>
      <c r="F49" s="7" t="s">
        <v>491</v>
      </c>
      <c r="G49" s="2" t="s">
        <v>493</v>
      </c>
      <c r="H49" s="2">
        <v>2</v>
      </c>
      <c r="I49" s="6">
        <v>1</v>
      </c>
      <c r="J49" s="2"/>
      <c r="K49" s="54" t="s">
        <v>494</v>
      </c>
      <c r="L49" s="59">
        <v>2</v>
      </c>
      <c r="M49" s="2"/>
      <c r="N49" s="2"/>
      <c r="O49" s="2"/>
      <c r="P49" s="2"/>
      <c r="Q49" s="2"/>
      <c r="R49" s="2"/>
      <c r="S49" s="2"/>
      <c r="T49" s="2"/>
      <c r="U49" s="2"/>
      <c r="V49" s="2"/>
      <c r="W49" s="2"/>
      <c r="X49" s="2"/>
      <c r="Y49" s="2"/>
      <c r="Z49" s="2"/>
      <c r="AA49" s="2"/>
      <c r="AB49" s="2"/>
      <c r="AC49" s="2"/>
      <c r="AD49" s="2"/>
      <c r="AE49" s="2"/>
      <c r="AF49" s="2"/>
    </row>
    <row r="50" spans="1:74" x14ac:dyDescent="0.25">
      <c r="A50" s="2"/>
      <c r="B50" s="2"/>
      <c r="C50" s="2"/>
      <c r="D50" s="2"/>
      <c r="E50" s="7" t="s">
        <v>490</v>
      </c>
      <c r="F50" s="7" t="s">
        <v>491</v>
      </c>
      <c r="G50" s="2" t="s">
        <v>495</v>
      </c>
      <c r="H50" s="2">
        <v>2</v>
      </c>
      <c r="I50" s="6">
        <v>0</v>
      </c>
      <c r="J50" s="2"/>
      <c r="K50" s="45" t="s">
        <v>496</v>
      </c>
      <c r="L50" s="60">
        <v>1</v>
      </c>
      <c r="M50" s="2"/>
      <c r="N50" s="2"/>
      <c r="O50" s="2"/>
      <c r="P50" s="2"/>
      <c r="Q50" s="2"/>
      <c r="R50" s="2"/>
      <c r="S50" s="2"/>
      <c r="T50" s="2"/>
      <c r="U50" s="2"/>
      <c r="V50" s="2"/>
      <c r="W50" s="2"/>
      <c r="X50" s="2"/>
      <c r="Y50" s="2"/>
      <c r="Z50" s="2"/>
      <c r="AA50" s="2"/>
      <c r="AB50" s="2"/>
      <c r="AC50" s="2"/>
      <c r="AD50" s="2"/>
      <c r="AE50" s="2"/>
      <c r="AF50" s="2"/>
    </row>
    <row r="51" spans="1:74" ht="15.75" thickBot="1" x14ac:dyDescent="0.3">
      <c r="A51" s="2"/>
      <c r="B51" s="2"/>
      <c r="C51" s="2"/>
      <c r="D51" s="2"/>
      <c r="E51" s="57" t="s">
        <v>490</v>
      </c>
      <c r="F51" s="7" t="s">
        <v>495</v>
      </c>
      <c r="G51" s="2" t="s">
        <v>491</v>
      </c>
      <c r="H51" s="2">
        <v>0</v>
      </c>
      <c r="I51" s="6">
        <v>2</v>
      </c>
      <c r="J51" s="2"/>
      <c r="K51" s="53" t="s">
        <v>497</v>
      </c>
      <c r="L51" s="61">
        <v>0</v>
      </c>
      <c r="M51" s="2"/>
      <c r="N51" s="2"/>
      <c r="O51" s="2"/>
      <c r="P51" s="2"/>
      <c r="Q51" s="2"/>
      <c r="R51" s="2"/>
      <c r="S51" s="2"/>
      <c r="T51" s="2"/>
      <c r="U51" s="2"/>
      <c r="V51" s="2"/>
      <c r="W51" s="2"/>
      <c r="X51" s="2"/>
      <c r="Y51" s="2"/>
      <c r="Z51" s="2"/>
      <c r="AA51" s="2"/>
      <c r="AB51" s="2"/>
      <c r="AC51" s="2"/>
      <c r="AD51" s="2"/>
      <c r="AE51" s="2"/>
      <c r="AF51" s="2"/>
    </row>
    <row r="52" spans="1:74" x14ac:dyDescent="0.25">
      <c r="A52" s="2"/>
      <c r="B52" s="2"/>
      <c r="C52" s="2"/>
      <c r="D52" s="2"/>
      <c r="E52" s="56" t="s">
        <v>498</v>
      </c>
      <c r="F52" s="7" t="s">
        <v>491</v>
      </c>
      <c r="G52" s="2" t="s">
        <v>491</v>
      </c>
      <c r="H52" s="2">
        <v>1</v>
      </c>
      <c r="I52" s="6">
        <v>1</v>
      </c>
      <c r="J52" s="2"/>
      <c r="K52" s="2"/>
      <c r="L52" s="2"/>
      <c r="M52" s="2"/>
      <c r="N52" s="2"/>
      <c r="O52" s="2"/>
      <c r="P52" s="2"/>
      <c r="Q52" s="2"/>
      <c r="R52" s="2"/>
      <c r="S52" s="2"/>
      <c r="T52" s="2"/>
      <c r="U52" s="2"/>
      <c r="V52" s="2"/>
      <c r="W52" s="2"/>
      <c r="X52" s="2"/>
      <c r="Y52" s="2"/>
      <c r="Z52" s="2"/>
      <c r="AA52" s="2"/>
      <c r="AB52" s="2"/>
      <c r="AC52" s="2"/>
      <c r="AD52" s="2"/>
      <c r="AE52" s="2"/>
      <c r="AF52" s="2"/>
    </row>
    <row r="53" spans="1:74" x14ac:dyDescent="0.25">
      <c r="A53" s="2"/>
      <c r="B53" s="2"/>
      <c r="C53" s="2"/>
      <c r="D53" s="2"/>
      <c r="E53" s="7" t="s">
        <v>498</v>
      </c>
      <c r="F53" s="7" t="s">
        <v>491</v>
      </c>
      <c r="G53" s="2" t="s">
        <v>499</v>
      </c>
      <c r="H53" s="2">
        <v>1</v>
      </c>
      <c r="I53" s="6">
        <v>0</v>
      </c>
      <c r="J53" s="2"/>
      <c r="K53" s="2"/>
      <c r="L53" s="2"/>
      <c r="M53" s="2"/>
      <c r="N53" s="2"/>
      <c r="O53" s="2"/>
      <c r="P53" s="2"/>
      <c r="Q53" s="2"/>
      <c r="R53" s="2"/>
      <c r="S53" s="2"/>
      <c r="T53" s="2"/>
      <c r="U53" s="2"/>
      <c r="V53" s="2"/>
      <c r="W53" s="2"/>
      <c r="X53" s="2"/>
      <c r="Y53" s="2"/>
      <c r="Z53" s="2"/>
      <c r="AA53" s="2"/>
      <c r="AB53" s="2"/>
      <c r="AC53" s="2"/>
      <c r="AD53" s="2"/>
      <c r="AE53" s="2"/>
      <c r="AF53" s="2"/>
    </row>
    <row r="54" spans="1:74" x14ac:dyDescent="0.25">
      <c r="A54" s="2"/>
      <c r="B54" s="2"/>
      <c r="C54" s="2"/>
      <c r="D54" s="2"/>
      <c r="E54" s="7" t="s">
        <v>498</v>
      </c>
      <c r="F54" s="7" t="s">
        <v>491</v>
      </c>
      <c r="G54" s="2" t="s">
        <v>495</v>
      </c>
      <c r="H54" s="2">
        <v>1</v>
      </c>
      <c r="I54" s="6">
        <v>0</v>
      </c>
      <c r="J54" s="2"/>
      <c r="K54" s="2"/>
      <c r="L54" s="2"/>
      <c r="M54" s="2"/>
      <c r="N54" s="2"/>
      <c r="O54" s="2"/>
      <c r="P54" s="2"/>
      <c r="Q54" s="2"/>
      <c r="R54" s="2"/>
      <c r="S54" s="2"/>
      <c r="T54" s="2"/>
      <c r="U54" s="2"/>
      <c r="V54" s="2"/>
      <c r="W54" s="2"/>
      <c r="X54" s="2"/>
      <c r="Y54" s="2"/>
      <c r="Z54" s="2"/>
      <c r="AA54" s="2"/>
      <c r="AB54" s="2"/>
      <c r="AC54" s="2"/>
      <c r="AD54" s="2"/>
      <c r="AE54" s="2"/>
      <c r="AF54" s="2"/>
    </row>
    <row r="55" spans="1:74" ht="15.75" thickBot="1" x14ac:dyDescent="0.3">
      <c r="A55" s="2"/>
      <c r="B55" s="2"/>
      <c r="C55" s="2"/>
      <c r="D55" s="2"/>
      <c r="E55" s="57" t="s">
        <v>498</v>
      </c>
      <c r="F55" s="57" t="s">
        <v>495</v>
      </c>
      <c r="G55" s="58" t="s">
        <v>491</v>
      </c>
      <c r="H55" s="58">
        <v>0</v>
      </c>
      <c r="I55" s="8">
        <v>1</v>
      </c>
      <c r="J55" s="2"/>
      <c r="K55" s="2"/>
      <c r="L55" s="2"/>
      <c r="M55" s="2"/>
      <c r="N55" s="2"/>
      <c r="O55" s="2"/>
      <c r="P55" s="2"/>
      <c r="Q55" s="2"/>
      <c r="R55" s="2"/>
      <c r="S55" s="2"/>
      <c r="T55" s="2"/>
      <c r="U55" s="2"/>
      <c r="V55" s="2"/>
      <c r="W55" s="2"/>
      <c r="X55" s="2"/>
      <c r="Y55" s="2"/>
      <c r="Z55" s="2"/>
      <c r="AA55" s="2"/>
      <c r="AB55" s="2"/>
      <c r="AC55" s="2"/>
      <c r="AD55" s="2"/>
      <c r="AE55" s="2"/>
      <c r="AF55" s="2"/>
    </row>
    <row r="56" spans="1:74" ht="150" x14ac:dyDescent="0.25">
      <c r="B56" t="s">
        <v>500</v>
      </c>
      <c r="C56" s="68" t="s">
        <v>501</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74" ht="150" x14ac:dyDescent="0.25">
      <c r="B57" t="s">
        <v>502</v>
      </c>
      <c r="C57" s="69" t="s">
        <v>503</v>
      </c>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74" ht="90" x14ac:dyDescent="0.25">
      <c r="B58" t="s">
        <v>504</v>
      </c>
      <c r="C58" s="69" t="s">
        <v>505</v>
      </c>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74" ht="240" x14ac:dyDescent="0.25">
      <c r="B59" t="s">
        <v>506</v>
      </c>
      <c r="C59" s="69" t="s">
        <v>507</v>
      </c>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74" x14ac:dyDescent="0.25">
      <c r="B60" t="s">
        <v>508</v>
      </c>
      <c r="C60" s="65" t="s">
        <v>509</v>
      </c>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74" x14ac:dyDescent="0.25">
      <c r="A61" s="2"/>
      <c r="B61" s="66"/>
      <c r="C61" s="6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row>
    <row r="62" spans="1:74" x14ac:dyDescent="0.25">
      <c r="A62" s="2"/>
      <c r="B62" s="67"/>
      <c r="C62" s="6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row>
    <row r="63" spans="1:74" x14ac:dyDescent="0.25">
      <c r="A63" s="2"/>
      <c r="B63" s="65"/>
      <c r="C63" s="6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row>
    <row r="64" spans="1:74" x14ac:dyDescent="0.25">
      <c r="A64" s="2"/>
      <c r="B64" s="65"/>
      <c r="C64" s="6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row>
    <row r="65" spans="1:74" x14ac:dyDescent="0.25">
      <c r="A65" s="2"/>
      <c r="B65" s="65"/>
      <c r="C65" s="6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row>
    <row r="66" spans="1:74" x14ac:dyDescent="0.25">
      <c r="A66" s="2"/>
      <c r="B66" s="65"/>
      <c r="C66" s="6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row>
    <row r="67" spans="1:74" x14ac:dyDescent="0.25">
      <c r="A67" s="2"/>
      <c r="B67" s="66"/>
      <c r="C67" s="6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row>
    <row r="68" spans="1:74" x14ac:dyDescent="0.25">
      <c r="A68" s="2"/>
      <c r="B68" s="67"/>
      <c r="C68" s="6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row>
    <row r="69" spans="1:74" x14ac:dyDescent="0.25">
      <c r="A69" s="2"/>
      <c r="B69" s="65"/>
      <c r="C69" s="6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row>
    <row r="70" spans="1:74" x14ac:dyDescent="0.25">
      <c r="A70" s="2"/>
      <c r="B70" s="65"/>
      <c r="C70" s="6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row>
    <row r="71" spans="1:74" x14ac:dyDescent="0.25">
      <c r="A71" s="2"/>
      <c r="B71" s="65"/>
      <c r="C71" s="6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row>
    <row r="72" spans="1:74" x14ac:dyDescent="0.25">
      <c r="A72" s="2"/>
      <c r="B72" s="66"/>
      <c r="C72" s="6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row>
    <row r="73" spans="1:74" x14ac:dyDescent="0.25">
      <c r="A73" s="2"/>
      <c r="B73" s="67"/>
      <c r="C73" s="6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row>
    <row r="74" spans="1:74" x14ac:dyDescent="0.25">
      <c r="A74" s="2"/>
      <c r="B74" s="65"/>
      <c r="C74" s="6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row>
    <row r="75" spans="1:74" x14ac:dyDescent="0.25">
      <c r="A75" s="2"/>
      <c r="B75" s="65"/>
      <c r="C75" s="6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row>
    <row r="76" spans="1:74" x14ac:dyDescent="0.25">
      <c r="A76" s="2"/>
      <c r="B76" s="65"/>
      <c r="C76" s="6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row>
    <row r="77" spans="1:74" x14ac:dyDescent="0.25">
      <c r="A77" s="2"/>
      <c r="B77" s="65"/>
      <c r="C77" s="6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row>
    <row r="78" spans="1:74" x14ac:dyDescent="0.25">
      <c r="A78" s="2"/>
      <c r="B78" s="65"/>
      <c r="C78" s="6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row>
    <row r="79" spans="1:74" x14ac:dyDescent="0.25">
      <c r="A79" s="2"/>
      <c r="B79" s="65"/>
      <c r="C79" s="6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row>
    <row r="80" spans="1:74" x14ac:dyDescent="0.25">
      <c r="A80" s="2"/>
      <c r="B80" s="65"/>
      <c r="C80" s="6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row>
    <row r="81" spans="1:74" x14ac:dyDescent="0.25">
      <c r="A81" s="2"/>
      <c r="B81" s="65"/>
      <c r="C81" s="6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row>
    <row r="82" spans="1:74" x14ac:dyDescent="0.25">
      <c r="A82" s="2"/>
      <c r="B82" s="65"/>
      <c r="C82" s="6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row>
    <row r="83" spans="1:74" x14ac:dyDescent="0.25">
      <c r="A83" s="2"/>
      <c r="B83" s="65"/>
      <c r="C83" s="6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row>
    <row r="84" spans="1:74" x14ac:dyDescent="0.25">
      <c r="A84" s="2"/>
      <c r="B84" s="65"/>
      <c r="C84" s="6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row>
    <row r="85" spans="1:74" x14ac:dyDescent="0.25">
      <c r="A85" s="2"/>
      <c r="B85" s="66"/>
      <c r="C85" s="6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row>
    <row r="86" spans="1:74" ht="15.75" thickBot="1" x14ac:dyDescent="0.3">
      <c r="A86" s="2"/>
      <c r="B86" s="63"/>
      <c r="C86" s="64"/>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row>
    <row r="87" spans="1:74"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row>
    <row r="88" spans="1:74"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row>
    <row r="89" spans="1:74"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row>
    <row r="90" spans="1:74"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row>
    <row r="91" spans="1:74"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row>
    <row r="92" spans="1:74"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row>
    <row r="93" spans="1:74"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row>
    <row r="94" spans="1:74"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row>
    <row r="95" spans="1:74"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row>
    <row r="96" spans="1:74"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row>
    <row r="97" spans="1:74"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row>
    <row r="98" spans="1:74"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row>
    <row r="99" spans="1:74"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row>
    <row r="100" spans="1:74"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row>
    <row r="101" spans="1:74"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row>
    <row r="102" spans="1:74"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row>
    <row r="103" spans="1:74"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row>
    <row r="104" spans="1:74"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row>
    <row r="105" spans="1:74"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row>
    <row r="106" spans="1:74"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row>
    <row r="107" spans="1:74"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row>
    <row r="108" spans="1:74"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row>
    <row r="109" spans="1:74"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row>
    <row r="110" spans="1:74" x14ac:dyDescent="0.25">
      <c r="E110" s="2"/>
      <c r="F110" s="2"/>
      <c r="G110" s="2"/>
      <c r="H110" s="2"/>
      <c r="I110" s="2"/>
      <c r="J110" s="2"/>
    </row>
    <row r="111" spans="1:74" x14ac:dyDescent="0.25">
      <c r="E111" s="2"/>
      <c r="F111" s="2"/>
      <c r="G111" s="2"/>
      <c r="H111" s="2"/>
      <c r="I111" s="2"/>
      <c r="J111" s="2"/>
    </row>
    <row r="112" spans="1:74" x14ac:dyDescent="0.25">
      <c r="E112" s="2"/>
      <c r="F112" s="2"/>
      <c r="G112" s="2"/>
      <c r="H112" s="2"/>
      <c r="I112" s="2"/>
      <c r="J112" s="2"/>
    </row>
    <row r="113" spans="5:10" x14ac:dyDescent="0.25">
      <c r="E113" s="2"/>
      <c r="F113" s="2"/>
      <c r="G113" s="2"/>
      <c r="H113" s="2"/>
      <c r="I113" s="2"/>
      <c r="J113" s="2"/>
    </row>
    <row r="114" spans="5:10" x14ac:dyDescent="0.25">
      <c r="E114" s="2"/>
      <c r="F114" s="2"/>
      <c r="G114" s="2"/>
      <c r="H114" s="2"/>
      <c r="I114" s="2"/>
      <c r="J114" s="2"/>
    </row>
    <row r="115" spans="5:10" x14ac:dyDescent="0.25">
      <c r="E115" s="2"/>
      <c r="F115" s="2"/>
      <c r="G115" s="2"/>
      <c r="H115" s="2"/>
      <c r="I115" s="2"/>
      <c r="J115" s="2"/>
    </row>
    <row r="116" spans="5:10" x14ac:dyDescent="0.25">
      <c r="E116" s="2"/>
      <c r="F116" s="2"/>
      <c r="G116" s="2"/>
      <c r="H116" s="2"/>
      <c r="I116" s="2"/>
      <c r="J116" s="2"/>
    </row>
    <row r="117" spans="5:10" x14ac:dyDescent="0.25">
      <c r="E117" s="2"/>
      <c r="F117" s="2"/>
      <c r="G117" s="2"/>
      <c r="H117" s="2"/>
      <c r="I117" s="2"/>
      <c r="J117" s="2"/>
    </row>
    <row r="118" spans="5:10" x14ac:dyDescent="0.25">
      <c r="E118" s="2"/>
      <c r="F118" s="2"/>
      <c r="G118" s="2"/>
      <c r="H118" s="2"/>
      <c r="I118" s="2"/>
      <c r="J118" s="2"/>
    </row>
    <row r="119" spans="5:10" x14ac:dyDescent="0.25">
      <c r="E119" s="2"/>
      <c r="F119" s="2"/>
      <c r="G119" s="2"/>
      <c r="H119" s="2"/>
      <c r="I119" s="2"/>
      <c r="J119" s="2"/>
    </row>
    <row r="120" spans="5:10" x14ac:dyDescent="0.25">
      <c r="E120" s="2"/>
      <c r="F120" s="2"/>
      <c r="G120" s="2"/>
      <c r="H120" s="2"/>
      <c r="I120" s="2"/>
      <c r="J120" s="2"/>
    </row>
    <row r="121" spans="5:10" x14ac:dyDescent="0.25">
      <c r="E121" s="2"/>
      <c r="F121" s="2"/>
      <c r="G121" s="2"/>
      <c r="H121" s="2"/>
      <c r="I121" s="2"/>
      <c r="J121" s="2"/>
    </row>
    <row r="122" spans="5:10" x14ac:dyDescent="0.25">
      <c r="E122" s="2"/>
      <c r="F122" s="2"/>
      <c r="G122" s="2"/>
      <c r="H122" s="2"/>
      <c r="I122" s="2"/>
      <c r="J122" s="2"/>
    </row>
    <row r="123" spans="5:10" x14ac:dyDescent="0.25">
      <c r="E123" s="2"/>
      <c r="F123" s="2"/>
      <c r="G123" s="2"/>
      <c r="H123" s="2"/>
      <c r="I123" s="2"/>
      <c r="J123" s="2"/>
    </row>
    <row r="124" spans="5:10" x14ac:dyDescent="0.25">
      <c r="E124" s="2"/>
      <c r="F124" s="2"/>
      <c r="G124" s="2"/>
      <c r="H124" s="2"/>
      <c r="I124" s="2"/>
      <c r="J124" s="2"/>
    </row>
    <row r="125" spans="5:10" x14ac:dyDescent="0.25">
      <c r="E125" s="2"/>
      <c r="F125" s="2"/>
      <c r="G125" s="2"/>
      <c r="H125" s="2"/>
      <c r="I125" s="2"/>
      <c r="J125" s="2"/>
    </row>
    <row r="126" spans="5:10" x14ac:dyDescent="0.25">
      <c r="E126" s="2"/>
      <c r="F126" s="2"/>
      <c r="G126" s="2"/>
      <c r="H126" s="2"/>
      <c r="I126" s="2"/>
      <c r="J126" s="2"/>
    </row>
    <row r="127" spans="5:10" x14ac:dyDescent="0.25">
      <c r="E127" s="2"/>
      <c r="F127" s="2"/>
      <c r="G127" s="2"/>
      <c r="H127" s="2"/>
      <c r="I127" s="2"/>
      <c r="J127" s="2"/>
    </row>
    <row r="128" spans="5:10" x14ac:dyDescent="0.25">
      <c r="E128" s="2"/>
      <c r="F128" s="2"/>
      <c r="G128" s="2"/>
      <c r="H128" s="2"/>
      <c r="I128" s="2"/>
      <c r="J128" s="2"/>
    </row>
  </sheetData>
  <sortState xmlns:xlrd2="http://schemas.microsoft.com/office/spreadsheetml/2017/richdata2" ref="B17:D31">
    <sortCondition ref="B17"/>
  </sortState>
  <mergeCells count="8">
    <mergeCell ref="E40:F40"/>
    <mergeCell ref="E41:F41"/>
    <mergeCell ref="N2:O2"/>
    <mergeCell ref="B3:C3"/>
    <mergeCell ref="E3:F3"/>
    <mergeCell ref="H3:I3"/>
    <mergeCell ref="E11:H11"/>
    <mergeCell ref="K2:L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5B079-AB8E-489C-9E1B-74C5BF1DAFE5}">
  <sheetPr>
    <tabColor rgb="FFFFFF00"/>
  </sheetPr>
  <dimension ref="A1:I31"/>
  <sheetViews>
    <sheetView view="pageBreakPreview" zoomScale="80" zoomScaleNormal="60" zoomScaleSheetLayoutView="80" workbookViewId="0">
      <selection activeCell="A11" sqref="A11:I11"/>
    </sheetView>
  </sheetViews>
  <sheetFormatPr baseColWidth="10" defaultRowHeight="15" x14ac:dyDescent="0.25"/>
  <cols>
    <col min="1" max="1" width="19.85546875" customWidth="1"/>
    <col min="2" max="2" width="9.42578125" customWidth="1"/>
    <col min="3" max="3" width="36.85546875" customWidth="1"/>
    <col min="4" max="4" width="37" bestFit="1" customWidth="1"/>
    <col min="5" max="5" width="28" customWidth="1"/>
    <col min="6" max="6" width="21.85546875" customWidth="1"/>
    <col min="7" max="7" width="26" customWidth="1"/>
    <col min="8" max="8" width="16.28515625" customWidth="1"/>
    <col min="9" max="9" width="23.5703125" customWidth="1"/>
  </cols>
  <sheetData>
    <row r="1" spans="1:9" ht="15.75" customHeight="1" thickBot="1" x14ac:dyDescent="0.3">
      <c r="A1" s="197"/>
      <c r="B1" s="213" t="s">
        <v>0</v>
      </c>
      <c r="C1" s="214"/>
      <c r="D1" s="225" t="s">
        <v>1</v>
      </c>
      <c r="E1" s="226"/>
      <c r="F1" s="226"/>
      <c r="G1" s="215" t="s">
        <v>2</v>
      </c>
      <c r="H1" s="216"/>
      <c r="I1" s="91" t="s">
        <v>3</v>
      </c>
    </row>
    <row r="2" spans="1:9" ht="15.75" thickBot="1" x14ac:dyDescent="0.3">
      <c r="A2" s="197"/>
      <c r="B2" s="213"/>
      <c r="C2" s="214"/>
      <c r="D2" s="227"/>
      <c r="E2" s="228"/>
      <c r="F2" s="228"/>
      <c r="G2" s="215" t="s">
        <v>4</v>
      </c>
      <c r="H2" s="216"/>
      <c r="I2" s="92">
        <v>15</v>
      </c>
    </row>
    <row r="3" spans="1:9" ht="26.25" customHeight="1" thickBot="1" x14ac:dyDescent="0.3">
      <c r="A3" s="197"/>
      <c r="B3" s="213"/>
      <c r="C3" s="214"/>
      <c r="D3" s="229"/>
      <c r="E3" s="230"/>
      <c r="F3" s="230"/>
      <c r="G3" s="217" t="s">
        <v>5</v>
      </c>
      <c r="H3" s="218"/>
      <c r="I3" s="184">
        <v>43475</v>
      </c>
    </row>
    <row r="4" spans="1:9" ht="15" customHeight="1" x14ac:dyDescent="0.25">
      <c r="A4" s="197"/>
      <c r="B4" s="213" t="s">
        <v>6</v>
      </c>
      <c r="C4" s="214"/>
      <c r="D4" s="225" t="s">
        <v>7</v>
      </c>
      <c r="E4" s="226"/>
      <c r="F4" s="226"/>
      <c r="G4" s="219" t="s">
        <v>634</v>
      </c>
      <c r="H4" s="220"/>
      <c r="I4" s="202" t="s">
        <v>597</v>
      </c>
    </row>
    <row r="5" spans="1:9" ht="15.75" thickBot="1" x14ac:dyDescent="0.3">
      <c r="A5" s="197"/>
      <c r="B5" s="223"/>
      <c r="C5" s="224"/>
      <c r="D5" s="229"/>
      <c r="E5" s="230"/>
      <c r="F5" s="230"/>
      <c r="G5" s="221"/>
      <c r="H5" s="222"/>
      <c r="I5" s="203"/>
    </row>
    <row r="6" spans="1:9" ht="15" customHeight="1" x14ac:dyDescent="0.25">
      <c r="A6" s="207" t="s">
        <v>635</v>
      </c>
      <c r="B6" s="208"/>
      <c r="C6" s="208"/>
      <c r="D6" s="208"/>
      <c r="E6" s="208"/>
      <c r="F6" s="208"/>
      <c r="G6" s="208"/>
      <c r="H6" s="208"/>
      <c r="I6" s="208"/>
    </row>
    <row r="7" spans="1:9" ht="15" customHeight="1" x14ac:dyDescent="0.25">
      <c r="A7" s="209"/>
      <c r="B7" s="210"/>
      <c r="C7" s="210"/>
      <c r="D7" s="210"/>
      <c r="E7" s="210"/>
      <c r="F7" s="210"/>
      <c r="G7" s="210"/>
      <c r="H7" s="210"/>
      <c r="I7" s="210"/>
    </row>
    <row r="8" spans="1:9" ht="15" customHeight="1" x14ac:dyDescent="0.25">
      <c r="A8" s="209"/>
      <c r="B8" s="210"/>
      <c r="C8" s="210"/>
      <c r="D8" s="210"/>
      <c r="E8" s="210"/>
      <c r="F8" s="210"/>
      <c r="G8" s="210"/>
      <c r="H8" s="210"/>
      <c r="I8" s="210"/>
    </row>
    <row r="9" spans="1:9" ht="15" customHeight="1" thickBot="1" x14ac:dyDescent="0.3">
      <c r="A9" s="211"/>
      <c r="B9" s="212"/>
      <c r="C9" s="212"/>
      <c r="D9" s="212"/>
      <c r="E9" s="212"/>
      <c r="F9" s="212"/>
      <c r="G9" s="212"/>
      <c r="H9" s="212"/>
      <c r="I9" s="212"/>
    </row>
    <row r="10" spans="1:9" ht="18.75" x14ac:dyDescent="0.25">
      <c r="A10" s="396" t="s">
        <v>636</v>
      </c>
      <c r="B10" s="397"/>
      <c r="C10" s="397"/>
      <c r="D10" s="397"/>
      <c r="E10" s="397"/>
      <c r="F10" s="397"/>
      <c r="G10" s="397"/>
      <c r="H10" s="397"/>
      <c r="I10" s="397"/>
    </row>
    <row r="11" spans="1:9" ht="247.5" customHeight="1" x14ac:dyDescent="0.25">
      <c r="A11" s="398" t="s">
        <v>637</v>
      </c>
      <c r="B11" s="398"/>
      <c r="C11" s="398"/>
      <c r="D11" s="398"/>
      <c r="E11" s="398"/>
      <c r="F11" s="398"/>
      <c r="G11" s="398"/>
      <c r="H11" s="398"/>
      <c r="I11" s="399"/>
    </row>
    <row r="12" spans="1:9" ht="15" customHeight="1" x14ac:dyDescent="0.25">
      <c r="A12" s="400" t="s">
        <v>638</v>
      </c>
      <c r="B12" s="400"/>
      <c r="C12" s="400"/>
      <c r="D12" s="400"/>
      <c r="E12" s="400"/>
      <c r="F12" s="400"/>
      <c r="G12" s="400"/>
      <c r="H12" s="400"/>
      <c r="I12" s="400"/>
    </row>
    <row r="13" spans="1:9" ht="30" x14ac:dyDescent="0.25">
      <c r="A13" s="401" t="s">
        <v>580</v>
      </c>
      <c r="B13" s="402" t="s">
        <v>639</v>
      </c>
      <c r="C13" s="401" t="s">
        <v>640</v>
      </c>
      <c r="D13" s="403" t="s">
        <v>581</v>
      </c>
      <c r="E13" s="404" t="s">
        <v>592</v>
      </c>
      <c r="F13" s="404" t="s">
        <v>582</v>
      </c>
      <c r="G13" s="404" t="s">
        <v>583</v>
      </c>
      <c r="H13" s="402" t="s">
        <v>584</v>
      </c>
      <c r="I13" s="401" t="s">
        <v>585</v>
      </c>
    </row>
    <row r="14" spans="1:9" ht="78.75" customHeight="1" x14ac:dyDescent="0.25">
      <c r="A14" s="405" t="s">
        <v>641</v>
      </c>
      <c r="B14" s="406" t="s">
        <v>642</v>
      </c>
      <c r="C14" s="411" t="s">
        <v>643</v>
      </c>
      <c r="D14" s="411" t="s">
        <v>644</v>
      </c>
      <c r="E14" s="406" t="s">
        <v>645</v>
      </c>
      <c r="F14" s="406" t="s">
        <v>463</v>
      </c>
      <c r="G14" s="413"/>
      <c r="H14" s="406" t="s">
        <v>646</v>
      </c>
      <c r="I14" s="414">
        <v>44561</v>
      </c>
    </row>
    <row r="15" spans="1:9" ht="137.25" customHeight="1" x14ac:dyDescent="0.25">
      <c r="A15" s="407"/>
      <c r="B15" s="406" t="s">
        <v>647</v>
      </c>
      <c r="C15" s="411" t="s">
        <v>648</v>
      </c>
      <c r="D15" s="411" t="s">
        <v>649</v>
      </c>
      <c r="E15" s="406" t="s">
        <v>650</v>
      </c>
      <c r="F15" s="406" t="s">
        <v>463</v>
      </c>
      <c r="G15" s="413"/>
      <c r="H15" s="406" t="s">
        <v>646</v>
      </c>
      <c r="I15" s="414">
        <v>44561</v>
      </c>
    </row>
    <row r="16" spans="1:9" ht="60" x14ac:dyDescent="0.25">
      <c r="A16" s="405" t="s">
        <v>651</v>
      </c>
      <c r="B16" s="406" t="s">
        <v>586</v>
      </c>
      <c r="C16" s="411" t="s">
        <v>652</v>
      </c>
      <c r="D16" s="411" t="s">
        <v>653</v>
      </c>
      <c r="E16" s="406" t="s">
        <v>654</v>
      </c>
      <c r="F16" s="406" t="s">
        <v>463</v>
      </c>
      <c r="G16" s="406"/>
      <c r="H16" s="406" t="s">
        <v>646</v>
      </c>
      <c r="I16" s="414">
        <v>44227</v>
      </c>
    </row>
    <row r="17" spans="1:9" ht="90" x14ac:dyDescent="0.25">
      <c r="A17" s="408"/>
      <c r="B17" s="406" t="s">
        <v>587</v>
      </c>
      <c r="C17" s="411" t="s">
        <v>655</v>
      </c>
      <c r="D17" s="411" t="s">
        <v>656</v>
      </c>
      <c r="E17" s="406" t="s">
        <v>657</v>
      </c>
      <c r="F17" s="406" t="s">
        <v>463</v>
      </c>
      <c r="G17" s="406"/>
      <c r="H17" s="406" t="s">
        <v>646</v>
      </c>
      <c r="I17" s="414">
        <v>44540</v>
      </c>
    </row>
    <row r="18" spans="1:9" ht="90" x14ac:dyDescent="0.25">
      <c r="A18" s="407"/>
      <c r="B18" s="406" t="s">
        <v>593</v>
      </c>
      <c r="C18" s="412" t="s">
        <v>658</v>
      </c>
      <c r="D18" s="411" t="s">
        <v>659</v>
      </c>
      <c r="E18" s="406" t="s">
        <v>654</v>
      </c>
      <c r="F18" s="406" t="s">
        <v>463</v>
      </c>
      <c r="G18" s="406"/>
      <c r="H18" s="406" t="s">
        <v>594</v>
      </c>
      <c r="I18" s="414">
        <v>44561</v>
      </c>
    </row>
    <row r="19" spans="1:9" ht="93.75" customHeight="1" x14ac:dyDescent="0.25">
      <c r="A19" s="405" t="s">
        <v>660</v>
      </c>
      <c r="B19" s="406" t="s">
        <v>588</v>
      </c>
      <c r="C19" s="411" t="s">
        <v>661</v>
      </c>
      <c r="D19" s="411" t="s">
        <v>662</v>
      </c>
      <c r="E19" s="406" t="s">
        <v>663</v>
      </c>
      <c r="F19" s="406" t="s">
        <v>463</v>
      </c>
      <c r="G19" s="406"/>
      <c r="H19" s="406" t="s">
        <v>646</v>
      </c>
      <c r="I19" s="414">
        <v>44227</v>
      </c>
    </row>
    <row r="20" spans="1:9" ht="93.75" customHeight="1" x14ac:dyDescent="0.25">
      <c r="A20" s="408"/>
      <c r="B20" s="406" t="s">
        <v>589</v>
      </c>
      <c r="C20" s="411" t="s">
        <v>664</v>
      </c>
      <c r="D20" s="411" t="s">
        <v>665</v>
      </c>
      <c r="E20" s="406" t="s">
        <v>666</v>
      </c>
      <c r="F20" s="406" t="s">
        <v>463</v>
      </c>
      <c r="G20" s="406"/>
      <c r="H20" s="406" t="s">
        <v>646</v>
      </c>
      <c r="I20" s="414">
        <v>44227</v>
      </c>
    </row>
    <row r="21" spans="1:9" ht="78" customHeight="1" x14ac:dyDescent="0.25">
      <c r="A21" s="407"/>
      <c r="B21" s="406" t="s">
        <v>667</v>
      </c>
      <c r="C21" s="412" t="s">
        <v>668</v>
      </c>
      <c r="D21" s="411" t="s">
        <v>669</v>
      </c>
      <c r="E21" s="406" t="s">
        <v>670</v>
      </c>
      <c r="F21" s="406" t="s">
        <v>463</v>
      </c>
      <c r="G21" s="406"/>
      <c r="H21" s="406" t="s">
        <v>594</v>
      </c>
      <c r="I21" s="414">
        <v>44561</v>
      </c>
    </row>
    <row r="22" spans="1:9" ht="142.5" customHeight="1" x14ac:dyDescent="0.25">
      <c r="A22" s="409" t="s">
        <v>671</v>
      </c>
      <c r="B22" s="406" t="s">
        <v>590</v>
      </c>
      <c r="C22" s="411" t="s">
        <v>672</v>
      </c>
      <c r="D22" s="411" t="s">
        <v>673</v>
      </c>
      <c r="E22" s="406" t="s">
        <v>674</v>
      </c>
      <c r="F22" s="406" t="s">
        <v>463</v>
      </c>
      <c r="G22" s="406" t="s">
        <v>675</v>
      </c>
      <c r="H22" s="406" t="s">
        <v>646</v>
      </c>
      <c r="I22" s="414" t="s">
        <v>676</v>
      </c>
    </row>
    <row r="23" spans="1:9" ht="170.25" customHeight="1" x14ac:dyDescent="0.25">
      <c r="A23" s="410" t="s">
        <v>677</v>
      </c>
      <c r="B23" s="406" t="s">
        <v>591</v>
      </c>
      <c r="C23" s="411" t="s">
        <v>678</v>
      </c>
      <c r="D23" s="411" t="s">
        <v>679</v>
      </c>
      <c r="E23" s="406" t="s">
        <v>680</v>
      </c>
      <c r="F23" s="406" t="s">
        <v>477</v>
      </c>
      <c r="G23" s="406"/>
      <c r="H23" s="406" t="s">
        <v>646</v>
      </c>
      <c r="I23" s="414" t="s">
        <v>681</v>
      </c>
    </row>
    <row r="31" spans="1:9" ht="252.75" customHeight="1" x14ac:dyDescent="0.25"/>
  </sheetData>
  <mergeCells count="17">
    <mergeCell ref="A12:I12"/>
    <mergeCell ref="A14:A15"/>
    <mergeCell ref="A16:A18"/>
    <mergeCell ref="A19:A21"/>
    <mergeCell ref="A6:I9"/>
    <mergeCell ref="B1:C3"/>
    <mergeCell ref="G1:H1"/>
    <mergeCell ref="G2:H2"/>
    <mergeCell ref="G3:H3"/>
    <mergeCell ref="G4:H5"/>
    <mergeCell ref="A1:A5"/>
    <mergeCell ref="B4:C5"/>
    <mergeCell ref="D1:F3"/>
    <mergeCell ref="D4:F5"/>
    <mergeCell ref="I4:I5"/>
    <mergeCell ref="A10:I10"/>
    <mergeCell ref="A11:I11"/>
  </mergeCells>
  <pageMargins left="0.7" right="0.7" top="0.75" bottom="0.75" header="0.3" footer="0.3"/>
  <pageSetup scale="28"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Q53"/>
  <sheetViews>
    <sheetView view="pageBreakPreview" zoomScale="70" zoomScaleNormal="70" zoomScaleSheetLayoutView="70" workbookViewId="0">
      <pane xSplit="1" ySplit="8" topLeftCell="B9" activePane="bottomRight" state="frozen"/>
      <selection pane="topRight" sqref="A1:A5"/>
      <selection pane="bottomLeft" sqref="A1:A5"/>
      <selection pane="bottomRight" activeCell="B9" sqref="B9"/>
    </sheetView>
  </sheetViews>
  <sheetFormatPr baseColWidth="10" defaultColWidth="11.42578125" defaultRowHeight="15" x14ac:dyDescent="0.25"/>
  <cols>
    <col min="1" max="2" width="18.85546875" style="87" customWidth="1"/>
    <col min="3" max="3" width="26" style="87" customWidth="1"/>
    <col min="4" max="5" width="38" style="87" customWidth="1"/>
    <col min="6" max="6" width="29.85546875" style="87" customWidth="1"/>
    <col min="7" max="7" width="85.28515625" style="87" customWidth="1"/>
    <col min="8" max="8" width="22.7109375" style="87" hidden="1" customWidth="1"/>
    <col min="9" max="9" width="25.42578125" style="87" hidden="1" customWidth="1"/>
    <col min="10" max="10" width="44.42578125" style="87" hidden="1" customWidth="1"/>
    <col min="11" max="11" width="30.42578125" style="87" customWidth="1"/>
    <col min="12" max="12" width="29" style="87" customWidth="1"/>
    <col min="13" max="13" width="31.5703125" style="87" customWidth="1"/>
    <col min="14" max="14" width="15.85546875" style="111" customWidth="1"/>
    <col min="15" max="15" width="23.42578125" style="111" customWidth="1"/>
    <col min="16" max="16" width="13.42578125" style="111" customWidth="1"/>
    <col min="17" max="16384" width="11.42578125" style="87"/>
  </cols>
  <sheetData>
    <row r="1" spans="1:17" s="73" customFormat="1" ht="15.75" customHeight="1" thickBot="1" x14ac:dyDescent="0.3">
      <c r="A1" s="246"/>
      <c r="B1" s="246"/>
      <c r="C1" s="248" t="s">
        <v>0</v>
      </c>
      <c r="D1" s="249"/>
      <c r="E1" s="249"/>
      <c r="F1" s="249"/>
      <c r="G1" s="249"/>
      <c r="H1" s="250"/>
      <c r="I1" s="225" t="s">
        <v>1</v>
      </c>
      <c r="J1" s="226"/>
      <c r="K1" s="226"/>
      <c r="L1" s="226"/>
      <c r="M1" s="226"/>
      <c r="N1" s="204"/>
      <c r="O1" s="138" t="s">
        <v>2</v>
      </c>
      <c r="P1" s="91" t="s">
        <v>3</v>
      </c>
      <c r="Q1" s="87"/>
    </row>
    <row r="2" spans="1:17" s="73" customFormat="1" ht="15.75" customHeight="1" thickBot="1" x14ac:dyDescent="0.3">
      <c r="A2" s="246"/>
      <c r="B2" s="246"/>
      <c r="C2" s="251"/>
      <c r="D2" s="252"/>
      <c r="E2" s="252"/>
      <c r="F2" s="252"/>
      <c r="G2" s="252"/>
      <c r="H2" s="253"/>
      <c r="I2" s="227"/>
      <c r="J2" s="228"/>
      <c r="K2" s="228"/>
      <c r="L2" s="228"/>
      <c r="M2" s="228"/>
      <c r="N2" s="205"/>
      <c r="O2" s="138" t="s">
        <v>4</v>
      </c>
      <c r="P2" s="74">
        <v>15</v>
      </c>
      <c r="Q2" s="87"/>
    </row>
    <row r="3" spans="1:17" s="73" customFormat="1" ht="15.75" customHeight="1" thickBot="1" x14ac:dyDescent="0.3">
      <c r="A3" s="246"/>
      <c r="B3" s="246"/>
      <c r="C3" s="254"/>
      <c r="D3" s="255"/>
      <c r="E3" s="255"/>
      <c r="F3" s="255"/>
      <c r="G3" s="255"/>
      <c r="H3" s="256"/>
      <c r="I3" s="229"/>
      <c r="J3" s="230"/>
      <c r="K3" s="230"/>
      <c r="L3" s="230"/>
      <c r="M3" s="230"/>
      <c r="N3" s="206"/>
      <c r="O3" s="139" t="s">
        <v>5</v>
      </c>
      <c r="P3" s="93">
        <v>43475</v>
      </c>
      <c r="Q3" s="87"/>
    </row>
    <row r="4" spans="1:17" s="73" customFormat="1" ht="15" customHeight="1" x14ac:dyDescent="0.25">
      <c r="A4" s="246"/>
      <c r="B4" s="246"/>
      <c r="C4" s="248" t="s">
        <v>6</v>
      </c>
      <c r="D4" s="249"/>
      <c r="E4" s="249"/>
      <c r="F4" s="249"/>
      <c r="G4" s="249"/>
      <c r="H4" s="250"/>
      <c r="I4" s="225" t="s">
        <v>14</v>
      </c>
      <c r="J4" s="226"/>
      <c r="K4" s="226"/>
      <c r="L4" s="226"/>
      <c r="M4" s="226"/>
      <c r="N4" s="204"/>
      <c r="O4" s="200" t="s">
        <v>634</v>
      </c>
      <c r="P4" s="202" t="s">
        <v>598</v>
      </c>
      <c r="Q4" s="87"/>
    </row>
    <row r="5" spans="1:17" s="73" customFormat="1" ht="15.75" customHeight="1" thickBot="1" x14ac:dyDescent="0.3">
      <c r="A5" s="246"/>
      <c r="B5" s="246"/>
      <c r="C5" s="254"/>
      <c r="D5" s="255"/>
      <c r="E5" s="255"/>
      <c r="F5" s="255"/>
      <c r="G5" s="255"/>
      <c r="H5" s="256"/>
      <c r="I5" s="229"/>
      <c r="J5" s="230"/>
      <c r="K5" s="230"/>
      <c r="L5" s="230"/>
      <c r="M5" s="230"/>
      <c r="N5" s="206"/>
      <c r="O5" s="201"/>
      <c r="P5" s="203"/>
      <c r="Q5" s="87"/>
    </row>
    <row r="6" spans="1:17" ht="15" customHeight="1" x14ac:dyDescent="0.25">
      <c r="A6" s="246"/>
      <c r="B6" s="246"/>
      <c r="C6" s="257" t="s">
        <v>15</v>
      </c>
      <c r="D6" s="258"/>
      <c r="E6" s="258"/>
      <c r="F6" s="258"/>
      <c r="G6" s="258"/>
      <c r="H6" s="258"/>
      <c r="I6" s="259"/>
      <c r="J6" s="267" t="s">
        <v>16</v>
      </c>
      <c r="K6" s="268"/>
      <c r="L6" s="268"/>
      <c r="M6" s="268"/>
      <c r="N6" s="268"/>
      <c r="O6" s="268"/>
      <c r="P6" s="269"/>
    </row>
    <row r="7" spans="1:17" ht="15.75" customHeight="1" thickBot="1" x14ac:dyDescent="0.3">
      <c r="A7" s="247"/>
      <c r="B7" s="247"/>
      <c r="C7" s="260"/>
      <c r="D7" s="261"/>
      <c r="E7" s="261"/>
      <c r="F7" s="261"/>
      <c r="G7" s="261"/>
      <c r="H7" s="261"/>
      <c r="I7" s="262"/>
      <c r="J7" s="270"/>
      <c r="K7" s="271"/>
      <c r="L7" s="271"/>
      <c r="M7" s="271"/>
      <c r="N7" s="271"/>
      <c r="O7" s="271"/>
      <c r="P7" s="272"/>
    </row>
    <row r="8" spans="1:17" ht="38.25" thickBot="1" x14ac:dyDescent="0.3">
      <c r="A8" s="141" t="s">
        <v>17</v>
      </c>
      <c r="B8" s="141" t="s">
        <v>18</v>
      </c>
      <c r="C8" s="178" t="s">
        <v>19</v>
      </c>
      <c r="D8" s="178" t="s">
        <v>20</v>
      </c>
      <c r="E8" s="178" t="s">
        <v>21</v>
      </c>
      <c r="F8" s="177" t="s">
        <v>22</v>
      </c>
      <c r="G8" s="178" t="s">
        <v>23</v>
      </c>
      <c r="H8" s="182" t="s">
        <v>24</v>
      </c>
      <c r="I8" s="183" t="s">
        <v>25</v>
      </c>
      <c r="J8" s="181" t="s">
        <v>26</v>
      </c>
      <c r="K8" s="178" t="s">
        <v>27</v>
      </c>
      <c r="L8" s="178" t="s">
        <v>28</v>
      </c>
      <c r="M8" s="178" t="s">
        <v>29</v>
      </c>
      <c r="N8" s="178" t="s">
        <v>30</v>
      </c>
      <c r="O8" s="178" t="s">
        <v>31</v>
      </c>
      <c r="P8" s="178" t="s">
        <v>32</v>
      </c>
    </row>
    <row r="9" spans="1:17" s="88" customFormat="1" ht="204.75" customHeight="1" x14ac:dyDescent="0.25">
      <c r="A9" s="151">
        <v>1</v>
      </c>
      <c r="B9" s="161" t="str">
        <f>+'IDENTIFICACIÓN DEL RC'!B9</f>
        <v xml:space="preserve">Acceso y Fortalecimiento a la Justicia </v>
      </c>
      <c r="C9" s="151" t="str">
        <f>+VLOOKUP(A9,'IDENTIFICACIÓN DEL RC'!$A$9:$C$30,3,0)</f>
        <v>Amenaza, intimidación o persuasión a un profesional para reportar información falsa en el contenido de un informe
Prejuicio sobre un usuario y falta de reconocimiento de logros o avances.</v>
      </c>
      <c r="D9" s="159" t="str">
        <f>+'IDENTIFICACIÓN DEL RC'!D9</f>
        <v>Registrar información falsa en un informe de un proceso vinculado al PDJJR (Programa de Justicia Juvenil Restaurativa)</v>
      </c>
      <c r="E9" s="152" t="str">
        <f>+VLOOKUP(A9,'IDENTIFICACIÓN DEL RC'!$A$9:$E$30,5,0)</f>
        <v xml:space="preserve">Entrega de información falsa a las autoridades competentes. </v>
      </c>
      <c r="F9" s="180" t="str">
        <f>'ANÁLISIS DEL RC'!G9</f>
        <v>ZONA RIESGO MODERADO</v>
      </c>
      <c r="G9" s="175" t="str">
        <f>'CONTROL DEL RC'!F9</f>
        <v>Dos o tres profesionales (según sea el caso) deben aprobar y firmar los informes (Informe Inicial, Informe de seguimiento al proceso de atención, Informe Final, Informe Extraordinario, Informe de Seguimiento y Mantenimiento y el Informe de Concepto integral de Cierre) que se generan de acuerdo con la periodicidad definida en el procedimiento para cada uno de estos. El contenido de los mismos requerirá del involucramiento y validación conjunta de los profesionales mencionados. Si se presenta desacuerdo el caso será llevado cuatrimestralmente a los estudios de casos para análisis conjunto entre los profesionales del PDJJR y la Defensoría de Familia del ICBF. Como evidencia se contará con las actas de reunión del estudio de caso (cuando aplique) y los informes firmados por los profesionales resaltando que corresponden a información confidencial que se encuentra en el archivo físico del PDJJR y solo podrán ser revisados por el personal autorizado. El cargue de las evidencias se realizara cuatrimestralmente.</v>
      </c>
      <c r="H9" s="174">
        <f>'VALORACIÓN DEL RC CON CONTROL'!C10</f>
        <v>100</v>
      </c>
      <c r="I9" s="174" t="str">
        <f>'VALORACIÓN DEL RC CON CONTROL'!G10</f>
        <v>ZONA RIESGO MODERADO</v>
      </c>
      <c r="J9" s="90" t="str">
        <f>+'CONTROL DEL RC'!E9</f>
        <v>Reducir el riesgo</v>
      </c>
      <c r="K9" s="175" t="s">
        <v>524</v>
      </c>
      <c r="L9" s="175" t="s">
        <v>523</v>
      </c>
      <c r="M9" s="175" t="s">
        <v>525</v>
      </c>
      <c r="N9" s="187" t="s">
        <v>518</v>
      </c>
      <c r="O9" s="187" t="s">
        <v>519</v>
      </c>
      <c r="P9" s="187" t="s">
        <v>521</v>
      </c>
    </row>
    <row r="10" spans="1:17" s="88" customFormat="1" ht="183.75" customHeight="1" x14ac:dyDescent="0.25">
      <c r="A10" s="236">
        <v>2</v>
      </c>
      <c r="B10" s="263" t="str">
        <f>+'IDENTIFICACIÓN DEL RC'!B10</f>
        <v xml:space="preserve">Acceso y Fortalecimiento a la Justicia </v>
      </c>
      <c r="C10" s="236" t="str">
        <f>+VLOOKUP(A10,'IDENTIFICACIÓN DEL RC'!$A$9:$C$30,3,0)</f>
        <v xml:space="preserve">Desconocimiento o incumplimiento de las políticas y procedimientos de Gestión Documental. </v>
      </c>
      <c r="D10" s="240" t="str">
        <f>+'IDENTIFICACIÓN DEL RC'!D10</f>
        <v>Malas actuaciones de algunos de los Actores de Justicia Comunitaria quienes realizan cobros a los ciudadanos por fuera de los términos de ley.</v>
      </c>
      <c r="E10" s="238" t="str">
        <f>+VLOOKUP(A10,'IDENTIFICACIÓN DEL RC'!$A$9:$E$30,5,0)</f>
        <v>Desprestigio de la entidad y de los servicios de acceso a la justicia en tanto los ciudadanos no diferencian entre las atenciones realizadas por los funcionarios y los Actores Voluntarios de Convivencia.</v>
      </c>
      <c r="F10" s="277" t="str">
        <f>'ANÁLISIS DEL RC'!G10</f>
        <v>ZONA RIESGO ALTO</v>
      </c>
      <c r="G10" s="174" t="str">
        <f>'CONTROL DEL RC'!F10</f>
        <v>Los contratistas y dos funcionarios de la mesa técnica de la Dirección de Acceso a la Justicia con aprobación firmada de el(la) Director(a) de Acceso a la Justicia remite al Consejo Superior de la Judicatura cada vez que tenga conocimiento de quejas ciudadanas por conductas contrarias a la ley realizadas por los Actores de Justicia Comunitaria, en caso que no haya respuesta por parte de esta entidad, la Dirección de Acceso a la Justicia le solicitará una respuesta al respecto para incorporar las acciones a las que haya lugar en el marco de la Línea de Fortalecimiento a los Mecanismos de Justicia Comunitaria y de Resolución Pacífica de Conflictos. Como evidencia quedan los traslados y oficios de seguimiento enviados al Consejo Superior de la Judicatura. El cargue de las evidencias se realizara cuatrimestralmente.</v>
      </c>
      <c r="H10" s="243">
        <f>'VALORACIÓN DEL RC CON CONTROL'!C11</f>
        <v>100</v>
      </c>
      <c r="I10" s="243" t="str">
        <f>'VALORACIÓN DEL RC CON CONTROL'!G11</f>
        <v>ZONA RIESGO ALTO</v>
      </c>
      <c r="J10" s="90" t="str">
        <f>+'CONTROL DEL RC'!E10</f>
        <v>Reducir el riesgo</v>
      </c>
      <c r="K10" s="176" t="s">
        <v>33</v>
      </c>
      <c r="L10" s="176" t="s">
        <v>34</v>
      </c>
      <c r="M10" s="176" t="s">
        <v>35</v>
      </c>
      <c r="N10" s="233" t="s">
        <v>510</v>
      </c>
      <c r="O10" s="233" t="s">
        <v>517</v>
      </c>
      <c r="P10" s="233" t="s">
        <v>511</v>
      </c>
    </row>
    <row r="11" spans="1:17" s="88" customFormat="1" ht="163.5" customHeight="1" x14ac:dyDescent="0.25">
      <c r="A11" s="237"/>
      <c r="B11" s="264"/>
      <c r="C11" s="237"/>
      <c r="D11" s="241"/>
      <c r="E11" s="239"/>
      <c r="F11" s="278"/>
      <c r="G11" s="174" t="str">
        <f>'CONTROL DEL RC'!F11</f>
        <v>El(la) Director(a) de Acceso a la Justicia revisa cuatrimestralmente las principales debilidades en materia de conocimientos por parte de los Actores de Justicia Comunitaria respecto a sus competencias y procedimientos, y realiza jornadas de capacitación para fortalecer su actuación y evitar malas prácticas, en caso que los actores no asistan a estos procesos, se analizará su vinculación a la Línea de Fortalecimiento a los Mecanismos de Justicia Comunitaria y de Resolución Pacífica de Conflictos. Como evidencia quedan los listados de capacitación y la base de datos actualizada de Actores de Justicia Comunitaria. El cargue de las evidencias se realizara cuatrimestralmente.</v>
      </c>
      <c r="H11" s="243"/>
      <c r="I11" s="243"/>
      <c r="J11" s="90" t="str">
        <f>+'CONTROL DEL RC'!E11</f>
        <v>Reducir el riesgo</v>
      </c>
      <c r="K11" s="176" t="s">
        <v>36</v>
      </c>
      <c r="L11" s="176" t="s">
        <v>37</v>
      </c>
      <c r="M11" s="176" t="s">
        <v>38</v>
      </c>
      <c r="N11" s="233"/>
      <c r="O11" s="233"/>
      <c r="P11" s="233"/>
    </row>
    <row r="12" spans="1:17" s="88" customFormat="1" ht="152.25" customHeight="1" x14ac:dyDescent="0.25">
      <c r="A12" s="155">
        <v>3</v>
      </c>
      <c r="B12" s="157" t="str">
        <f>+'IDENTIFICACIÓN DEL RC'!B11</f>
        <v xml:space="preserve">Acceso y Fortalecimiento a la Justicia </v>
      </c>
      <c r="C12" s="151" t="str">
        <f>+VLOOKUP(A12,'IDENTIFICACIÓN DEL RC'!$A$9:$C$30,3,0)</f>
        <v>Con el ánimo de reportar el cumplimiento de metas trazadas en el Plan de Acción de la Dirección de Acceso a la Justicia, algunos equipos territoriales reportar información incoherente de acuerdo con las metas.</v>
      </c>
      <c r="D12" s="156" t="str">
        <f>+'IDENTIFICACIÓN DEL RC'!D11</f>
        <v>Inconsistencias en la información estadística de los reportes de los Planes de Acción Territorial de la Dirección de Acceso a la Justicia.</v>
      </c>
      <c r="E12" s="152" t="str">
        <f>+VLOOKUP(A12,'IDENTIFICACIÓN DEL RC'!$A$9:$E$30,5,0)</f>
        <v>Problemas de medición y transparencia en las políticas públicas que adelanta la Secretaría Distrital de Seguridad, Convivencia y Justicia</v>
      </c>
      <c r="F12" s="179" t="str">
        <f>'ANÁLISIS DEL RC'!G11</f>
        <v>ZONA RIESGO ALTO</v>
      </c>
      <c r="G12" s="174" t="str">
        <f>'CONTROL DEL RC'!F12</f>
        <v>El contratista responsable de hacer seguimiento de la Dirección de Acceso a la Justicia a través de su equipo en el nivel central verifica cada vez que se realiza un reporte para almacenar los datos y cifras del Plan de Acción Territorial, que los soportes y la información cargada se encuentre conforme a la realidad, en caso que se evidencie que las entregas no son veraces se realizarán reuniones de equipo para detectar los motivos y en caso que persistan las inconsistencias se tramitarán los respectivos memorandos. Como evidencias quedaran las acciones que la dirección realiza frente al reporte del Plan de Acción Territorial (Memorandos/Correos o Reporte del Plan de Acción de Territorial). El cargue de las evidencias se realizara cuatrimestralmente.</v>
      </c>
      <c r="H12" s="174">
        <f>'VALORACIÓN DEL RC CON CONTROL'!C12</f>
        <v>100</v>
      </c>
      <c r="I12" s="174" t="str">
        <f>'VALORACIÓN DEL RC CON CONTROL'!G12</f>
        <v>ZONA RIESGO ALTO</v>
      </c>
      <c r="J12" s="90" t="str">
        <f>+'CONTROL DEL RC'!E12</f>
        <v>Reducir el riesgo</v>
      </c>
      <c r="K12" s="176" t="s">
        <v>514</v>
      </c>
      <c r="L12" s="176" t="s">
        <v>34</v>
      </c>
      <c r="M12" s="176" t="s">
        <v>512</v>
      </c>
      <c r="N12" s="187" t="s">
        <v>518</v>
      </c>
      <c r="O12" s="187" t="s">
        <v>519</v>
      </c>
      <c r="P12" s="187" t="s">
        <v>521</v>
      </c>
    </row>
    <row r="13" spans="1:17" s="88" customFormat="1" ht="328.5" customHeight="1" x14ac:dyDescent="0.25">
      <c r="A13" s="155">
        <v>4</v>
      </c>
      <c r="B13" s="157" t="str">
        <f>+'IDENTIFICACIÓN DEL RC'!B12</f>
        <v>CD-Atención Integral para PPL</v>
      </c>
      <c r="C13" s="151" t="str">
        <f>+VLOOKUP(A13,'IDENTIFICACIÓN DEL RC'!$A$9:$C$30,3,0)</f>
        <v>Soborno a los funcionarios encargados de la oferta de estos servicios para acelerar tramites o adulterar documentación</v>
      </c>
      <c r="D13" s="156" t="str">
        <f>+'IDENTIFICACIÓN DEL RC'!D12</f>
        <v>Beneficio particular o a terceros derivados de trámites en procesos de Atención Social (alimentación, servicios de salud, dotación de elementos básicos, ingreso a programas de Atención Social).</v>
      </c>
      <c r="E13" s="152" t="str">
        <f>+VLOOKUP(A13,'IDENTIFICACIÓN DEL RC'!$A$9:$E$30,5,0)</f>
        <v>Oferta parcializada y desproporcionada de los servicios de atención social a los PPL</v>
      </c>
      <c r="F13" s="179" t="str">
        <f>'ANÁLISIS DEL RC'!G12</f>
        <v>ZONA RIESGO ALTO</v>
      </c>
      <c r="G13" s="174" t="str">
        <f>'CONTROL DEL RC'!F13</f>
        <v>La dirección de la cárcel aprobara toda documentación expedida por Jurídica verificando la persona que elaboro y reviso el documento en cumplimiento al instructivo Atención y Gestión a los Requerimientos Judiciales yo Administrativos y Solicitudes de las PPL I-TJ-6. Para los casos en los cuales no se cuente con la información de la persona que elaboro y reviso, se precederá con la devolución del documento para la correspondiente revisión. Como evidencia quedara un correo cuatrimestral informando la ejecución del control de acuerdo al instructivo Atención y Gestión a los Requerimientos Judiciales yo Administrativos y Solicitudes de las PPL I-TJ-6 dado no se podrán compartir las solicitudes individuales por tratarse de información confidencial, sin embargo esta documentación reposara en los expedientes de las PPL y dicha información es confidencial. El cargue de las evidencias se realizara cuatrimestralmente.</v>
      </c>
      <c r="H13" s="174">
        <f>'VALORACIÓN DEL RC CON CONTROL'!C13</f>
        <v>100</v>
      </c>
      <c r="I13" s="174" t="str">
        <f>'VALORACIÓN DEL RC CON CONTROL'!G13</f>
        <v>ZONA RIESGO ALTO</v>
      </c>
      <c r="J13" s="90" t="str">
        <f>+'CONTROL DEL RC'!E13</f>
        <v>Reducir el riesgo</v>
      </c>
      <c r="K13" s="176" t="s">
        <v>39</v>
      </c>
      <c r="L13" s="176" t="s">
        <v>34</v>
      </c>
      <c r="M13" s="176" t="s">
        <v>522</v>
      </c>
      <c r="N13" s="187" t="s">
        <v>518</v>
      </c>
      <c r="O13" s="187" t="s">
        <v>519</v>
      </c>
      <c r="P13" s="187" t="s">
        <v>521</v>
      </c>
    </row>
    <row r="14" spans="1:17" s="88" customFormat="1" ht="157.5" customHeight="1" x14ac:dyDescent="0.25">
      <c r="A14" s="155">
        <v>5</v>
      </c>
      <c r="B14" s="157" t="str">
        <f>+'IDENTIFICACIÓN DEL RC'!B13</f>
        <v>CD-Custodia y vigilancia para la seguridad</v>
      </c>
      <c r="C14" s="151" t="str">
        <f>+VLOOKUP(A14,'IDENTIFICACIÓN DEL RC'!$A$9:$C$30,3,0)</f>
        <v>Dadivas a los funcionarios encargados de la custodia y vigilancia en beneficio particular de las PPL en la prestación del servicio</v>
      </c>
      <c r="D14" s="156" t="str">
        <f>+'IDENTIFICACIÓN DEL RC'!D13</f>
        <v>Beneficio particular o a terceros derivados de la Custodia y Vigilancia a las PPL</v>
      </c>
      <c r="E14" s="152" t="str">
        <f>+VLOOKUP(A14,'IDENTIFICACIÓN DEL RC'!$A$9:$E$30,5,0)</f>
        <v>Oferta parcializada y desproporcionada de los servicios de Custodia y vigilancia a los PPL
Investigaciones Disciplinaria y Penal.</v>
      </c>
      <c r="F14" s="179" t="str">
        <f>'ANÁLISIS DEL RC'!G13</f>
        <v>ZONA RIESGO ALTO</v>
      </c>
      <c r="G14" s="174" t="str">
        <f>'CONTROL DEL RC'!F14</f>
        <v>El comandante de cada compañía asigna por cada turno un guardián para realizar la requisa en el punto "Puerta principal" lo cual se vera reflejado en el formato F-CVF-672 ORDEN DE SERVICIOS en concordancia al Instructivo I-CVF-6 REQUISA, Si se evidencia alguna novedad o ingreso de elementos no permitidos, se realizara el respectivo informe dirigido a la Direccion del establecimiento carcelario. Como evidencia quedara un correo cuatrimestral del comandante de Compañía informando la ejecución de las requisas dado que el formato F-CVF-672 no se puede compartir por protección de datos. El cargue de las evidencias se realizara cuatrimestralmente.</v>
      </c>
      <c r="H14" s="174">
        <f>'VALORACIÓN DEL RC CON CONTROL'!C14</f>
        <v>100</v>
      </c>
      <c r="I14" s="174" t="str">
        <f>'VALORACIÓN DEL RC CON CONTROL'!G14</f>
        <v>ZONA RIESGO ALTO</v>
      </c>
      <c r="J14" s="90" t="str">
        <f>+'CONTROL DEL RC'!E14</f>
        <v>Reducir el riesgo</v>
      </c>
      <c r="K14" s="176" t="s">
        <v>40</v>
      </c>
      <c r="L14" s="176" t="s">
        <v>41</v>
      </c>
      <c r="M14" s="176" t="s">
        <v>42</v>
      </c>
      <c r="N14" s="187" t="s">
        <v>518</v>
      </c>
      <c r="O14" s="187" t="s">
        <v>519</v>
      </c>
      <c r="P14" s="187" t="s">
        <v>521</v>
      </c>
    </row>
    <row r="15" spans="1:17" s="88" customFormat="1" ht="218.25" customHeight="1" x14ac:dyDescent="0.25">
      <c r="A15" s="155">
        <v>6</v>
      </c>
      <c r="B15" s="157" t="str">
        <f>+'IDENTIFICACIÓN DEL RC'!B14</f>
        <v>CD-Tramite Juridico para PPL</v>
      </c>
      <c r="C15" s="151" t="str">
        <f>+VLOOKUP(A15,'IDENTIFICACIÓN DEL RC'!$A$9:$C$30,3,0)</f>
        <v>Dadivas a los funcionarios encargados del proceso de tramite Jurídico en beneficio particular de las PPL</v>
      </c>
      <c r="D15" s="156" t="str">
        <f>+'IDENTIFICACIÓN DEL RC'!D14</f>
        <v>Beneficio particular o a terceros derivados de los trámites Jurídicos</v>
      </c>
      <c r="E15" s="152" t="str">
        <f>+VLOOKUP(A15,'IDENTIFICACIÓN DEL RC'!$A$9:$E$30,5,0)</f>
        <v>Oferta parcializada y desproporcionada de los tramites a los PPL
Investigaciones Disciplinaria y Penal.</v>
      </c>
      <c r="F15" s="179" t="str">
        <f>'ANÁLISIS DEL RC'!G14</f>
        <v>ZONA RIESGO ALTO</v>
      </c>
      <c r="G15" s="174" t="str">
        <f>'CONTROL DEL RC'!F15</f>
        <v>El responsable del área de atención integral de la cárcel distrital organizara cada vez que se requiera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 se informara mediante correo electrónico a la dirección de la cárcel Distrital. Como evidencia quedarán los siguientes documentos:
- Salud: RITS Reporte integral de prestación del servicio.
- Alimentación: Formato parte de raciones alimentarias suministradas diariamente de manejo. 
- Dotación de elementos básicos: F-AIB-131 entrega de kit de aseo personal para PPL.
- Ingreso a programas de atención social: F-AIB-147 intervención y seguimiento individual y las actas GAI del sistema SISIPEC WEB emitidas por la JETEE. Como evidencia quedaran los contratos de supervisión de Alimentos y Salud, a su vez los formatos F-AIB-131 y F-AIB-147 reposaran en las carpetas de cada PPL resaltando que corresponde a información Confidencial y solo podrá ser visualizada por el personal autorizado. 
El cargue de las evidencias se realizará cuatrimestralmente</v>
      </c>
      <c r="H15" s="174">
        <f>'VALORACIÓN DEL RC CON CONTROL'!C15</f>
        <v>100</v>
      </c>
      <c r="I15" s="174" t="str">
        <f>'VALORACIÓN DEL RC CON CONTROL'!G15</f>
        <v>ZONA RIESGO ALTO</v>
      </c>
      <c r="J15" s="90" t="str">
        <f>+'CONTROL DEL RC'!E15</f>
        <v>Reducir el riesgo</v>
      </c>
      <c r="K15" s="176" t="s">
        <v>43</v>
      </c>
      <c r="L15" s="176" t="s">
        <v>34</v>
      </c>
      <c r="M15" s="176" t="s">
        <v>42</v>
      </c>
      <c r="N15" s="187" t="s">
        <v>518</v>
      </c>
      <c r="O15" s="187" t="s">
        <v>519</v>
      </c>
      <c r="P15" s="187" t="s">
        <v>521</v>
      </c>
    </row>
    <row r="16" spans="1:17" s="88" customFormat="1" ht="219.75" customHeight="1" x14ac:dyDescent="0.25">
      <c r="A16" s="155">
        <v>7</v>
      </c>
      <c r="B16" s="157" t="str">
        <f>+'IDENTIFICACIÓN DEL RC'!B15</f>
        <v>Control Interno Disciplinario</v>
      </c>
      <c r="C16" s="151" t="str">
        <f>+VLOOKUP(A16,'IDENTIFICACIÓN DEL RC'!$A$9:$C$30,3,0)</f>
        <v xml:space="preserve">Pagos o presiones indebidas a los servidores de la oficina a fin de llevar a cabo incorrecta manipulación de los expedientes e impedir el normal desarrollo de la investigación disciplinaria </v>
      </c>
      <c r="D16" s="156" t="str">
        <f>+'IDENTIFICACIÓN DEL RC'!D15</f>
        <v>Investigaciones manipuladas sobre practicas indebidas</v>
      </c>
      <c r="E16" s="152" t="str">
        <f>+VLOOKUP(A16,'IDENTIFICACIÓN DEL RC'!$A$9:$E$30,5,0)</f>
        <v>i). indebida manipulación de las actuaciones, vencimientos de términos 
ii). irregularidades en el trámite - nulidades- caducidad- prescripción de las actuaciones disciplinarias 
iii).  evasión de la responsabilidad derivada del proceso disciplinario</v>
      </c>
      <c r="F16" s="154" t="str">
        <f>'ANÁLISIS DEL RC'!G15</f>
        <v>ZONA RIESGO ALTO</v>
      </c>
      <c r="G16" s="154" t="str">
        <f>'CONTROL DEL RC'!F16</f>
        <v>El líder del proceso con su equipo de trabajo realiza mesas mensuales de seguimiento a cada uno de los procesos disciplinarios a través de las cuales verifica el cumplimiento del objeto de la actuación, correcta comunicación y trámite de los términos procesales. Respeto por las garantías y derechos fundamentales, conforme las leyes que rigen el proceso disciplinario.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periódicas, cuadro Excel de Matriz de procesos y autos activos junto a la totalidad del material probatorio archivado en la carpeta del proceso dicha información es de carácter confidencial de tal forma que únicamente podrán tener acceso las personas autorizadas, como evidencia del control se cargaran las Actas de reunión mensuales de seguimiento. El cargue de evidencias se realiza de manera cuatrimestral.</v>
      </c>
      <c r="H16" s="154">
        <f>'VALORACIÓN DEL RC CON CONTROL'!C16</f>
        <v>100</v>
      </c>
      <c r="I16" s="154" t="str">
        <f>'VALORACIÓN DEL RC CON CONTROL'!G16</f>
        <v>ZONA RIESGO ALTO</v>
      </c>
      <c r="J16" s="90" t="str">
        <f>+'CONTROL DEL RC'!E16</f>
        <v>Reducir el riesgo</v>
      </c>
      <c r="K16" s="155" t="s">
        <v>44</v>
      </c>
      <c r="L16" s="155" t="s">
        <v>45</v>
      </c>
      <c r="M16" s="155" t="s">
        <v>526</v>
      </c>
      <c r="N16" s="187" t="s">
        <v>530</v>
      </c>
      <c r="O16" s="187" t="s">
        <v>531</v>
      </c>
      <c r="P16" s="187" t="s">
        <v>532</v>
      </c>
    </row>
    <row r="17" spans="1:16" s="88" customFormat="1" ht="297" customHeight="1" x14ac:dyDescent="0.25">
      <c r="A17" s="276">
        <v>8</v>
      </c>
      <c r="B17" s="275" t="str">
        <f>+'IDENTIFICACIÓN DEL RC'!B16</f>
        <v>Fortalecimiento de Capacidades Operativas para la S, C y AJ</v>
      </c>
      <c r="C17" s="236" t="str">
        <f>+VLOOKUP(A17,'IDENTIFICACIÓN DEL RC'!$A$9:$C$30,3,0)</f>
        <v>Deficiencia en la ejecución del objeto y obligaciones contractuales en cuanto al abastecimiento de combustible a los vehículos pertenecientes a la Entidad, que han sido asignados a los organismos de seguridad del Distrito Capital</v>
      </c>
      <c r="D17" s="244" t="str">
        <f>+'IDENTIFICACIÓN DEL RC'!D16</f>
        <v>Suministro de combustible, por parte del proveedor a los vehículos que no son de propiedad y/o no están a cargo de la Secretaria Distrital de Seguridad, Convivencia y Justicia, al servicio de las agencias de seguridad, mediante contratos de comodato</v>
      </c>
      <c r="E17" s="238" t="str">
        <f>+VLOOKUP(A17,'IDENTIFICACIÓN DEL RC'!$A$9:$E$30,5,0)</f>
        <v>1. Incumplimiento a las obligaciones contractuales.
2. Perdida de confianza en lo público
3. Detrimento patrimonial
4. Enriquecimiento ilícito de contratistas y/o servidores públicos</v>
      </c>
      <c r="F17" s="243" t="str">
        <f>'ANÁLISIS DEL RC'!G16</f>
        <v>ZONA RIESGO EXTREMO</v>
      </c>
      <c r="G17" s="154" t="str">
        <f>'CONTROL DEL RC'!F17</f>
        <v>El funcionario y/o contratista encargado hará las visitas de verificación a las Estaciones de Servicio-EDS, para la corrección de kilometraje y cumplimiento del procedimiento de abastecimiento, las cuales se harán mediante un cronograma mensual, todo para evitar que el combustible sea distribuido de manera incorrecta y para automotores que no estén a cargo de la Secretaria, todo verificado bajo el Procedimiento PD-FC-4 "Abastecimiento de combustible al parque automotor a cargo de la Entidad", realiza el comparativo de los datos registrados en los formatos F-FC-292 versus la información del software de Gestión del Proveedor, hace la respectiva verificación correspondiente y toma decisiones al respecto, Para los casos en los cuales no se realice la visita, la supervisión y/o los apoyos a la supervisión, realizaran una muestra sobre los registros fotográficos enviados por los asignatarios en el momento del abastecimiento, donde se verificara que el reporte del kilometraje está de acuerdo al valor del odómetro. Con la información recibida se alimenta la Matriz control y el informe del registro fotográfico de kilometraje. Como evidencia de ello quedaran la Matriz control y el informe del registro fotográfico de kilometraje. El cargue de las evidencias se realizará cuatrimestralmente.</v>
      </c>
      <c r="H17" s="234">
        <f>'VALORACIÓN DEL RC CON CONTROL'!C17</f>
        <v>100</v>
      </c>
      <c r="I17" s="234" t="str">
        <f>'VALORACIÓN DEL RC CON CONTROL'!G17</f>
        <v>ZONA RIESGO EXTREMO</v>
      </c>
      <c r="J17" s="90" t="str">
        <f>+'CONTROL DEL RC'!E17</f>
        <v>Reducir el riesgo</v>
      </c>
      <c r="K17" s="176" t="s">
        <v>46</v>
      </c>
      <c r="L17" s="176" t="s">
        <v>47</v>
      </c>
      <c r="M17" s="176" t="s">
        <v>48</v>
      </c>
      <c r="N17" s="231" t="s">
        <v>510</v>
      </c>
      <c r="O17" s="231" t="s">
        <v>517</v>
      </c>
      <c r="P17" s="231" t="s">
        <v>511</v>
      </c>
    </row>
    <row r="18" spans="1:16" ht="190.5" customHeight="1" x14ac:dyDescent="0.25">
      <c r="A18" s="276"/>
      <c r="B18" s="275"/>
      <c r="C18" s="266"/>
      <c r="D18" s="244"/>
      <c r="E18" s="265"/>
      <c r="F18" s="243"/>
      <c r="G18" s="154" t="str">
        <f>'CONTROL DEL RC'!F18</f>
        <v>El funcionario y/o contratista encargado de supervisar y/o el encargado de supervisar el Contrato de abastecimiento de combustible, recibirá solicitudes de las Agencias de Seguridad para la activación, bloqueo y/o corrección de kilometraje, las cuales se verificarán contra la Matriz control, buscando obtener información histórica del estado del chip de control de combustible y poder evidenciar que la solicitud es procedente, de tal forma se realizará la activación, bloqueo o corrección de ser necesario. Si se evidencia que la solicitud no es procedente no se realizará la solicitud de bloqueo, activación o corrección. Como evidencia se tiene la Matriz control con el registro de novedades mensuales. El cargue de las evidencias se realizará cuatrimestralmente.</v>
      </c>
      <c r="H18" s="242"/>
      <c r="I18" s="242"/>
      <c r="J18" s="90" t="str">
        <f>+'CONTROL DEL RC'!E18</f>
        <v>Reducir el riesgo</v>
      </c>
      <c r="K18" s="176" t="s">
        <v>49</v>
      </c>
      <c r="L18" s="176" t="s">
        <v>34</v>
      </c>
      <c r="M18" s="176" t="s">
        <v>50</v>
      </c>
      <c r="N18" s="273"/>
      <c r="O18" s="273"/>
      <c r="P18" s="273"/>
    </row>
    <row r="19" spans="1:16" ht="185.25" customHeight="1" x14ac:dyDescent="0.25">
      <c r="A19" s="276"/>
      <c r="B19" s="275"/>
      <c r="C19" s="266"/>
      <c r="D19" s="244"/>
      <c r="E19" s="265"/>
      <c r="F19" s="243"/>
      <c r="G19" s="154" t="str">
        <f>'CONTROL DEL RC'!F19</f>
        <v>El funcionario y/o contratista encargado de supervisar el Contrato de abastecimiento de combustible solicitará a los asignatarios de las agencias de seguridad la anotación del error en el registro del kilometraje por parte del promotor de la EDS en el váucher original archivado en la correspondiente EDS, el cual será compartido en medio magnético al funcionario encargado de la supervisión para que éste proceda a la corrección. Para los casos en los cuales no se cuente con el soporte magnético, será necesario recibir la solicitud formal de la dependencia de movilidad encargada en la respectiva Agencia de Seguridad. Como soporte de las solicitudes quedará el registro en medio magnético. El cargue de las evidencias se realizará cuatrimestralmente.</v>
      </c>
      <c r="H19" s="242"/>
      <c r="I19" s="242"/>
      <c r="J19" s="90" t="str">
        <f>+'CONTROL DEL RC'!E19</f>
        <v>Reducir el riesgo</v>
      </c>
      <c r="K19" s="176" t="s">
        <v>49</v>
      </c>
      <c r="L19" s="176" t="s">
        <v>34</v>
      </c>
      <c r="M19" s="176" t="s">
        <v>51</v>
      </c>
      <c r="N19" s="273"/>
      <c r="O19" s="273"/>
      <c r="P19" s="273"/>
    </row>
    <row r="20" spans="1:16" ht="141" customHeight="1" x14ac:dyDescent="0.25">
      <c r="A20" s="276"/>
      <c r="B20" s="275"/>
      <c r="C20" s="237"/>
      <c r="D20" s="244"/>
      <c r="E20" s="239"/>
      <c r="F20" s="243"/>
      <c r="G20" s="154" t="str">
        <f>'CONTROL DEL RC'!F20</f>
        <v>El funcionario y/o contratista encargado de supervisar y/o Apoyar el Contrato de abastecimiento de combustible verificará en sitio, la instalación de los chips de combustible realizada por el proveedor para los casos de cambio a los existentes, vehículo nuevo, pérdida o daño. En caso de no poder asistir al punto de instalación no se dará autorización para realizar dicha actividad. Como evidencia se tiene las planillas de control con el chequeo uno a uno de la correspondiente instalación con el automotor asignado. El cargue de las evidencias se realizará cuatrimestralmente.</v>
      </c>
      <c r="H20" s="235"/>
      <c r="I20" s="235"/>
      <c r="J20" s="90" t="str">
        <f>+'CONTROL DEL RC'!E20</f>
        <v>Reducir el riesgo</v>
      </c>
      <c r="K20" s="176" t="s">
        <v>49</v>
      </c>
      <c r="L20" s="176" t="s">
        <v>34</v>
      </c>
      <c r="M20" s="176" t="s">
        <v>52</v>
      </c>
      <c r="N20" s="232"/>
      <c r="O20" s="232"/>
      <c r="P20" s="232"/>
    </row>
    <row r="21" spans="1:16" s="88" customFormat="1" ht="216.75" customHeight="1" x14ac:dyDescent="0.25">
      <c r="A21" s="236">
        <v>9</v>
      </c>
      <c r="B21" s="263" t="str">
        <f>+'IDENTIFICACIÓN DEL RC'!B17</f>
        <v>Gestión de Comunicaciones</v>
      </c>
      <c r="C21" s="236" t="str">
        <f>+VLOOKUP(A21,'IDENTIFICACIÓN DEL RC'!$A$9:$C$30,3,0)</f>
        <v>Ausencia de protocolos de Custodia de la información confidencial de la Institución.
Inoperancia de algunos funcionarios.
Incumplimiento de funciones por acción u omisión.
Falta de capacitación para los funcionarios.</v>
      </c>
      <c r="D21" s="240" t="str">
        <f>+'IDENTIFICACIÓN DEL RC'!D17</f>
        <v>Filtración inadecuada de información de la entidad.</v>
      </c>
      <c r="E21" s="238" t="str">
        <f>+VLOOKUP(A21,'IDENTIFICACIÓN DEL RC'!$A$9:$E$30,5,0)</f>
        <v>Mala Imagen.
Perdida de Credibilidad.
Detrimento de la Imagen Publica.</v>
      </c>
      <c r="F21" s="234" t="str">
        <f>'ANÁLISIS DEL RC'!G17</f>
        <v>ZONA RIESGO EXTREMO</v>
      </c>
      <c r="G21" s="154" t="str">
        <f>'CONTROL DEL RC'!F21</f>
        <v>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el profesional designado por el jefe de la OAC para realizarlo, de acuerdo con las indicaciones establecidas para esta tarea. El cargue de las evidencias se realizará cuatrimestralmente.</v>
      </c>
      <c r="H21" s="154">
        <f>'VALORACIÓN DEL RC CON CONTROL'!C18</f>
        <v>100</v>
      </c>
      <c r="I21" s="234" t="str">
        <f>'VALORACIÓN DEL RC CON CONTROL'!G18</f>
        <v>ZONA RIESGO EXTREMO</v>
      </c>
      <c r="J21" s="90" t="str">
        <f>+'CONTROL DEL RC'!E21</f>
        <v>Reducir el riesgo</v>
      </c>
      <c r="K21" s="155" t="s">
        <v>53</v>
      </c>
      <c r="L21" s="155" t="s">
        <v>54</v>
      </c>
      <c r="M21" s="155" t="s">
        <v>55</v>
      </c>
      <c r="N21" s="187" t="s">
        <v>545</v>
      </c>
      <c r="O21" s="187" t="s">
        <v>546</v>
      </c>
      <c r="P21" s="187" t="s">
        <v>547</v>
      </c>
    </row>
    <row r="22" spans="1:16" s="88" customFormat="1" ht="75" x14ac:dyDescent="0.25">
      <c r="A22" s="237"/>
      <c r="B22" s="264"/>
      <c r="C22" s="237"/>
      <c r="D22" s="241"/>
      <c r="E22" s="239"/>
      <c r="F22" s="235"/>
      <c r="G22" s="154" t="str">
        <f>'CONTROL DEL RC'!F22</f>
        <v>El líder Operativo de la OAC realizará trimestralmente una capacitación al grupo de la OAC, para los casos en los cuales no se logre la participación de todo el grupo, la información de la capacitación se entregará en medio físico o en medio digital. Como evidencia queda el Acta de Reunión F-DS-10 y el material a socializar. El cargue de las evidencias se realizará cuatrimestralmente.</v>
      </c>
      <c r="H22" s="154">
        <f>'VALORACIÓN DEL RC CON CONTROL'!C19</f>
        <v>100</v>
      </c>
      <c r="I22" s="235"/>
      <c r="J22" s="90" t="str">
        <f>+'CONTROL DEL RC'!E22</f>
        <v>Reducir el riesgo</v>
      </c>
      <c r="K22" s="155" t="s">
        <v>551</v>
      </c>
      <c r="L22" s="155" t="s">
        <v>57</v>
      </c>
      <c r="M22" s="155" t="s">
        <v>58</v>
      </c>
      <c r="N22" s="187" t="s">
        <v>548</v>
      </c>
      <c r="O22" s="187" t="s">
        <v>549</v>
      </c>
      <c r="P22" s="187" t="s">
        <v>550</v>
      </c>
    </row>
    <row r="23" spans="1:16" s="88" customFormat="1" ht="186" customHeight="1" x14ac:dyDescent="0.25">
      <c r="A23" s="276">
        <v>10</v>
      </c>
      <c r="B23" s="275" t="str">
        <f>+'IDENTIFICACIÓN DEL RC'!B18</f>
        <v>Gestión de Emergencias</v>
      </c>
      <c r="C23" s="236" t="str">
        <f>+VLOOKUP(A23,'IDENTIFICACIÓN DEL RC'!$A$9:$C$30,3,0)</f>
        <v>Indisponibilidad, manipulación, alteración, perdida o mal uso de la información por parte del personal del C4, Operadores externos así como terceros no vinculados al C4.
Posible pérdida de documentos o información pública</v>
      </c>
      <c r="D23" s="244" t="str">
        <f>+'IDENTIFICACIÓN DEL RC'!D18</f>
        <v>Acceso y uso de información de tipo confidencial, reservado, personal, privilegiada o sensible, por personal no autorizado.</v>
      </c>
      <c r="E23" s="238" t="str">
        <f>+VLOOKUP(A23,'IDENTIFICACIÓN DEL RC'!$A$9:$E$30,5,0)</f>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
      <c r="F23" s="243" t="str">
        <f>'ANÁLISIS DEL RC'!G18</f>
        <v>ZONA RIESGO EXTREMO</v>
      </c>
      <c r="G23" s="154" t="str">
        <f>'CONTROL DEL RC'!F23</f>
        <v>El jefe del C4 con apoyo del personal contratista de seguridad y vigilancia, realiza seguimiento al uso indebido de elementos o dispositivos electrónicos a la SUR, control de acceso a la edificación e infraestructura, así como control de infraestructura TI, actividad que se realiza de manera diaria y en caso de eventos o incidentes quedan registrados en libro de seguridad, adicionalmente quedaran los registros en las cámaras del sistema de video vigilancia del edificio por un periodo de 90 días para consulta antes que se reescriban los videos, como evidencia quedan los registros del libro de seguridad ubicados en la Oficina de medios tecnológicos del C4 o el correo de parte del Jefe del C4 indicando que no se evidencio ningún ingreso de elementos o dispositivos electrónicos indebidos. El cargue de las evidencias se realizara cuatrimestralmente.</v>
      </c>
      <c r="H23" s="243">
        <f>'VALORACIÓN DEL RC CON CONTROL'!C19</f>
        <v>100</v>
      </c>
      <c r="I23" s="243" t="str">
        <f>'VALORACIÓN DEL RC CON CONTROL'!G19</f>
        <v>ZONA RIESGO ALTO</v>
      </c>
      <c r="J23" s="90" t="str">
        <f>+'CONTROL DEL RC'!E23</f>
        <v>Reducir el riesgo</v>
      </c>
      <c r="K23" s="155" t="s">
        <v>59</v>
      </c>
      <c r="L23" s="155" t="s">
        <v>54</v>
      </c>
      <c r="M23" s="155" t="s">
        <v>60</v>
      </c>
      <c r="N23" s="187" t="s">
        <v>518</v>
      </c>
      <c r="O23" s="187" t="s">
        <v>519</v>
      </c>
      <c r="P23" s="187" t="s">
        <v>571</v>
      </c>
    </row>
    <row r="24" spans="1:16" s="88" customFormat="1" ht="142.5" customHeight="1" x14ac:dyDescent="0.25">
      <c r="A24" s="276"/>
      <c r="B24" s="275"/>
      <c r="C24" s="266"/>
      <c r="D24" s="244"/>
      <c r="E24" s="265"/>
      <c r="F24" s="243"/>
      <c r="G24" s="154" t="str">
        <f>'CONTROL DEL RC'!F24</f>
        <v>El jefe del C4 o el operador tecnológico, mantiene un registro de debilidades y vulnerabilidades y coordina la ejecución de pruebas de vulnerabilidad a la totalidad de la infraestructura y plataformas tecnológicas del C4, las cuales se realizarán como mínimo dos veces en el año. Como insumo se tendrán los informes mensuales que elabora el operador tecnológico. Como evidencia de la implementación se tienen los Informes mensuales del operador tecnológico o el correo de parte del jefe del C4 en el cual indiquen las fechas tentativas de la ejecución de las pruebas de vulnerabilidad. El cargue de las evidencias se realizara cuatrimestralmente.</v>
      </c>
      <c r="H24" s="243"/>
      <c r="I24" s="243"/>
      <c r="J24" s="90" t="str">
        <f>+'CONTROL DEL RC'!E24</f>
        <v>Reducir el riesgo</v>
      </c>
      <c r="K24" s="155" t="s">
        <v>61</v>
      </c>
      <c r="L24" s="155" t="s">
        <v>62</v>
      </c>
      <c r="M24" s="155" t="s">
        <v>566</v>
      </c>
      <c r="N24" s="187" t="s">
        <v>572</v>
      </c>
      <c r="O24" s="187" t="s">
        <v>573</v>
      </c>
      <c r="P24" s="187" t="s">
        <v>574</v>
      </c>
    </row>
    <row r="25" spans="1:16" s="88" customFormat="1" ht="156" customHeight="1" x14ac:dyDescent="0.25">
      <c r="A25" s="276"/>
      <c r="B25" s="275"/>
      <c r="C25" s="237"/>
      <c r="D25" s="244"/>
      <c r="E25" s="239"/>
      <c r="F25" s="243"/>
      <c r="G25" s="154" t="str">
        <f>'CONTROL DEL RC'!F25</f>
        <v>e.	El Jefe del C4 con el apoyo del personal de capacitación incluirá y desarrollará la capacitación al personal del C4 acorde al Instructivo de Formación para el Sistema NUSE Operadores de la S.U.R. y operadores de agencias del despacho I-GE-1, de acuerdo al cronograma estipulado que puede ser sujeto a modificación dependiendo de la dinámica de funcionamiento. Para los casos en los cuales los funcionarios tengan una falta de asistencia a la capacitación, se reprogramará asistencia a las capacitaciones periódicas que reforzaran y reentrenaran el personal del C4. evidencia listas de asistencia y material de Capacitación. El cargue de las evidencias se realizará cuatrimestralmente.</v>
      </c>
      <c r="H25" s="243"/>
      <c r="I25" s="243"/>
      <c r="J25" s="90" t="str">
        <f>+'CONTROL DEL RC'!E25</f>
        <v>Reducir el riesgo</v>
      </c>
      <c r="K25" s="155" t="s">
        <v>59</v>
      </c>
      <c r="L25" s="155" t="s">
        <v>47</v>
      </c>
      <c r="M25" s="155" t="s">
        <v>83</v>
      </c>
      <c r="N25" s="187" t="s">
        <v>575</v>
      </c>
      <c r="O25" s="187" t="s">
        <v>576</v>
      </c>
      <c r="P25" s="187" t="s">
        <v>577</v>
      </c>
    </row>
    <row r="26" spans="1:16" s="88" customFormat="1" ht="111" customHeight="1" x14ac:dyDescent="0.25">
      <c r="A26" s="266">
        <v>11</v>
      </c>
      <c r="B26" s="274" t="str">
        <f>+'IDENTIFICACIÓN DEL RC'!B19</f>
        <v>Gestión de Recursos Físicos y Documental</v>
      </c>
      <c r="C26" s="236" t="str">
        <f>+VLOOKUP(A26,'IDENTIFICACIÓN DEL RC'!$A$9:$C$30,3,0)</f>
        <v xml:space="preserve">Desconocimiento o incumplimiento de las políticas y procedimientos de Gestión Documental. </v>
      </c>
      <c r="D26" s="245" t="str">
        <f>+'IDENTIFICACIÓN DEL RC'!D19</f>
        <v>Perdida o extravió documental por parte de un servidor que, aprovechando su posición frente a un recurso público, privilegia a un tercero con información para su beneficio.</v>
      </c>
      <c r="E26" s="238" t="str">
        <f>+VLOOKUP(A26,'IDENTIFICACIÓN DEL RC'!$A$9:$E$30,5,0)</f>
        <v>* Desactualización de Inventario documental.
* Reconstrucción documental.
* Fraudes, Acciones ilícitas.
* Apertura de Investigación disciplinaria.</v>
      </c>
      <c r="F26" s="242" t="str">
        <f>'ANÁLISIS DEL RC'!G19</f>
        <v>ZONA RIESGO ALTO</v>
      </c>
      <c r="G26" s="162" t="str">
        <f>'CONTROL DEL RC'!F26</f>
        <v>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de asistencia. El reporte de las evidencias se realizara cuatrimestralmente.</v>
      </c>
      <c r="H26" s="242">
        <f>'VALORACIÓN DEL RC CON CONTROL'!C20</f>
        <v>100</v>
      </c>
      <c r="I26" s="242" t="str">
        <f>'VALORACIÓN DEL RC CON CONTROL'!G20</f>
        <v>ZONA RIESGO ALTO</v>
      </c>
      <c r="J26" s="128" t="str">
        <f>+'CONTROL DEL RC'!E26</f>
        <v>Reducir el riesgo</v>
      </c>
      <c r="K26" s="173" t="s">
        <v>63</v>
      </c>
      <c r="L26" s="173" t="s">
        <v>64</v>
      </c>
      <c r="M26" s="173" t="s">
        <v>65</v>
      </c>
      <c r="N26" s="231" t="s">
        <v>510</v>
      </c>
      <c r="O26" s="231" t="s">
        <v>517</v>
      </c>
      <c r="P26" s="231" t="s">
        <v>511</v>
      </c>
    </row>
    <row r="27" spans="1:16" s="88" customFormat="1" ht="109.5" customHeight="1" x14ac:dyDescent="0.25">
      <c r="A27" s="266"/>
      <c r="B27" s="274"/>
      <c r="C27" s="266"/>
      <c r="D27" s="245"/>
      <c r="E27" s="265"/>
      <c r="F27" s="242"/>
      <c r="G27" s="154" t="str">
        <f>'CONTROL DEL RC'!F27</f>
        <v>El líder de gestión documental verifica anualmente el cumplimiento de los requisitos documental, mediante el Programa de verificación del estado de la organización de los archivos de acuerdo a las capacitaciones impartidas, en caso de no cumplir con la normatividad establecida se debe enviar informe al responsable del proceso, como evidencia se presentan actas de visita. El reporte de las evidencias se realizara cuatrimestralmente.</v>
      </c>
      <c r="H27" s="242"/>
      <c r="I27" s="242"/>
      <c r="J27" s="90" t="str">
        <f>+'CONTROL DEL RC'!E27</f>
        <v>Reducir el riesgo</v>
      </c>
      <c r="K27" s="173" t="s">
        <v>63</v>
      </c>
      <c r="L27" s="173" t="s">
        <v>66</v>
      </c>
      <c r="M27" s="173" t="s">
        <v>67</v>
      </c>
      <c r="N27" s="273"/>
      <c r="O27" s="273"/>
      <c r="P27" s="273"/>
    </row>
    <row r="28" spans="1:16" s="88" customFormat="1" ht="90" x14ac:dyDescent="0.25">
      <c r="A28" s="266"/>
      <c r="B28" s="274"/>
      <c r="C28" s="266"/>
      <c r="D28" s="245"/>
      <c r="E28" s="265"/>
      <c r="F28" s="242"/>
      <c r="G28" s="154" t="str">
        <f>'CONTROL DEL RC'!F28</f>
        <v>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 El reporte de las evidencias se realizara cuatrimestralmente.</v>
      </c>
      <c r="H28" s="242"/>
      <c r="I28" s="242"/>
      <c r="J28" s="90" t="str">
        <f>+'CONTROL DEL RC'!E28</f>
        <v>Reducir el riesgo</v>
      </c>
      <c r="K28" s="173" t="s">
        <v>68</v>
      </c>
      <c r="L28" s="173" t="s">
        <v>34</v>
      </c>
      <c r="M28" s="173" t="s">
        <v>69</v>
      </c>
      <c r="N28" s="273"/>
      <c r="O28" s="273"/>
      <c r="P28" s="273"/>
    </row>
    <row r="29" spans="1:16" s="88" customFormat="1" ht="128.25" customHeight="1" x14ac:dyDescent="0.25">
      <c r="A29" s="237"/>
      <c r="B29" s="264"/>
      <c r="C29" s="237"/>
      <c r="D29" s="241"/>
      <c r="E29" s="239"/>
      <c r="F29" s="235"/>
      <c r="G29" s="154" t="str">
        <f>'CONTROL DEL RC'!F29</f>
        <v>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reporte de las evidencias se realizara cuatrimestralmente.</v>
      </c>
      <c r="H29" s="235"/>
      <c r="I29" s="235"/>
      <c r="J29" s="90" t="str">
        <f>+'CONTROL DEL RC'!E29</f>
        <v>Reducir el riesgo</v>
      </c>
      <c r="K29" s="173" t="s">
        <v>63</v>
      </c>
      <c r="L29" s="173" t="s">
        <v>34</v>
      </c>
      <c r="M29" s="173" t="s">
        <v>70</v>
      </c>
      <c r="N29" s="232"/>
      <c r="O29" s="232"/>
      <c r="P29" s="232"/>
    </row>
    <row r="30" spans="1:16" s="88" customFormat="1" ht="105" customHeight="1" x14ac:dyDescent="0.25">
      <c r="A30" s="236">
        <v>12</v>
      </c>
      <c r="B30" s="263" t="str">
        <f>+'IDENTIFICACIÓN DEL RC'!B20</f>
        <v>Gestión de Recursos Físicos y Documental</v>
      </c>
      <c r="C30" s="236" t="str">
        <f>+VLOOKUP(A30,'IDENTIFICACIÓN DEL RC'!$A$9:$C$30,3,0)</f>
        <v>Incumplimiento por parte de los servidores de lo establecido en las resoluciones, circulares, procedimientos y políticas, para la administración de bienes.</v>
      </c>
      <c r="D30" s="240" t="str">
        <f>+'IDENTIFICACIÓN DEL RC'!D20</f>
        <v>Perdida y/o desaparición de los bienes al servicio de la Entidad parte de un servidor que, aprovechando su posición frente a un recurso público, sustrae bienes de la Entidad para su beneficio personal o un tercero.</v>
      </c>
      <c r="E30" s="238" t="str">
        <f>+VLOOKUP(A30,'IDENTIFICACIÓN DEL RC'!$A$9:$E$30,5,0)</f>
        <v>* Afectación en la prestación del servicio.
* Detrimento patrimonial.
* Investigaciones disciplinarias.
* Generación de hallazgos por parte de Entes de Control.</v>
      </c>
      <c r="F30" s="234" t="str">
        <f>'ANÁLISIS DEL RC'!G20</f>
        <v>ZONA RIESGO ALTO</v>
      </c>
      <c r="G30" s="154" t="str">
        <f>'CONTROL DEL RC'!F30</f>
        <v>El apoyo a la supervisión del contrato de vigilancia verifica cada vez que se requiera el traslado de bienes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 El reporte de las evidencias se realizara cuatrimestralmente.</v>
      </c>
      <c r="H30" s="234">
        <f>'VALORACIÓN DEL RC CON CONTROL'!C21</f>
        <v>100</v>
      </c>
      <c r="I30" s="234" t="str">
        <f>'VALORACIÓN DEL RC CON CONTROL'!G21</f>
        <v>ZONA RIESGO ALTO</v>
      </c>
      <c r="J30" s="90" t="str">
        <f>+'CONTROL DEL RC'!E30</f>
        <v>Reducir el riesgo</v>
      </c>
      <c r="K30" s="173" t="s">
        <v>68</v>
      </c>
      <c r="L30" s="173" t="s">
        <v>34</v>
      </c>
      <c r="M30" s="173" t="s">
        <v>71</v>
      </c>
      <c r="N30" s="231" t="s">
        <v>510</v>
      </c>
      <c r="O30" s="231" t="s">
        <v>517</v>
      </c>
      <c r="P30" s="231" t="s">
        <v>511</v>
      </c>
    </row>
    <row r="31" spans="1:16" s="88" customFormat="1" ht="90" x14ac:dyDescent="0.25">
      <c r="A31" s="266"/>
      <c r="B31" s="274"/>
      <c r="C31" s="266"/>
      <c r="D31" s="245"/>
      <c r="E31" s="265"/>
      <c r="F31" s="242"/>
      <c r="G31" s="154" t="str">
        <f>'CONTROL DEL RC'!F31</f>
        <v>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El reporte de las evidencias se realizara cuatrimestralmente.</v>
      </c>
      <c r="H31" s="242"/>
      <c r="I31" s="242"/>
      <c r="J31" s="90" t="str">
        <f>+'CONTROL DEL RC'!E31</f>
        <v>Reducir el riesgo</v>
      </c>
      <c r="K31" s="173" t="s">
        <v>72</v>
      </c>
      <c r="L31" s="173" t="s">
        <v>64</v>
      </c>
      <c r="M31" s="173" t="s">
        <v>73</v>
      </c>
      <c r="N31" s="273"/>
      <c r="O31" s="273"/>
      <c r="P31" s="273"/>
    </row>
    <row r="32" spans="1:16" s="88" customFormat="1" ht="93.75" customHeight="1" x14ac:dyDescent="0.25">
      <c r="A32" s="266"/>
      <c r="B32" s="274"/>
      <c r="C32" s="266"/>
      <c r="D32" s="245"/>
      <c r="E32" s="265"/>
      <c r="F32" s="242"/>
      <c r="G32" s="154" t="str">
        <f>'CONTROL DEL RC'!F32</f>
        <v>El almacenista general verifica anualmente la realización del proceso de Toma de inventario físico, en caso de no realizarse debe justificarse mediante memorando la no implementación del mismo, como evidencia se presentan formatos dispuestos para toma física e Informe de Toma Física. El reporte de las evidencias se realizara cuatrimestralmente.</v>
      </c>
      <c r="H32" s="242"/>
      <c r="I32" s="242"/>
      <c r="J32" s="90" t="str">
        <f>+'CONTROL DEL RC'!E32</f>
        <v>Reducir el riesgo</v>
      </c>
      <c r="K32" s="173" t="s">
        <v>72</v>
      </c>
      <c r="L32" s="173" t="s">
        <v>66</v>
      </c>
      <c r="M32" s="173" t="s">
        <v>74</v>
      </c>
      <c r="N32" s="273"/>
      <c r="O32" s="273"/>
      <c r="P32" s="273"/>
    </row>
    <row r="33" spans="1:16" s="88" customFormat="1" ht="90" customHeight="1" x14ac:dyDescent="0.25">
      <c r="A33" s="237"/>
      <c r="B33" s="264"/>
      <c r="C33" s="237"/>
      <c r="D33" s="241"/>
      <c r="E33" s="239"/>
      <c r="F33" s="235"/>
      <c r="G33" s="154" t="str">
        <f>'CONTROL DEL RC'!F33</f>
        <v>El almacenista general verifica anualmente el seguimiento de los bienes al servicio de la entidad, en caso de no realizarse se debe justificar mediante memorando las razones por las cuales no se implementó, como evidencia se presentan los formatos de seguimiento y actualización de toma física. El reporte de las evidencias se realizará cuatrimestralmente.</v>
      </c>
      <c r="H33" s="235"/>
      <c r="I33" s="235"/>
      <c r="J33" s="90" t="str">
        <f>+'CONTROL DEL RC'!E33</f>
        <v>Reducir el riesgo</v>
      </c>
      <c r="K33" s="173" t="s">
        <v>72</v>
      </c>
      <c r="L33" s="173" t="s">
        <v>66</v>
      </c>
      <c r="M33" s="173" t="s">
        <v>75</v>
      </c>
      <c r="N33" s="232"/>
      <c r="O33" s="232"/>
      <c r="P33" s="232"/>
    </row>
    <row r="34" spans="1:16" s="88" customFormat="1" ht="168.75" customHeight="1" x14ac:dyDescent="0.25">
      <c r="A34" s="155">
        <v>13</v>
      </c>
      <c r="B34" s="157" t="str">
        <f>+'IDENTIFICACIÓN DEL RC'!B21</f>
        <v>Gestión de Seguridad y Convivencia</v>
      </c>
      <c r="C34" s="151" t="str">
        <f>+VLOOKUP(A34,'IDENTIFICACIÓN DEL RC'!$A$9:$C$30,3,0)</f>
        <v>Ausencia de una cultura de la seguridad de la información que garantice que el funcionario o contratista conozca sus deberes y responsabilidades en la preservación de la confidencialidad de la información, lo que con llevaría al riesgo mencionado.</v>
      </c>
      <c r="D34" s="156" t="str">
        <f>+'IDENTIFICACIÓN DEL RC'!D21</f>
        <v>Fuga de información confidencial de la entidad por parte de contratista o funcionarios</v>
      </c>
      <c r="E34" s="152" t="str">
        <f>+VLOOKUP(A34,'IDENTIFICACIÓN DEL RC'!$A$9:$E$30,5,0)</f>
        <v>Fuga y mal manejo de la información. Posible de información pública. Posibles daños a la imagen de la entidad frente a la ciudadanía. Mala manipulación de la información.</v>
      </c>
      <c r="F34" s="154" t="str">
        <f>'ANÁLISIS DEL RC'!G21</f>
        <v>ZONA RIESGO MODERADO</v>
      </c>
      <c r="G34" s="154" t="str">
        <f>'CONTROL DEL RC'!F34</f>
        <v>El administrador del sistema del equipo de la Subsecretaría regula el acceso de información restringido por medio de la perfilación de usuarios del sistema de información PROGRESSUS según los perfiles creados, registrando los permisos de acceso en las bases de datos del sistema, cada vez que se tenga alguna novedad (ingreso, retiro, cambio de permisos) sobre algún usuario. En caso que no se haga una perfilación correcta del usuario que se dio autorización, la Subsecretaria debe adelantar la instrucción de proceder con el ajuste que se requiera, como evidencia debe dejarse un registro de usuarios de PROGRESSUS o un correo de soporte dirigido al administrador del sistema. El cargue de las evidencias se realizara cuatrimestralmente.</v>
      </c>
      <c r="H34" s="154">
        <f>'VALORACIÓN DEL RC CON CONTROL'!C22</f>
        <v>100</v>
      </c>
      <c r="I34" s="154" t="str">
        <f>'VALORACIÓN DEL RC CON CONTROL'!G22</f>
        <v>ZONA RIESGO MODERADO</v>
      </c>
      <c r="J34" s="90" t="str">
        <f>+'CONTROL DEL RC'!E34</f>
        <v>Reducir el riesgo</v>
      </c>
      <c r="K34" s="155" t="s">
        <v>76</v>
      </c>
      <c r="L34" s="155" t="s">
        <v>34</v>
      </c>
      <c r="M34" s="155" t="s">
        <v>77</v>
      </c>
      <c r="N34" s="187" t="s">
        <v>518</v>
      </c>
      <c r="O34" s="187" t="s">
        <v>519</v>
      </c>
      <c r="P34" s="187" t="s">
        <v>520</v>
      </c>
    </row>
    <row r="35" spans="1:16" s="88" customFormat="1" ht="139.5" customHeight="1" x14ac:dyDescent="0.25">
      <c r="A35" s="236">
        <v>14</v>
      </c>
      <c r="B35" s="263" t="str">
        <f>+'IDENTIFICACIÓN DEL RC'!B22</f>
        <v>Gestión de Tecnología de Información</v>
      </c>
      <c r="C35" s="236" t="str">
        <f>+VLOOKUP(A35,'IDENTIFICACIÓN DEL RC'!$A$9:$C$30,3,0)</f>
        <v>Ausencia de controles que mitiguen los riesgos de fuga de información adecuada protección de los activos de información que contienen información clasificada o reservada. 
Falta de consideraciones relevantes en las clausulas de confidencialidad de la minuta contractual.</v>
      </c>
      <c r="D35" s="240" t="str">
        <f>+'IDENTIFICACIÓN DEL RC'!D22</f>
        <v xml:space="preserve"> Fuga de información catalogada por la entidad como clasificada o reservada</v>
      </c>
      <c r="E35" s="238" t="str">
        <f>+VLOOKUP(A35,'IDENTIFICACIÓN DEL RC'!$A$9:$E$30,5,0)</f>
        <v>Divulgación de información clasificada o reservada de la entidad. Sanciones a la entidad por inadecuada protección de datos personales. Perdida de imagen reputacional de la entidad. Vicio en los procesos de contratación.</v>
      </c>
      <c r="F35" s="234" t="str">
        <f>'ANÁLISIS DEL RC'!G22</f>
        <v>ZONA RIESGO EXTREMO</v>
      </c>
      <c r="G35" s="154" t="str">
        <f>'CONTROL DEL RC'!F35</f>
        <v>El Profesional especializado en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reporte emitido por el Profesional Especializado. El cargue de las evidencias se realizará cuatrimestralmente.</v>
      </c>
      <c r="H35" s="234">
        <f>'VALORACIÓN DEL RC CON CONTROL'!C23</f>
        <v>100</v>
      </c>
      <c r="I35" s="234" t="str">
        <f>'VALORACIÓN DEL RC CON CONTROL'!G23</f>
        <v>ZONA RIESGO EXTREMO</v>
      </c>
      <c r="J35" s="90" t="str">
        <f>+'CONTROL DEL RC'!E35</f>
        <v>Reducir el riesgo</v>
      </c>
      <c r="K35" s="155" t="s">
        <v>78</v>
      </c>
      <c r="L35" s="155" t="s">
        <v>34</v>
      </c>
      <c r="M35" s="155" t="s">
        <v>79</v>
      </c>
      <c r="N35" s="187" t="s">
        <v>552</v>
      </c>
      <c r="O35" s="187" t="s">
        <v>553</v>
      </c>
      <c r="P35" s="187" t="s">
        <v>554</v>
      </c>
    </row>
    <row r="36" spans="1:16" s="88" customFormat="1" ht="172.5" customHeight="1" x14ac:dyDescent="0.25">
      <c r="A36" s="237"/>
      <c r="B36" s="264"/>
      <c r="C36" s="237"/>
      <c r="D36" s="241"/>
      <c r="E36" s="239"/>
      <c r="F36" s="235"/>
      <c r="G36" s="154" t="str">
        <f>'CONTROL DEL RC'!F36</f>
        <v>El Profesional designado por el Director de Tecnologías y Sistemas de la Información gestionará la ampliación de la cláusula de confidencialidad que hace parte de la minuta contractual elaborada por la Dirección Jurídica de acuerdo a los requerimientos legales y técnicos para el uso y tratamiento de la información. En caso de no proceder la ampliación de la cláusula; se deberá establecer en las obligaciones específicas de cada contrato las condiciones necesarias para velar por la confidencialidad de la información de la entidad. Como evidencia se dejarán las minutas contractuales y las cláusulas de confidencialidad de los proveedores. El cargue de las evidencias se realizará cuatrimestralmente.</v>
      </c>
      <c r="H36" s="235">
        <f>'VALORACIÓN DEL RC CON CONTROL'!C17</f>
        <v>100</v>
      </c>
      <c r="I36" s="235"/>
      <c r="J36" s="90" t="str">
        <f>+'CONTROL DEL RC'!E36</f>
        <v>Reducir el riesgo</v>
      </c>
      <c r="K36" s="155" t="s">
        <v>80</v>
      </c>
      <c r="L36" s="155" t="s">
        <v>34</v>
      </c>
      <c r="M36" s="155" t="s">
        <v>81</v>
      </c>
      <c r="N36" s="187" t="s">
        <v>555</v>
      </c>
      <c r="O36" s="187" t="s">
        <v>556</v>
      </c>
      <c r="P36" s="187" t="s">
        <v>557</v>
      </c>
    </row>
    <row r="37" spans="1:16" s="88" customFormat="1" ht="157.5" customHeight="1" x14ac:dyDescent="0.25">
      <c r="A37" s="236">
        <v>15</v>
      </c>
      <c r="B37" s="263" t="str">
        <f>+'IDENTIFICACIÓN DEL RC'!B23</f>
        <v>Gestión de Tecnología de Información</v>
      </c>
      <c r="C37" s="236" t="str">
        <f>+VLOOKUP(A37,'IDENTIFICACIÓN DEL RC'!$A$9:$C$30,3,0)</f>
        <v>Manipulación y/o Modificación de información de la entidad por usuarios o procesos no autorizados.</v>
      </c>
      <c r="D37" s="240" t="str">
        <f>+'IDENTIFICACIÓN DEL RC'!D23</f>
        <v>Pérdida de Integridad de la información almacenada en la infraestructura tecnológica o sistemas de información de la entidad.</v>
      </c>
      <c r="E37" s="238" t="str">
        <f>+VLOOKUP(A37,'IDENTIFICACIÓN DEL RC'!$A$9:$E$30,5,0)</f>
        <v>Alteración de cifras o contenido publicado en la pagina de la entidad o la intranet. Alteración de cifras o datos generados por las áreas de la entidad. Perdida de imagen reputacional de la entidad</v>
      </c>
      <c r="F37" s="234" t="str">
        <f>'ANÁLISIS DEL RC'!G23</f>
        <v>ZONA RIESGO EXTREMO</v>
      </c>
      <c r="G37" s="154" t="str">
        <f>'CONTROL DEL RC'!F37</f>
        <v>El Profesional de Seguridad de la información de la Dirección de Tecnología y Sistemas de Información socializa las políticas de seguridad y privacidad de la información a funcionarios y contratista de la entidad, incluyendo todas sus sedes Cuatrimestralmente. En caso de no realizar esta capacitación se enviarán tips de seguridad a través de Yammer y de los demás canales dispuestos en la entidad para las comunicaciones oficiales. Como evidencia de este control se tienen las listas de asistencia de las diferentes sesiones realizadas en el proceso de divulgación. El cargue de las evidencias se realizara cuatrimestralmente.</v>
      </c>
      <c r="H37" s="234">
        <f>'VALORACIÓN DEL RC CON CONTROL'!C24</f>
        <v>100</v>
      </c>
      <c r="I37" s="234" t="str">
        <f>'VALORACIÓN DEL RC CON CONTROL'!G24</f>
        <v>ZONA RIESGO EXTREMO</v>
      </c>
      <c r="J37" s="90" t="str">
        <f>+'CONTROL DEL RC'!E37</f>
        <v>Reducir el riesgo</v>
      </c>
      <c r="K37" s="155" t="s">
        <v>82</v>
      </c>
      <c r="L37" s="155" t="s">
        <v>544</v>
      </c>
      <c r="M37" s="155" t="s">
        <v>83</v>
      </c>
      <c r="N37" s="187" t="s">
        <v>558</v>
      </c>
      <c r="O37" s="187" t="s">
        <v>559</v>
      </c>
      <c r="P37" s="187" t="s">
        <v>560</v>
      </c>
    </row>
    <row r="38" spans="1:16" s="88" customFormat="1" ht="146.25" customHeight="1" x14ac:dyDescent="0.25">
      <c r="A38" s="237"/>
      <c r="B38" s="264"/>
      <c r="C38" s="237"/>
      <c r="D38" s="241"/>
      <c r="E38" s="239"/>
      <c r="F38" s="235"/>
      <c r="G38" s="154" t="str">
        <f>'CONTROL DEL RC'!F38</f>
        <v>Los Profesionales especializados de cada una de los componentes de infraestructura (Redes, Servidores, Seguridad Perimetral y demás) de la Dirección de Tecnologías y Sistemas de Información, apoyados por las herramientas tecnológicas generaran cuatrimestralmente los reportes de monitoreo. En caso de no realizar los reportes, se justificará el motivo por el cual no se aplicó. Como evidencia de los monitoreos de los componentes de infraestructura se dejará los informes emitido por los Profesionales Especializados. El cargue de las evidencias se realizara cuatrimestralmente.</v>
      </c>
      <c r="H38" s="235"/>
      <c r="I38" s="235"/>
      <c r="J38" s="90" t="str">
        <f>+'CONTROL DEL RC'!E38</f>
        <v>Reducir el riesgo</v>
      </c>
      <c r="K38" s="155" t="s">
        <v>84</v>
      </c>
      <c r="L38" s="155" t="s">
        <v>37</v>
      </c>
      <c r="M38" s="155" t="s">
        <v>85</v>
      </c>
      <c r="N38" s="187" t="s">
        <v>561</v>
      </c>
      <c r="O38" s="187" t="s">
        <v>562</v>
      </c>
      <c r="P38" s="187" t="s">
        <v>563</v>
      </c>
    </row>
    <row r="39" spans="1:16" s="88" customFormat="1" ht="409.6" customHeight="1" x14ac:dyDescent="0.25">
      <c r="A39" s="236">
        <v>16</v>
      </c>
      <c r="B39" s="263" t="str">
        <f>+'IDENTIFICACIÓN DEL RC'!B24</f>
        <v>Gestión Financiera</v>
      </c>
      <c r="C39" s="236" t="str">
        <f>+VLOOKUP(A39,'IDENTIFICACIÓN DEL RC'!$A$9:$C$30,3,0)</f>
        <v>Adulteración de los documentos legales soporte de pago
Incumplimiento de funciones por acción u omisión
Falta de personal capacitado para brindar atención y servicio</v>
      </c>
      <c r="D39" s="240" t="str">
        <f>+'IDENTIFICACIÓN DEL RC'!D24</f>
        <v xml:space="preserve">Tramitar pagos sin cumplir con los requisitos establecidos   </v>
      </c>
      <c r="E39" s="238" t="str">
        <f>+VLOOKUP(A39,'IDENTIFICACIÓN DEL RC'!$A$9:$E$30,5,0)</f>
        <v>Pagos sin cumplir con los requisitos establecidos</v>
      </c>
      <c r="F39" s="234" t="str">
        <f>'ANÁLISIS DEL RC'!G24</f>
        <v>ZONA RIESGO ALTO</v>
      </c>
      <c r="G39" s="154" t="str">
        <f>'CONTROL DEL RC'!F39</f>
        <v>Los Funcionarios y/o Contratistas de la Dirección Financiera, verifican cada cuenta que es radicada por medio del Aplicativo de gestión documental (ORFEO) al usuario creado para tal fin (DF CUENTAS CONTINGENCIA), de acuerdo al I-GF-10.; verificando de lo siguiente: 
a. Calculo manual del CERTIFICADO DE SUPERVISION E INTERVENTORIA PARA GESTIÓN DE CUENTAS.GF
b. Instructivo de pagos de la Dirección Financiera (I-GF-1)
c. Minuta del contrato. De no encontrarse acorde con lo establecido en el literal b., c., y si la información financiera no corresponde a lo certificado, o de no cumplir con los requisitos para continuar con el trámite de pago se procede a remitir correo al supervisor del contrato con copia al contratista, donde se evidencie el motivo por el cual no puede continuar para trámite de pago y se procede con el cierre del radicado.
La cuenta pasara por revisión contable y presupuestal registrando esta trazabilidad en el sistema ORFEO.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evidenciaran en el correo que se le remita al supervisor con copia al contratista.
La evidencia del trámite, sea aprobado o rechazado; queda evidenciado en el sistema de gestión documental ORFEO. 
Las evidencias de seguimiento al Riesgo, son alimentadas de manera cuatrimestral en la carpeta SharePoint correos y radicación del sistema ORFEO al usuario DF CUENTAS CONTINGENCIA. El cargue de las evidencias se realizara cuatrimestralmente.</v>
      </c>
      <c r="H39" s="234">
        <f>'VALORACIÓN DEL RC CON CONTROL'!C25</f>
        <v>100</v>
      </c>
      <c r="I39" s="234" t="str">
        <f>'VALORACIÓN DEL RC CON CONTROL'!G25</f>
        <v>ZONA RIESGO MODERADO</v>
      </c>
      <c r="J39" s="90" t="str">
        <f>+'CONTROL DEL RC'!E39</f>
        <v>Reducir el riesgo</v>
      </c>
      <c r="K39" s="150" t="s">
        <v>86</v>
      </c>
      <c r="L39" s="155" t="s">
        <v>34</v>
      </c>
      <c r="M39" s="150" t="s">
        <v>87</v>
      </c>
      <c r="N39" s="231" t="s">
        <v>510</v>
      </c>
      <c r="O39" s="231" t="s">
        <v>517</v>
      </c>
      <c r="P39" s="231" t="s">
        <v>511</v>
      </c>
    </row>
    <row r="40" spans="1:16" s="88" customFormat="1" ht="127.5" customHeight="1" x14ac:dyDescent="0.25">
      <c r="A40" s="237"/>
      <c r="B40" s="264"/>
      <c r="C40" s="237"/>
      <c r="D40" s="241"/>
      <c r="E40" s="239"/>
      <c r="F40" s="235"/>
      <c r="G40" s="154" t="str">
        <f>'CONTROL DEL RC'!F40</f>
        <v>El profesional de la Dirección Financiera bajo la supervisión del Director(a) Financiera realizara una capacitación y entrenamiento en el puesto de trabajo para el nuevo personal del área con el fin de que sean capacitados cada vez que sea necesario y se tengan nuevos integrantes, como soporte quedan el formato F-GH253. Para los Contratistas quedara como evidencia un acta de capacitación en Sitio. Como evidencia de la ejecución quedara el formato o las actas de capacitación. El cargue de las evidencias se realizara cuatrimestralmente.</v>
      </c>
      <c r="H40" s="235"/>
      <c r="I40" s="235"/>
      <c r="J40" s="90" t="str">
        <f>+'CONTROL DEL RC'!E40</f>
        <v>Reducir el riesgo</v>
      </c>
      <c r="K40" s="150" t="s">
        <v>88</v>
      </c>
      <c r="L40" s="155" t="s">
        <v>34</v>
      </c>
      <c r="M40" s="150" t="s">
        <v>89</v>
      </c>
      <c r="N40" s="232"/>
      <c r="O40" s="232"/>
      <c r="P40" s="232"/>
    </row>
    <row r="41" spans="1:16" s="88" customFormat="1" ht="196.5" customHeight="1" x14ac:dyDescent="0.25">
      <c r="A41" s="155">
        <v>17</v>
      </c>
      <c r="B41" s="157" t="str">
        <f>+'IDENTIFICACIÓN DEL RC'!B25</f>
        <v>Gestión Humana</v>
      </c>
      <c r="C41" s="151" t="str">
        <f>+VLOOKUP(A41,'IDENTIFICACIÓN DEL RC'!$A$9:$C$30,3,0)</f>
        <v>Posible intercambio de dadivas entre el funcionario responsable y el contratista no apto para la vacante.</v>
      </c>
      <c r="D41" s="156" t="str">
        <f>+'IDENTIFICACIÓN DEL RC'!D25</f>
        <v>Posesionar o realizar un encargo a un servidor que No cumpla con los requisitos establecidos en el Manual de Funciones de la SCJ</v>
      </c>
      <c r="E41" s="152" t="str">
        <f>+VLOOKUP(A41,'IDENTIFICACIÓN DEL RC'!$A$9:$E$30,5,0)</f>
        <v>Sanciones disciplinarias a los funcionarios implicados en la contratación viciada</v>
      </c>
      <c r="F41" s="154" t="str">
        <f>'ANÁLISIS DEL RC'!G25</f>
        <v>ZONA RIESGO EXTREMO</v>
      </c>
      <c r="G41" s="154" t="str">
        <f>'CONTROL DEL RC'!F41</f>
        <v>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El cargue de las evidencias se realizara cuatrimestralmente.</v>
      </c>
      <c r="H41" s="154">
        <f>'VALORACIÓN DEL RC CON CONTROL'!C26</f>
        <v>100</v>
      </c>
      <c r="I41" s="154" t="str">
        <f>'VALORACIÓN DEL RC CON CONTROL'!G26</f>
        <v>ZONA RIESGO EXTREMO</v>
      </c>
      <c r="J41" s="90" t="str">
        <f>+'CONTROL DEL RC'!E41</f>
        <v>Reducir el riesgo</v>
      </c>
      <c r="K41" s="155" t="s">
        <v>90</v>
      </c>
      <c r="L41" s="155" t="s">
        <v>34</v>
      </c>
      <c r="M41" s="155" t="s">
        <v>91</v>
      </c>
      <c r="N41" s="187" t="s">
        <v>567</v>
      </c>
      <c r="O41" s="187" t="s">
        <v>568</v>
      </c>
      <c r="P41" s="187" t="s">
        <v>578</v>
      </c>
    </row>
    <row r="42" spans="1:16" s="88" customFormat="1" ht="165" customHeight="1" x14ac:dyDescent="0.25">
      <c r="A42" s="155">
        <v>18</v>
      </c>
      <c r="B42" s="157" t="str">
        <f>+'IDENTIFICACIÓN DEL RC'!B26</f>
        <v>Gestión Humana</v>
      </c>
      <c r="C42" s="151" t="str">
        <f>+VLOOKUP(A42,'IDENTIFICACIÓN DEL RC'!$A$9:$C$30,3,0)</f>
        <v>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v>
      </c>
      <c r="D42" s="156" t="str">
        <f>+'IDENTIFICACIÓN DEL RC'!D26</f>
        <v>Interés indebido por un oferente en los procesos de contratación de la Dirección de Gestión Humana</v>
      </c>
      <c r="E42" s="152" t="str">
        <f>+VLOOKUP(A42,'IDENTIFICACIÓN DEL RC'!$A$9:$E$30,5,0)</f>
        <v>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v>
      </c>
      <c r="F42" s="154" t="str">
        <f>'ANÁLISIS DEL RC'!G26</f>
        <v>ZONA RIESGO EXTREMO</v>
      </c>
      <c r="G42" s="154" t="str">
        <f>'CONTROL DEL RC'!F42</f>
        <v>El profesional o contratista responsable de los procesos de contratación para la Dirección de Gestión Humana, cuenta con un Manual de Contratación de la Entidad (MA-JC-1) con el cual elabora cada vez que sean necesarios los estudios previos y de sector, y se indican las exigencias para los posibles proponentes, con el fin de poder realizar un adecuado proceso de selección y contratación. Para los casos en los cuales no se cuente con los estudios Previos ni de Sector no será posible llevar a cabo el proceso de contratación. Evidencia de los procesos contractuales, queda en la plataforma SECOP II donde se puede consultar la información relacionada con cada proceso. El cargue de las evidencias se realizara cuatrimestralmente.</v>
      </c>
      <c r="H42" s="154">
        <f>'VALORACIÓN DEL RC CON CONTROL'!C27</f>
        <v>100</v>
      </c>
      <c r="I42" s="154" t="str">
        <f>'VALORACIÓN DEL RC CON CONTROL'!G27</f>
        <v>ZONA RIESGO EXTREMO</v>
      </c>
      <c r="J42" s="90" t="str">
        <f>+'CONTROL DEL RC'!E42</f>
        <v>Reducir el riesgo</v>
      </c>
      <c r="K42" s="155" t="s">
        <v>90</v>
      </c>
      <c r="L42" s="155" t="s">
        <v>34</v>
      </c>
      <c r="M42" s="155" t="s">
        <v>92</v>
      </c>
      <c r="N42" s="187" t="s">
        <v>569</v>
      </c>
      <c r="O42" s="187" t="s">
        <v>570</v>
      </c>
      <c r="P42" s="187" t="s">
        <v>579</v>
      </c>
    </row>
    <row r="43" spans="1:16" s="88" customFormat="1" ht="170.25" customHeight="1" x14ac:dyDescent="0.25">
      <c r="A43" s="236">
        <v>19</v>
      </c>
      <c r="B43" s="263" t="str">
        <f>+'IDENTIFICACIÓN DEL RC'!B27</f>
        <v>Gestión Jurídica y Contractual</v>
      </c>
      <c r="C43" s="236" t="str">
        <f>+VLOOKUP(A43,'IDENTIFICACIÓN DEL RC'!$A$9:$C$30,3,0)</f>
        <v xml:space="preserve"> Determinar requisitos excluyentes en el proceso que se adelanta lo cual permitiría el direccionamiento de contratos y el favorecimiento a terceros.
Falta de capacitación de los funcionarios que adelantan los procesos de contratación</v>
      </c>
      <c r="D43" s="240" t="str">
        <f>+'IDENTIFICACIÓN DEL RC'!D27</f>
        <v>Favorecer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E43" s="238" t="str">
        <f>+VLOOKUP(A43,'IDENTIFICACIÓN DEL RC'!$A$9:$E$30,5,0)</f>
        <v>Pérdida de recursos públicos. - Incumplimiento del objeto contractual.</v>
      </c>
      <c r="F43" s="234" t="str">
        <f>'ANÁLISIS DEL RC'!G27</f>
        <v>ZONA RIESGO EXTREMO</v>
      </c>
      <c r="G43" s="154" t="str">
        <f>'CONTROL DEL RC'!F43</f>
        <v>La Secretaria técnica del comité de contratación somete a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El cargue de las evidencias se realizara cuatrimestralmente.</v>
      </c>
      <c r="H43" s="154">
        <f>'VALORACIÓN DEL RC CON CONTROL'!C28</f>
        <v>100</v>
      </c>
      <c r="I43" s="234" t="str">
        <f>'VALORACIÓN DEL RC CON CONTROL'!G28</f>
        <v>ZONA RIESGO EXTREMO</v>
      </c>
      <c r="J43" s="90" t="str">
        <f>+'CONTROL DEL RC'!E43</f>
        <v>Reducir el riesgo</v>
      </c>
      <c r="K43" s="155" t="s">
        <v>93</v>
      </c>
      <c r="L43" s="155" t="s">
        <v>34</v>
      </c>
      <c r="M43" s="155" t="s">
        <v>94</v>
      </c>
      <c r="N43" s="187" t="s">
        <v>541</v>
      </c>
      <c r="O43" s="187" t="s">
        <v>542</v>
      </c>
      <c r="P43" s="187" t="s">
        <v>543</v>
      </c>
    </row>
    <row r="44" spans="1:16" s="88" customFormat="1" ht="133.5" customHeight="1" x14ac:dyDescent="0.25">
      <c r="A44" s="237"/>
      <c r="B44" s="264"/>
      <c r="C44" s="237"/>
      <c r="D44" s="241"/>
      <c r="E44" s="239"/>
      <c r="F44" s="235"/>
      <c r="G44" s="154" t="str">
        <f>'CONTROL DEL RC'!F44</f>
        <v>El Jefe de la Dirección Jurídica bimestral coordinará la ejecución de socializaciones que permitan brindar información al personal de la dirección, la cual será liderada por el Profesional a cargo del tema. Adicionalmente se solicitarán capacitaciones coordinadas con Gestión Humana de acuerdo a disponibilidad. Como evidencia quedaran las actas de reunión de las socializaciones de la Dirección Jurídica y para las capacitaciones coordinadas por Gestión Humana quedaran las planillas de asistencia. El cargue de las evidencias se realizara cuatrimestralmente.</v>
      </c>
      <c r="H44" s="154">
        <f>'VALORACIÓN DEL RC CON CONTROL'!C29</f>
        <v>100</v>
      </c>
      <c r="I44" s="235"/>
      <c r="J44" s="90" t="str">
        <f>+'CONTROL DEL RC'!E44</f>
        <v>Reducir el riesgo</v>
      </c>
      <c r="K44" s="155" t="s">
        <v>95</v>
      </c>
      <c r="L44" s="155" t="s">
        <v>45</v>
      </c>
      <c r="M44" s="155" t="s">
        <v>96</v>
      </c>
      <c r="N44" s="187" t="s">
        <v>533</v>
      </c>
      <c r="O44" s="187" t="s">
        <v>535</v>
      </c>
      <c r="P44" s="187" t="s">
        <v>534</v>
      </c>
    </row>
    <row r="45" spans="1:16" s="88" customFormat="1" ht="138.75" customHeight="1" x14ac:dyDescent="0.25">
      <c r="A45" s="150">
        <v>20</v>
      </c>
      <c r="B45" s="160" t="str">
        <f>+'IDENTIFICACIÓN DEL RC'!B28</f>
        <v>Gestión Jurídica y Contractual</v>
      </c>
      <c r="C45" s="151" t="str">
        <f>+VLOOKUP(A45,'IDENTIFICACIÓN DEL RC'!$A$9:$C$30,3,0)</f>
        <v>Desconocimiento de la norma
Desconocimiento de funciones
Desidia</v>
      </c>
      <c r="D45" s="158" t="str">
        <f>+'IDENTIFICACIÓN DEL RC'!D28</f>
        <v xml:space="preserve">Incumplimiento de funciones por acción u omisión </v>
      </c>
      <c r="E45" s="152" t="str">
        <f>+VLOOKUP(A45,'IDENTIFICACIÓN DEL RC'!$A$9:$E$30,5,0)</f>
        <v>Sanciones por parte de entes de control internos y externos.
Procesos disciplinarios internos y externos.</v>
      </c>
      <c r="F45" s="124" t="str">
        <f>'ANÁLISIS DEL RC'!G28</f>
        <v>ZONA RIESGO EXTREMO</v>
      </c>
      <c r="G45" s="154" t="str">
        <f>'CONTROL DEL RC'!F45</f>
        <v>El profesional especializado con la aprobación del director(a) Jurídica y Contractual trimestralmente revisa todos los documentos del proceso Jurídica y Contractual, con el fin de actualizarlos de acuerdo a las necesidades u obligaciones internas o externas. Si se recibe alguna modificación antes de el periodo de revisión se procede con el ajuste de inmediato. Como evidencia quedan las actas de reunión y/o los correos con el cambio requerido y/o la documentación ajustada. El cargue de las evidencias se realizara cuatrimestralmente.</v>
      </c>
      <c r="H45" s="154">
        <f>'VALORACIÓN DEL RC CON CONTROL'!C30</f>
        <v>100</v>
      </c>
      <c r="I45" s="124" t="str">
        <f>'VALORACIÓN DEL RC CON CONTROL'!G29</f>
        <v>ZONA RIESGO EXTREMO</v>
      </c>
      <c r="J45" s="90" t="str">
        <f>+'CONTROL DEL RC'!E45</f>
        <v>Reducir el riesgo</v>
      </c>
      <c r="K45" s="155" t="s">
        <v>78</v>
      </c>
      <c r="L45" s="155" t="s">
        <v>57</v>
      </c>
      <c r="M45" s="155" t="s">
        <v>97</v>
      </c>
      <c r="N45" s="187" t="s">
        <v>538</v>
      </c>
      <c r="O45" s="187" t="s">
        <v>539</v>
      </c>
      <c r="P45" s="187" t="s">
        <v>540</v>
      </c>
    </row>
    <row r="46" spans="1:16" s="88" customFormat="1" ht="148.5" customHeight="1" x14ac:dyDescent="0.25">
      <c r="A46" s="155">
        <v>21</v>
      </c>
      <c r="B46" s="157" t="str">
        <f>+'IDENTIFICACIÓN DEL RC'!B29</f>
        <v>Seguimiento y Monitoreo al Sistema de Control Interno</v>
      </c>
      <c r="C46" s="151" t="str">
        <f>+VLOOKUP(A46,'IDENTIFICACIÓN DEL RC'!$A$9:$C$30,3,0)</f>
        <v xml:space="preserve">Desconocimiento u omisión de las normas de auditoria generalmente aceptadas o 
Impedimentos y/o conflictos de interés no comunicados. </v>
      </c>
      <c r="D46" s="156" t="str">
        <f>+'IDENTIFICACIÓN DEL RC'!D29</f>
        <v>Favorecimiento al proceso auditado o a terceros responsables a partir de auditorias, sesgadas, manipuladas o direccionadas, que no permitan evidenciar la realidad de la gestión obstruyendo la evaluación de esta.</v>
      </c>
      <c r="E46" s="152" t="str">
        <f>+VLOOKUP(A46,'IDENTIFICACIÓN DEL RC'!$A$9:$E$30,5,0)</f>
        <v>Sanciones por parte de entes de control.</v>
      </c>
      <c r="F46" s="154" t="str">
        <f>'ANÁLISIS DEL RC'!G29</f>
        <v>ZONA RIESGO EXTREMO</v>
      </c>
      <c r="G46" s="154" t="str">
        <f>'CONTROL DEL RC'!F46</f>
        <v>El jefe de la Oficina de Control Interno, designará al equipo auditor de conformidad con los tipos de trabajo de auditoria plasmados en el Plan Anual de Auditoria (PAA), igualmente programará mensualmente seguimientos al desarrollo de las auditorias a fin de identificar fallas o desviaciones del control, documentándolos a partir de actas de reunión de avance. En el evento de ser detectada alguna irregularidad, se tomarán las acciones disciplinarias a que haya lugar. Como evidencia quedaran las Actas de reunión y la presentación. El cargue de las evidencias se realizara cuatrimestralmente.</v>
      </c>
      <c r="H46" s="154">
        <f>'VALORACIÓN DEL RC CON CONTROL'!C30</f>
        <v>100</v>
      </c>
      <c r="I46" s="154" t="str">
        <f>'VALORACIÓN DEL RC CON CONTROL'!G30</f>
        <v>ZONA RIESGO EXTREMO</v>
      </c>
      <c r="J46" s="90" t="str">
        <f>+'CONTROL DEL RC'!E46</f>
        <v>Reducir el riesgo</v>
      </c>
      <c r="K46" s="155" t="s">
        <v>98</v>
      </c>
      <c r="L46" s="155" t="s">
        <v>45</v>
      </c>
      <c r="M46" s="155" t="s">
        <v>515</v>
      </c>
      <c r="N46" s="187" t="s">
        <v>516</v>
      </c>
      <c r="O46" s="187" t="s">
        <v>537</v>
      </c>
      <c r="P46" s="187" t="s">
        <v>536</v>
      </c>
    </row>
    <row r="47" spans="1:16" s="88" customFormat="1" ht="137.25" customHeight="1" x14ac:dyDescent="0.25">
      <c r="A47" s="155">
        <v>22</v>
      </c>
      <c r="B47" s="157" t="str">
        <f>+'IDENTIFICACIÓN DEL RC'!B30</f>
        <v>Atención y Servicio al Ciudadano</v>
      </c>
      <c r="C47" s="151" t="str">
        <f>+VLOOKUP(A47,'IDENTIFICACIÓN DEL RC'!$A$9:$C$30,3,0)</f>
        <v>Falta de personal capacitado</v>
      </c>
      <c r="D47" s="156" t="str">
        <f>+'IDENTIFICACIÓN DEL RC'!D30</f>
        <v>Deficiente Atención a los Ciudadanos</v>
      </c>
      <c r="E47" s="152" t="str">
        <f>+VLOOKUP(A47,'IDENTIFICACIÓN DEL RC'!$A$9:$E$30,5,0)</f>
        <v>Percepción negativa de la Ciudadanía de la entidad. Procesos disciplinarios internos y externos.</v>
      </c>
      <c r="F47" s="154" t="str">
        <f>'ANÁLISIS DEL RC'!G30</f>
        <v>ZONA RIESGO EXTREMO</v>
      </c>
      <c r="G47" s="154" t="str">
        <f>'CONTROL DEL RC'!F47</f>
        <v>Líder Operativo de Atención y Servicio al Ciudadano gestiona las jornadas de socialización anualmente creando el cronograma y elaborando la presentación que será socializada al personal que brinda atención en todas las sedes el cual deberá ser aprobado por el Subsecretario de Gestion Institucional. Para los casos en los cuales no se logre cumplir el cronograma se procederá con la reprogramación. Como evidencia quedara el cronograma, la presentación y las listas de asistencia. El cargue de las evidencias se realizará cuatrimestralmente</v>
      </c>
      <c r="H47" s="154">
        <f>'VALORACIÓN DEL RC CON CONTROL'!C31</f>
        <v>100</v>
      </c>
      <c r="I47" s="154" t="str">
        <f>'VALORACIÓN DEL RC CON CONTROL'!G31</f>
        <v>ZONA RIESGO ALTO</v>
      </c>
      <c r="J47" s="90" t="str">
        <f>+'CONTROL DEL RC'!E47</f>
        <v>Reducir el riesgo</v>
      </c>
      <c r="K47" s="155" t="s">
        <v>56</v>
      </c>
      <c r="L47" s="155" t="s">
        <v>66</v>
      </c>
      <c r="M47" s="155" t="s">
        <v>99</v>
      </c>
      <c r="N47" s="187" t="s">
        <v>527</v>
      </c>
      <c r="O47" s="187" t="s">
        <v>528</v>
      </c>
      <c r="P47" s="187" t="s">
        <v>529</v>
      </c>
    </row>
    <row r="48" spans="1:16" x14ac:dyDescent="0.25">
      <c r="A48" s="137"/>
      <c r="B48" s="137"/>
      <c r="C48" s="137"/>
      <c r="D48" s="137"/>
      <c r="E48" s="137"/>
      <c r="F48" s="137"/>
      <c r="G48" s="137"/>
      <c r="H48" s="137"/>
      <c r="I48" s="137"/>
      <c r="J48" s="137"/>
      <c r="K48" s="137"/>
      <c r="L48" s="137"/>
      <c r="M48" s="137"/>
      <c r="N48" s="137"/>
      <c r="O48" s="137"/>
      <c r="P48" s="137"/>
    </row>
    <row r="49" spans="1:16" x14ac:dyDescent="0.25">
      <c r="A49" s="136"/>
      <c r="B49" s="136"/>
      <c r="C49" s="136"/>
      <c r="D49" s="136"/>
      <c r="E49" s="136"/>
      <c r="F49" s="136"/>
      <c r="G49" s="136"/>
      <c r="H49" s="136"/>
      <c r="I49" s="136"/>
      <c r="J49" s="136"/>
      <c r="K49" s="136"/>
      <c r="L49" s="136"/>
      <c r="M49" s="136"/>
      <c r="N49" s="136"/>
      <c r="O49" s="136"/>
      <c r="P49" s="136"/>
    </row>
    <row r="50" spans="1:16" x14ac:dyDescent="0.25">
      <c r="A50" s="136"/>
      <c r="B50" s="136"/>
      <c r="C50" s="136"/>
      <c r="D50" s="136"/>
      <c r="E50" s="136"/>
      <c r="F50" s="136"/>
      <c r="G50" s="136"/>
      <c r="H50" s="136"/>
      <c r="I50" s="136"/>
      <c r="J50" s="136"/>
      <c r="K50" s="136"/>
      <c r="L50" s="136"/>
      <c r="M50" s="136"/>
      <c r="N50" s="136"/>
      <c r="O50" s="136"/>
      <c r="P50" s="136"/>
    </row>
    <row r="51" spans="1:16" x14ac:dyDescent="0.25">
      <c r="A51" s="136"/>
      <c r="B51" s="136"/>
      <c r="C51" s="136"/>
      <c r="D51" s="136"/>
      <c r="E51" s="136"/>
      <c r="F51" s="136"/>
      <c r="G51" s="136"/>
      <c r="H51" s="136"/>
      <c r="I51" s="136"/>
      <c r="J51" s="136"/>
      <c r="K51" s="136"/>
      <c r="L51" s="136"/>
      <c r="M51" s="136"/>
      <c r="N51" s="136"/>
      <c r="O51" s="136"/>
      <c r="P51" s="136"/>
    </row>
    <row r="52" spans="1:16" x14ac:dyDescent="0.25">
      <c r="A52" s="136"/>
      <c r="B52" s="136"/>
      <c r="C52" s="136"/>
      <c r="D52" s="136"/>
      <c r="E52" s="136"/>
      <c r="F52" s="136"/>
      <c r="G52" s="136"/>
      <c r="H52" s="136"/>
      <c r="I52" s="136"/>
      <c r="J52" s="136"/>
      <c r="K52" s="136"/>
      <c r="L52" s="136"/>
      <c r="M52" s="136"/>
      <c r="N52" s="136"/>
      <c r="O52" s="136"/>
      <c r="P52" s="136"/>
    </row>
    <row r="53" spans="1:16" x14ac:dyDescent="0.25">
      <c r="A53" s="136"/>
      <c r="B53" s="136"/>
      <c r="C53" s="136"/>
      <c r="D53" s="136"/>
      <c r="E53" s="136"/>
      <c r="F53" s="136"/>
      <c r="G53" s="136"/>
      <c r="H53" s="136"/>
      <c r="I53" s="136"/>
      <c r="J53" s="136"/>
      <c r="K53" s="136"/>
      <c r="L53" s="136"/>
      <c r="M53" s="136"/>
      <c r="N53" s="136"/>
      <c r="O53" s="136"/>
      <c r="P53" s="136"/>
    </row>
  </sheetData>
  <autoFilter ref="A8:P47" xr:uid="{44AAA5DB-504A-43E6-B79D-5C06CBD4E3FE}"/>
  <mergeCells count="102">
    <mergeCell ref="B17:B20"/>
    <mergeCell ref="D17:D20"/>
    <mergeCell ref="A17:A20"/>
    <mergeCell ref="H17:H20"/>
    <mergeCell ref="A10:A11"/>
    <mergeCell ref="D10:D11"/>
    <mergeCell ref="B10:B11"/>
    <mergeCell ref="F10:F11"/>
    <mergeCell ref="H10:H11"/>
    <mergeCell ref="C10:C11"/>
    <mergeCell ref="B37:B38"/>
    <mergeCell ref="F37:F38"/>
    <mergeCell ref="A30:A33"/>
    <mergeCell ref="D30:D33"/>
    <mergeCell ref="B30:B33"/>
    <mergeCell ref="F30:F33"/>
    <mergeCell ref="H30:H33"/>
    <mergeCell ref="C30:C33"/>
    <mergeCell ref="E30:E33"/>
    <mergeCell ref="E35:E36"/>
    <mergeCell ref="C35:C36"/>
    <mergeCell ref="C37:C38"/>
    <mergeCell ref="E37:E38"/>
    <mergeCell ref="F35:F36"/>
    <mergeCell ref="H35:H36"/>
    <mergeCell ref="A35:A36"/>
    <mergeCell ref="D35:D36"/>
    <mergeCell ref="B35:B36"/>
    <mergeCell ref="A37:A38"/>
    <mergeCell ref="H37:H38"/>
    <mergeCell ref="B26:B29"/>
    <mergeCell ref="B23:B25"/>
    <mergeCell ref="F23:F25"/>
    <mergeCell ref="A26:A29"/>
    <mergeCell ref="H26:H29"/>
    <mergeCell ref="E26:E29"/>
    <mergeCell ref="C26:C29"/>
    <mergeCell ref="I26:I29"/>
    <mergeCell ref="N26:N29"/>
    <mergeCell ref="A23:A25"/>
    <mergeCell ref="C23:C25"/>
    <mergeCell ref="E23:E25"/>
    <mergeCell ref="P4:P5"/>
    <mergeCell ref="O4:O5"/>
    <mergeCell ref="J6:P7"/>
    <mergeCell ref="I4:N5"/>
    <mergeCell ref="O26:O29"/>
    <mergeCell ref="P26:P29"/>
    <mergeCell ref="O17:O20"/>
    <mergeCell ref="P17:P20"/>
    <mergeCell ref="I23:I25"/>
    <mergeCell ref="N17:N20"/>
    <mergeCell ref="I10:I11"/>
    <mergeCell ref="I21:I22"/>
    <mergeCell ref="A1:B7"/>
    <mergeCell ref="C1:H3"/>
    <mergeCell ref="C4:H5"/>
    <mergeCell ref="C6:I7"/>
    <mergeCell ref="I17:I20"/>
    <mergeCell ref="I1:N3"/>
    <mergeCell ref="A43:A44"/>
    <mergeCell ref="D43:D44"/>
    <mergeCell ref="B43:B44"/>
    <mergeCell ref="E10:E11"/>
    <mergeCell ref="E17:E20"/>
    <mergeCell ref="C17:C20"/>
    <mergeCell ref="I39:I40"/>
    <mergeCell ref="A39:A40"/>
    <mergeCell ref="D39:D40"/>
    <mergeCell ref="B39:B40"/>
    <mergeCell ref="F39:F40"/>
    <mergeCell ref="H39:H40"/>
    <mergeCell ref="E39:E40"/>
    <mergeCell ref="C39:C40"/>
    <mergeCell ref="A21:A22"/>
    <mergeCell ref="D21:D22"/>
    <mergeCell ref="B21:B22"/>
    <mergeCell ref="F21:F22"/>
    <mergeCell ref="O39:O40"/>
    <mergeCell ref="P39:P40"/>
    <mergeCell ref="N10:N11"/>
    <mergeCell ref="O10:O11"/>
    <mergeCell ref="P10:P11"/>
    <mergeCell ref="F43:F44"/>
    <mergeCell ref="I43:I44"/>
    <mergeCell ref="C43:C44"/>
    <mergeCell ref="E43:E44"/>
    <mergeCell ref="N39:N40"/>
    <mergeCell ref="C21:C22"/>
    <mergeCell ref="E21:E22"/>
    <mergeCell ref="D37:D38"/>
    <mergeCell ref="I37:I38"/>
    <mergeCell ref="I35:I36"/>
    <mergeCell ref="F26:F29"/>
    <mergeCell ref="N30:N33"/>
    <mergeCell ref="O30:O33"/>
    <mergeCell ref="P30:P33"/>
    <mergeCell ref="I30:I33"/>
    <mergeCell ref="F17:F20"/>
    <mergeCell ref="D23:D25"/>
    <mergeCell ref="D26:D29"/>
    <mergeCell ref="H23:H25"/>
  </mergeCells>
  <conditionalFormatting sqref="F9:F21 F46 F41:F43 F23 F26:F39">
    <cfRule type="containsText" dxfId="83" priority="84" operator="containsText" text="EXTREMO">
      <formula>NOT(ISERROR(SEARCH("EXTREMO",F9)))</formula>
    </cfRule>
    <cfRule type="containsText" dxfId="82" priority="86" operator="containsText" text="ALTO">
      <formula>NOT(ISERROR(SEARCH("ALTO",F9)))</formula>
    </cfRule>
    <cfRule type="containsText" dxfId="81" priority="87" operator="containsText" text="MODERADO">
      <formula>NOT(ISERROR(SEARCH("MODERADO",F9)))</formula>
    </cfRule>
  </conditionalFormatting>
  <conditionalFormatting sqref="I9:I21 I46 I41:I43 I23 I26:I39">
    <cfRule type="containsText" dxfId="80" priority="43" operator="containsText" text="EXTREMO">
      <formula>NOT(ISERROR(SEARCH("EXTREMO",I9)))</formula>
    </cfRule>
    <cfRule type="containsText" dxfId="79" priority="44" operator="containsText" text="ALTO">
      <formula>NOT(ISERROR(SEARCH("ALTO",I9)))</formula>
    </cfRule>
  </conditionalFormatting>
  <conditionalFormatting sqref="F47">
    <cfRule type="containsText" dxfId="78" priority="22" operator="containsText" text="EXTREMO">
      <formula>NOT(ISERROR(SEARCH("EXTREMO",F47)))</formula>
    </cfRule>
    <cfRule type="containsText" dxfId="77" priority="23" operator="containsText" text="ALTO">
      <formula>NOT(ISERROR(SEARCH("ALTO",F47)))</formula>
    </cfRule>
    <cfRule type="containsText" dxfId="76" priority="24" operator="containsText" text="MODERADO">
      <formula>NOT(ISERROR(SEARCH("MODERADO",F47)))</formula>
    </cfRule>
  </conditionalFormatting>
  <conditionalFormatting sqref="I47">
    <cfRule type="containsText" dxfId="75" priority="19" operator="containsText" text="EXTREMO">
      <formula>NOT(ISERROR(SEARCH("EXTREMO",I47)))</formula>
    </cfRule>
    <cfRule type="containsText" dxfId="74" priority="20" operator="containsText" text="ALTO">
      <formula>NOT(ISERROR(SEARCH("ALTO",I47)))</formula>
    </cfRule>
  </conditionalFormatting>
  <conditionalFormatting sqref="F45">
    <cfRule type="containsText" dxfId="73" priority="4" operator="containsText" text="EXTREMO">
      <formula>NOT(ISERROR(SEARCH("EXTREMO",F45)))</formula>
    </cfRule>
    <cfRule type="containsText" dxfId="72" priority="5" operator="containsText" text="ALTO">
      <formula>NOT(ISERROR(SEARCH("ALTO",F45)))</formula>
    </cfRule>
    <cfRule type="containsText" dxfId="71" priority="6" operator="containsText" text="MODERADO">
      <formula>NOT(ISERROR(SEARCH("MODERADO",F45)))</formula>
    </cfRule>
  </conditionalFormatting>
  <conditionalFormatting sqref="I45">
    <cfRule type="containsText" dxfId="70" priority="1" operator="containsText" text="EXTREMO">
      <formula>NOT(ISERROR(SEARCH("EXTREMO",I45)))</formula>
    </cfRule>
    <cfRule type="containsText" dxfId="69" priority="2" operator="containsText" text="ALTO">
      <formula>NOT(ISERROR(SEARCH("ALTO",I45)))</formula>
    </cfRule>
  </conditionalFormatting>
  <pageMargins left="0.7" right="0.7" top="0.75" bottom="0.75" header="0.3" footer="0.3"/>
  <pageSetup scale="22"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45" operator="containsText" id="{CB33AC74-5E86-43AD-AB15-43A0A24485AA}">
            <xm:f>NOT(ISERROR(SEARCH("MODERADO",I9)))</xm:f>
            <xm:f>"MODERADO"</xm:f>
            <x14:dxf>
              <fill>
                <patternFill>
                  <bgColor rgb="FFFFFF00"/>
                </patternFill>
              </fill>
            </x14:dxf>
          </x14:cfRule>
          <xm:sqref>I9:I21 I46 I41:I43 I23 I26:I39</xm:sqref>
        </x14:conditionalFormatting>
        <x14:conditionalFormatting xmlns:xm="http://schemas.microsoft.com/office/excel/2006/main">
          <x14:cfRule type="containsText" priority="21" operator="containsText" id="{7614DDB7-39BB-4357-B29B-DF5AD9500507}">
            <xm:f>NOT(ISERROR(SEARCH("MODERADO",I47)))</xm:f>
            <xm:f>"MODERADO"</xm:f>
            <x14:dxf>
              <fill>
                <patternFill>
                  <bgColor rgb="FFFFFF00"/>
                </patternFill>
              </fill>
            </x14:dxf>
          </x14:cfRule>
          <xm:sqref>I47</xm:sqref>
        </x14:conditionalFormatting>
        <x14:conditionalFormatting xmlns:xm="http://schemas.microsoft.com/office/excel/2006/main">
          <x14:cfRule type="containsText" priority="3" operator="containsText" id="{0727894C-4CF4-4FB5-A3D1-64080DEA0A4F}">
            <xm:f>NOT(ISERROR(SEARCH("MODERADO",I45)))</xm:f>
            <xm:f>"MODERADO"</xm:f>
            <x14:dxf>
              <fill>
                <patternFill>
                  <bgColor rgb="FFFFFF00"/>
                </patternFill>
              </fill>
            </x14:dxf>
          </x14:cfRule>
          <xm:sqref>I45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'TABLA DE INFORMACIÓN'!$B$17:$B$34</xm:f>
          </x14:formula1>
          <xm:sqref>B30 B37 B9:B10 B34:B35 B23 B26 B39 B12:B21 B41:B43 B45:B47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rgb="FF92D050"/>
  </sheetPr>
  <dimension ref="A1:E30"/>
  <sheetViews>
    <sheetView view="pageBreakPreview" zoomScale="90" zoomScaleNormal="80" zoomScaleSheetLayoutView="90" workbookViewId="0">
      <pane xSplit="1" ySplit="8" topLeftCell="B9" activePane="bottomRight" state="frozen"/>
      <selection pane="topRight" sqref="A1:A5"/>
      <selection pane="bottomLeft" sqref="A1:A5"/>
      <selection pane="bottomRight" activeCell="B9" sqref="B9"/>
    </sheetView>
  </sheetViews>
  <sheetFormatPr baseColWidth="10" defaultColWidth="11.42578125" defaultRowHeight="15" x14ac:dyDescent="0.25"/>
  <cols>
    <col min="1" max="1" width="21.5703125" style="81" bestFit="1" customWidth="1"/>
    <col min="2" max="2" width="36.28515625" style="81" bestFit="1" customWidth="1"/>
    <col min="3" max="3" width="34.5703125" style="81" customWidth="1"/>
    <col min="4" max="5" width="45.85546875" style="81" customWidth="1"/>
    <col min="6" max="16384" width="11.42578125" style="81"/>
  </cols>
  <sheetData>
    <row r="1" spans="1:5" s="73" customFormat="1" ht="27.75" customHeight="1" thickBot="1" x14ac:dyDescent="0.3">
      <c r="A1" s="197"/>
      <c r="B1" s="284" t="s">
        <v>0</v>
      </c>
      <c r="C1" s="287" t="s">
        <v>1</v>
      </c>
      <c r="D1" s="138" t="s">
        <v>2</v>
      </c>
      <c r="E1" s="79" t="s">
        <v>3</v>
      </c>
    </row>
    <row r="2" spans="1:5" s="73" customFormat="1" ht="29.25" customHeight="1" thickBot="1" x14ac:dyDescent="0.3">
      <c r="A2" s="197"/>
      <c r="B2" s="286"/>
      <c r="C2" s="288"/>
      <c r="D2" s="138" t="s">
        <v>4</v>
      </c>
      <c r="E2" s="74">
        <v>15</v>
      </c>
    </row>
    <row r="3" spans="1:5" s="73" customFormat="1" ht="29.25" customHeight="1" thickBot="1" x14ac:dyDescent="0.3">
      <c r="A3" s="197"/>
      <c r="B3" s="285"/>
      <c r="C3" s="289"/>
      <c r="D3" s="139" t="s">
        <v>5</v>
      </c>
      <c r="E3" s="93">
        <v>43475</v>
      </c>
    </row>
    <row r="4" spans="1:5" s="73" customFormat="1" ht="15" customHeight="1" x14ac:dyDescent="0.25">
      <c r="A4" s="197"/>
      <c r="B4" s="284" t="s">
        <v>6</v>
      </c>
      <c r="C4" s="204" t="s">
        <v>14</v>
      </c>
      <c r="D4" s="200" t="s">
        <v>634</v>
      </c>
      <c r="E4" s="202" t="s">
        <v>599</v>
      </c>
    </row>
    <row r="5" spans="1:5" s="73" customFormat="1" ht="15.75" customHeight="1" thickBot="1" x14ac:dyDescent="0.3">
      <c r="A5" s="197"/>
      <c r="B5" s="285"/>
      <c r="C5" s="206"/>
      <c r="D5" s="201"/>
      <c r="E5" s="203"/>
    </row>
    <row r="6" spans="1:5" ht="15.75" thickTop="1" x14ac:dyDescent="0.25">
      <c r="A6" s="279" t="s">
        <v>100</v>
      </c>
      <c r="B6" s="280"/>
      <c r="C6" s="279"/>
      <c r="D6" s="279"/>
      <c r="E6" s="281"/>
    </row>
    <row r="7" spans="1:5" ht="15.75" thickBot="1" x14ac:dyDescent="0.3">
      <c r="A7" s="282"/>
      <c r="B7" s="282"/>
      <c r="C7" s="282"/>
      <c r="D7" s="282"/>
      <c r="E7" s="283"/>
    </row>
    <row r="8" spans="1:5" ht="15.75" thickBot="1" x14ac:dyDescent="0.3">
      <c r="A8" s="142" t="s">
        <v>101</v>
      </c>
      <c r="B8" s="142" t="s">
        <v>102</v>
      </c>
      <c r="C8" s="142" t="s">
        <v>103</v>
      </c>
      <c r="D8" s="142" t="s">
        <v>104</v>
      </c>
      <c r="E8" s="142" t="s">
        <v>105</v>
      </c>
    </row>
    <row r="9" spans="1:5" ht="90" x14ac:dyDescent="0.25">
      <c r="A9" s="128">
        <v>1</v>
      </c>
      <c r="B9" s="151" t="s">
        <v>106</v>
      </c>
      <c r="C9" s="151" t="s">
        <v>107</v>
      </c>
      <c r="D9" s="131" t="s">
        <v>513</v>
      </c>
      <c r="E9" s="151" t="s">
        <v>108</v>
      </c>
    </row>
    <row r="10" spans="1:5" ht="75" x14ac:dyDescent="0.25">
      <c r="A10" s="90">
        <v>2</v>
      </c>
      <c r="B10" s="155" t="s">
        <v>106</v>
      </c>
      <c r="C10" s="155" t="s">
        <v>109</v>
      </c>
      <c r="D10" s="134" t="s">
        <v>110</v>
      </c>
      <c r="E10" s="155" t="s">
        <v>111</v>
      </c>
    </row>
    <row r="11" spans="1:5" ht="105" x14ac:dyDescent="0.25">
      <c r="A11" s="90">
        <v>3</v>
      </c>
      <c r="B11" s="155" t="s">
        <v>106</v>
      </c>
      <c r="C11" s="155" t="s">
        <v>112</v>
      </c>
      <c r="D11" s="134" t="s">
        <v>113</v>
      </c>
      <c r="E11" s="155" t="s">
        <v>114</v>
      </c>
    </row>
    <row r="12" spans="1:5" ht="75" x14ac:dyDescent="0.25">
      <c r="A12" s="90">
        <v>4</v>
      </c>
      <c r="B12" s="155" t="s">
        <v>115</v>
      </c>
      <c r="C12" s="155" t="s">
        <v>116</v>
      </c>
      <c r="D12" s="134" t="s">
        <v>117</v>
      </c>
      <c r="E12" s="155" t="s">
        <v>118</v>
      </c>
    </row>
    <row r="13" spans="1:5" ht="60" x14ac:dyDescent="0.25">
      <c r="A13" s="155">
        <v>5</v>
      </c>
      <c r="B13" s="155" t="s">
        <v>119</v>
      </c>
      <c r="C13" s="155" t="s">
        <v>120</v>
      </c>
      <c r="D13" s="134" t="s">
        <v>121</v>
      </c>
      <c r="E13" s="155" t="s">
        <v>122</v>
      </c>
    </row>
    <row r="14" spans="1:5" ht="60" x14ac:dyDescent="0.25">
      <c r="A14" s="155">
        <v>6</v>
      </c>
      <c r="B14" s="155" t="s">
        <v>123</v>
      </c>
      <c r="C14" s="155" t="s">
        <v>124</v>
      </c>
      <c r="D14" s="134" t="s">
        <v>125</v>
      </c>
      <c r="E14" s="155" t="s">
        <v>126</v>
      </c>
    </row>
    <row r="15" spans="1:5" ht="105" x14ac:dyDescent="0.25">
      <c r="A15" s="155">
        <v>7</v>
      </c>
      <c r="B15" s="155" t="s">
        <v>127</v>
      </c>
      <c r="C15" s="155" t="s">
        <v>128</v>
      </c>
      <c r="D15" s="134" t="s">
        <v>129</v>
      </c>
      <c r="E15" s="155" t="s">
        <v>130</v>
      </c>
    </row>
    <row r="16" spans="1:5" ht="105" x14ac:dyDescent="0.25">
      <c r="A16" s="155">
        <v>8</v>
      </c>
      <c r="B16" s="155" t="s">
        <v>131</v>
      </c>
      <c r="C16" s="155" t="s">
        <v>132</v>
      </c>
      <c r="D16" s="134" t="s">
        <v>133</v>
      </c>
      <c r="E16" s="155" t="s">
        <v>134</v>
      </c>
    </row>
    <row r="17" spans="1:5" ht="120" x14ac:dyDescent="0.25">
      <c r="A17" s="155">
        <v>9</v>
      </c>
      <c r="B17" s="155" t="s">
        <v>135</v>
      </c>
      <c r="C17" s="155" t="s">
        <v>136</v>
      </c>
      <c r="D17" s="134" t="s">
        <v>137</v>
      </c>
      <c r="E17" s="155" t="s">
        <v>138</v>
      </c>
    </row>
    <row r="18" spans="1:5" ht="165" x14ac:dyDescent="0.25">
      <c r="A18" s="155">
        <v>10</v>
      </c>
      <c r="B18" s="155" t="s">
        <v>139</v>
      </c>
      <c r="C18" s="155" t="s">
        <v>630</v>
      </c>
      <c r="D18" s="134" t="s">
        <v>631</v>
      </c>
      <c r="E18" s="155" t="s">
        <v>632</v>
      </c>
    </row>
    <row r="19" spans="1:5" ht="60" x14ac:dyDescent="0.25">
      <c r="A19" s="155">
        <v>11</v>
      </c>
      <c r="B19" s="155" t="s">
        <v>140</v>
      </c>
      <c r="C19" s="155" t="s">
        <v>109</v>
      </c>
      <c r="D19" s="134" t="s">
        <v>141</v>
      </c>
      <c r="E19" s="155" t="s">
        <v>142</v>
      </c>
    </row>
    <row r="20" spans="1:5" ht="75" x14ac:dyDescent="0.25">
      <c r="A20" s="155">
        <v>12</v>
      </c>
      <c r="B20" s="155" t="s">
        <v>140</v>
      </c>
      <c r="C20" s="155" t="s">
        <v>143</v>
      </c>
      <c r="D20" s="134" t="s">
        <v>144</v>
      </c>
      <c r="E20" s="155" t="s">
        <v>145</v>
      </c>
    </row>
    <row r="21" spans="1:5" ht="120" x14ac:dyDescent="0.25">
      <c r="A21" s="155">
        <v>13</v>
      </c>
      <c r="B21" s="155" t="s">
        <v>146</v>
      </c>
      <c r="C21" s="155" t="s">
        <v>147</v>
      </c>
      <c r="D21" s="134" t="s">
        <v>148</v>
      </c>
      <c r="E21" s="155" t="s">
        <v>149</v>
      </c>
    </row>
    <row r="22" spans="1:5" ht="120" x14ac:dyDescent="0.25">
      <c r="A22" s="155">
        <v>14</v>
      </c>
      <c r="B22" s="155" t="s">
        <v>150</v>
      </c>
      <c r="C22" s="155" t="s">
        <v>151</v>
      </c>
      <c r="D22" s="134" t="s">
        <v>152</v>
      </c>
      <c r="E22" s="155" t="s">
        <v>153</v>
      </c>
    </row>
    <row r="23" spans="1:5" ht="75" x14ac:dyDescent="0.25">
      <c r="A23" s="155">
        <v>15</v>
      </c>
      <c r="B23" s="150" t="s">
        <v>150</v>
      </c>
      <c r="C23" s="150" t="s">
        <v>154</v>
      </c>
      <c r="D23" s="135" t="s">
        <v>155</v>
      </c>
      <c r="E23" s="150" t="s">
        <v>156</v>
      </c>
    </row>
    <row r="24" spans="1:5" ht="90" x14ac:dyDescent="0.25">
      <c r="A24" s="155">
        <v>16</v>
      </c>
      <c r="B24" s="150" t="s">
        <v>157</v>
      </c>
      <c r="C24" s="155" t="s">
        <v>158</v>
      </c>
      <c r="D24" s="134" t="s">
        <v>159</v>
      </c>
      <c r="E24" s="155" t="s">
        <v>160</v>
      </c>
    </row>
    <row r="25" spans="1:5" ht="45" x14ac:dyDescent="0.25">
      <c r="A25" s="155">
        <v>17</v>
      </c>
      <c r="B25" s="150" t="s">
        <v>161</v>
      </c>
      <c r="C25" s="155" t="s">
        <v>162</v>
      </c>
      <c r="D25" s="134" t="s">
        <v>163</v>
      </c>
      <c r="E25" s="155" t="s">
        <v>164</v>
      </c>
    </row>
    <row r="26" spans="1:5" ht="240" x14ac:dyDescent="0.25">
      <c r="A26" s="155">
        <v>18</v>
      </c>
      <c r="B26" s="150" t="s">
        <v>161</v>
      </c>
      <c r="C26" s="155" t="s">
        <v>165</v>
      </c>
      <c r="D26" s="134" t="s">
        <v>166</v>
      </c>
      <c r="E26" s="155" t="s">
        <v>167</v>
      </c>
    </row>
    <row r="27" spans="1:5" ht="138.75" customHeight="1" x14ac:dyDescent="0.25">
      <c r="A27" s="155">
        <v>19</v>
      </c>
      <c r="B27" s="150" t="s">
        <v>168</v>
      </c>
      <c r="C27" s="155" t="s">
        <v>169</v>
      </c>
      <c r="D27" s="134" t="s">
        <v>170</v>
      </c>
      <c r="E27" s="155" t="s">
        <v>171</v>
      </c>
    </row>
    <row r="28" spans="1:5" ht="138.75" customHeight="1" x14ac:dyDescent="0.25">
      <c r="A28" s="155">
        <v>20</v>
      </c>
      <c r="B28" s="150" t="s">
        <v>168</v>
      </c>
      <c r="C28" s="155" t="s">
        <v>172</v>
      </c>
      <c r="D28" s="134" t="s">
        <v>173</v>
      </c>
      <c r="E28" s="155" t="s">
        <v>174</v>
      </c>
    </row>
    <row r="29" spans="1:5" ht="75" x14ac:dyDescent="0.25">
      <c r="A29" s="155">
        <v>21</v>
      </c>
      <c r="B29" s="155" t="s">
        <v>175</v>
      </c>
      <c r="C29" s="155" t="s">
        <v>176</v>
      </c>
      <c r="D29" s="134" t="s">
        <v>177</v>
      </c>
      <c r="E29" s="155" t="s">
        <v>178</v>
      </c>
    </row>
    <row r="30" spans="1:5" ht="45" x14ac:dyDescent="0.25">
      <c r="A30" s="155">
        <v>22</v>
      </c>
      <c r="B30" s="155" t="s">
        <v>179</v>
      </c>
      <c r="C30" s="155" t="s">
        <v>180</v>
      </c>
      <c r="D30" s="134" t="s">
        <v>181</v>
      </c>
      <c r="E30" s="155" t="s">
        <v>182</v>
      </c>
    </row>
  </sheetData>
  <autoFilter ref="A8:E30" xr:uid="{F5CB820C-819A-400C-9052-BDDBD82C39D5}"/>
  <sortState xmlns:xlrd2="http://schemas.microsoft.com/office/spreadsheetml/2017/richdata2" ref="B9:E29">
    <sortCondition ref="B9:B29"/>
  </sortState>
  <mergeCells count="8">
    <mergeCell ref="C4:C5"/>
    <mergeCell ref="D4:D5"/>
    <mergeCell ref="A6:E7"/>
    <mergeCell ref="A1:A5"/>
    <mergeCell ref="B4:B5"/>
    <mergeCell ref="E4:E5"/>
    <mergeCell ref="B1:B3"/>
    <mergeCell ref="C1:C3"/>
  </mergeCells>
  <pageMargins left="0.7" right="0.7" top="0.75" bottom="0.75" header="0.3" footer="0.3"/>
  <pageSetup paperSize="9" scale="47"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'TABLA DE INFORMACIÓN'!$B$17:$B$34</xm:f>
          </x14:formula1>
          <xm:sqref>B9:B30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tabColor rgb="FF92D050"/>
  </sheetPr>
  <dimension ref="A1:G30"/>
  <sheetViews>
    <sheetView view="pageBreakPreview" zoomScale="80" zoomScaleNormal="100" zoomScaleSheetLayoutView="80" workbookViewId="0">
      <pane xSplit="1" ySplit="8" topLeftCell="B9" activePane="bottomRight" state="frozen"/>
      <selection pane="topRight" activeCell="B1" sqref="B1:B2"/>
      <selection pane="bottomLeft" activeCell="B1" sqref="B1:B2"/>
      <selection pane="bottomRight" activeCell="B9" sqref="B9"/>
    </sheetView>
  </sheetViews>
  <sheetFormatPr baseColWidth="10" defaultColWidth="11.42578125" defaultRowHeight="15" x14ac:dyDescent="0.25"/>
  <cols>
    <col min="1" max="1" width="21.5703125" style="81" bestFit="1" customWidth="1"/>
    <col min="2" max="2" width="32.85546875" style="81" customWidth="1"/>
    <col min="3" max="3" width="47" style="81" bestFit="1" customWidth="1"/>
    <col min="4" max="4" width="34.5703125" style="81" customWidth="1"/>
    <col min="5" max="5" width="49.85546875" style="81" bestFit="1" customWidth="1"/>
    <col min="6" max="6" width="47.85546875" style="81" customWidth="1"/>
    <col min="7" max="7" width="23.42578125" style="81" customWidth="1"/>
    <col min="8" max="8" width="11.42578125" style="81" customWidth="1"/>
    <col min="9" max="16384" width="11.42578125" style="81"/>
  </cols>
  <sheetData>
    <row r="1" spans="1:7" s="73" customFormat="1" ht="19.5" customHeight="1" thickBot="1" x14ac:dyDescent="0.3">
      <c r="A1" s="197"/>
      <c r="B1" s="284" t="s">
        <v>0</v>
      </c>
      <c r="C1" s="225" t="s">
        <v>1</v>
      </c>
      <c r="D1" s="226"/>
      <c r="E1" s="204"/>
      <c r="F1" s="138" t="s">
        <v>2</v>
      </c>
      <c r="G1" s="79" t="s">
        <v>3</v>
      </c>
    </row>
    <row r="2" spans="1:7" s="73" customFormat="1" ht="15.75" thickBot="1" x14ac:dyDescent="0.3">
      <c r="A2" s="197"/>
      <c r="B2" s="286"/>
      <c r="C2" s="227"/>
      <c r="D2" s="228"/>
      <c r="E2" s="205"/>
      <c r="F2" s="138" t="s">
        <v>4</v>
      </c>
      <c r="G2" s="74">
        <v>15</v>
      </c>
    </row>
    <row r="3" spans="1:7" s="73" customFormat="1" ht="15.75" thickBot="1" x14ac:dyDescent="0.3">
      <c r="A3" s="197"/>
      <c r="B3" s="285"/>
      <c r="C3" s="229"/>
      <c r="D3" s="230"/>
      <c r="E3" s="206"/>
      <c r="F3" s="139" t="s">
        <v>5</v>
      </c>
      <c r="G3" s="93">
        <v>43475</v>
      </c>
    </row>
    <row r="4" spans="1:7" s="73" customFormat="1" ht="15" customHeight="1" x14ac:dyDescent="0.25">
      <c r="A4" s="197"/>
      <c r="B4" s="248" t="s">
        <v>6</v>
      </c>
      <c r="C4" s="297" t="s">
        <v>14</v>
      </c>
      <c r="D4" s="297"/>
      <c r="E4" s="205"/>
      <c r="F4" s="200" t="s">
        <v>634</v>
      </c>
      <c r="G4" s="202" t="s">
        <v>600</v>
      </c>
    </row>
    <row r="5" spans="1:7" s="73" customFormat="1" ht="15.75" customHeight="1" thickBot="1" x14ac:dyDescent="0.3">
      <c r="A5" s="197"/>
      <c r="B5" s="251"/>
      <c r="C5" s="228"/>
      <c r="D5" s="228"/>
      <c r="E5" s="205"/>
      <c r="F5" s="201"/>
      <c r="G5" s="296"/>
    </row>
    <row r="6" spans="1:7" ht="15" customHeight="1" x14ac:dyDescent="0.25">
      <c r="A6" s="290" t="s">
        <v>183</v>
      </c>
      <c r="B6" s="291"/>
      <c r="C6" s="291"/>
      <c r="D6" s="291"/>
      <c r="E6" s="291"/>
      <c r="F6" s="291"/>
      <c r="G6" s="292"/>
    </row>
    <row r="7" spans="1:7" ht="15" customHeight="1" thickBot="1" x14ac:dyDescent="0.3">
      <c r="A7" s="293"/>
      <c r="B7" s="294"/>
      <c r="C7" s="294"/>
      <c r="D7" s="294"/>
      <c r="E7" s="294"/>
      <c r="F7" s="294"/>
      <c r="G7" s="295"/>
    </row>
    <row r="8" spans="1:7" x14ac:dyDescent="0.25">
      <c r="A8" s="167" t="s">
        <v>101</v>
      </c>
      <c r="B8" s="167" t="s">
        <v>102</v>
      </c>
      <c r="C8" s="167" t="s">
        <v>104</v>
      </c>
      <c r="D8" s="167" t="s">
        <v>184</v>
      </c>
      <c r="E8" s="167" t="s">
        <v>185</v>
      </c>
      <c r="F8" s="167" t="s">
        <v>186</v>
      </c>
      <c r="G8" s="167" t="s">
        <v>187</v>
      </c>
    </row>
    <row r="9" spans="1:7" ht="67.5" customHeight="1" x14ac:dyDescent="0.25">
      <c r="A9" s="90">
        <v>1</v>
      </c>
      <c r="B9" s="155" t="str">
        <f>+VLOOKUP(A9,'IDENTIFICACIÓN DEL RC'!$A$9:$E$29,2,0)</f>
        <v xml:space="preserve">Acceso y Fortalecimiento a la Justicia </v>
      </c>
      <c r="C9" s="156" t="str">
        <f>'IDENTIFICACIÓN DEL RC'!D9</f>
        <v>Registrar información falsa en un informe de un proceso vinculado al PDJJR (Programa de Justicia Juvenil Restaurativa)</v>
      </c>
      <c r="D9" s="155" t="s">
        <v>188</v>
      </c>
      <c r="E9" s="155" t="s">
        <v>189</v>
      </c>
      <c r="F9" s="155" t="s">
        <v>190</v>
      </c>
      <c r="G9" s="155" t="s">
        <v>191</v>
      </c>
    </row>
    <row r="10" spans="1:7" ht="165" x14ac:dyDescent="0.25">
      <c r="A10" s="90">
        <v>2</v>
      </c>
      <c r="B10" s="155" t="str">
        <f>+VLOOKUP(A10,'IDENTIFICACIÓN DEL RC'!$A$9:$E$29,2,0)</f>
        <v xml:space="preserve">Acceso y Fortalecimiento a la Justicia </v>
      </c>
      <c r="C10" s="156" t="str">
        <f>'IDENTIFICACIÓN DEL RC'!D10</f>
        <v>Malas actuaciones de algunos de los Actores de Justicia Comunitaria quienes realizan cobros a los ciudadanos por fuera de los términos de ley.</v>
      </c>
      <c r="D10" s="155" t="s">
        <v>192</v>
      </c>
      <c r="E10" s="155" t="s">
        <v>193</v>
      </c>
      <c r="F10" s="155" t="s">
        <v>194</v>
      </c>
      <c r="G10" s="155" t="s">
        <v>195</v>
      </c>
    </row>
    <row r="11" spans="1:7" ht="95.25" customHeight="1" x14ac:dyDescent="0.25">
      <c r="A11" s="90">
        <v>3</v>
      </c>
      <c r="B11" s="155" t="str">
        <f>+VLOOKUP(A11,'IDENTIFICACIÓN DEL RC'!$A$9:$E$29,2,0)</f>
        <v xml:space="preserve">Acceso y Fortalecimiento a la Justicia </v>
      </c>
      <c r="C11" s="156" t="str">
        <f>'IDENTIFICACIÓN DEL RC'!D11</f>
        <v>Inconsistencias en la información estadística de los reportes de los Planes de Acción Territorial de la Dirección de Acceso a la Justicia.</v>
      </c>
      <c r="D11" s="155" t="s">
        <v>196</v>
      </c>
      <c r="E11" s="155" t="s">
        <v>197</v>
      </c>
      <c r="F11" s="155" t="s">
        <v>198</v>
      </c>
      <c r="G11" s="155" t="s">
        <v>199</v>
      </c>
    </row>
    <row r="12" spans="1:7" ht="90" x14ac:dyDescent="0.25">
      <c r="A12" s="90">
        <v>4</v>
      </c>
      <c r="B12" s="155" t="str">
        <f>+VLOOKUP(A12,'IDENTIFICACIÓN DEL RC'!$A$9:$E$29,2,0)</f>
        <v>CD-Atención Integral para PPL</v>
      </c>
      <c r="C12" s="156" t="str">
        <f>'IDENTIFICACIÓN DEL RC'!D12</f>
        <v>Beneficio particular o a terceros derivados de trámites en procesos de Atención Social (alimentación, servicios de salud, dotación de elementos básicos, ingreso a programas de Atención Social).</v>
      </c>
      <c r="D12" s="155" t="s">
        <v>200</v>
      </c>
      <c r="E12" s="155" t="s">
        <v>627</v>
      </c>
      <c r="F12" s="155" t="s">
        <v>201</v>
      </c>
      <c r="G12" s="155" t="s">
        <v>202</v>
      </c>
    </row>
    <row r="13" spans="1:7" ht="75" x14ac:dyDescent="0.25">
      <c r="A13" s="90">
        <v>5</v>
      </c>
      <c r="B13" s="155" t="str">
        <f>+VLOOKUP(A13,'IDENTIFICACIÓN DEL RC'!$A$9:$E$29,2,0)</f>
        <v>CD-Custodia y vigilancia para la seguridad</v>
      </c>
      <c r="C13" s="156" t="str">
        <f>'IDENTIFICACIÓN DEL RC'!D13</f>
        <v>Beneficio particular o a terceros derivados de la Custodia y Vigilancia a las PPL</v>
      </c>
      <c r="D13" s="155" t="s">
        <v>203</v>
      </c>
      <c r="E13" s="155" t="s">
        <v>204</v>
      </c>
      <c r="F13" s="155" t="s">
        <v>205</v>
      </c>
      <c r="G13" s="155" t="s">
        <v>206</v>
      </c>
    </row>
    <row r="14" spans="1:7" ht="86.25" customHeight="1" x14ac:dyDescent="0.25">
      <c r="A14" s="90">
        <v>6</v>
      </c>
      <c r="B14" s="155" t="str">
        <f>+VLOOKUP(A14,'IDENTIFICACIÓN DEL RC'!$A$9:$E$29,2,0)</f>
        <v>CD-Tramite Juridico para PPL</v>
      </c>
      <c r="C14" s="156" t="str">
        <f>'IDENTIFICACIÓN DEL RC'!D14</f>
        <v>Beneficio particular o a terceros derivados de los trámites Jurídicos</v>
      </c>
      <c r="D14" s="155" t="s">
        <v>207</v>
      </c>
      <c r="E14" s="155" t="s">
        <v>208</v>
      </c>
      <c r="F14" s="155" t="s">
        <v>209</v>
      </c>
      <c r="G14" s="155" t="s">
        <v>210</v>
      </c>
    </row>
    <row r="15" spans="1:7" ht="95.25" customHeight="1" x14ac:dyDescent="0.25">
      <c r="A15" s="90">
        <v>7</v>
      </c>
      <c r="B15" s="155" t="str">
        <f>+VLOOKUP(A15,'IDENTIFICACIÓN DEL RC'!$A$9:$E$29,2,0)</f>
        <v>Control Interno Disciplinario</v>
      </c>
      <c r="C15" s="156" t="str">
        <f>'IDENTIFICACIÓN DEL RC'!D15</f>
        <v>Investigaciones manipuladas sobre practicas indebidas</v>
      </c>
      <c r="D15" s="155" t="s">
        <v>129</v>
      </c>
      <c r="E15" s="155" t="s">
        <v>211</v>
      </c>
      <c r="F15" s="155" t="s">
        <v>212</v>
      </c>
      <c r="G15" s="155" t="s">
        <v>213</v>
      </c>
    </row>
    <row r="16" spans="1:7" ht="134.25" customHeight="1" x14ac:dyDescent="0.25">
      <c r="A16" s="90">
        <v>8</v>
      </c>
      <c r="B16" s="155" t="str">
        <f>+VLOOKUP(A16,'IDENTIFICACIÓN DEL RC'!$A$9:$E$29,2,0)</f>
        <v>Fortalecimiento de Capacidades Operativas para la S, C y AJ</v>
      </c>
      <c r="C16" s="156" t="str">
        <f>'IDENTIFICACIÓN DEL RC'!D16</f>
        <v>Suministro de combustible, por parte del proveedor a los vehículos que no son de propiedad y/o no están a cargo de la Secretaria Distrital de Seguridad, Convivencia y Justicia, al servicio de las agencias de seguridad, mediante contratos de comodato</v>
      </c>
      <c r="D16" s="155" t="s">
        <v>214</v>
      </c>
      <c r="E16" s="155" t="s">
        <v>215</v>
      </c>
      <c r="F16" s="155" t="s">
        <v>628</v>
      </c>
      <c r="G16" s="155" t="s">
        <v>216</v>
      </c>
    </row>
    <row r="17" spans="1:7" ht="60" x14ac:dyDescent="0.25">
      <c r="A17" s="90">
        <v>9</v>
      </c>
      <c r="B17" s="155" t="str">
        <f>+VLOOKUP(A17,'IDENTIFICACIÓN DEL RC'!$A$9:$E$29,2,0)</f>
        <v>Gestión de Comunicaciones</v>
      </c>
      <c r="C17" s="156" t="str">
        <f>'IDENTIFICACIÓN DEL RC'!D17</f>
        <v>Filtración inadecuada de información de la entidad.</v>
      </c>
      <c r="D17" s="155" t="s">
        <v>217</v>
      </c>
      <c r="E17" s="155" t="s">
        <v>218</v>
      </c>
      <c r="F17" s="155" t="s">
        <v>219</v>
      </c>
      <c r="G17" s="155" t="s">
        <v>220</v>
      </c>
    </row>
    <row r="18" spans="1:7" ht="135" x14ac:dyDescent="0.25">
      <c r="A18" s="90">
        <v>10</v>
      </c>
      <c r="B18" s="155" t="str">
        <f>+VLOOKUP(A18,'IDENTIFICACIÓN DEL RC'!$A$9:$E$29,2,0)</f>
        <v>Gestión de Emergencias</v>
      </c>
      <c r="C18" s="156" t="str">
        <f>'IDENTIFICACIÓN DEL RC'!D18</f>
        <v>Acceso y uso de información de tipo confidencial, reservado, personal, privilegiada o sensible, por personal no autorizado.</v>
      </c>
      <c r="D18" s="155" t="s">
        <v>221</v>
      </c>
      <c r="E18" s="155" t="s">
        <v>222</v>
      </c>
      <c r="F18" s="155" t="s">
        <v>223</v>
      </c>
      <c r="G18" s="155" t="s">
        <v>224</v>
      </c>
    </row>
    <row r="19" spans="1:7" ht="75" x14ac:dyDescent="0.25">
      <c r="A19" s="90">
        <v>11</v>
      </c>
      <c r="B19" s="155" t="str">
        <f>+VLOOKUP(A19,'IDENTIFICACIÓN DEL RC'!$A$9:$E$29,2,0)</f>
        <v>Gestión de Recursos Físicos y Documental</v>
      </c>
      <c r="C19" s="156" t="str">
        <f>'IDENTIFICACIÓN DEL RC'!D19</f>
        <v>Perdida o extravió documental por parte de un servidor que, aprovechando su posición frente a un recurso público, privilegia a un tercero con información para su beneficio.</v>
      </c>
      <c r="D19" s="155" t="s">
        <v>225</v>
      </c>
      <c r="E19" s="155" t="s">
        <v>215</v>
      </c>
      <c r="F19" s="155" t="s">
        <v>226</v>
      </c>
      <c r="G19" s="155" t="s">
        <v>227</v>
      </c>
    </row>
    <row r="20" spans="1:7" ht="75" x14ac:dyDescent="0.25">
      <c r="A20" s="90">
        <v>12</v>
      </c>
      <c r="B20" s="155" t="str">
        <f>+VLOOKUP(A20,'IDENTIFICACIÓN DEL RC'!$A$9:$E$29,2,0)</f>
        <v>Gestión de Recursos Físicos y Documental</v>
      </c>
      <c r="C20" s="156" t="str">
        <f>'IDENTIFICACIÓN DEL RC'!D20</f>
        <v>Perdida y/o desaparición de los bienes al servicio de la Entidad parte de un servidor que, aprovechando su posición frente a un recurso público, sustrae bienes de la Entidad para su beneficio personal o un tercero.</v>
      </c>
      <c r="D20" s="155" t="s">
        <v>228</v>
      </c>
      <c r="E20" s="155" t="s">
        <v>215</v>
      </c>
      <c r="F20" s="155" t="s">
        <v>229</v>
      </c>
      <c r="G20" s="155" t="s">
        <v>230</v>
      </c>
    </row>
    <row r="21" spans="1:7" ht="68.25" customHeight="1" x14ac:dyDescent="0.25">
      <c r="A21" s="90">
        <v>13</v>
      </c>
      <c r="B21" s="155" t="str">
        <f>+VLOOKUP(A21,'IDENTIFICACIÓN DEL RC'!$A$9:$E$29,2,0)</f>
        <v>Gestión de Seguridad y Convivencia</v>
      </c>
      <c r="C21" s="156" t="str">
        <f>'IDENTIFICACIÓN DEL RC'!D21</f>
        <v>Fuga de información confidencial de la entidad por parte de contratista o funcionarios</v>
      </c>
      <c r="D21" s="155" t="s">
        <v>231</v>
      </c>
      <c r="E21" s="155" t="s">
        <v>232</v>
      </c>
      <c r="F21" s="155" t="s">
        <v>233</v>
      </c>
      <c r="G21" s="155" t="s">
        <v>234</v>
      </c>
    </row>
    <row r="22" spans="1:7" ht="75" customHeight="1" x14ac:dyDescent="0.25">
      <c r="A22" s="90">
        <v>14</v>
      </c>
      <c r="B22" s="155" t="str">
        <f>+VLOOKUP(A22,'IDENTIFICACIÓN DEL RC'!$A$9:$E$29,2,0)</f>
        <v>Gestión de Tecnología de Información</v>
      </c>
      <c r="C22" s="156" t="str">
        <f>'IDENTIFICACIÓN DEL RC'!D22</f>
        <v xml:space="preserve"> Fuga de información catalogada por la entidad como clasificada o reservada</v>
      </c>
      <c r="D22" s="155" t="s">
        <v>235</v>
      </c>
      <c r="E22" s="155" t="s">
        <v>236</v>
      </c>
      <c r="F22" s="155" t="s">
        <v>237</v>
      </c>
      <c r="G22" s="155" t="s">
        <v>238</v>
      </c>
    </row>
    <row r="23" spans="1:7" ht="60" x14ac:dyDescent="0.25">
      <c r="A23" s="90">
        <v>15</v>
      </c>
      <c r="B23" s="155" t="str">
        <f>+VLOOKUP(A23,'IDENTIFICACIÓN DEL RC'!$A$9:$E$29,2,0)</f>
        <v>Gestión de Tecnología de Información</v>
      </c>
      <c r="C23" s="156" t="str">
        <f>'IDENTIFICACIÓN DEL RC'!D23</f>
        <v>Pérdida de Integridad de la información almacenada en la infraestructura tecnológica o sistemas de información de la entidad.</v>
      </c>
      <c r="D23" s="155" t="s">
        <v>239</v>
      </c>
      <c r="E23" s="155" t="s">
        <v>236</v>
      </c>
      <c r="F23" s="155" t="s">
        <v>190</v>
      </c>
      <c r="G23" s="155" t="s">
        <v>240</v>
      </c>
    </row>
    <row r="24" spans="1:7" ht="105" x14ac:dyDescent="0.25">
      <c r="A24" s="90">
        <v>16</v>
      </c>
      <c r="B24" s="155" t="str">
        <f>+VLOOKUP(A24,'IDENTIFICACIÓN DEL RC'!$A$9:$E$29,2,0)</f>
        <v>Gestión Financiera</v>
      </c>
      <c r="C24" s="156" t="str">
        <f>'IDENTIFICACIÓN DEL RC'!D24</f>
        <v xml:space="preserve">Tramitar pagos sin cumplir con los requisitos establecidos   </v>
      </c>
      <c r="D24" s="155" t="s">
        <v>241</v>
      </c>
      <c r="E24" s="155" t="s">
        <v>242</v>
      </c>
      <c r="F24" s="155" t="s">
        <v>243</v>
      </c>
      <c r="G24" s="155" t="s">
        <v>244</v>
      </c>
    </row>
    <row r="25" spans="1:7" ht="62.25" customHeight="1" x14ac:dyDescent="0.25">
      <c r="A25" s="90">
        <v>17</v>
      </c>
      <c r="B25" s="155" t="str">
        <f>+VLOOKUP(A25,'IDENTIFICACIÓN DEL RC'!$A$9:$E$29,2,0)</f>
        <v>Gestión Humana</v>
      </c>
      <c r="C25" s="156" t="str">
        <f>'IDENTIFICACIÓN DEL RC'!D25</f>
        <v>Posesionar o realizar un encargo a un servidor que No cumpla con los requisitos establecidos en el Manual de Funciones de la SCJ</v>
      </c>
      <c r="D25" s="155" t="s">
        <v>245</v>
      </c>
      <c r="E25" s="155" t="s">
        <v>246</v>
      </c>
      <c r="F25" s="155" t="s">
        <v>247</v>
      </c>
      <c r="G25" s="155" t="s">
        <v>248</v>
      </c>
    </row>
    <row r="26" spans="1:7" ht="82.5" customHeight="1" x14ac:dyDescent="0.25">
      <c r="A26" s="90">
        <v>18</v>
      </c>
      <c r="B26" s="155" t="str">
        <f>+VLOOKUP(A26,'IDENTIFICACIÓN DEL RC'!$A$9:$E$29,2,0)</f>
        <v>Gestión Humana</v>
      </c>
      <c r="C26" s="156" t="str">
        <f>'IDENTIFICACIÓN DEL RC'!D26</f>
        <v>Interés indebido por un oferente en los procesos de contratación de la Dirección de Gestión Humana</v>
      </c>
      <c r="D26" s="155" t="s">
        <v>249</v>
      </c>
      <c r="E26" s="155" t="s">
        <v>250</v>
      </c>
      <c r="F26" s="155" t="s">
        <v>251</v>
      </c>
      <c r="G26" s="155" t="s">
        <v>252</v>
      </c>
    </row>
    <row r="27" spans="1:7" ht="105" x14ac:dyDescent="0.25">
      <c r="A27" s="90">
        <v>19</v>
      </c>
      <c r="B27" s="155" t="str">
        <f>+VLOOKUP(A27,'IDENTIFICACIÓN DEL RC'!$A$9:$E$29,2,0)</f>
        <v>Gestión Jurídica y Contractual</v>
      </c>
      <c r="C27" s="156" t="str">
        <f>'IDENTIFICACIÓN DEL RC'!D27</f>
        <v>Favorecer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27" s="155" t="s">
        <v>249</v>
      </c>
      <c r="E27" s="155" t="s">
        <v>246</v>
      </c>
      <c r="F27" s="155" t="s">
        <v>253</v>
      </c>
      <c r="G27" s="155" t="s">
        <v>254</v>
      </c>
    </row>
    <row r="28" spans="1:7" x14ac:dyDescent="0.25">
      <c r="A28" s="90">
        <v>20</v>
      </c>
      <c r="B28" s="155" t="str">
        <f>+VLOOKUP(A28,'IDENTIFICACIÓN DEL RC'!$A$9:$E$29,2,0)</f>
        <v>Gestión Jurídica y Contractual</v>
      </c>
      <c r="C28" s="156" t="str">
        <f>'IDENTIFICACIÓN DEL RC'!D28</f>
        <v xml:space="preserve">Incumplimiento de funciones por acción u omisión </v>
      </c>
      <c r="D28" s="155" t="s">
        <v>255</v>
      </c>
      <c r="E28" s="155" t="s">
        <v>256</v>
      </c>
      <c r="F28" s="155" t="s">
        <v>257</v>
      </c>
      <c r="G28" s="155" t="s">
        <v>258</v>
      </c>
    </row>
    <row r="29" spans="1:7" ht="75" x14ac:dyDescent="0.25">
      <c r="A29" s="90">
        <v>21</v>
      </c>
      <c r="B29" s="155" t="str">
        <f>+VLOOKUP(A29,'IDENTIFICACIÓN DEL RC'!$A$9:$E$29,2,0)</f>
        <v>Seguimiento y Monitoreo al Sistema de Control Interno</v>
      </c>
      <c r="C29" s="156" t="str">
        <f>'IDENTIFICACIÓN DEL RC'!D29</f>
        <v>Favorecimiento al proceso auditado o a terceros responsables a partir de auditorias, sesgadas, manipuladas o direccionadas, que no permitan evidenciar la realidad de la gestión obstruyendo la evaluación de esta.</v>
      </c>
      <c r="D29" s="155" t="s">
        <v>259</v>
      </c>
      <c r="E29" s="155" t="s">
        <v>629</v>
      </c>
      <c r="F29" s="155" t="s">
        <v>260</v>
      </c>
      <c r="G29" s="155" t="s">
        <v>234</v>
      </c>
    </row>
    <row r="30" spans="1:7" ht="18.75" customHeight="1" x14ac:dyDescent="0.25">
      <c r="A30" s="90">
        <v>22</v>
      </c>
      <c r="B30" s="155" t="str">
        <f>+VLOOKUP(A30,'IDENTIFICACIÓN DEL RC'!$A$9:$E$30,2,0)</f>
        <v>Atención y Servicio al Ciudadano</v>
      </c>
      <c r="C30" s="156" t="str">
        <f>'IDENTIFICACIÓN DEL RC'!D30</f>
        <v>Deficiente Atención a los Ciudadanos</v>
      </c>
      <c r="D30" s="155" t="s">
        <v>255</v>
      </c>
      <c r="E30" s="155" t="s">
        <v>256</v>
      </c>
      <c r="F30" s="155" t="s">
        <v>257</v>
      </c>
      <c r="G30" s="155" t="s">
        <v>258</v>
      </c>
    </row>
  </sheetData>
  <autoFilter ref="A8:G8" xr:uid="{ECDBC98A-2A34-41CB-95FE-827C8D96A38F}"/>
  <mergeCells count="8">
    <mergeCell ref="A6:G7"/>
    <mergeCell ref="G4:G5"/>
    <mergeCell ref="A1:A5"/>
    <mergeCell ref="B4:B5"/>
    <mergeCell ref="F4:F5"/>
    <mergeCell ref="B1:B3"/>
    <mergeCell ref="C1:E3"/>
    <mergeCell ref="C4:E5"/>
  </mergeCells>
  <pageMargins left="0.7" right="0.7" top="0.75" bottom="0.75" header="0.3" footer="0.3"/>
  <pageSetup scale="35" orientation="portrait" horizontalDpi="4294967292"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J36"/>
  <sheetViews>
    <sheetView view="pageBreakPreview" zoomScale="90" zoomScaleNormal="85" zoomScaleSheetLayoutView="90" workbookViewId="0">
      <selection sqref="A1:A7"/>
    </sheetView>
  </sheetViews>
  <sheetFormatPr baseColWidth="10" defaultColWidth="11.42578125" defaultRowHeight="15" x14ac:dyDescent="0.25"/>
  <cols>
    <col min="1" max="1" width="21.28515625" style="73" customWidth="1"/>
    <col min="2" max="5" width="23.7109375" style="73" customWidth="1"/>
    <col min="6" max="7" width="17.7109375" style="73" customWidth="1"/>
    <col min="8" max="16384" width="11.42578125" style="73"/>
  </cols>
  <sheetData>
    <row r="1" spans="1:10" ht="24.95" customHeight="1" thickBot="1" x14ac:dyDescent="0.3">
      <c r="A1" s="333"/>
      <c r="B1" s="248" t="s">
        <v>0</v>
      </c>
      <c r="C1" s="250"/>
      <c r="D1" s="225" t="s">
        <v>1</v>
      </c>
      <c r="E1" s="204"/>
      <c r="F1" s="138" t="s">
        <v>2</v>
      </c>
      <c r="G1" s="92" t="s">
        <v>3</v>
      </c>
    </row>
    <row r="2" spans="1:10" ht="24.95" customHeight="1" thickBot="1" x14ac:dyDescent="0.3">
      <c r="A2" s="334"/>
      <c r="B2" s="251"/>
      <c r="C2" s="253"/>
      <c r="D2" s="227"/>
      <c r="E2" s="205"/>
      <c r="F2" s="138" t="s">
        <v>4</v>
      </c>
      <c r="G2" s="92">
        <v>15</v>
      </c>
    </row>
    <row r="3" spans="1:10" ht="24.95" customHeight="1" thickBot="1" x14ac:dyDescent="0.3">
      <c r="A3" s="334"/>
      <c r="B3" s="254"/>
      <c r="C3" s="256"/>
      <c r="D3" s="229"/>
      <c r="E3" s="206"/>
      <c r="F3" s="139" t="s">
        <v>5</v>
      </c>
      <c r="G3" s="93">
        <v>43475</v>
      </c>
    </row>
    <row r="4" spans="1:10" ht="15" customHeight="1" x14ac:dyDescent="0.25">
      <c r="A4" s="334"/>
      <c r="B4" s="248" t="s">
        <v>6</v>
      </c>
      <c r="C4" s="250"/>
      <c r="D4" s="225" t="s">
        <v>14</v>
      </c>
      <c r="E4" s="204"/>
      <c r="F4" s="200" t="s">
        <v>634</v>
      </c>
      <c r="G4" s="202" t="s">
        <v>601</v>
      </c>
    </row>
    <row r="5" spans="1:10" ht="15.75" customHeight="1" thickBot="1" x14ac:dyDescent="0.3">
      <c r="A5" s="334"/>
      <c r="B5" s="254"/>
      <c r="C5" s="256"/>
      <c r="D5" s="229"/>
      <c r="E5" s="206"/>
      <c r="F5" s="201"/>
      <c r="G5" s="203"/>
    </row>
    <row r="6" spans="1:10" ht="15.75" customHeight="1" x14ac:dyDescent="0.25">
      <c r="A6" s="334"/>
      <c r="B6" s="329" t="s">
        <v>261</v>
      </c>
      <c r="C6" s="330"/>
      <c r="D6" s="330"/>
      <c r="E6" s="330"/>
      <c r="F6" s="330"/>
      <c r="G6" s="331"/>
    </row>
    <row r="7" spans="1:10" ht="15.75" customHeight="1" thickBot="1" x14ac:dyDescent="0.3">
      <c r="A7" s="335"/>
      <c r="B7" s="332"/>
      <c r="C7" s="280"/>
      <c r="D7" s="280"/>
      <c r="E7" s="280"/>
      <c r="F7" s="280"/>
      <c r="G7" s="283"/>
    </row>
    <row r="8" spans="1:10" x14ac:dyDescent="0.25">
      <c r="A8" s="315" t="s">
        <v>262</v>
      </c>
      <c r="B8" s="308"/>
      <c r="C8" s="308"/>
      <c r="D8" s="308"/>
      <c r="E8" s="308"/>
      <c r="F8" s="308"/>
      <c r="G8" s="309"/>
    </row>
    <row r="9" spans="1:10" x14ac:dyDescent="0.25">
      <c r="A9" s="316" t="s">
        <v>263</v>
      </c>
      <c r="B9" s="312"/>
      <c r="C9" s="312"/>
      <c r="D9" s="312"/>
      <c r="E9" s="312"/>
      <c r="F9" s="312"/>
      <c r="G9" s="313"/>
    </row>
    <row r="10" spans="1:10" ht="15.75" thickBot="1" x14ac:dyDescent="0.3">
      <c r="A10" s="317" t="s">
        <v>264</v>
      </c>
      <c r="B10" s="300"/>
      <c r="C10" s="300"/>
      <c r="D10" s="300"/>
      <c r="E10" s="300"/>
      <c r="F10" s="300"/>
      <c r="G10" s="301"/>
      <c r="H10" s="112"/>
      <c r="I10" s="112"/>
      <c r="J10" s="112"/>
    </row>
    <row r="11" spans="1:10" ht="15.75" thickBot="1" x14ac:dyDescent="0.3">
      <c r="A11" s="318" t="s">
        <v>265</v>
      </c>
      <c r="B11" s="320" t="s">
        <v>266</v>
      </c>
      <c r="C11" s="321"/>
      <c r="D11" s="321"/>
      <c r="E11" s="322"/>
      <c r="F11" s="323" t="s">
        <v>267</v>
      </c>
      <c r="G11" s="324"/>
    </row>
    <row r="12" spans="1:10" ht="15" customHeight="1" thickBot="1" x14ac:dyDescent="0.3">
      <c r="A12" s="319"/>
      <c r="B12" s="325" t="s">
        <v>268</v>
      </c>
      <c r="C12" s="326"/>
      <c r="D12" s="326"/>
      <c r="E12" s="327"/>
      <c r="F12" s="168" t="s">
        <v>269</v>
      </c>
      <c r="G12" s="166" t="s">
        <v>270</v>
      </c>
    </row>
    <row r="13" spans="1:10" x14ac:dyDescent="0.25">
      <c r="A13" s="113">
        <v>1</v>
      </c>
      <c r="B13" s="328" t="s">
        <v>271</v>
      </c>
      <c r="C13" s="328"/>
      <c r="D13" s="328"/>
      <c r="E13" s="328"/>
      <c r="F13" s="163"/>
      <c r="G13" s="114"/>
    </row>
    <row r="14" spans="1:10" x14ac:dyDescent="0.25">
      <c r="A14" s="115">
        <v>2</v>
      </c>
      <c r="B14" s="314" t="s">
        <v>272</v>
      </c>
      <c r="C14" s="314"/>
      <c r="D14" s="314"/>
      <c r="E14" s="314"/>
      <c r="F14" s="164"/>
      <c r="G14" s="116"/>
    </row>
    <row r="15" spans="1:10" x14ac:dyDescent="0.25">
      <c r="A15" s="115">
        <v>3</v>
      </c>
      <c r="B15" s="314" t="s">
        <v>273</v>
      </c>
      <c r="C15" s="314"/>
      <c r="D15" s="314"/>
      <c r="E15" s="314"/>
      <c r="F15" s="164"/>
      <c r="G15" s="116"/>
    </row>
    <row r="16" spans="1:10" x14ac:dyDescent="0.25">
      <c r="A16" s="115">
        <v>4</v>
      </c>
      <c r="B16" s="314" t="s">
        <v>274</v>
      </c>
      <c r="C16" s="314"/>
      <c r="D16" s="314"/>
      <c r="E16" s="314"/>
      <c r="F16" s="164"/>
      <c r="G16" s="116"/>
    </row>
    <row r="17" spans="1:7" x14ac:dyDescent="0.25">
      <c r="A17" s="115">
        <v>5</v>
      </c>
      <c r="B17" s="314" t="s">
        <v>275</v>
      </c>
      <c r="C17" s="314"/>
      <c r="D17" s="314"/>
      <c r="E17" s="314"/>
      <c r="F17" s="164"/>
      <c r="G17" s="116"/>
    </row>
    <row r="18" spans="1:7" x14ac:dyDescent="0.25">
      <c r="A18" s="115">
        <v>6</v>
      </c>
      <c r="B18" s="314" t="s">
        <v>276</v>
      </c>
      <c r="C18" s="314"/>
      <c r="D18" s="314"/>
      <c r="E18" s="314"/>
      <c r="F18" s="164"/>
      <c r="G18" s="116"/>
    </row>
    <row r="19" spans="1:7" x14ac:dyDescent="0.25">
      <c r="A19" s="115">
        <v>7</v>
      </c>
      <c r="B19" s="314" t="s">
        <v>277</v>
      </c>
      <c r="C19" s="314"/>
      <c r="D19" s="314"/>
      <c r="E19" s="314"/>
      <c r="F19" s="164"/>
      <c r="G19" s="116"/>
    </row>
    <row r="20" spans="1:7" x14ac:dyDescent="0.25">
      <c r="A20" s="115">
        <v>8</v>
      </c>
      <c r="B20" s="314" t="s">
        <v>278</v>
      </c>
      <c r="C20" s="314"/>
      <c r="D20" s="314"/>
      <c r="E20" s="314"/>
      <c r="F20" s="164"/>
      <c r="G20" s="116"/>
    </row>
    <row r="21" spans="1:7" x14ac:dyDescent="0.25">
      <c r="A21" s="115">
        <v>9</v>
      </c>
      <c r="B21" s="314" t="s">
        <v>279</v>
      </c>
      <c r="C21" s="314"/>
      <c r="D21" s="314"/>
      <c r="E21" s="314"/>
      <c r="F21" s="164"/>
      <c r="G21" s="116"/>
    </row>
    <row r="22" spans="1:7" x14ac:dyDescent="0.25">
      <c r="A22" s="115">
        <v>10</v>
      </c>
      <c r="B22" s="314" t="s">
        <v>280</v>
      </c>
      <c r="C22" s="314"/>
      <c r="D22" s="314"/>
      <c r="E22" s="314"/>
      <c r="F22" s="164"/>
      <c r="G22" s="116"/>
    </row>
    <row r="23" spans="1:7" x14ac:dyDescent="0.25">
      <c r="A23" s="115">
        <v>11</v>
      </c>
      <c r="B23" s="314" t="s">
        <v>281</v>
      </c>
      <c r="C23" s="314"/>
      <c r="D23" s="314"/>
      <c r="E23" s="314"/>
      <c r="F23" s="164"/>
      <c r="G23" s="116"/>
    </row>
    <row r="24" spans="1:7" x14ac:dyDescent="0.25">
      <c r="A24" s="115">
        <v>12</v>
      </c>
      <c r="B24" s="314" t="s">
        <v>282</v>
      </c>
      <c r="C24" s="314"/>
      <c r="D24" s="314"/>
      <c r="E24" s="314"/>
      <c r="F24" s="164"/>
      <c r="G24" s="116"/>
    </row>
    <row r="25" spans="1:7" x14ac:dyDescent="0.25">
      <c r="A25" s="115">
        <v>13</v>
      </c>
      <c r="B25" s="314" t="s">
        <v>283</v>
      </c>
      <c r="C25" s="314"/>
      <c r="D25" s="314"/>
      <c r="E25" s="314"/>
      <c r="F25" s="164"/>
      <c r="G25" s="116"/>
    </row>
    <row r="26" spans="1:7" x14ac:dyDescent="0.25">
      <c r="A26" s="115">
        <v>14</v>
      </c>
      <c r="B26" s="314" t="s">
        <v>284</v>
      </c>
      <c r="C26" s="314"/>
      <c r="D26" s="314"/>
      <c r="E26" s="314"/>
      <c r="F26" s="164"/>
      <c r="G26" s="116"/>
    </row>
    <row r="27" spans="1:7" x14ac:dyDescent="0.25">
      <c r="A27" s="115">
        <v>15</v>
      </c>
      <c r="B27" s="314" t="s">
        <v>285</v>
      </c>
      <c r="C27" s="314"/>
      <c r="D27" s="314"/>
      <c r="E27" s="314"/>
      <c r="F27" s="164"/>
      <c r="G27" s="116"/>
    </row>
    <row r="28" spans="1:7" x14ac:dyDescent="0.25">
      <c r="A28" s="115">
        <v>16</v>
      </c>
      <c r="B28" s="314" t="s">
        <v>286</v>
      </c>
      <c r="C28" s="314"/>
      <c r="D28" s="314"/>
      <c r="E28" s="314"/>
      <c r="F28" s="164"/>
      <c r="G28" s="116"/>
    </row>
    <row r="29" spans="1:7" x14ac:dyDescent="0.25">
      <c r="A29" s="115">
        <v>17</v>
      </c>
      <c r="B29" s="314" t="s">
        <v>287</v>
      </c>
      <c r="C29" s="314"/>
      <c r="D29" s="314"/>
      <c r="E29" s="314"/>
      <c r="F29" s="164"/>
      <c r="G29" s="116"/>
    </row>
    <row r="30" spans="1:7" x14ac:dyDescent="0.25">
      <c r="A30" s="115">
        <v>18</v>
      </c>
      <c r="B30" s="314" t="s">
        <v>288</v>
      </c>
      <c r="C30" s="314"/>
      <c r="D30" s="314"/>
      <c r="E30" s="314"/>
      <c r="F30" s="164"/>
      <c r="G30" s="116"/>
    </row>
    <row r="31" spans="1:7" ht="15.75" thickBot="1" x14ac:dyDescent="0.3">
      <c r="A31" s="117">
        <v>19</v>
      </c>
      <c r="B31" s="302" t="s">
        <v>289</v>
      </c>
      <c r="C31" s="302"/>
      <c r="D31" s="302"/>
      <c r="E31" s="302"/>
      <c r="F31" s="165"/>
      <c r="G31" s="118"/>
    </row>
    <row r="32" spans="1:7" ht="15.75" thickBot="1" x14ac:dyDescent="0.3">
      <c r="A32" s="303" t="s">
        <v>290</v>
      </c>
      <c r="B32" s="304"/>
      <c r="C32" s="304"/>
      <c r="D32" s="304"/>
      <c r="E32" s="305"/>
      <c r="F32" s="119">
        <f>+COUNTIF(F13:F31,"*")</f>
        <v>0</v>
      </c>
      <c r="G32" s="120" t="str">
        <f>IF(AND(F32&gt;=1,F32&lt;=5),"MODERADO",IF(AND(F32&gt;=6,F32&lt;=11),"MAYOR",IF(AND(F32&gt;=12,F32&lt;=19),"CATASTROFICO","SIN IMPACTO")))</f>
        <v>SIN IMPACTO</v>
      </c>
    </row>
    <row r="33" spans="1:7" ht="15.75" thickBot="1" x14ac:dyDescent="0.3">
      <c r="A33" s="153"/>
      <c r="B33" s="121"/>
      <c r="C33" s="121"/>
      <c r="D33" s="121"/>
      <c r="E33" s="121"/>
      <c r="F33" s="122"/>
      <c r="G33" s="123"/>
    </row>
    <row r="34" spans="1:7" ht="15" customHeight="1" x14ac:dyDescent="0.25">
      <c r="B34" s="306" t="s">
        <v>291</v>
      </c>
      <c r="C34" s="307"/>
      <c r="D34" s="308" t="s">
        <v>292</v>
      </c>
      <c r="E34" s="308"/>
      <c r="F34" s="309"/>
    </row>
    <row r="35" spans="1:7" ht="15" customHeight="1" x14ac:dyDescent="0.25">
      <c r="B35" s="310" t="s">
        <v>293</v>
      </c>
      <c r="C35" s="311"/>
      <c r="D35" s="312" t="s">
        <v>294</v>
      </c>
      <c r="E35" s="312"/>
      <c r="F35" s="313"/>
    </row>
    <row r="36" spans="1:7" ht="15" customHeight="1" thickBot="1" x14ac:dyDescent="0.3">
      <c r="B36" s="298" t="s">
        <v>295</v>
      </c>
      <c r="C36" s="299"/>
      <c r="D36" s="300" t="s">
        <v>296</v>
      </c>
      <c r="E36" s="300"/>
      <c r="F36" s="301"/>
    </row>
  </sheetData>
  <mergeCells count="41">
    <mergeCell ref="G4:G5"/>
    <mergeCell ref="B6:G7"/>
    <mergeCell ref="A1:A7"/>
    <mergeCell ref="B4:C5"/>
    <mergeCell ref="D4:E5"/>
    <mergeCell ref="F4:F5"/>
    <mergeCell ref="D1:E3"/>
    <mergeCell ref="B1:C3"/>
    <mergeCell ref="B18:E18"/>
    <mergeCell ref="A8:G8"/>
    <mergeCell ref="A9:G9"/>
    <mergeCell ref="A10:G10"/>
    <mergeCell ref="A11:A12"/>
    <mergeCell ref="B11:E11"/>
    <mergeCell ref="F11:G11"/>
    <mergeCell ref="B12:E12"/>
    <mergeCell ref="B13:E13"/>
    <mergeCell ref="B14:E14"/>
    <mergeCell ref="B15:E15"/>
    <mergeCell ref="B16:E16"/>
    <mergeCell ref="B17:E17"/>
    <mergeCell ref="B30:E30"/>
    <mergeCell ref="B19:E19"/>
    <mergeCell ref="B20:E20"/>
    <mergeCell ref="B21:E21"/>
    <mergeCell ref="B22:E22"/>
    <mergeCell ref="B23:E23"/>
    <mergeCell ref="B24:E24"/>
    <mergeCell ref="B25:E25"/>
    <mergeCell ref="B26:E26"/>
    <mergeCell ref="B27:E27"/>
    <mergeCell ref="B28:E28"/>
    <mergeCell ref="B29:E29"/>
    <mergeCell ref="B36:C36"/>
    <mergeCell ref="D36:F36"/>
    <mergeCell ref="B31:E31"/>
    <mergeCell ref="A32:E32"/>
    <mergeCell ref="B34:C34"/>
    <mergeCell ref="D34:F34"/>
    <mergeCell ref="B35:C35"/>
    <mergeCell ref="D35:F35"/>
  </mergeCells>
  <conditionalFormatting sqref="G33">
    <cfRule type="cellIs" dxfId="65" priority="4" operator="equal">
      <formula>"CATASTROFICO"</formula>
    </cfRule>
    <cfRule type="cellIs" dxfId="64" priority="5" operator="equal">
      <formula>"MAYOR"</formula>
    </cfRule>
    <cfRule type="cellIs" dxfId="63" priority="6" operator="equal">
      <formula>"MODERADO"</formula>
    </cfRule>
  </conditionalFormatting>
  <conditionalFormatting sqref="G32">
    <cfRule type="cellIs" dxfId="62" priority="1" operator="equal">
      <formula>"CATASTROFICO"</formula>
    </cfRule>
    <cfRule type="cellIs" dxfId="61" priority="2" operator="equal">
      <formula>"MAYOR"</formula>
    </cfRule>
    <cfRule type="cellIs" dxfId="60" priority="3" operator="equal">
      <formula>"MODERADO"</formula>
    </cfRule>
  </conditionalFormatting>
  <pageMargins left="0.70866141732283472" right="0.70866141732283472" top="0.74803149606299213" bottom="0.74803149606299213" header="0.31496062992125984" footer="0.31496062992125984"/>
  <pageSetup paperSize="9" scale="57"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tabColor rgb="FF92D050"/>
  </sheetPr>
  <dimension ref="A1:G30"/>
  <sheetViews>
    <sheetView view="pageBreakPreview" zoomScale="90" zoomScaleNormal="100" zoomScaleSheetLayoutView="90" workbookViewId="0">
      <pane xSplit="1" ySplit="8" topLeftCell="B9" activePane="bottomRight" state="frozen"/>
      <selection pane="topRight" activeCell="B4" sqref="B4:C5"/>
      <selection pane="bottomLeft" activeCell="B4" sqref="B4:C5"/>
      <selection pane="bottomRight" activeCell="B9" sqref="B9"/>
    </sheetView>
  </sheetViews>
  <sheetFormatPr baseColWidth="10" defaultColWidth="11.42578125" defaultRowHeight="15" x14ac:dyDescent="0.25"/>
  <cols>
    <col min="1" max="1" width="19.28515625" style="73" customWidth="1"/>
    <col min="2" max="2" width="54.140625" style="73" bestFit="1" customWidth="1"/>
    <col min="3" max="3" width="54.140625" style="73" customWidth="1"/>
    <col min="4" max="4" width="29.5703125" style="73" bestFit="1" customWidth="1"/>
    <col min="5" max="5" width="24" style="73" bestFit="1" customWidth="1"/>
    <col min="6" max="6" width="20.5703125" style="73" bestFit="1" customWidth="1"/>
    <col min="7" max="7" width="26.5703125" style="73" bestFit="1" customWidth="1"/>
    <col min="8" max="16384" width="11.42578125" style="73"/>
  </cols>
  <sheetData>
    <row r="1" spans="1:7" ht="19.5" customHeight="1" thickBot="1" x14ac:dyDescent="0.3">
      <c r="A1" s="197"/>
      <c r="B1" s="248" t="s">
        <v>0</v>
      </c>
      <c r="C1" s="250"/>
      <c r="D1" s="225" t="s">
        <v>1</v>
      </c>
      <c r="E1" s="204"/>
      <c r="F1" s="138" t="s">
        <v>2</v>
      </c>
      <c r="G1" s="92" t="s">
        <v>3</v>
      </c>
    </row>
    <row r="2" spans="1:7" ht="39" customHeight="1" thickBot="1" x14ac:dyDescent="0.3">
      <c r="A2" s="197"/>
      <c r="B2" s="251"/>
      <c r="C2" s="253"/>
      <c r="D2" s="227"/>
      <c r="E2" s="205"/>
      <c r="F2" s="138" t="s">
        <v>4</v>
      </c>
      <c r="G2" s="92">
        <v>15</v>
      </c>
    </row>
    <row r="3" spans="1:7" ht="39" customHeight="1" thickBot="1" x14ac:dyDescent="0.3">
      <c r="A3" s="197"/>
      <c r="B3" s="254"/>
      <c r="C3" s="256"/>
      <c r="D3" s="229"/>
      <c r="E3" s="206"/>
      <c r="F3" s="139" t="s">
        <v>5</v>
      </c>
      <c r="G3" s="93">
        <v>43475</v>
      </c>
    </row>
    <row r="4" spans="1:7" ht="15" customHeight="1" x14ac:dyDescent="0.25">
      <c r="A4" s="197"/>
      <c r="B4" s="248" t="s">
        <v>6</v>
      </c>
      <c r="C4" s="250"/>
      <c r="D4" s="225" t="s">
        <v>14</v>
      </c>
      <c r="E4" s="204"/>
      <c r="F4" s="200" t="s">
        <v>634</v>
      </c>
      <c r="G4" s="202" t="s">
        <v>602</v>
      </c>
    </row>
    <row r="5" spans="1:7" ht="15.75" customHeight="1" thickBot="1" x14ac:dyDescent="0.3">
      <c r="A5" s="197"/>
      <c r="B5" s="254"/>
      <c r="C5" s="256"/>
      <c r="D5" s="227"/>
      <c r="E5" s="205"/>
      <c r="F5" s="201"/>
      <c r="G5" s="296"/>
    </row>
    <row r="6" spans="1:7" ht="15" customHeight="1" x14ac:dyDescent="0.25">
      <c r="A6" s="290" t="s">
        <v>297</v>
      </c>
      <c r="B6" s="291"/>
      <c r="C6" s="291"/>
      <c r="D6" s="291"/>
      <c r="E6" s="291"/>
      <c r="F6" s="291"/>
      <c r="G6" s="292"/>
    </row>
    <row r="7" spans="1:7" ht="15" customHeight="1" thickBot="1" x14ac:dyDescent="0.3">
      <c r="A7" s="293"/>
      <c r="B7" s="294"/>
      <c r="C7" s="294"/>
      <c r="D7" s="294"/>
      <c r="E7" s="294"/>
      <c r="F7" s="294"/>
      <c r="G7" s="295"/>
    </row>
    <row r="8" spans="1:7" ht="15.75" thickBot="1" x14ac:dyDescent="0.3">
      <c r="A8" s="142" t="s">
        <v>101</v>
      </c>
      <c r="B8" s="142" t="s">
        <v>102</v>
      </c>
      <c r="C8" s="143" t="s">
        <v>104</v>
      </c>
      <c r="D8" s="142" t="s">
        <v>298</v>
      </c>
      <c r="E8" s="142" t="s">
        <v>299</v>
      </c>
      <c r="F8" s="142" t="s">
        <v>300</v>
      </c>
      <c r="G8" s="142" t="s">
        <v>301</v>
      </c>
    </row>
    <row r="9" spans="1:7" ht="60" x14ac:dyDescent="0.25">
      <c r="A9" s="128">
        <v>1</v>
      </c>
      <c r="B9" s="132" t="str">
        <f>+VLOOKUP(A9,'IDENTIFICACIÓN DEL RC'!$A$8:$E$30,2,0)</f>
        <v xml:space="preserve">Acceso y Fortalecimiento a la Justicia </v>
      </c>
      <c r="C9" s="131" t="str">
        <f>+VLOOKUP(A9,'IDENTIFICACIÓN DEL RC'!$A$8:$E$30,3,0)</f>
        <v>Amenaza, intimidación o persuasión a un profesional para reportar información falsa en el contenido de un informe
Prejuicio sobre un usuario y falta de reconocimiento de logros o avances.</v>
      </c>
      <c r="D9" s="128">
        <v>1</v>
      </c>
      <c r="E9" s="128">
        <v>5</v>
      </c>
      <c r="F9" s="83" t="str">
        <f t="shared" ref="F9:F29" si="0">IF(AND(E9&lt;=5),"MODERADO",IF(AND(E9&gt;=6,E9&lt;=11),"MAYOR",IF(AND(E9&gt;=12),"CATASTROFICO")))</f>
        <v>MODERADO</v>
      </c>
      <c r="G9" s="162" t="str">
        <f t="shared" ref="G9:G29" si="1">IF(OR(AND(D9=1,F9="MODERADO"),AND(D9=2,F9="MODERADO")),"ZONA RIESGO MODERADO",IF(OR(AND(D9=4,F9="MODERADO"),AND(D9=3,F9="MODERADO"),AND(D9=2,F9="MAYOR"),AND(D9=1,F9="MAYOR")),"ZONA RIESGO ALTO",IF(OR(AND(D9=5,F9="MODERADO"),AND(D9=5,F9="MAYOR"),AND(D9=4,F9="MAYOR"),AND(D9=3,F9="MAYOR"),AND(D9&lt;=5,F9="CATASTROFICO")),"ZONA RIESGO EXTREMO",0)))</f>
        <v>ZONA RIESGO MODERADO</v>
      </c>
    </row>
    <row r="10" spans="1:7" ht="30" x14ac:dyDescent="0.25">
      <c r="A10" s="90">
        <v>2</v>
      </c>
      <c r="B10" s="133" t="str">
        <f>+VLOOKUP(A10,'IDENTIFICACIÓN DEL RC'!$A$8:$E$30,2,0)</f>
        <v xml:space="preserve">Acceso y Fortalecimiento a la Justicia </v>
      </c>
      <c r="C10" s="131" t="str">
        <f>+VLOOKUP(A10,'IDENTIFICACIÓN DEL RC'!$A$8:$E$30,3,0)</f>
        <v xml:space="preserve">Desconocimiento o incumplimiento de las políticas y procedimientos de Gestión Documental. </v>
      </c>
      <c r="D10" s="90">
        <v>2</v>
      </c>
      <c r="E10" s="90">
        <v>9</v>
      </c>
      <c r="F10" s="82" t="str">
        <f t="shared" si="0"/>
        <v>MAYOR</v>
      </c>
      <c r="G10" s="154" t="str">
        <f t="shared" si="1"/>
        <v>ZONA RIESGO ALTO</v>
      </c>
    </row>
    <row r="11" spans="1:7" ht="60" x14ac:dyDescent="0.25">
      <c r="A11" s="90">
        <v>3</v>
      </c>
      <c r="B11" s="133" t="str">
        <f>+VLOOKUP(A11,'IDENTIFICACIÓN DEL RC'!$A$8:$E$30,2,0)</f>
        <v xml:space="preserve">Acceso y Fortalecimiento a la Justicia </v>
      </c>
      <c r="C11" s="131" t="str">
        <f>+VLOOKUP(A11,'IDENTIFICACIÓN DEL RC'!$A$8:$E$30,3,0)</f>
        <v>Con el ánimo de reportar el cumplimiento de metas trazadas en el Plan de Acción de la Dirección de Acceso a la Justicia, algunos equipos territoriales reportar información incoherente de acuerdo con las metas.</v>
      </c>
      <c r="D11" s="90">
        <v>2</v>
      </c>
      <c r="E11" s="90">
        <v>10</v>
      </c>
      <c r="F11" s="82" t="str">
        <f t="shared" si="0"/>
        <v>MAYOR</v>
      </c>
      <c r="G11" s="154" t="str">
        <f t="shared" si="1"/>
        <v>ZONA RIESGO ALTO</v>
      </c>
    </row>
    <row r="12" spans="1:7" ht="45" x14ac:dyDescent="0.25">
      <c r="A12" s="90">
        <v>4</v>
      </c>
      <c r="B12" s="133" t="str">
        <f>+VLOOKUP(A12,'IDENTIFICACIÓN DEL RC'!$A$8:$E$30,2,0)</f>
        <v>CD-Atención Integral para PPL</v>
      </c>
      <c r="C12" s="131" t="str">
        <f>+VLOOKUP(A12,'IDENTIFICACIÓN DEL RC'!$A$8:$E$30,3,0)</f>
        <v>Soborno a los funcionarios encargados de la oferta de estos servicios para acelerar tramites o adulterar documentación</v>
      </c>
      <c r="D12" s="90">
        <v>2</v>
      </c>
      <c r="E12" s="90">
        <v>11</v>
      </c>
      <c r="F12" s="82" t="str">
        <f t="shared" si="0"/>
        <v>MAYOR</v>
      </c>
      <c r="G12" s="154" t="str">
        <f t="shared" si="1"/>
        <v>ZONA RIESGO ALTO</v>
      </c>
    </row>
    <row r="13" spans="1:7" ht="45" x14ac:dyDescent="0.25">
      <c r="A13" s="90">
        <v>5</v>
      </c>
      <c r="B13" s="133" t="str">
        <f>+VLOOKUP(A13,'IDENTIFICACIÓN DEL RC'!$A$8:$E$30,2,0)</f>
        <v>CD-Custodia y vigilancia para la seguridad</v>
      </c>
      <c r="C13" s="131" t="str">
        <f>+VLOOKUP(A13,'IDENTIFICACIÓN DEL RC'!$A$8:$E$30,3,0)</f>
        <v>Dadivas a los funcionarios encargados de la custodia y vigilancia en beneficio particular de las PPL en la prestación del servicio</v>
      </c>
      <c r="D13" s="90">
        <v>2</v>
      </c>
      <c r="E13" s="90">
        <v>11</v>
      </c>
      <c r="F13" s="82" t="str">
        <f t="shared" si="0"/>
        <v>MAYOR</v>
      </c>
      <c r="G13" s="154" t="str">
        <f t="shared" ref="G13:G14" si="2">IF(OR(AND(D13=1,F13="MODERADO"),AND(D13=2,F13="MODERADO")),"ZONA RIESGO MODERADO",IF(OR(AND(D13=4,F13="MODERADO"),AND(D13=3,F13="MODERADO"),AND(D13=2,F13="MAYOR"),AND(D13=1,F13="MAYOR")),"ZONA RIESGO ALTO",IF(OR(AND(D13=5,F13="MODERADO"),AND(D13=5,F13="MAYOR"),AND(D13=4,F13="MAYOR"),AND(D13=3,F13="MAYOR"),AND(D13&lt;=5,F13="CATASTROFICO")),"ZONA RIESGO EXTREMO",0)))</f>
        <v>ZONA RIESGO ALTO</v>
      </c>
    </row>
    <row r="14" spans="1:7" ht="30" x14ac:dyDescent="0.25">
      <c r="A14" s="90">
        <v>6</v>
      </c>
      <c r="B14" s="133" t="str">
        <f>+VLOOKUP(A14,'IDENTIFICACIÓN DEL RC'!$A$8:$E$30,2,0)</f>
        <v>CD-Tramite Juridico para PPL</v>
      </c>
      <c r="C14" s="131" t="str">
        <f>+VLOOKUP(A14,'IDENTIFICACIÓN DEL RC'!$A$8:$E$30,3,0)</f>
        <v>Dadivas a los funcionarios encargados del proceso de tramite Jurídico en beneficio particular de las PPL</v>
      </c>
      <c r="D14" s="90">
        <v>1</v>
      </c>
      <c r="E14" s="90">
        <v>9</v>
      </c>
      <c r="F14" s="82" t="str">
        <f t="shared" si="0"/>
        <v>MAYOR</v>
      </c>
      <c r="G14" s="154" t="str">
        <f t="shared" si="2"/>
        <v>ZONA RIESGO ALTO</v>
      </c>
    </row>
    <row r="15" spans="1:7" ht="60" x14ac:dyDescent="0.25">
      <c r="A15" s="90">
        <v>7</v>
      </c>
      <c r="B15" s="133" t="str">
        <f>+VLOOKUP(A15,'IDENTIFICACIÓN DEL RC'!$A$8:$E$30,2,0)</f>
        <v>Control Interno Disciplinario</v>
      </c>
      <c r="C15" s="131" t="str">
        <f>+VLOOKUP(A15,'IDENTIFICACIÓN DEL RC'!$A$8:$E$30,3,0)</f>
        <v xml:space="preserve">Pagos o presiones indebidas a los servidores de la oficina a fin de llevar a cabo incorrecta manipulación de los expedientes e impedir el normal desarrollo de la investigación disciplinaria </v>
      </c>
      <c r="D15" s="90">
        <v>1</v>
      </c>
      <c r="E15" s="90">
        <v>10</v>
      </c>
      <c r="F15" s="82" t="str">
        <f t="shared" si="0"/>
        <v>MAYOR</v>
      </c>
      <c r="G15" s="154" t="str">
        <f t="shared" si="1"/>
        <v>ZONA RIESGO ALTO</v>
      </c>
    </row>
    <row r="16" spans="1:7" ht="75" x14ac:dyDescent="0.25">
      <c r="A16" s="90">
        <v>8</v>
      </c>
      <c r="B16" s="133" t="str">
        <f>+VLOOKUP(A16,'IDENTIFICACIÓN DEL RC'!$A$8:$E$30,2,0)</f>
        <v>Fortalecimiento de Capacidades Operativas para la S, C y AJ</v>
      </c>
      <c r="C16" s="131" t="str">
        <f>+VLOOKUP(A16,'IDENTIFICACIÓN DEL RC'!$A$8:$E$30,3,0)</f>
        <v>Deficiencia en la ejecución del objeto y obligaciones contractuales en cuanto al abastecimiento de combustible a los vehículos pertenecientes a la Entidad, que han sido asignados a los organismos de seguridad del Distrito Capital</v>
      </c>
      <c r="D16" s="90">
        <v>2</v>
      </c>
      <c r="E16" s="90">
        <v>16</v>
      </c>
      <c r="F16" s="82" t="str">
        <f t="shared" si="0"/>
        <v>CATASTROFICO</v>
      </c>
      <c r="G16" s="154" t="str">
        <f t="shared" si="1"/>
        <v>ZONA RIESGO EXTREMO</v>
      </c>
    </row>
    <row r="17" spans="1:7" ht="75" x14ac:dyDescent="0.25">
      <c r="A17" s="90">
        <v>9</v>
      </c>
      <c r="B17" s="133" t="str">
        <f>+VLOOKUP(A17,'IDENTIFICACIÓN DEL RC'!$A$8:$E$30,2,0)</f>
        <v>Gestión de Comunicaciones</v>
      </c>
      <c r="C17" s="131" t="str">
        <f>+VLOOKUP(A17,'IDENTIFICACIÓN DEL RC'!$A$8:$E$30,3,0)</f>
        <v>Ausencia de protocolos de Custodia de la información confidencial de la Institución.
Inoperancia de algunos funcionarios.
Incumplimiento de funciones por acción u omisión.
Falta de capacitación para los funcionarios.</v>
      </c>
      <c r="D17" s="90">
        <v>1</v>
      </c>
      <c r="E17" s="90">
        <v>13</v>
      </c>
      <c r="F17" s="82" t="str">
        <f t="shared" si="0"/>
        <v>CATASTROFICO</v>
      </c>
      <c r="G17" s="154" t="str">
        <f t="shared" si="1"/>
        <v>ZONA RIESGO EXTREMO</v>
      </c>
    </row>
    <row r="18" spans="1:7" ht="105" x14ac:dyDescent="0.25">
      <c r="A18" s="90">
        <v>10</v>
      </c>
      <c r="B18" s="133" t="str">
        <f>+VLOOKUP(A18,'IDENTIFICACIÓN DEL RC'!$A$8:$E$30,2,0)</f>
        <v>Gestión de Emergencias</v>
      </c>
      <c r="C18" s="131" t="str">
        <f>+VLOOKUP(A18,'IDENTIFICACIÓN DEL RC'!$A$8:$E$30,3,0)</f>
        <v>Indisponibilidad, manipulación, alteración, perdida o mal uso de la información por parte del personal del C4, Operadores externos así como terceros no vinculados al C4.
Posible pérdida de documentos o información pública</v>
      </c>
      <c r="D18" s="90">
        <v>3</v>
      </c>
      <c r="E18" s="90">
        <v>6</v>
      </c>
      <c r="F18" s="82" t="str">
        <f t="shared" si="0"/>
        <v>MAYOR</v>
      </c>
      <c r="G18" s="154" t="str">
        <f t="shared" si="1"/>
        <v>ZONA RIESGO EXTREMO</v>
      </c>
    </row>
    <row r="19" spans="1:7" ht="30" x14ac:dyDescent="0.25">
      <c r="A19" s="90">
        <v>11</v>
      </c>
      <c r="B19" s="133" t="str">
        <f>+VLOOKUP(A19,'IDENTIFICACIÓN DEL RC'!$A$8:$E$30,2,0)</f>
        <v>Gestión de Recursos Físicos y Documental</v>
      </c>
      <c r="C19" s="131" t="str">
        <f>+VLOOKUP(A19,'IDENTIFICACIÓN DEL RC'!$A$8:$E$30,3,0)</f>
        <v xml:space="preserve">Desconocimiento o incumplimiento de las políticas y procedimientos de Gestión Documental. </v>
      </c>
      <c r="D19" s="90">
        <v>1</v>
      </c>
      <c r="E19" s="90">
        <v>9</v>
      </c>
      <c r="F19" s="82" t="str">
        <f t="shared" si="0"/>
        <v>MAYOR</v>
      </c>
      <c r="G19" s="154" t="str">
        <f t="shared" si="1"/>
        <v>ZONA RIESGO ALTO</v>
      </c>
    </row>
    <row r="20" spans="1:7" ht="45" x14ac:dyDescent="0.25">
      <c r="A20" s="90">
        <v>12</v>
      </c>
      <c r="B20" s="133" t="str">
        <f>+VLOOKUP(A20,'IDENTIFICACIÓN DEL RC'!$A$8:$E$30,2,0)</f>
        <v>Gestión de Recursos Físicos y Documental</v>
      </c>
      <c r="C20" s="131" t="str">
        <f>+VLOOKUP(A20,'IDENTIFICACIÓN DEL RC'!$A$8:$E$30,3,0)</f>
        <v>Incumplimiento por parte de los servidores de lo establecido en las resoluciones, circulares, procedimientos y políticas, para la administración de bienes.</v>
      </c>
      <c r="D20" s="90">
        <v>1</v>
      </c>
      <c r="E20" s="90">
        <v>8</v>
      </c>
      <c r="F20" s="82" t="str">
        <f t="shared" si="0"/>
        <v>MAYOR</v>
      </c>
      <c r="G20" s="154" t="str">
        <f t="shared" si="1"/>
        <v>ZONA RIESGO ALTO</v>
      </c>
    </row>
    <row r="21" spans="1:7" ht="75" x14ac:dyDescent="0.25">
      <c r="A21" s="90">
        <v>13</v>
      </c>
      <c r="B21" s="133" t="str">
        <f>+VLOOKUP(A21,'IDENTIFICACIÓN DEL RC'!$A$8:$E$30,2,0)</f>
        <v>Gestión de Seguridad y Convivencia</v>
      </c>
      <c r="C21" s="131" t="str">
        <f>+VLOOKUP(A21,'IDENTIFICACIÓN DEL RC'!$A$8:$E$30,3,0)</f>
        <v>Ausencia de una cultura de la seguridad de la información que garantice que el funcionario o contratista conozca sus deberes y responsabilidades en la preservación de la confidencialidad de la información, lo que con llevaría al riesgo mencionado.</v>
      </c>
      <c r="D21" s="90">
        <v>1</v>
      </c>
      <c r="E21" s="90">
        <v>3</v>
      </c>
      <c r="F21" s="82" t="str">
        <f t="shared" si="0"/>
        <v>MODERADO</v>
      </c>
      <c r="G21" s="154" t="str">
        <f t="shared" si="1"/>
        <v>ZONA RIESGO MODERADO</v>
      </c>
    </row>
    <row r="22" spans="1:7" ht="90" x14ac:dyDescent="0.25">
      <c r="A22" s="90">
        <v>14</v>
      </c>
      <c r="B22" s="133" t="str">
        <f>+VLOOKUP(A22,'IDENTIFICACIÓN DEL RC'!$A$8:$E$30,2,0)</f>
        <v>Gestión de Tecnología de Información</v>
      </c>
      <c r="C22" s="131" t="str">
        <f>+VLOOKUP(A22,'IDENTIFICACIÓN DEL RC'!$A$8:$E$30,3,0)</f>
        <v>Ausencia de controles que mitiguen los riesgos de fuga de información adecuada protección de los activos de información que contienen información clasificada o reservada. 
Falta de consideraciones relevantes en las clausulas de confidencialidad de la minuta contractual.</v>
      </c>
      <c r="D22" s="90">
        <v>2</v>
      </c>
      <c r="E22" s="90">
        <v>17</v>
      </c>
      <c r="F22" s="82" t="str">
        <f t="shared" si="0"/>
        <v>CATASTROFICO</v>
      </c>
      <c r="G22" s="154" t="str">
        <f t="shared" si="1"/>
        <v>ZONA RIESGO EXTREMO</v>
      </c>
    </row>
    <row r="23" spans="1:7" ht="30" x14ac:dyDescent="0.25">
      <c r="A23" s="90">
        <v>15</v>
      </c>
      <c r="B23" s="133" t="str">
        <f>+VLOOKUP(A23,'IDENTIFICACIÓN DEL RC'!$A$8:$E$30,2,0)</f>
        <v>Gestión de Tecnología de Información</v>
      </c>
      <c r="C23" s="131" t="str">
        <f>+VLOOKUP(A23,'IDENTIFICACIÓN DEL RC'!$A$8:$E$30,3,0)</f>
        <v>Manipulación y/o Modificación de información de la entidad por usuarios o procesos no autorizados.</v>
      </c>
      <c r="D23" s="90">
        <v>2</v>
      </c>
      <c r="E23" s="90">
        <v>17</v>
      </c>
      <c r="F23" s="82" t="str">
        <f t="shared" si="0"/>
        <v>CATASTROFICO</v>
      </c>
      <c r="G23" s="154" t="str">
        <f t="shared" si="1"/>
        <v>ZONA RIESGO EXTREMO</v>
      </c>
    </row>
    <row r="24" spans="1:7" ht="60" x14ac:dyDescent="0.25">
      <c r="A24" s="90">
        <v>16</v>
      </c>
      <c r="B24" s="133" t="str">
        <f>+VLOOKUP(A24,'IDENTIFICACIÓN DEL RC'!$A$8:$E$30,2,0)</f>
        <v>Gestión Financiera</v>
      </c>
      <c r="C24" s="131" t="str">
        <f>+VLOOKUP(A24,'IDENTIFICACIÓN DEL RC'!$A$8:$E$30,3,0)</f>
        <v>Adulteración de los documentos legales soporte de pago
Incumplimiento de funciones por acción u omisión
Falta de personal capacitado para brindar atención y servicio</v>
      </c>
      <c r="D24" s="90">
        <v>4</v>
      </c>
      <c r="E24" s="90">
        <v>5</v>
      </c>
      <c r="F24" s="82" t="str">
        <f t="shared" si="0"/>
        <v>MODERADO</v>
      </c>
      <c r="G24" s="154" t="str">
        <f t="shared" si="1"/>
        <v>ZONA RIESGO ALTO</v>
      </c>
    </row>
    <row r="25" spans="1:7" ht="30" x14ac:dyDescent="0.25">
      <c r="A25" s="90">
        <v>17</v>
      </c>
      <c r="B25" s="133" t="str">
        <f>+VLOOKUP(A25,'IDENTIFICACIÓN DEL RC'!$A$8:$E$30,2,0)</f>
        <v>Gestión Humana</v>
      </c>
      <c r="C25" s="131" t="str">
        <f>+VLOOKUP(A25,'IDENTIFICACIÓN DEL RC'!$A$8:$E$30,3,0)</f>
        <v>Posible intercambio de dadivas entre el funcionario responsable y el contratista no apto para la vacante.</v>
      </c>
      <c r="D25" s="90">
        <v>2</v>
      </c>
      <c r="E25" s="90">
        <v>12</v>
      </c>
      <c r="F25" s="82" t="str">
        <f t="shared" si="0"/>
        <v>CATASTROFICO</v>
      </c>
      <c r="G25" s="154" t="str">
        <f t="shared" si="1"/>
        <v>ZONA RIESGO EXTREMO</v>
      </c>
    </row>
    <row r="26" spans="1:7" ht="135" x14ac:dyDescent="0.25">
      <c r="A26" s="90">
        <v>18</v>
      </c>
      <c r="B26" s="133" t="str">
        <f>+VLOOKUP(A26,'IDENTIFICACIÓN DEL RC'!$A$8:$E$30,2,0)</f>
        <v>Gestión Humana</v>
      </c>
      <c r="C26" s="131" t="str">
        <f>+VLOOKUP(A26,'IDENTIFICACIÓN DEL RC'!$A$8:$E$30,3,0)</f>
        <v>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v>
      </c>
      <c r="D26" s="90">
        <v>3</v>
      </c>
      <c r="E26" s="90">
        <v>12</v>
      </c>
      <c r="F26" s="82" t="str">
        <f t="shared" si="0"/>
        <v>CATASTROFICO</v>
      </c>
      <c r="G26" s="154" t="str">
        <f t="shared" si="1"/>
        <v>ZONA RIESGO EXTREMO</v>
      </c>
    </row>
    <row r="27" spans="1:7" ht="90" x14ac:dyDescent="0.25">
      <c r="A27" s="90">
        <v>19</v>
      </c>
      <c r="B27" s="133" t="str">
        <f>+VLOOKUP(A27,'IDENTIFICACIÓN DEL RC'!$A$8:$E$30,2,0)</f>
        <v>Gestión Jurídica y Contractual</v>
      </c>
      <c r="C27" s="131" t="str">
        <f>+VLOOKUP(A27,'IDENTIFICACIÓN DEL RC'!$A$8:$E$30,3,0)</f>
        <v xml:space="preserve"> Determinar requisitos excluyentes en el proceso que se adelanta lo cual permitiría el direccionamiento de contratos y el favorecimiento a terceros.
Falta de capacitación de los funcionarios que adelantan los procesos de contratación</v>
      </c>
      <c r="D27" s="90">
        <v>2</v>
      </c>
      <c r="E27" s="90">
        <v>16</v>
      </c>
      <c r="F27" s="82" t="str">
        <f t="shared" si="0"/>
        <v>CATASTROFICO</v>
      </c>
      <c r="G27" s="154" t="str">
        <f t="shared" si="1"/>
        <v>ZONA RIESGO EXTREMO</v>
      </c>
    </row>
    <row r="28" spans="1:7" ht="45" x14ac:dyDescent="0.25">
      <c r="A28" s="90">
        <v>20</v>
      </c>
      <c r="B28" s="133" t="str">
        <f>+VLOOKUP(A28,'IDENTIFICACIÓN DEL RC'!$A$8:$E$30,2,0)</f>
        <v>Gestión Jurídica y Contractual</v>
      </c>
      <c r="C28" s="131" t="str">
        <f>+VLOOKUP(A28,'IDENTIFICACIÓN DEL RC'!$A$8:$E$30,3,0)</f>
        <v>Desconocimiento de la norma
Desconocimiento de funciones
Desidia</v>
      </c>
      <c r="D28" s="90">
        <v>1</v>
      </c>
      <c r="E28" s="90">
        <v>13</v>
      </c>
      <c r="F28" s="82" t="str">
        <f t="shared" ref="F28" si="3">IF(AND(E28&lt;=5),"MODERADO",IF(AND(E28&gt;=6,E28&lt;=11),"MAYOR",IF(AND(E28&gt;=12),"CATASTROFICO")))</f>
        <v>CATASTROFICO</v>
      </c>
      <c r="G28" s="154" t="str">
        <f t="shared" ref="G28" si="4">IF(OR(AND(D28=1,F28="MODERADO"),AND(D28=2,F28="MODERADO")),"ZONA RIESGO MODERADO",IF(OR(AND(D28=4,F28="MODERADO"),AND(D28=3,F28="MODERADO"),AND(D28=2,F28="MAYOR"),AND(D28=1,F28="MAYOR")),"ZONA RIESGO ALTO",IF(OR(AND(D28=5,F28="MODERADO"),AND(D28=5,F28="MAYOR"),AND(D28=4,F28="MAYOR"),AND(D28=3,F28="MAYOR"),AND(D28&lt;=5,F28="CATASTROFICO")),"ZONA RIESGO EXTREMO",0)))</f>
        <v>ZONA RIESGO EXTREMO</v>
      </c>
    </row>
    <row r="29" spans="1:7" ht="45" x14ac:dyDescent="0.25">
      <c r="A29" s="90">
        <v>21</v>
      </c>
      <c r="B29" s="133" t="str">
        <f>+VLOOKUP(A29,'IDENTIFICACIÓN DEL RC'!$A$8:$E$30,2,0)</f>
        <v>Seguimiento y Monitoreo al Sistema de Control Interno</v>
      </c>
      <c r="C29" s="131" t="str">
        <f>+VLOOKUP(A29,'IDENTIFICACIÓN DEL RC'!$A$8:$E$30,3,0)</f>
        <v xml:space="preserve">Desconocimiento u omisión de las normas de auditoria generalmente aceptadas o 
Impedimentos y/o conflictos de interés no comunicados. </v>
      </c>
      <c r="D29" s="90">
        <v>1</v>
      </c>
      <c r="E29" s="90">
        <v>12</v>
      </c>
      <c r="F29" s="82" t="str">
        <f t="shared" si="0"/>
        <v>CATASTROFICO</v>
      </c>
      <c r="G29" s="154" t="str">
        <f t="shared" si="1"/>
        <v>ZONA RIESGO EXTREMO</v>
      </c>
    </row>
    <row r="30" spans="1:7" x14ac:dyDescent="0.25">
      <c r="A30" s="90">
        <v>22</v>
      </c>
      <c r="B30" s="133" t="str">
        <f>+VLOOKUP(A30,'IDENTIFICACIÓN DEL RC'!$A$8:$E$30,2,0)</f>
        <v>Atención y Servicio al Ciudadano</v>
      </c>
      <c r="C30" s="131" t="str">
        <f>+VLOOKUP(A30,'IDENTIFICACIÓN DEL RC'!$A$8:$E$30,3,0)</f>
        <v>Falta de personal capacitado</v>
      </c>
      <c r="D30" s="90">
        <v>3</v>
      </c>
      <c r="E30" s="90">
        <v>11</v>
      </c>
      <c r="F30" s="82" t="str">
        <f t="shared" ref="F30" si="5">IF(AND(E30&lt;=5),"MODERADO",IF(AND(E30&gt;=6,E30&lt;=11),"MAYOR",IF(AND(E30&gt;=12),"CATASTROFICO")))</f>
        <v>MAYOR</v>
      </c>
      <c r="G30" s="154" t="str">
        <f t="shared" ref="G30" si="6">IF(OR(AND(D30=1,F30="MODERADO"),AND(D30=2,F30="MODERADO")),"ZONA RIESGO MODERADO",IF(OR(AND(D30=4,F30="MODERADO"),AND(D30=3,F30="MODERADO"),AND(D30=2,F30="MAYOR"),AND(D30=1,F30="MAYOR")),"ZONA RIESGO ALTO",IF(OR(AND(D30=5,F30="MODERADO"),AND(D30=5,F30="MAYOR"),AND(D30=4,F30="MAYOR"),AND(D30=3,F30="MAYOR"),AND(D30&lt;=5,F30="CATASTROFICO")),"ZONA RIESGO EXTREMO",0)))</f>
        <v>ZONA RIESGO EXTREMO</v>
      </c>
    </row>
  </sheetData>
  <autoFilter ref="A8:G8" xr:uid="{49264252-D0D6-4A83-817F-FF2A6A2B574C}"/>
  <mergeCells count="8">
    <mergeCell ref="A6:G7"/>
    <mergeCell ref="A1:A5"/>
    <mergeCell ref="F4:F5"/>
    <mergeCell ref="G4:G5"/>
    <mergeCell ref="D1:E3"/>
    <mergeCell ref="D4:E5"/>
    <mergeCell ref="B1:C3"/>
    <mergeCell ref="B4:C5"/>
  </mergeCells>
  <conditionalFormatting sqref="F9:F12 F19:F27 F15:F17 F29">
    <cfRule type="containsText" dxfId="59" priority="35" operator="containsText" text="MAYOR">
      <formula>NOT(ISERROR(SEARCH("MAYOR",F9)))</formula>
    </cfRule>
    <cfRule type="containsText" dxfId="58" priority="37" operator="containsText" text="MODERADO">
      <formula>NOT(ISERROR(SEARCH("MODERADO",F9)))</formula>
    </cfRule>
    <cfRule type="containsText" dxfId="57" priority="38" operator="containsText" text="CATASTROFICO">
      <formula>NOT(ISERROR(SEARCH("CATASTROFICO",F9)))</formula>
    </cfRule>
  </conditionalFormatting>
  <conditionalFormatting sqref="G9:G12 G19:G27 G15:G17 G29">
    <cfRule type="containsText" dxfId="56" priority="32" operator="containsText" text="ZONA RIESGO MODERADO">
      <formula>NOT(ISERROR(SEARCH("ZONA RIESGO MODERADO",G9)))</formula>
    </cfRule>
    <cfRule type="containsText" dxfId="55" priority="33" operator="containsText" text="ZONA RIESGO ALTO">
      <formula>NOT(ISERROR(SEARCH("ZONA RIESGO ALTO",G9)))</formula>
    </cfRule>
    <cfRule type="containsText" dxfId="54" priority="34" operator="containsText" text="ZONA RIESGO EXTREMO">
      <formula>NOT(ISERROR(SEARCH("ZONA RIESGO EXTREMO",G9)))</formula>
    </cfRule>
  </conditionalFormatting>
  <conditionalFormatting sqref="F18">
    <cfRule type="containsText" dxfId="53" priority="28" operator="containsText" text="MAYOR">
      <formula>NOT(ISERROR(SEARCH("MAYOR",F18)))</formula>
    </cfRule>
    <cfRule type="containsText" dxfId="52" priority="29" operator="containsText" text="MODERADO">
      <formula>NOT(ISERROR(SEARCH("MODERADO",F18)))</formula>
    </cfRule>
    <cfRule type="containsText" dxfId="51" priority="30" operator="containsText" text="CATASTROFICO">
      <formula>NOT(ISERROR(SEARCH("CATASTROFICO",F18)))</formula>
    </cfRule>
  </conditionalFormatting>
  <conditionalFormatting sqref="G18">
    <cfRule type="containsText" dxfId="50" priority="25" operator="containsText" text="ZONA RIESGO MODERADO">
      <formula>NOT(ISERROR(SEARCH("ZONA RIESGO MODERADO",G18)))</formula>
    </cfRule>
    <cfRule type="containsText" dxfId="49" priority="26" operator="containsText" text="ZONA RIESGO ALTO">
      <formula>NOT(ISERROR(SEARCH("ZONA RIESGO ALTO",G18)))</formula>
    </cfRule>
    <cfRule type="containsText" dxfId="48" priority="27" operator="containsText" text="ZONA RIESGO EXTREMO">
      <formula>NOT(ISERROR(SEARCH("ZONA RIESGO EXTREMO",G18)))</formula>
    </cfRule>
  </conditionalFormatting>
  <conditionalFormatting sqref="F13:F14">
    <cfRule type="containsText" dxfId="47" priority="22" operator="containsText" text="MAYOR">
      <formula>NOT(ISERROR(SEARCH("MAYOR",F13)))</formula>
    </cfRule>
    <cfRule type="containsText" dxfId="46" priority="23" operator="containsText" text="MODERADO">
      <formula>NOT(ISERROR(SEARCH("MODERADO",F13)))</formula>
    </cfRule>
    <cfRule type="containsText" dxfId="45" priority="24" operator="containsText" text="CATASTROFICO">
      <formula>NOT(ISERROR(SEARCH("CATASTROFICO",F13)))</formula>
    </cfRule>
  </conditionalFormatting>
  <conditionalFormatting sqref="G13:G14">
    <cfRule type="containsText" dxfId="44" priority="19" operator="containsText" text="ZONA RIESGO MODERADO">
      <formula>NOT(ISERROR(SEARCH("ZONA RIESGO MODERADO",G13)))</formula>
    </cfRule>
    <cfRule type="containsText" dxfId="43" priority="20" operator="containsText" text="ZONA RIESGO ALTO">
      <formula>NOT(ISERROR(SEARCH("ZONA RIESGO ALTO",G13)))</formula>
    </cfRule>
    <cfRule type="containsText" dxfId="42" priority="21" operator="containsText" text="ZONA RIESGO EXTREMO">
      <formula>NOT(ISERROR(SEARCH("ZONA RIESGO EXTREMO",G13)))</formula>
    </cfRule>
  </conditionalFormatting>
  <conditionalFormatting sqref="F28">
    <cfRule type="containsText" dxfId="41" priority="10" operator="containsText" text="MAYOR">
      <formula>NOT(ISERROR(SEARCH("MAYOR",F28)))</formula>
    </cfRule>
    <cfRule type="containsText" dxfId="40" priority="11" operator="containsText" text="MODERADO">
      <formula>NOT(ISERROR(SEARCH("MODERADO",F28)))</formula>
    </cfRule>
    <cfRule type="containsText" dxfId="39" priority="12" operator="containsText" text="CATASTROFICO">
      <formula>NOT(ISERROR(SEARCH("CATASTROFICO",F28)))</formula>
    </cfRule>
  </conditionalFormatting>
  <conditionalFormatting sqref="G28">
    <cfRule type="containsText" dxfId="38" priority="7" operator="containsText" text="ZONA RIESGO MODERADO">
      <formula>NOT(ISERROR(SEARCH("ZONA RIESGO MODERADO",G28)))</formula>
    </cfRule>
    <cfRule type="containsText" dxfId="37" priority="8" operator="containsText" text="ZONA RIESGO ALTO">
      <formula>NOT(ISERROR(SEARCH("ZONA RIESGO ALTO",G28)))</formula>
    </cfRule>
    <cfRule type="containsText" dxfId="36" priority="9" operator="containsText" text="ZONA RIESGO EXTREMO">
      <formula>NOT(ISERROR(SEARCH("ZONA RIESGO EXTREMO",G28)))</formula>
    </cfRule>
  </conditionalFormatting>
  <conditionalFormatting sqref="F30">
    <cfRule type="containsText" dxfId="35" priority="4" operator="containsText" text="MAYOR">
      <formula>NOT(ISERROR(SEARCH("MAYOR",F30)))</formula>
    </cfRule>
    <cfRule type="containsText" dxfId="34" priority="5" operator="containsText" text="MODERADO">
      <formula>NOT(ISERROR(SEARCH("MODERADO",F30)))</formula>
    </cfRule>
    <cfRule type="containsText" dxfId="33" priority="6" operator="containsText" text="CATASTROFICO">
      <formula>NOT(ISERROR(SEARCH("CATASTROFICO",F30)))</formula>
    </cfRule>
  </conditionalFormatting>
  <conditionalFormatting sqref="G30">
    <cfRule type="containsText" dxfId="32" priority="1" operator="containsText" text="ZONA RIESGO MODERADO">
      <formula>NOT(ISERROR(SEARCH("ZONA RIESGO MODERADO",G30)))</formula>
    </cfRule>
    <cfRule type="containsText" dxfId="31" priority="2" operator="containsText" text="ZONA RIESGO ALTO">
      <formula>NOT(ISERROR(SEARCH("ZONA RIESGO ALTO",G30)))</formula>
    </cfRule>
    <cfRule type="containsText" dxfId="30" priority="3" operator="containsText" text="ZONA RIESGO EXTREMO">
      <formula>NOT(ISERROR(SEARCH("ZONA RIESGO EXTREMO",G30)))</formula>
    </cfRule>
  </conditionalFormatting>
  <pageMargins left="0.7" right="0.7" top="0.75" bottom="0.75" header="0.3" footer="0.3"/>
  <pageSetup paperSize="9" scale="38" orientation="portrait" r:id="rId1"/>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500-000000000000}">
          <x14:formula1>
            <xm:f>'TABLA DE INFORMACIÓN'!$E$5:$E$9</xm:f>
          </x14:formula1>
          <xm:sqref>D9:D30</xm:sqref>
        </x14:dataValidation>
        <x14:dataValidation type="list" allowBlank="1" showInputMessage="1" showErrorMessage="1" xr:uid="{00000000-0002-0000-0500-000001000000}">
          <x14:formula1>
            <xm:f>'TABLA DE INFORMACIÓN'!$AE$4:$AE$22</xm:f>
          </x14:formula1>
          <xm:sqref>E9:E30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tabColor rgb="FF92D050"/>
  </sheetPr>
  <dimension ref="A1:T47"/>
  <sheetViews>
    <sheetView view="pageBreakPreview" zoomScale="60" zoomScaleNormal="70" workbookViewId="0">
      <pane xSplit="1" ySplit="8" topLeftCell="B9" activePane="bottomRight" state="frozen"/>
      <selection pane="topRight" activeCell="B4" sqref="B4:C5"/>
      <selection pane="bottomLeft" activeCell="B4" sqref="B4:C5"/>
      <selection pane="bottomRight" activeCell="B9" sqref="B9"/>
    </sheetView>
  </sheetViews>
  <sheetFormatPr baseColWidth="10" defaultColWidth="11.42578125" defaultRowHeight="15" x14ac:dyDescent="0.25"/>
  <cols>
    <col min="1" max="2" width="20.28515625" style="73" customWidth="1"/>
    <col min="3" max="3" width="41.42578125" style="73" customWidth="1"/>
    <col min="4" max="4" width="11.140625" style="73" customWidth="1"/>
    <col min="5" max="5" width="13.5703125" style="73" customWidth="1"/>
    <col min="6" max="6" width="110.42578125" style="73" customWidth="1"/>
    <col min="7" max="7" width="23.140625" style="73" customWidth="1"/>
    <col min="8" max="8" width="22.5703125" style="73" customWidth="1"/>
    <col min="9" max="9" width="25.28515625" style="73" bestFit="1" customWidth="1"/>
    <col min="10" max="10" width="23.85546875" style="73" bestFit="1" customWidth="1"/>
    <col min="11" max="11" width="28.42578125" style="73" customWidth="1"/>
    <col min="12" max="12" width="37.140625" style="73" customWidth="1"/>
    <col min="13" max="13" width="38.42578125" style="73" customWidth="1"/>
    <col min="14" max="14" width="16.42578125" style="73" customWidth="1"/>
    <col min="15" max="15" width="17.42578125" style="73" customWidth="1"/>
    <col min="16" max="16" width="23.5703125" style="73" customWidth="1"/>
    <col min="17" max="17" width="24.85546875" style="73" customWidth="1"/>
    <col min="18" max="18" width="13.140625" style="73" customWidth="1"/>
    <col min="19" max="16384" width="11.42578125" style="73"/>
  </cols>
  <sheetData>
    <row r="1" spans="1:18" ht="15.75" thickBot="1" x14ac:dyDescent="0.3">
      <c r="A1" s="197"/>
      <c r="B1" s="248" t="s">
        <v>0</v>
      </c>
      <c r="C1" s="249"/>
      <c r="D1" s="249"/>
      <c r="E1" s="249"/>
      <c r="F1" s="249"/>
      <c r="G1" s="249"/>
      <c r="H1" s="249"/>
      <c r="I1" s="249"/>
      <c r="J1" s="250"/>
      <c r="K1" s="225" t="s">
        <v>1</v>
      </c>
      <c r="L1" s="226"/>
      <c r="M1" s="226"/>
      <c r="N1" s="226"/>
      <c r="O1" s="226"/>
      <c r="P1" s="204"/>
      <c r="Q1" s="138" t="s">
        <v>2</v>
      </c>
      <c r="R1" s="79" t="s">
        <v>3</v>
      </c>
    </row>
    <row r="2" spans="1:18" ht="15.75" thickBot="1" x14ac:dyDescent="0.3">
      <c r="A2" s="197"/>
      <c r="B2" s="251"/>
      <c r="C2" s="252"/>
      <c r="D2" s="252"/>
      <c r="E2" s="252"/>
      <c r="F2" s="252"/>
      <c r="G2" s="252"/>
      <c r="H2" s="252"/>
      <c r="I2" s="252"/>
      <c r="J2" s="253"/>
      <c r="K2" s="227"/>
      <c r="L2" s="228"/>
      <c r="M2" s="228"/>
      <c r="N2" s="228"/>
      <c r="O2" s="228"/>
      <c r="P2" s="205"/>
      <c r="Q2" s="138" t="s">
        <v>4</v>
      </c>
      <c r="R2" s="74">
        <v>15</v>
      </c>
    </row>
    <row r="3" spans="1:18" ht="15.75" thickBot="1" x14ac:dyDescent="0.3">
      <c r="A3" s="197"/>
      <c r="B3" s="254"/>
      <c r="C3" s="255"/>
      <c r="D3" s="255"/>
      <c r="E3" s="255"/>
      <c r="F3" s="255"/>
      <c r="G3" s="255"/>
      <c r="H3" s="255"/>
      <c r="I3" s="255"/>
      <c r="J3" s="256"/>
      <c r="K3" s="229"/>
      <c r="L3" s="230"/>
      <c r="M3" s="230"/>
      <c r="N3" s="230"/>
      <c r="O3" s="230"/>
      <c r="P3" s="206"/>
      <c r="Q3" s="139" t="s">
        <v>5</v>
      </c>
      <c r="R3" s="93">
        <v>43475</v>
      </c>
    </row>
    <row r="4" spans="1:18" ht="15" customHeight="1" x14ac:dyDescent="0.25">
      <c r="A4" s="197"/>
      <c r="B4" s="248" t="s">
        <v>6</v>
      </c>
      <c r="C4" s="249"/>
      <c r="D4" s="249"/>
      <c r="E4" s="249"/>
      <c r="F4" s="249"/>
      <c r="G4" s="249"/>
      <c r="H4" s="249"/>
      <c r="I4" s="249"/>
      <c r="J4" s="250"/>
      <c r="K4" s="225" t="s">
        <v>14</v>
      </c>
      <c r="L4" s="226"/>
      <c r="M4" s="226"/>
      <c r="N4" s="226"/>
      <c r="O4" s="226"/>
      <c r="P4" s="204"/>
      <c r="Q4" s="200" t="s">
        <v>634</v>
      </c>
      <c r="R4" s="202" t="s">
        <v>603</v>
      </c>
    </row>
    <row r="5" spans="1:18" ht="15.75" thickBot="1" x14ac:dyDescent="0.3">
      <c r="A5" s="197"/>
      <c r="B5" s="254"/>
      <c r="C5" s="255"/>
      <c r="D5" s="255"/>
      <c r="E5" s="255"/>
      <c r="F5" s="255"/>
      <c r="G5" s="255"/>
      <c r="H5" s="255"/>
      <c r="I5" s="255"/>
      <c r="J5" s="256"/>
      <c r="K5" s="229"/>
      <c r="L5" s="230"/>
      <c r="M5" s="230"/>
      <c r="N5" s="230"/>
      <c r="O5" s="230"/>
      <c r="P5" s="206"/>
      <c r="Q5" s="201"/>
      <c r="R5" s="203"/>
    </row>
    <row r="6" spans="1:18" x14ac:dyDescent="0.25">
      <c r="A6" s="280" t="s">
        <v>302</v>
      </c>
      <c r="B6" s="280"/>
      <c r="C6" s="280"/>
      <c r="D6" s="280"/>
      <c r="E6" s="280"/>
      <c r="F6" s="280"/>
      <c r="G6" s="280"/>
      <c r="H6" s="280"/>
      <c r="I6" s="280"/>
      <c r="J6" s="280"/>
      <c r="K6" s="280"/>
      <c r="L6" s="280"/>
      <c r="M6" s="280"/>
      <c r="N6" s="280"/>
      <c r="O6" s="280"/>
      <c r="P6" s="280"/>
      <c r="Q6" s="280"/>
      <c r="R6" s="283"/>
    </row>
    <row r="7" spans="1:18" ht="15.75" thickBot="1" x14ac:dyDescent="0.3">
      <c r="A7" s="336"/>
      <c r="B7" s="336"/>
      <c r="C7" s="336"/>
      <c r="D7" s="336"/>
      <c r="E7" s="336"/>
      <c r="F7" s="336"/>
      <c r="G7" s="336"/>
      <c r="H7" s="336"/>
      <c r="I7" s="336"/>
      <c r="J7" s="336"/>
      <c r="K7" s="336"/>
      <c r="L7" s="336"/>
      <c r="M7" s="336"/>
      <c r="N7" s="336"/>
      <c r="O7" s="336"/>
      <c r="P7" s="336"/>
      <c r="Q7" s="336"/>
      <c r="R7" s="337"/>
    </row>
    <row r="8" spans="1:18" ht="39" thickBot="1" x14ac:dyDescent="0.3">
      <c r="A8" s="144" t="s">
        <v>101</v>
      </c>
      <c r="B8" s="143" t="s">
        <v>102</v>
      </c>
      <c r="C8" s="143" t="s">
        <v>104</v>
      </c>
      <c r="D8" s="145" t="s">
        <v>303</v>
      </c>
      <c r="E8" s="145" t="s">
        <v>304</v>
      </c>
      <c r="F8" s="145" t="s">
        <v>305</v>
      </c>
      <c r="G8" s="145" t="s">
        <v>306</v>
      </c>
      <c r="H8" s="145" t="s">
        <v>307</v>
      </c>
      <c r="I8" s="146" t="s">
        <v>308</v>
      </c>
      <c r="J8" s="145" t="s">
        <v>309</v>
      </c>
      <c r="K8" s="146" t="s">
        <v>310</v>
      </c>
      <c r="L8" s="146" t="s">
        <v>311</v>
      </c>
      <c r="M8" s="146" t="s">
        <v>312</v>
      </c>
      <c r="N8" s="146" t="s">
        <v>313</v>
      </c>
      <c r="O8" s="146" t="s">
        <v>314</v>
      </c>
      <c r="P8" s="146" t="s">
        <v>315</v>
      </c>
      <c r="Q8" s="146" t="s">
        <v>316</v>
      </c>
      <c r="R8" s="147" t="s">
        <v>317</v>
      </c>
    </row>
    <row r="9" spans="1:18" ht="165.75" customHeight="1" x14ac:dyDescent="0.25">
      <c r="A9" s="90">
        <v>1</v>
      </c>
      <c r="B9" s="155" t="str">
        <f>+VLOOKUP(A9,'IDENTIFICACIÓN DEL RC'!$A$8:$E$30,2,0)</f>
        <v xml:space="preserve">Acceso y Fortalecimiento a la Justicia </v>
      </c>
      <c r="C9" s="131" t="str">
        <f>+VLOOKUP('CONTROL DEL RC'!A9,'IDENTIFICACIÓN DEL RC'!$A$8:$E$30,4,0)</f>
        <v>Registrar información falsa en un informe de un proceso vinculado al PDJJR (Programa de Justicia Juvenil Restaurativa)</v>
      </c>
      <c r="D9" s="155">
        <v>1</v>
      </c>
      <c r="E9" s="151" t="s">
        <v>318</v>
      </c>
      <c r="F9" s="155" t="s">
        <v>607</v>
      </c>
      <c r="G9" s="90" t="s">
        <v>319</v>
      </c>
      <c r="H9" s="90" t="s">
        <v>320</v>
      </c>
      <c r="I9" s="90" t="s">
        <v>321</v>
      </c>
      <c r="J9" s="155" t="s">
        <v>322</v>
      </c>
      <c r="K9" s="90" t="s">
        <v>323</v>
      </c>
      <c r="L9" s="90" t="s">
        <v>324</v>
      </c>
      <c r="M9" s="90" t="s">
        <v>325</v>
      </c>
      <c r="N9" s="82">
        <f t="shared" ref="N9:N12" si="0">SUM(IF(G9="Preventivo",15,IF(G9="Detectivo",10,0)),
IF(H9="Asignado",15,0),
IF(I9="Adecuado",15,0),
IF(J9="Completa",10,IF(J9="Incompleta",5,0)),
IF(K9="Confiable",15,0),
IF(L9="SI",15,0),
IF(M9="Oportuna",15,0))</f>
        <v>100</v>
      </c>
      <c r="O9" s="82" t="str">
        <f t="shared" ref="O9:O12" si="1">IF(N9&gt;=96,"Fuerte",IF(AND(N9&gt;=85,N9&lt;96),"Moderado",IF(AND(N9&lt;=84,N9&gt;=0),"Debil","")))</f>
        <v>Fuerte</v>
      </c>
      <c r="P9" s="86" t="s">
        <v>326</v>
      </c>
      <c r="Q9" s="154" t="str">
        <f t="shared" ref="Q9:Q12" si="2">IF(AND(O9="Fuerte",P9="Fuerte"),"Fuerte",IF(AND(O9="Fuerte",P9="Moderado"),"Moderado",IF(AND(O9="Fuerte",P9="Debil"),"Debil",IF(AND(O9="Moderado",P9="Fuerte"),"Moderado",IF(AND(O9="Moderado",P9="Moderado"),"Moderado",IF(AND(O9="Moderado",P9="Debil"),"Debil",IF(AND(O9="Debil",P9="Fuerte"),"Debil",IF(AND(O9="Debil",P9="Moderado"),"Debil",IF(AND(O9="Debil",P9="Debil"),"Debil","SELECCIONAR CALIFICACION")))))))))</f>
        <v>Fuerte</v>
      </c>
      <c r="R9" s="77" t="str">
        <f t="shared" ref="R9:R12" si="3">IF(Q9="Fuerte","No","SI")</f>
        <v>No</v>
      </c>
    </row>
    <row r="10" spans="1:18" ht="124.5" customHeight="1" x14ac:dyDescent="0.25">
      <c r="A10" s="90">
        <v>2</v>
      </c>
      <c r="B10" s="155" t="str">
        <f>+VLOOKUP(A10,'IDENTIFICACIÓN DEL RC'!$A$8:$E$30,2,0)</f>
        <v xml:space="preserve">Acceso y Fortalecimiento a la Justicia </v>
      </c>
      <c r="C10" s="131" t="str">
        <f>+VLOOKUP('CONTROL DEL RC'!A10,'IDENTIFICACIÓN DEL RC'!$A$8:$E$30,4,0)</f>
        <v>Malas actuaciones de algunos de los Actores de Justicia Comunitaria quienes realizan cobros a los ciudadanos por fuera de los términos de ley.</v>
      </c>
      <c r="D10" s="155">
        <v>1</v>
      </c>
      <c r="E10" s="151" t="s">
        <v>318</v>
      </c>
      <c r="F10" s="155" t="s">
        <v>327</v>
      </c>
      <c r="G10" s="90" t="s">
        <v>319</v>
      </c>
      <c r="H10" s="90" t="s">
        <v>320</v>
      </c>
      <c r="I10" s="90" t="s">
        <v>321</v>
      </c>
      <c r="J10" s="155" t="s">
        <v>322</v>
      </c>
      <c r="K10" s="90" t="s">
        <v>323</v>
      </c>
      <c r="L10" s="90" t="s">
        <v>324</v>
      </c>
      <c r="M10" s="90" t="s">
        <v>325</v>
      </c>
      <c r="N10" s="82">
        <f t="shared" si="0"/>
        <v>100</v>
      </c>
      <c r="O10" s="82" t="str">
        <f t="shared" si="1"/>
        <v>Fuerte</v>
      </c>
      <c r="P10" s="86" t="s">
        <v>326</v>
      </c>
      <c r="Q10" s="154" t="str">
        <f t="shared" si="2"/>
        <v>Fuerte</v>
      </c>
      <c r="R10" s="77" t="str">
        <f t="shared" si="3"/>
        <v>No</v>
      </c>
    </row>
    <row r="11" spans="1:18" ht="106.5" customHeight="1" x14ac:dyDescent="0.25">
      <c r="A11" s="90">
        <v>2</v>
      </c>
      <c r="B11" s="155" t="str">
        <f>+VLOOKUP(A11,'IDENTIFICACIÓN DEL RC'!$A$8:$E$30,2,0)</f>
        <v xml:space="preserve">Acceso y Fortalecimiento a la Justicia </v>
      </c>
      <c r="C11" s="131" t="str">
        <f>+VLOOKUP('CONTROL DEL RC'!A11,'IDENTIFICACIÓN DEL RC'!$A$8:$E$30,4,0)</f>
        <v>Malas actuaciones de algunos de los Actores de Justicia Comunitaria quienes realizan cobros a los ciudadanos por fuera de los términos de ley.</v>
      </c>
      <c r="D11" s="155">
        <v>2</v>
      </c>
      <c r="E11" s="151" t="s">
        <v>318</v>
      </c>
      <c r="F11" s="155" t="s">
        <v>328</v>
      </c>
      <c r="G11" s="90" t="s">
        <v>319</v>
      </c>
      <c r="H11" s="90" t="s">
        <v>320</v>
      </c>
      <c r="I11" s="90" t="s">
        <v>321</v>
      </c>
      <c r="J11" s="155" t="s">
        <v>322</v>
      </c>
      <c r="K11" s="90" t="s">
        <v>323</v>
      </c>
      <c r="L11" s="90" t="s">
        <v>324</v>
      </c>
      <c r="M11" s="90" t="s">
        <v>325</v>
      </c>
      <c r="N11" s="82">
        <f t="shared" ref="N11" si="4">SUM(IF(G11="Preventivo",15,IF(G11="Detectivo",10,0)),
IF(H11="Asignado",15,0),
IF(I11="Adecuado",15,0),
IF(J11="Completa",10,IF(J11="Incompleta",5,0)),
IF(K11="Confiable",15,0),
IF(L11="SI",15,0),
IF(M11="Oportuna",15,0))</f>
        <v>100</v>
      </c>
      <c r="O11" s="82" t="str">
        <f t="shared" ref="O11" si="5">IF(N11&gt;=96,"Fuerte",IF(AND(N11&gt;=85,N11&lt;96),"Moderado",IF(AND(N11&lt;=84,N11&gt;=0),"Debil","")))</f>
        <v>Fuerte</v>
      </c>
      <c r="P11" s="86" t="s">
        <v>326</v>
      </c>
      <c r="Q11" s="154" t="str">
        <f t="shared" ref="Q11" si="6">IF(AND(O11="Fuerte",P11="Fuerte"),"Fuerte",IF(AND(O11="Fuerte",P11="Moderado"),"Moderado",IF(AND(O11="Fuerte",P11="Debil"),"Debil",IF(AND(O11="Moderado",P11="Fuerte"),"Moderado",IF(AND(O11="Moderado",P11="Moderado"),"Moderado",IF(AND(O11="Moderado",P11="Debil"),"Debil",IF(AND(O11="Debil",P11="Fuerte"),"Debil",IF(AND(O11="Debil",P11="Moderado"),"Debil",IF(AND(O11="Debil",P11="Debil"),"Debil","SELECCIONAR CALIFICACION")))))))))</f>
        <v>Fuerte</v>
      </c>
      <c r="R11" s="77" t="str">
        <f t="shared" ref="R11" si="7">IF(Q11="Fuerte","No","SI")</f>
        <v>No</v>
      </c>
    </row>
    <row r="12" spans="1:18" ht="115.5" customHeight="1" x14ac:dyDescent="0.25">
      <c r="A12" s="90">
        <v>3</v>
      </c>
      <c r="B12" s="155" t="str">
        <f>+VLOOKUP(A12,'IDENTIFICACIÓN DEL RC'!$A$8:$E$30,2,0)</f>
        <v xml:space="preserve">Acceso y Fortalecimiento a la Justicia </v>
      </c>
      <c r="C12" s="131" t="str">
        <f>+VLOOKUP('CONTROL DEL RC'!A12,'IDENTIFICACIÓN DEL RC'!$A$8:$E$30,4,0)</f>
        <v>Inconsistencias en la información estadística de los reportes de los Planes de Acción Territorial de la Dirección de Acceso a la Justicia.</v>
      </c>
      <c r="D12" s="155">
        <v>1</v>
      </c>
      <c r="E12" s="151" t="s">
        <v>318</v>
      </c>
      <c r="F12" s="155" t="s">
        <v>608</v>
      </c>
      <c r="G12" s="90" t="s">
        <v>319</v>
      </c>
      <c r="H12" s="90" t="s">
        <v>320</v>
      </c>
      <c r="I12" s="90" t="s">
        <v>321</v>
      </c>
      <c r="J12" s="155" t="s">
        <v>322</v>
      </c>
      <c r="K12" s="90" t="s">
        <v>323</v>
      </c>
      <c r="L12" s="90" t="s">
        <v>324</v>
      </c>
      <c r="M12" s="90" t="s">
        <v>325</v>
      </c>
      <c r="N12" s="82">
        <f t="shared" si="0"/>
        <v>100</v>
      </c>
      <c r="O12" s="82" t="str">
        <f t="shared" si="1"/>
        <v>Fuerte</v>
      </c>
      <c r="P12" s="86" t="s">
        <v>326</v>
      </c>
      <c r="Q12" s="154" t="str">
        <f t="shared" si="2"/>
        <v>Fuerte</v>
      </c>
      <c r="R12" s="77" t="str">
        <f t="shared" si="3"/>
        <v>No</v>
      </c>
    </row>
    <row r="13" spans="1:18" ht="222.75" customHeight="1" x14ac:dyDescent="0.25">
      <c r="A13" s="90">
        <v>6</v>
      </c>
      <c r="B13" s="155" t="str">
        <f>+VLOOKUP(A13,'IDENTIFICACIÓN DEL RC'!$A$8:$E$30,2,0)</f>
        <v>CD-Tramite Juridico para PPL</v>
      </c>
      <c r="C13" s="131" t="str">
        <f>+VLOOKUP('CONTROL DEL RC'!A15,'IDENTIFICACIÓN DEL RC'!$A$8:$E$30,4,0)</f>
        <v>Beneficio particular o a terceros derivados de trámites en procesos de Atención Social (alimentación, servicios de salud, dotación de elementos básicos, ingreso a programas de Atención Social).</v>
      </c>
      <c r="D13" s="155">
        <v>1</v>
      </c>
      <c r="E13" s="151" t="s">
        <v>318</v>
      </c>
      <c r="F13" s="155" t="s">
        <v>329</v>
      </c>
      <c r="G13" s="90" t="s">
        <v>319</v>
      </c>
      <c r="H13" s="90" t="s">
        <v>320</v>
      </c>
      <c r="I13" s="90" t="s">
        <v>321</v>
      </c>
      <c r="J13" s="155" t="s">
        <v>322</v>
      </c>
      <c r="K13" s="90" t="s">
        <v>323</v>
      </c>
      <c r="L13" s="90" t="s">
        <v>324</v>
      </c>
      <c r="M13" s="90" t="s">
        <v>325</v>
      </c>
      <c r="N13" s="82">
        <f>SUM(IF(G13="Preventivo",15,IF(G13="Detectivo",10,0)),
IF(H13="Asignado",15,0),
IF(I13="Adecuado",15,0),
IF(J13="Completa",10,IF(J13="Incompleta",5,0)),
IF(K13="Confiable",15,0),
IF(L13="SI",15,0),
IF(M13="Oportuna",15,0))</f>
        <v>100</v>
      </c>
      <c r="O13" s="82" t="str">
        <f>IF(N13&gt;=96,"Fuerte",IF(AND(N13&gt;=85,N13&lt;96),"Moderado",IF(AND(N13&lt;=84,N13&gt;=0),"Debil","")))</f>
        <v>Fuerte</v>
      </c>
      <c r="P13" s="86" t="s">
        <v>326</v>
      </c>
      <c r="Q13" s="154" t="str">
        <f>IF(AND(O13="Fuerte",P13="Fuerte"),"Fuerte",IF(AND(O13="Fuerte",P13="Moderado"),"Moderado",IF(AND(O13="Fuerte",P13="Debil"),"Debil",IF(AND(O13="Moderado",P13="Fuerte"),"Moderado",IF(AND(O13="Moderado",P13="Moderado"),"Moderado",IF(AND(O13="Moderado",P13="Debil"),"Debil",IF(AND(O13="Debil",P13="Fuerte"),"Debil",IF(AND(O13="Debil",P13="Moderado"),"Debil",IF(AND(O13="Debil",P13="Debil"),"Debil","SELECCIONAR CALIFICACION")))))))))</f>
        <v>Fuerte</v>
      </c>
      <c r="R13" s="77" t="str">
        <f>IF(Q13="Fuerte","No","SI")</f>
        <v>No</v>
      </c>
    </row>
    <row r="14" spans="1:18" ht="106.5" customHeight="1" x14ac:dyDescent="0.25">
      <c r="A14" s="90">
        <v>5</v>
      </c>
      <c r="B14" s="155" t="str">
        <f>+VLOOKUP(A14,'IDENTIFICACIÓN DEL RC'!$A$8:$E$30,2,0)</f>
        <v>CD-Custodia y vigilancia para la seguridad</v>
      </c>
      <c r="C14" s="131" t="str">
        <f>+VLOOKUP('CONTROL DEL RC'!A14,'IDENTIFICACIÓN DEL RC'!$A$8:$E$30,4,0)</f>
        <v>Beneficio particular o a terceros derivados de la Custodia y Vigilancia a las PPL</v>
      </c>
      <c r="D14" s="155">
        <v>1</v>
      </c>
      <c r="E14" s="151" t="s">
        <v>318</v>
      </c>
      <c r="F14" s="155" t="s">
        <v>612</v>
      </c>
      <c r="G14" s="90" t="s">
        <v>319</v>
      </c>
      <c r="H14" s="90" t="s">
        <v>320</v>
      </c>
      <c r="I14" s="90" t="s">
        <v>321</v>
      </c>
      <c r="J14" s="155" t="s">
        <v>322</v>
      </c>
      <c r="K14" s="90" t="s">
        <v>323</v>
      </c>
      <c r="L14" s="90" t="s">
        <v>324</v>
      </c>
      <c r="M14" s="90" t="s">
        <v>325</v>
      </c>
      <c r="N14" s="82">
        <f>SUM(IF(G14="Preventivo",15,IF(G14="Detectivo",10,0)),
IF(H14="Asignado",15,0),
IF(I14="Adecuado",15,0),
IF(J14="Completa",10,IF(J14="Incompleta",5,0)),
IF(K14="Confiable",15,0),
IF(L14="SI",15,0),
IF(M14="Oportuna",15,0))</f>
        <v>100</v>
      </c>
      <c r="O14" s="82" t="str">
        <f>IF(N14&gt;=96,"Fuerte",IF(AND(N14&gt;=85,N14&lt;96),"Moderado",IF(AND(N14&lt;=84,N14&gt;=0),"Debil","")))</f>
        <v>Fuerte</v>
      </c>
      <c r="P14" s="86" t="s">
        <v>326</v>
      </c>
      <c r="Q14" s="154" t="str">
        <f>IF(AND(O14="Fuerte",P14="Fuerte"),"Fuerte",IF(AND(O14="Fuerte",P14="Moderado"),"Moderado",IF(AND(O14="Fuerte",P14="Debil"),"Debil",IF(AND(O14="Moderado",P14="Fuerte"),"Moderado",IF(AND(O14="Moderado",P14="Moderado"),"Moderado",IF(AND(O14="Moderado",P14="Debil"),"Debil",IF(AND(O14="Debil",P14="Fuerte"),"Debil",IF(AND(O14="Debil",P14="Moderado"),"Debil",IF(AND(O14="Debil",P14="Debil"),"Debil","SELECCIONAR CALIFICACION")))))))))</f>
        <v>Fuerte</v>
      </c>
      <c r="R14" s="77" t="str">
        <f>IF(Q14="Fuerte","No","SI")</f>
        <v>No</v>
      </c>
    </row>
    <row r="15" spans="1:18" ht="230.25" customHeight="1" x14ac:dyDescent="0.25">
      <c r="A15" s="90">
        <v>4</v>
      </c>
      <c r="B15" s="155" t="str">
        <f>+VLOOKUP(A15,'IDENTIFICACIÓN DEL RC'!$A$8:$E$30,2,0)</f>
        <v>CD-Atención Integral para PPL</v>
      </c>
      <c r="C15" s="131" t="str">
        <f>+VLOOKUP('CONTROL DEL RC'!A13,'IDENTIFICACIÓN DEL RC'!$A$8:$E$30,4,0)</f>
        <v>Beneficio particular o a terceros derivados de los trámites Jurídicos</v>
      </c>
      <c r="D15" s="155">
        <v>1</v>
      </c>
      <c r="E15" s="151" t="s">
        <v>318</v>
      </c>
      <c r="F15" s="155" t="s">
        <v>609</v>
      </c>
      <c r="G15" s="90" t="s">
        <v>319</v>
      </c>
      <c r="H15" s="90" t="s">
        <v>320</v>
      </c>
      <c r="I15" s="90" t="s">
        <v>321</v>
      </c>
      <c r="J15" s="155" t="s">
        <v>322</v>
      </c>
      <c r="K15" s="90" t="s">
        <v>323</v>
      </c>
      <c r="L15" s="90" t="s">
        <v>324</v>
      </c>
      <c r="M15" s="90" t="s">
        <v>325</v>
      </c>
      <c r="N15" s="82">
        <f>SUM(IF(G15="Preventivo",15,IF(G15="Detectivo",10,0)),
IF(H15="Asignado",15,0),
IF(I15="Adecuado",15,0),
IF(J15="Completa",10,IF(J15="Incompleta",5,0)),
IF(K15="Confiable",15,0),
IF(L15="SI",15,0),
IF(M15="Oportuna",15,0))</f>
        <v>100</v>
      </c>
      <c r="O15" s="82" t="str">
        <f>IF(N15&gt;=96,"Fuerte",IF(AND(N15&gt;=85,N15&lt;96),"Moderado",IF(AND(N15&lt;=84,N15&gt;=0),"Debil","")))</f>
        <v>Fuerte</v>
      </c>
      <c r="P15" s="86" t="s">
        <v>326</v>
      </c>
      <c r="Q15" s="154" t="str">
        <f>IF(AND(O15="Fuerte",P15="Fuerte"),"Fuerte",IF(AND(O15="Fuerte",P15="Moderado"),"Moderado",IF(AND(O15="Fuerte",P15="Debil"),"Debil",IF(AND(O15="Moderado",P15="Fuerte"),"Moderado",IF(AND(O15="Moderado",P15="Moderado"),"Moderado",IF(AND(O15="Moderado",P15="Debil"),"Debil",IF(AND(O15="Debil",P15="Fuerte"),"Debil",IF(AND(O15="Debil",P15="Moderado"),"Debil",IF(AND(O15="Debil",P15="Debil"),"Debil","SELECCIONAR CALIFICACION")))))))))</f>
        <v>Fuerte</v>
      </c>
      <c r="R15" s="77" t="str">
        <f>IF(Q15="Fuerte","No","SI")</f>
        <v>No</v>
      </c>
    </row>
    <row r="16" spans="1:18" ht="171.75" customHeight="1" x14ac:dyDescent="0.25">
      <c r="A16" s="90">
        <v>7</v>
      </c>
      <c r="B16" s="155" t="str">
        <f>+VLOOKUP(A16,'IDENTIFICACIÓN DEL RC'!$A$8:$E$30,2,0)</f>
        <v>Control Interno Disciplinario</v>
      </c>
      <c r="C16" s="131" t="str">
        <f>+VLOOKUP('CONTROL DEL RC'!A16,'IDENTIFICACIÓN DEL RC'!$A$8:$E$30,4,0)</f>
        <v>Investigaciones manipuladas sobre practicas indebidas</v>
      </c>
      <c r="D16" s="155">
        <v>1</v>
      </c>
      <c r="E16" s="151" t="s">
        <v>318</v>
      </c>
      <c r="F16" s="155" t="s">
        <v>610</v>
      </c>
      <c r="G16" s="90" t="s">
        <v>319</v>
      </c>
      <c r="H16" s="90" t="s">
        <v>320</v>
      </c>
      <c r="I16" s="90" t="s">
        <v>321</v>
      </c>
      <c r="J16" s="155" t="s">
        <v>322</v>
      </c>
      <c r="K16" s="90" t="s">
        <v>323</v>
      </c>
      <c r="L16" s="90" t="s">
        <v>324</v>
      </c>
      <c r="M16" s="90" t="s">
        <v>325</v>
      </c>
      <c r="N16" s="82">
        <f t="shared" ref="N16:N26" si="8">SUM(IF(G16="Preventivo",15,IF(G16="Detectivo",10,0)),
IF(H16="Asignado",15,0),
IF(I16="Adecuado",15,0),
IF(J16="Completa",10,IF(J16="Incompleta",5,0)),
IF(K16="Confiable",15,0),
IF(L16="SI",15,0),
IF(M16="Oportuna",15,0))</f>
        <v>100</v>
      </c>
      <c r="O16" s="82" t="str">
        <f t="shared" ref="O16:O26" si="9">IF(N16&gt;=96,"Fuerte",IF(AND(N16&gt;=85,N16&lt;96),"Moderado",IF(AND(N16&lt;=84,N16&gt;=0),"Debil","")))</f>
        <v>Fuerte</v>
      </c>
      <c r="P16" s="86" t="s">
        <v>326</v>
      </c>
      <c r="Q16" s="154" t="str">
        <f t="shared" ref="Q16:Q26" si="10">IF(AND(O16="Fuerte",P16="Fuerte"),"Fuerte",IF(AND(O16="Fuerte",P16="Moderado"),"Moderado",IF(AND(O16="Fuerte",P16="Debil"),"Debil",IF(AND(O16="Moderado",P16="Fuerte"),"Moderado",IF(AND(O16="Moderado",P16="Moderado"),"Moderado",IF(AND(O16="Moderado",P16="Debil"),"Debil",IF(AND(O16="Debil",P16="Fuerte"),"Debil",IF(AND(O16="Debil",P16="Moderado"),"Debil",IF(AND(O16="Debil",P16="Debil"),"Debil","SELECCIONAR CALIFICACION")))))))))</f>
        <v>Fuerte</v>
      </c>
      <c r="R16" s="77" t="str">
        <f t="shared" ref="R16:R26" si="11">IF(Q16="Fuerte","No","SI")</f>
        <v>No</v>
      </c>
    </row>
    <row r="17" spans="1:18" ht="198.75" customHeight="1" x14ac:dyDescent="0.25">
      <c r="A17" s="90">
        <v>8</v>
      </c>
      <c r="B17" s="155" t="str">
        <f>+VLOOKUP(A17,'IDENTIFICACIÓN DEL RC'!$A$8:$E$30,2,0)</f>
        <v>Fortalecimiento de Capacidades Operativas para la S, C y AJ</v>
      </c>
      <c r="C17" s="131" t="str">
        <f>+VLOOKUP('CONTROL DEL RC'!A17,'IDENTIFICACIÓN DEL RC'!$A$8:$E$30,4,0)</f>
        <v>Suministro de combustible, por parte del proveedor a los vehículos que no son de propiedad y/o no están a cargo de la Secretaria Distrital de Seguridad, Convivencia y Justicia, al servicio de las agencias de seguridad, mediante contratos de comodato</v>
      </c>
      <c r="D17" s="155">
        <v>1</v>
      </c>
      <c r="E17" s="151" t="s">
        <v>318</v>
      </c>
      <c r="F17" s="155" t="s">
        <v>623</v>
      </c>
      <c r="G17" s="90" t="s">
        <v>319</v>
      </c>
      <c r="H17" s="90" t="s">
        <v>320</v>
      </c>
      <c r="I17" s="90" t="s">
        <v>321</v>
      </c>
      <c r="J17" s="155" t="s">
        <v>322</v>
      </c>
      <c r="K17" s="90" t="s">
        <v>323</v>
      </c>
      <c r="L17" s="90" t="s">
        <v>324</v>
      </c>
      <c r="M17" s="90" t="s">
        <v>325</v>
      </c>
      <c r="N17" s="82">
        <f t="shared" si="8"/>
        <v>100</v>
      </c>
      <c r="O17" s="82" t="str">
        <f t="shared" si="9"/>
        <v>Fuerte</v>
      </c>
      <c r="P17" s="86" t="s">
        <v>326</v>
      </c>
      <c r="Q17" s="154" t="str">
        <f t="shared" si="10"/>
        <v>Fuerte</v>
      </c>
      <c r="R17" s="77" t="str">
        <f t="shared" si="11"/>
        <v>No</v>
      </c>
    </row>
    <row r="18" spans="1:18" ht="150.75" customHeight="1" x14ac:dyDescent="0.25">
      <c r="A18" s="90">
        <v>8</v>
      </c>
      <c r="B18" s="155" t="str">
        <f>+VLOOKUP(A18,'IDENTIFICACIÓN DEL RC'!$A$8:$E$30,2,0)</f>
        <v>Fortalecimiento de Capacidades Operativas para la S, C y AJ</v>
      </c>
      <c r="C18" s="131" t="str">
        <f>+VLOOKUP('CONTROL DEL RC'!A18,'IDENTIFICACIÓN DEL RC'!$A$8:$E$30,4,0)</f>
        <v>Suministro de combustible, por parte del proveedor a los vehículos que no son de propiedad y/o no están a cargo de la Secretaria Distrital de Seguridad, Convivencia y Justicia, al servicio de las agencias de seguridad, mediante contratos de comodato</v>
      </c>
      <c r="D18" s="155">
        <v>2</v>
      </c>
      <c r="E18" s="151" t="s">
        <v>318</v>
      </c>
      <c r="F18" s="155" t="s">
        <v>330</v>
      </c>
      <c r="G18" s="90" t="s">
        <v>319</v>
      </c>
      <c r="H18" s="90" t="s">
        <v>320</v>
      </c>
      <c r="I18" s="90" t="s">
        <v>321</v>
      </c>
      <c r="J18" s="155" t="s">
        <v>322</v>
      </c>
      <c r="K18" s="90" t="s">
        <v>323</v>
      </c>
      <c r="L18" s="90" t="s">
        <v>324</v>
      </c>
      <c r="M18" s="90" t="s">
        <v>325</v>
      </c>
      <c r="N18" s="82">
        <f t="shared" si="8"/>
        <v>100</v>
      </c>
      <c r="O18" s="82" t="str">
        <f t="shared" si="9"/>
        <v>Fuerte</v>
      </c>
      <c r="P18" s="86" t="s">
        <v>326</v>
      </c>
      <c r="Q18" s="154" t="str">
        <f t="shared" si="10"/>
        <v>Fuerte</v>
      </c>
      <c r="R18" s="77" t="str">
        <f t="shared" si="11"/>
        <v>No</v>
      </c>
    </row>
    <row r="19" spans="1:18" ht="147" customHeight="1" x14ac:dyDescent="0.25">
      <c r="A19" s="90">
        <v>8</v>
      </c>
      <c r="B19" s="155" t="str">
        <f>+VLOOKUP(A19,'IDENTIFICACIÓN DEL RC'!$A$8:$E$30,2,0)</f>
        <v>Fortalecimiento de Capacidades Operativas para la S, C y AJ</v>
      </c>
      <c r="C19" s="131" t="str">
        <f>+VLOOKUP('CONTROL DEL RC'!A19,'IDENTIFICACIÓN DEL RC'!$A$8:$E$30,4,0)</f>
        <v>Suministro de combustible, por parte del proveedor a los vehículos que no son de propiedad y/o no están a cargo de la Secretaria Distrital de Seguridad, Convivencia y Justicia, al servicio de las agencias de seguridad, mediante contratos de comodato</v>
      </c>
      <c r="D19" s="155">
        <v>3</v>
      </c>
      <c r="E19" s="151" t="s">
        <v>318</v>
      </c>
      <c r="F19" s="155" t="s">
        <v>613</v>
      </c>
      <c r="G19" s="90" t="s">
        <v>319</v>
      </c>
      <c r="H19" s="90" t="s">
        <v>320</v>
      </c>
      <c r="I19" s="90" t="s">
        <v>321</v>
      </c>
      <c r="J19" s="155" t="s">
        <v>322</v>
      </c>
      <c r="K19" s="90" t="s">
        <v>323</v>
      </c>
      <c r="L19" s="90" t="s">
        <v>324</v>
      </c>
      <c r="M19" s="90" t="s">
        <v>325</v>
      </c>
      <c r="N19" s="82">
        <f t="shared" si="8"/>
        <v>100</v>
      </c>
      <c r="O19" s="82" t="str">
        <f t="shared" si="9"/>
        <v>Fuerte</v>
      </c>
      <c r="P19" s="86" t="s">
        <v>326</v>
      </c>
      <c r="Q19" s="154" t="str">
        <f t="shared" si="10"/>
        <v>Fuerte</v>
      </c>
      <c r="R19" s="77" t="str">
        <f t="shared" si="11"/>
        <v>No</v>
      </c>
    </row>
    <row r="20" spans="1:18" ht="160.5" customHeight="1" x14ac:dyDescent="0.25">
      <c r="A20" s="90">
        <v>8</v>
      </c>
      <c r="B20" s="155" t="str">
        <f>+VLOOKUP(A20,'IDENTIFICACIÓN DEL RC'!$A$8:$E$30,2,0)</f>
        <v>Fortalecimiento de Capacidades Operativas para la S, C y AJ</v>
      </c>
      <c r="C20" s="131" t="str">
        <f>+VLOOKUP('CONTROL DEL RC'!A20,'IDENTIFICACIÓN DEL RC'!$A$8:$E$30,4,0)</f>
        <v>Suministro de combustible, por parte del proveedor a los vehículos que no son de propiedad y/o no están a cargo de la Secretaria Distrital de Seguridad, Convivencia y Justicia, al servicio de las agencias de seguridad, mediante contratos de comodato</v>
      </c>
      <c r="D20" s="155">
        <v>4</v>
      </c>
      <c r="E20" s="151" t="s">
        <v>318</v>
      </c>
      <c r="F20" s="155" t="s">
        <v>614</v>
      </c>
      <c r="G20" s="90" t="s">
        <v>319</v>
      </c>
      <c r="H20" s="90" t="s">
        <v>320</v>
      </c>
      <c r="I20" s="90" t="s">
        <v>321</v>
      </c>
      <c r="J20" s="155" t="s">
        <v>322</v>
      </c>
      <c r="K20" s="90" t="s">
        <v>323</v>
      </c>
      <c r="L20" s="90" t="s">
        <v>324</v>
      </c>
      <c r="M20" s="90" t="s">
        <v>325</v>
      </c>
      <c r="N20" s="82">
        <f t="shared" si="8"/>
        <v>100</v>
      </c>
      <c r="O20" s="82" t="str">
        <f t="shared" si="9"/>
        <v>Fuerte</v>
      </c>
      <c r="P20" s="86" t="s">
        <v>326</v>
      </c>
      <c r="Q20" s="154" t="str">
        <f t="shared" si="10"/>
        <v>Fuerte</v>
      </c>
      <c r="R20" s="77" t="str">
        <f t="shared" si="11"/>
        <v>No</v>
      </c>
    </row>
    <row r="21" spans="1:18" ht="120" x14ac:dyDescent="0.25">
      <c r="A21" s="90">
        <v>9</v>
      </c>
      <c r="B21" s="155" t="str">
        <f>+VLOOKUP(A21,'IDENTIFICACIÓN DEL RC'!$A$8:$E$30,2,0)</f>
        <v>Gestión de Comunicaciones</v>
      </c>
      <c r="C21" s="131" t="str">
        <f>+VLOOKUP('CONTROL DEL RC'!A21,'IDENTIFICACIÓN DEL RC'!$A$8:$E$30,4,0)</f>
        <v>Filtración inadecuada de información de la entidad.</v>
      </c>
      <c r="D21" s="155">
        <v>1</v>
      </c>
      <c r="E21" s="151" t="s">
        <v>318</v>
      </c>
      <c r="F21" s="155" t="s">
        <v>331</v>
      </c>
      <c r="G21" s="90" t="s">
        <v>319</v>
      </c>
      <c r="H21" s="90" t="s">
        <v>320</v>
      </c>
      <c r="I21" s="90" t="s">
        <v>321</v>
      </c>
      <c r="J21" s="155" t="s">
        <v>322</v>
      </c>
      <c r="K21" s="90" t="s">
        <v>323</v>
      </c>
      <c r="L21" s="90" t="s">
        <v>324</v>
      </c>
      <c r="M21" s="90" t="s">
        <v>325</v>
      </c>
      <c r="N21" s="82">
        <f t="shared" si="8"/>
        <v>100</v>
      </c>
      <c r="O21" s="82" t="str">
        <f t="shared" si="9"/>
        <v>Fuerte</v>
      </c>
      <c r="P21" s="86" t="s">
        <v>326</v>
      </c>
      <c r="Q21" s="154" t="str">
        <f t="shared" si="10"/>
        <v>Fuerte</v>
      </c>
      <c r="R21" s="77" t="str">
        <f t="shared" si="11"/>
        <v>No</v>
      </c>
    </row>
    <row r="22" spans="1:18" ht="60" x14ac:dyDescent="0.25">
      <c r="A22" s="90">
        <v>9</v>
      </c>
      <c r="B22" s="155" t="str">
        <f>+VLOOKUP(A22,'IDENTIFICACIÓN DEL RC'!$A$8:$E$30,2,0)</f>
        <v>Gestión de Comunicaciones</v>
      </c>
      <c r="C22" s="131" t="str">
        <f>+VLOOKUP('CONTROL DEL RC'!A22,'IDENTIFICACIÓN DEL RC'!$A$8:$E$30,4,0)</f>
        <v>Filtración inadecuada de información de la entidad.</v>
      </c>
      <c r="D22" s="155">
        <v>2</v>
      </c>
      <c r="E22" s="151" t="s">
        <v>318</v>
      </c>
      <c r="F22" s="155" t="s">
        <v>615</v>
      </c>
      <c r="G22" s="90" t="s">
        <v>319</v>
      </c>
      <c r="H22" s="90" t="s">
        <v>320</v>
      </c>
      <c r="I22" s="90" t="s">
        <v>321</v>
      </c>
      <c r="J22" s="155" t="s">
        <v>322</v>
      </c>
      <c r="K22" s="90" t="s">
        <v>323</v>
      </c>
      <c r="L22" s="90" t="s">
        <v>324</v>
      </c>
      <c r="M22" s="90" t="s">
        <v>325</v>
      </c>
      <c r="N22" s="82">
        <f t="shared" ref="N22" si="12">SUM(IF(G22="Preventivo",15,IF(G22="Detectivo",10,0)),
IF(H22="Asignado",15,0),
IF(I22="Adecuado",15,0),
IF(J22="Completa",10,IF(J22="Incompleta",5,0)),
IF(K22="Confiable",15,0),
IF(L22="SI",15,0),
IF(M22="Oportuna",15,0))</f>
        <v>100</v>
      </c>
      <c r="O22" s="82" t="str">
        <f t="shared" ref="O22" si="13">IF(N22&gt;=96,"Fuerte",IF(AND(N22&gt;=85,N22&lt;96),"Moderado",IF(AND(N22&lt;=84,N22&gt;=0),"Debil","")))</f>
        <v>Fuerte</v>
      </c>
      <c r="P22" s="86" t="s">
        <v>326</v>
      </c>
      <c r="Q22" s="154" t="str">
        <f t="shared" ref="Q22" si="14">IF(AND(O22="Fuerte",P22="Fuerte"),"Fuerte",IF(AND(O22="Fuerte",P22="Moderado"),"Moderado",IF(AND(O22="Fuerte",P22="Debil"),"Debil",IF(AND(O22="Moderado",P22="Fuerte"),"Moderado",IF(AND(O22="Moderado",P22="Moderado"),"Moderado",IF(AND(O22="Moderado",P22="Debil"),"Debil",IF(AND(O22="Debil",P22="Fuerte"),"Debil",IF(AND(O22="Debil",P22="Moderado"),"Debil",IF(AND(O22="Debil",P22="Debil"),"Debil","SELECCIONAR CALIFICACION")))))))))</f>
        <v>Fuerte</v>
      </c>
      <c r="R22" s="77" t="str">
        <f t="shared" ref="R22" si="15">IF(Q22="Fuerte","No","SI")</f>
        <v>No</v>
      </c>
    </row>
    <row r="23" spans="1:18" ht="120" x14ac:dyDescent="0.25">
      <c r="A23" s="128">
        <v>10</v>
      </c>
      <c r="B23" s="155" t="str">
        <f>+VLOOKUP(A23,'IDENTIFICACIÓN DEL RC'!$A$8:$E$30,2,0)</f>
        <v>Gestión de Emergencias</v>
      </c>
      <c r="C23" s="131" t="str">
        <f>+VLOOKUP('CONTROL DEL RC'!A23,'IDENTIFICACIÓN DEL RC'!$A$8:$E$30,4,0)</f>
        <v>Acceso y uso de información de tipo confidencial, reservado, personal, privilegiada o sensible, por personal no autorizado.</v>
      </c>
      <c r="D23" s="151">
        <v>1</v>
      </c>
      <c r="E23" s="151" t="s">
        <v>318</v>
      </c>
      <c r="F23" s="151" t="s">
        <v>565</v>
      </c>
      <c r="G23" s="128" t="s">
        <v>319</v>
      </c>
      <c r="H23" s="128" t="s">
        <v>320</v>
      </c>
      <c r="I23" s="128" t="s">
        <v>321</v>
      </c>
      <c r="J23" s="151" t="s">
        <v>322</v>
      </c>
      <c r="K23" s="128" t="s">
        <v>323</v>
      </c>
      <c r="L23" s="128" t="s">
        <v>324</v>
      </c>
      <c r="M23" s="128" t="s">
        <v>325</v>
      </c>
      <c r="N23" s="82">
        <f t="shared" si="8"/>
        <v>100</v>
      </c>
      <c r="O23" s="82" t="str">
        <f t="shared" si="9"/>
        <v>Fuerte</v>
      </c>
      <c r="P23" s="86" t="s">
        <v>326</v>
      </c>
      <c r="Q23" s="154" t="str">
        <f t="shared" si="10"/>
        <v>Fuerte</v>
      </c>
      <c r="R23" s="77" t="str">
        <f t="shared" si="11"/>
        <v>No</v>
      </c>
    </row>
    <row r="24" spans="1:18" ht="90" x14ac:dyDescent="0.25">
      <c r="A24" s="128">
        <v>10</v>
      </c>
      <c r="B24" s="155" t="str">
        <f>+VLOOKUP(A24,'IDENTIFICACIÓN DEL RC'!$A$8:$E$30,2,0)</f>
        <v>Gestión de Emergencias</v>
      </c>
      <c r="C24" s="131" t="str">
        <f>+VLOOKUP('CONTROL DEL RC'!A24,'IDENTIFICACIÓN DEL RC'!$A$8:$E$30,4,0)</f>
        <v>Acceso y uso de información de tipo confidencial, reservado, personal, privilegiada o sensible, por personal no autorizado.</v>
      </c>
      <c r="D24" s="151">
        <v>2</v>
      </c>
      <c r="E24" s="151" t="s">
        <v>318</v>
      </c>
      <c r="F24" s="151" t="s">
        <v>564</v>
      </c>
      <c r="G24" s="128" t="s">
        <v>319</v>
      </c>
      <c r="H24" s="128" t="s">
        <v>320</v>
      </c>
      <c r="I24" s="128" t="s">
        <v>321</v>
      </c>
      <c r="J24" s="151" t="s">
        <v>322</v>
      </c>
      <c r="K24" s="128" t="s">
        <v>323</v>
      </c>
      <c r="L24" s="128" t="s">
        <v>324</v>
      </c>
      <c r="M24" s="128" t="s">
        <v>325</v>
      </c>
      <c r="N24" s="82">
        <f t="shared" si="8"/>
        <v>100</v>
      </c>
      <c r="O24" s="82" t="str">
        <f t="shared" si="9"/>
        <v>Fuerte</v>
      </c>
      <c r="P24" s="86" t="s">
        <v>326</v>
      </c>
      <c r="Q24" s="154" t="str">
        <f t="shared" si="10"/>
        <v>Fuerte</v>
      </c>
      <c r="R24" s="77" t="str">
        <f t="shared" si="11"/>
        <v>No</v>
      </c>
    </row>
    <row r="25" spans="1:18" ht="110.25" customHeight="1" x14ac:dyDescent="0.25">
      <c r="A25" s="128">
        <v>10</v>
      </c>
      <c r="B25" s="155" t="str">
        <f>+VLOOKUP(A25,'IDENTIFICACIÓN DEL RC'!$A$8:$E$30,2,0)</f>
        <v>Gestión de Emergencias</v>
      </c>
      <c r="C25" s="131" t="str">
        <f>+VLOOKUP('CONTROL DEL RC'!A25,'IDENTIFICACIÓN DEL RC'!$A$8:$E$30,4,0)</f>
        <v>Acceso y uso de información de tipo confidencial, reservado, personal, privilegiada o sensible, por personal no autorizado.</v>
      </c>
      <c r="D25" s="151">
        <v>3</v>
      </c>
      <c r="E25" s="151" t="s">
        <v>318</v>
      </c>
      <c r="F25" s="151" t="s">
        <v>606</v>
      </c>
      <c r="G25" s="128" t="s">
        <v>319</v>
      </c>
      <c r="H25" s="128" t="s">
        <v>320</v>
      </c>
      <c r="I25" s="128" t="s">
        <v>321</v>
      </c>
      <c r="J25" s="151" t="s">
        <v>322</v>
      </c>
      <c r="K25" s="128" t="s">
        <v>323</v>
      </c>
      <c r="L25" s="128" t="s">
        <v>324</v>
      </c>
      <c r="M25" s="128" t="s">
        <v>325</v>
      </c>
      <c r="N25" s="82">
        <f t="shared" ref="N25" si="16">SUM(IF(G25="Preventivo",15,IF(G25="Detectivo",10,0)),
IF(H25="Asignado",15,0),
IF(I25="Adecuado",15,0),
IF(J25="Completa",10,IF(J25="Incompleta",5,0)),
IF(K25="Confiable",15,0),
IF(L25="SI",15,0),
IF(M25="Oportuna",15,0))</f>
        <v>100</v>
      </c>
      <c r="O25" s="82" t="str">
        <f t="shared" ref="O25" si="17">IF(N25&gt;=96,"Fuerte",IF(AND(N25&gt;=85,N25&lt;96),"Moderado",IF(AND(N25&lt;=84,N25&gt;=0),"Debil","")))</f>
        <v>Fuerte</v>
      </c>
      <c r="P25" s="86" t="s">
        <v>326</v>
      </c>
      <c r="Q25" s="154" t="str">
        <f t="shared" ref="Q25" si="18">IF(AND(O25="Fuerte",P25="Fuerte"),"Fuerte",IF(AND(O25="Fuerte",P25="Moderado"),"Moderado",IF(AND(O25="Fuerte",P25="Debil"),"Debil",IF(AND(O25="Moderado",P25="Fuerte"),"Moderado",IF(AND(O25="Moderado",P25="Moderado"),"Moderado",IF(AND(O25="Moderado",P25="Debil"),"Debil",IF(AND(O25="Debil",P25="Fuerte"),"Debil",IF(AND(O25="Debil",P25="Moderado"),"Debil",IF(AND(O25="Debil",P25="Debil"),"Debil","SELECCIONAR CALIFICACION")))))))))</f>
        <v>Fuerte</v>
      </c>
      <c r="R25" s="77" t="str">
        <f t="shared" ref="R25" si="19">IF(Q25="Fuerte","No","SI")</f>
        <v>No</v>
      </c>
    </row>
    <row r="26" spans="1:18" ht="93" customHeight="1" x14ac:dyDescent="0.25">
      <c r="A26" s="128">
        <v>11</v>
      </c>
      <c r="B26" s="155" t="str">
        <f>+VLOOKUP(A26,'IDENTIFICACIÓN DEL RC'!$A$8:$E$30,2,0)</f>
        <v>Gestión de Recursos Físicos y Documental</v>
      </c>
      <c r="C26" s="131" t="str">
        <f>+VLOOKUP('CONTROL DEL RC'!A26,'IDENTIFICACIÓN DEL RC'!$A$8:$E$30,4,0)</f>
        <v>Perdida o extravió documental por parte de un servidor que, aprovechando su posición frente a un recurso público, privilegia a un tercero con información para su beneficio.</v>
      </c>
      <c r="D26" s="151">
        <v>1</v>
      </c>
      <c r="E26" s="151" t="s">
        <v>318</v>
      </c>
      <c r="F26" s="186" t="s">
        <v>616</v>
      </c>
      <c r="G26" s="128" t="s">
        <v>319</v>
      </c>
      <c r="H26" s="128" t="s">
        <v>320</v>
      </c>
      <c r="I26" s="128" t="s">
        <v>321</v>
      </c>
      <c r="J26" s="151" t="s">
        <v>322</v>
      </c>
      <c r="K26" s="128" t="s">
        <v>323</v>
      </c>
      <c r="L26" s="128" t="s">
        <v>324</v>
      </c>
      <c r="M26" s="128" t="s">
        <v>325</v>
      </c>
      <c r="N26" s="83">
        <f t="shared" si="8"/>
        <v>100</v>
      </c>
      <c r="O26" s="83" t="str">
        <f t="shared" si="9"/>
        <v>Fuerte</v>
      </c>
      <c r="P26" s="84" t="s">
        <v>326</v>
      </c>
      <c r="Q26" s="162" t="str">
        <f t="shared" si="10"/>
        <v>Fuerte</v>
      </c>
      <c r="R26" s="85" t="str">
        <f t="shared" si="11"/>
        <v>No</v>
      </c>
    </row>
    <row r="27" spans="1:18" ht="94.5" customHeight="1" x14ac:dyDescent="0.25">
      <c r="A27" s="90">
        <v>11</v>
      </c>
      <c r="B27" s="155" t="str">
        <f>+VLOOKUP(A27,'IDENTIFICACIÓN DEL RC'!$A$8:$E$30,2,0)</f>
        <v>Gestión de Recursos Físicos y Documental</v>
      </c>
      <c r="C27" s="131" t="str">
        <f>+VLOOKUP('CONTROL DEL RC'!A27,'IDENTIFICACIÓN DEL RC'!$A$8:$E$30,4,0)</f>
        <v>Perdida o extravió documental por parte de un servidor que, aprovechando su posición frente a un recurso público, privilegia a un tercero con información para su beneficio.</v>
      </c>
      <c r="D27" s="155">
        <v>2</v>
      </c>
      <c r="E27" s="151" t="s">
        <v>318</v>
      </c>
      <c r="F27" s="155" t="s">
        <v>332</v>
      </c>
      <c r="G27" s="90" t="s">
        <v>319</v>
      </c>
      <c r="H27" s="90" t="s">
        <v>320</v>
      </c>
      <c r="I27" s="90" t="s">
        <v>321</v>
      </c>
      <c r="J27" s="155" t="s">
        <v>322</v>
      </c>
      <c r="K27" s="90" t="s">
        <v>323</v>
      </c>
      <c r="L27" s="90" t="s">
        <v>324</v>
      </c>
      <c r="M27" s="90" t="s">
        <v>325</v>
      </c>
      <c r="N27" s="82">
        <f t="shared" ref="N27:N43" si="20">SUM(IF(G27="Preventivo",15,IF(G27="Detectivo",10,0)),
IF(H27="Asignado",15,0),
IF(I27="Adecuado",15,0),
IF(J27="Completa",10,IF(J27="Incompleta",5,0)),
IF(K27="Confiable",15,0),
IF(L27="SI",15,0),
IF(M27="Oportuna",15,0))</f>
        <v>100</v>
      </c>
      <c r="O27" s="82" t="str">
        <f t="shared" ref="O27:O46" si="21">IF(N27&gt;=96,"Fuerte",IF(AND(N27&gt;=85,N27&lt;96),"Moderado",IF(AND(N27&lt;=84,N27&gt;=0),"Debil","")))</f>
        <v>Fuerte</v>
      </c>
      <c r="P27" s="86" t="s">
        <v>326</v>
      </c>
      <c r="Q27" s="154" t="str">
        <f t="shared" ref="Q27:Q29" si="22">IF(AND(O27="Fuerte",P27="Fuerte"),"Fuerte",IF(AND(O27="Fuerte",P27="Moderado"),"Moderado",IF(AND(O27="Fuerte",P27="Debil"),"Debil",IF(AND(O27="Moderado",P27="Fuerte"),"Moderado",IF(AND(O27="Moderado",P27="Moderado"),"Moderado",IF(AND(O27="Moderado",P27="Debil"),"Debil",IF(AND(O27="Debil",P27="Fuerte"),"Debil",IF(AND(O27="Debil",P27="Moderado"),"Debil",IF(AND(O27="Debil",P27="Debil"),"Debil","SELECCIONAR CALIFICACION")))))))))</f>
        <v>Fuerte</v>
      </c>
      <c r="R27" s="77" t="str">
        <f t="shared" ref="R27:R43" si="23">IF(Q27="Fuerte","No","SI")</f>
        <v>No</v>
      </c>
    </row>
    <row r="28" spans="1:18" ht="85.5" customHeight="1" x14ac:dyDescent="0.25">
      <c r="A28" s="90">
        <v>11</v>
      </c>
      <c r="B28" s="155" t="str">
        <f>+VLOOKUP(A28,'IDENTIFICACIÓN DEL RC'!$A$8:$E$30,2,0)</f>
        <v>Gestión de Recursos Físicos y Documental</v>
      </c>
      <c r="C28" s="131" t="str">
        <f>+VLOOKUP('CONTROL DEL RC'!A28,'IDENTIFICACIÓN DEL RC'!$A$8:$E$30,4,0)</f>
        <v>Perdida o extravió documental por parte de un servidor que, aprovechando su posición frente a un recurso público, privilegia a un tercero con información para su beneficio.</v>
      </c>
      <c r="D28" s="155">
        <v>3</v>
      </c>
      <c r="E28" s="151" t="s">
        <v>318</v>
      </c>
      <c r="F28" s="155" t="s">
        <v>333</v>
      </c>
      <c r="G28" s="90" t="s">
        <v>319</v>
      </c>
      <c r="H28" s="90" t="s">
        <v>320</v>
      </c>
      <c r="I28" s="90" t="s">
        <v>321</v>
      </c>
      <c r="J28" s="155" t="s">
        <v>322</v>
      </c>
      <c r="K28" s="90" t="s">
        <v>323</v>
      </c>
      <c r="L28" s="90" t="s">
        <v>324</v>
      </c>
      <c r="M28" s="90" t="s">
        <v>325</v>
      </c>
      <c r="N28" s="82">
        <f t="shared" si="20"/>
        <v>100</v>
      </c>
      <c r="O28" s="82" t="str">
        <f t="shared" si="21"/>
        <v>Fuerte</v>
      </c>
      <c r="P28" s="86" t="s">
        <v>326</v>
      </c>
      <c r="Q28" s="154" t="str">
        <f t="shared" si="22"/>
        <v>Fuerte</v>
      </c>
      <c r="R28" s="77" t="str">
        <f t="shared" si="23"/>
        <v>No</v>
      </c>
    </row>
    <row r="29" spans="1:18" ht="105.75" customHeight="1" x14ac:dyDescent="0.25">
      <c r="A29" s="90">
        <v>11</v>
      </c>
      <c r="B29" s="155" t="str">
        <f>+VLOOKUP(A29,'IDENTIFICACIÓN DEL RC'!$A$8:$E$30,2,0)</f>
        <v>Gestión de Recursos Físicos y Documental</v>
      </c>
      <c r="C29" s="131" t="str">
        <f>+VLOOKUP('CONTROL DEL RC'!A29,'IDENTIFICACIÓN DEL RC'!$A$8:$E$30,4,0)</f>
        <v>Perdida o extravió documental por parte de un servidor que, aprovechando su posición frente a un recurso público, privilegia a un tercero con información para su beneficio.</v>
      </c>
      <c r="D29" s="155">
        <v>4</v>
      </c>
      <c r="E29" s="151" t="s">
        <v>318</v>
      </c>
      <c r="F29" s="185" t="s">
        <v>617</v>
      </c>
      <c r="G29" s="90" t="s">
        <v>319</v>
      </c>
      <c r="H29" s="90" t="s">
        <v>320</v>
      </c>
      <c r="I29" s="90" t="s">
        <v>321</v>
      </c>
      <c r="J29" s="155" t="s">
        <v>322</v>
      </c>
      <c r="K29" s="90" t="s">
        <v>323</v>
      </c>
      <c r="L29" s="90" t="s">
        <v>324</v>
      </c>
      <c r="M29" s="90" t="s">
        <v>325</v>
      </c>
      <c r="N29" s="82">
        <f t="shared" si="20"/>
        <v>100</v>
      </c>
      <c r="O29" s="82" t="str">
        <f t="shared" si="21"/>
        <v>Fuerte</v>
      </c>
      <c r="P29" s="86" t="s">
        <v>326</v>
      </c>
      <c r="Q29" s="154" t="str">
        <f t="shared" si="22"/>
        <v>Fuerte</v>
      </c>
      <c r="R29" s="77" t="str">
        <f t="shared" si="23"/>
        <v>No</v>
      </c>
    </row>
    <row r="30" spans="1:18" ht="102.75" customHeight="1" x14ac:dyDescent="0.25">
      <c r="A30" s="90">
        <v>12</v>
      </c>
      <c r="B30" s="155" t="str">
        <f>+VLOOKUP(A30,'IDENTIFICACIÓN DEL RC'!$A$8:$E$30,2,0)</f>
        <v>Gestión de Recursos Físicos y Documental</v>
      </c>
      <c r="C30" s="131" t="str">
        <f>+VLOOKUP('CONTROL DEL RC'!A30,'IDENTIFICACIÓN DEL RC'!$A$8:$E$30,4,0)</f>
        <v>Perdida y/o desaparición de los bienes al servicio de la Entidad parte de un servidor que, aprovechando su posición frente a un recurso público, sustrae bienes de la Entidad para su beneficio personal o un tercero.</v>
      </c>
      <c r="D30" s="155">
        <v>1</v>
      </c>
      <c r="E30" s="151" t="s">
        <v>318</v>
      </c>
      <c r="F30" s="155" t="s">
        <v>334</v>
      </c>
      <c r="G30" s="90" t="s">
        <v>319</v>
      </c>
      <c r="H30" s="90" t="s">
        <v>320</v>
      </c>
      <c r="I30" s="90" t="s">
        <v>321</v>
      </c>
      <c r="J30" s="155" t="s">
        <v>322</v>
      </c>
      <c r="K30" s="90" t="s">
        <v>323</v>
      </c>
      <c r="L30" s="90" t="s">
        <v>324</v>
      </c>
      <c r="M30" s="90" t="s">
        <v>325</v>
      </c>
      <c r="N30" s="82">
        <f t="shared" si="20"/>
        <v>100</v>
      </c>
      <c r="O30" s="82" t="str">
        <f t="shared" si="21"/>
        <v>Fuerte</v>
      </c>
      <c r="P30" s="86" t="s">
        <v>326</v>
      </c>
      <c r="Q30" s="154" t="str">
        <f t="shared" ref="Q30:Q43" si="24">IF(AND(O30="Fuerte",P30="Fuerte"),"Fuerte",IF(AND(O30="Fuerte",P30="Moderado"),"Moderado",IF(AND(O30="Fuerte",P30="Debil"),"Debil",IF(AND(O30="Moderado",P30="Fuerte"),"Moderado",IF(AND(O30="Moderado",P30="Moderado"),"Moderado",IF(AND(O30="Moderado",P30="Debil"),"Debil",IF(AND(O30="Debil",P30="Fuerte"),"Debil",IF(AND(O30="Debil",P30="Moderado"),"Debil",IF(AND(O30="Debil",P30="Debil"),"Debil","SELECCIONAR CALIFICACION")))))))))</f>
        <v>Fuerte</v>
      </c>
      <c r="R30" s="77" t="str">
        <f t="shared" si="23"/>
        <v>No</v>
      </c>
    </row>
    <row r="31" spans="1:18" ht="102.75" customHeight="1" x14ac:dyDescent="0.25">
      <c r="A31" s="90">
        <v>12</v>
      </c>
      <c r="B31" s="155" t="str">
        <f>+VLOOKUP(A31,'IDENTIFICACIÓN DEL RC'!$A$8:$E$30,2,0)</f>
        <v>Gestión de Recursos Físicos y Documental</v>
      </c>
      <c r="C31" s="131" t="str">
        <f>+VLOOKUP('CONTROL DEL RC'!A31,'IDENTIFICACIÓN DEL RC'!$A$8:$E$30,4,0)</f>
        <v>Perdida y/o desaparición de los bienes al servicio de la Entidad parte de un servidor que, aprovechando su posición frente a un recurso público, sustrae bienes de la Entidad para su beneficio personal o un tercero.</v>
      </c>
      <c r="D31" s="155">
        <v>2</v>
      </c>
      <c r="E31" s="151" t="s">
        <v>318</v>
      </c>
      <c r="F31" s="155" t="s">
        <v>335</v>
      </c>
      <c r="G31" s="90" t="s">
        <v>319</v>
      </c>
      <c r="H31" s="90" t="s">
        <v>320</v>
      </c>
      <c r="I31" s="90" t="s">
        <v>321</v>
      </c>
      <c r="J31" s="155" t="s">
        <v>322</v>
      </c>
      <c r="K31" s="90" t="s">
        <v>323</v>
      </c>
      <c r="L31" s="90" t="s">
        <v>324</v>
      </c>
      <c r="M31" s="90" t="s">
        <v>325</v>
      </c>
      <c r="N31" s="82">
        <f t="shared" si="20"/>
        <v>100</v>
      </c>
      <c r="O31" s="82" t="str">
        <f t="shared" si="21"/>
        <v>Fuerte</v>
      </c>
      <c r="P31" s="86" t="s">
        <v>326</v>
      </c>
      <c r="Q31" s="154" t="str">
        <f t="shared" si="24"/>
        <v>Fuerte</v>
      </c>
      <c r="R31" s="77" t="str">
        <f t="shared" si="23"/>
        <v>No</v>
      </c>
    </row>
    <row r="32" spans="1:18" ht="102.75" customHeight="1" x14ac:dyDescent="0.25">
      <c r="A32" s="90">
        <v>12</v>
      </c>
      <c r="B32" s="155" t="str">
        <f>+VLOOKUP(A32,'IDENTIFICACIÓN DEL RC'!$A$8:$E$30,2,0)</f>
        <v>Gestión de Recursos Físicos y Documental</v>
      </c>
      <c r="C32" s="131" t="str">
        <f>+VLOOKUP('CONTROL DEL RC'!A32,'IDENTIFICACIÓN DEL RC'!$A$8:$E$30,4,0)</f>
        <v>Perdida y/o desaparición de los bienes al servicio de la Entidad parte de un servidor que, aprovechando su posición frente a un recurso público, sustrae bienes de la Entidad para su beneficio personal o un tercero.</v>
      </c>
      <c r="D32" s="155">
        <v>3</v>
      </c>
      <c r="E32" s="151" t="s">
        <v>318</v>
      </c>
      <c r="F32" s="185" t="s">
        <v>611</v>
      </c>
      <c r="G32" s="90" t="s">
        <v>319</v>
      </c>
      <c r="H32" s="90" t="s">
        <v>320</v>
      </c>
      <c r="I32" s="90" t="s">
        <v>321</v>
      </c>
      <c r="J32" s="155" t="s">
        <v>322</v>
      </c>
      <c r="K32" s="90" t="s">
        <v>323</v>
      </c>
      <c r="L32" s="90" t="s">
        <v>324</v>
      </c>
      <c r="M32" s="90" t="s">
        <v>325</v>
      </c>
      <c r="N32" s="82">
        <f t="shared" si="20"/>
        <v>100</v>
      </c>
      <c r="O32" s="82" t="str">
        <f t="shared" si="21"/>
        <v>Fuerte</v>
      </c>
      <c r="P32" s="86" t="s">
        <v>326</v>
      </c>
      <c r="Q32" s="154" t="str">
        <f t="shared" si="24"/>
        <v>Fuerte</v>
      </c>
      <c r="R32" s="77" t="str">
        <f t="shared" si="23"/>
        <v>No</v>
      </c>
    </row>
    <row r="33" spans="1:20" ht="112.5" customHeight="1" x14ac:dyDescent="0.25">
      <c r="A33" s="90">
        <v>12</v>
      </c>
      <c r="B33" s="155" t="str">
        <f>+VLOOKUP(A33,'IDENTIFICACIÓN DEL RC'!$A$8:$E$30,2,0)</f>
        <v>Gestión de Recursos Físicos y Documental</v>
      </c>
      <c r="C33" s="131" t="str">
        <f>+VLOOKUP('CONTROL DEL RC'!A33,'IDENTIFICACIÓN DEL RC'!$A$8:$E$30,4,0)</f>
        <v>Perdida y/o desaparición de los bienes al servicio de la Entidad parte de un servidor que, aprovechando su posición frente a un recurso público, sustrae bienes de la Entidad para su beneficio personal o un tercero.</v>
      </c>
      <c r="D33" s="155">
        <v>4</v>
      </c>
      <c r="E33" s="151" t="s">
        <v>318</v>
      </c>
      <c r="F33" s="155" t="s">
        <v>336</v>
      </c>
      <c r="G33" s="90" t="s">
        <v>319</v>
      </c>
      <c r="H33" s="90" t="s">
        <v>320</v>
      </c>
      <c r="I33" s="90" t="s">
        <v>321</v>
      </c>
      <c r="J33" s="155" t="s">
        <v>322</v>
      </c>
      <c r="K33" s="90" t="s">
        <v>323</v>
      </c>
      <c r="L33" s="90" t="s">
        <v>324</v>
      </c>
      <c r="M33" s="90" t="s">
        <v>325</v>
      </c>
      <c r="N33" s="82">
        <f t="shared" si="20"/>
        <v>100</v>
      </c>
      <c r="O33" s="82" t="str">
        <f t="shared" si="21"/>
        <v>Fuerte</v>
      </c>
      <c r="P33" s="86" t="s">
        <v>326</v>
      </c>
      <c r="Q33" s="154" t="str">
        <f t="shared" si="24"/>
        <v>Fuerte</v>
      </c>
      <c r="R33" s="77" t="str">
        <f t="shared" si="23"/>
        <v>No</v>
      </c>
    </row>
    <row r="34" spans="1:20" ht="109.5" customHeight="1" x14ac:dyDescent="0.25">
      <c r="A34" s="90">
        <v>13</v>
      </c>
      <c r="B34" s="155" t="str">
        <f>+VLOOKUP(A34,'IDENTIFICACIÓN DEL RC'!$A$8:$E$30,2,0)</f>
        <v>Gestión de Seguridad y Convivencia</v>
      </c>
      <c r="C34" s="131" t="str">
        <f>+VLOOKUP('CONTROL DEL RC'!A34,'IDENTIFICACIÓN DEL RC'!$A$8:$E$30,4,0)</f>
        <v>Fuga de información confidencial de la entidad por parte de contratista o funcionarios</v>
      </c>
      <c r="D34" s="155">
        <v>1</v>
      </c>
      <c r="E34" s="151" t="s">
        <v>318</v>
      </c>
      <c r="F34" s="155" t="s">
        <v>618</v>
      </c>
      <c r="G34" s="90" t="s">
        <v>319</v>
      </c>
      <c r="H34" s="90" t="s">
        <v>320</v>
      </c>
      <c r="I34" s="90" t="s">
        <v>321</v>
      </c>
      <c r="J34" s="155" t="s">
        <v>322</v>
      </c>
      <c r="K34" s="90" t="s">
        <v>323</v>
      </c>
      <c r="L34" s="90" t="s">
        <v>324</v>
      </c>
      <c r="M34" s="90" t="s">
        <v>325</v>
      </c>
      <c r="N34" s="82">
        <f>SUM(IF(G34="Preventivo",15,IF(G34="Detectivo",10,0)),
IF(H34="Asignado",15,0),
IF(I34="Adecuado",15,0),
IF(J34="Completa",10,IF(J34="Incompleta",5,0)),
IF(K34="Confiable",15,0),
IF(L34="SI",15,0),
IF(M34="Oportuna",15,0))</f>
        <v>100</v>
      </c>
      <c r="O34" s="82" t="str">
        <f>IF(N34&gt;=96,"Fuerte",IF(AND(N34&gt;=85,N34&lt;96),"Moderado",IF(AND(N34&lt;=84,N34&gt;=0),"Debil","")))</f>
        <v>Fuerte</v>
      </c>
      <c r="P34" s="86" t="s">
        <v>326</v>
      </c>
      <c r="Q34" s="154" t="str">
        <f>IF(AND(O34="Fuerte",P34="Fuerte"),"Fuerte",IF(AND(O34="Fuerte",P34="Moderado"),"Moderado",IF(AND(O34="Fuerte",P34="Debil"),"Debil",IF(AND(O34="Moderado",P34="Fuerte"),"Moderado",IF(AND(O34="Moderado",P34="Moderado"),"Moderado",IF(AND(O34="Moderado",P34="Debil"),"Debil",IF(AND(O34="Debil",P34="Fuerte"),"Debil",IF(AND(O34="Debil",P34="Moderado"),"Debil",IF(AND(O34="Debil",P34="Debil"),"Debil","SELECCIONAR CALIFICACION")))))))))</f>
        <v>Fuerte</v>
      </c>
      <c r="R34" s="77" t="str">
        <f>IF(Q34="Fuerte","No","SI")</f>
        <v>No</v>
      </c>
    </row>
    <row r="35" spans="1:20" ht="101.25" customHeight="1" x14ac:dyDescent="0.25">
      <c r="A35" s="90">
        <v>14</v>
      </c>
      <c r="B35" s="155" t="str">
        <f>+VLOOKUP(A35,'IDENTIFICACIÓN DEL RC'!$A$8:$E$30,2,0)</f>
        <v>Gestión de Tecnología de Información</v>
      </c>
      <c r="C35" s="131" t="str">
        <f>+VLOOKUP('CONTROL DEL RC'!A35,'IDENTIFICACIÓN DEL RC'!$A$8:$E$30,4,0)</f>
        <v xml:space="preserve"> Fuga de información catalogada por la entidad como clasificada o reservada</v>
      </c>
      <c r="D35" s="155">
        <v>1</v>
      </c>
      <c r="E35" s="151" t="s">
        <v>318</v>
      </c>
      <c r="F35" s="155" t="s">
        <v>619</v>
      </c>
      <c r="G35" s="90" t="s">
        <v>319</v>
      </c>
      <c r="H35" s="90" t="s">
        <v>320</v>
      </c>
      <c r="I35" s="90" t="s">
        <v>321</v>
      </c>
      <c r="J35" s="155" t="s">
        <v>322</v>
      </c>
      <c r="K35" s="90" t="s">
        <v>323</v>
      </c>
      <c r="L35" s="90" t="s">
        <v>324</v>
      </c>
      <c r="M35" s="90" t="s">
        <v>325</v>
      </c>
      <c r="N35" s="82">
        <f>SUM(IF(G35="Preventivo",15,IF(G35="Detectivo",10,0)),
IF(H35="Asignado",15,0),
IF(I35="Adecuado",15,0),
IF(J35="Completa",10,IF(J35="Incompleta",5,0)),
IF(K35="Confiable",15,0),
IF(L35="SI",15,0),
IF(M35="Oportuna",15,0))</f>
        <v>100</v>
      </c>
      <c r="O35" s="82" t="str">
        <f>IF(N35&gt;=96,"Fuerte",IF(AND(N35&gt;=85,N35&lt;96),"Moderado",IF(AND(N35&lt;=84,N35&gt;=0),"Debil","")))</f>
        <v>Fuerte</v>
      </c>
      <c r="P35" s="86" t="s">
        <v>326</v>
      </c>
      <c r="Q35" s="154" t="str">
        <f>IF(AND(O35="Fuerte",P35="Fuerte"),"Fuerte",IF(AND(O35="Fuerte",P35="Moderado"),"Moderado",IF(AND(O35="Fuerte",P35="Debil"),"Debil",IF(AND(O35="Moderado",P35="Fuerte"),"Moderado",IF(AND(O35="Moderado",P35="Moderado"),"Moderado",IF(AND(O35="Moderado",P35="Debil"),"Debil",IF(AND(O35="Debil",P35="Fuerte"),"Debil",IF(AND(O35="Debil",P35="Moderado"),"Debil",IF(AND(O35="Debil",P35="Debil"),"Debil","SELECCIONAR CALIFICACION")))))))))</f>
        <v>Fuerte</v>
      </c>
      <c r="R35" s="77" t="str">
        <f>IF(Q35="Fuerte","No","SI")</f>
        <v>No</v>
      </c>
    </row>
    <row r="36" spans="1:20" ht="111.75" customHeight="1" x14ac:dyDescent="0.25">
      <c r="A36" s="90">
        <v>14</v>
      </c>
      <c r="B36" s="155" t="str">
        <f>+VLOOKUP(A36,'IDENTIFICACIÓN DEL RC'!$A$8:$E$30,2,0)</f>
        <v>Gestión de Tecnología de Información</v>
      </c>
      <c r="C36" s="131" t="str">
        <f>+VLOOKUP('CONTROL DEL RC'!A36,'IDENTIFICACIÓN DEL RC'!$A$8:$E$30,4,0)</f>
        <v xml:space="preserve"> Fuga de información catalogada por la entidad como clasificada o reservada</v>
      </c>
      <c r="D36" s="155">
        <v>2</v>
      </c>
      <c r="E36" s="151" t="s">
        <v>318</v>
      </c>
      <c r="F36" s="155" t="s">
        <v>337</v>
      </c>
      <c r="G36" s="90" t="s">
        <v>319</v>
      </c>
      <c r="H36" s="90" t="s">
        <v>320</v>
      </c>
      <c r="I36" s="90" t="s">
        <v>321</v>
      </c>
      <c r="J36" s="155" t="s">
        <v>322</v>
      </c>
      <c r="K36" s="90" t="s">
        <v>323</v>
      </c>
      <c r="L36" s="90" t="s">
        <v>324</v>
      </c>
      <c r="M36" s="90" t="s">
        <v>325</v>
      </c>
      <c r="N36" s="82">
        <f t="shared" ref="N36" si="25">SUM(IF(G36="Preventivo",15,IF(G36="Detectivo",10,0)),
IF(H36="Asignado",15,0),
IF(I36="Adecuado",15,0),
IF(J36="Completa",10,IF(J36="Incompleta",5,0)),
IF(K36="Confiable",15,0),
IF(L36="SI",15,0),
IF(M36="Oportuna",15,0))</f>
        <v>100</v>
      </c>
      <c r="O36" s="82" t="str">
        <f t="shared" ref="O36" si="26">IF(N36&gt;=96,"Fuerte",IF(AND(N36&gt;=85,N36&lt;96),"Moderado",IF(AND(N36&lt;=84,N36&gt;=0),"Debil","")))</f>
        <v>Fuerte</v>
      </c>
      <c r="P36" s="86" t="s">
        <v>326</v>
      </c>
      <c r="Q36" s="154" t="str">
        <f t="shared" ref="Q36" si="27">IF(AND(O36="Fuerte",P36="Fuerte"),"Fuerte",IF(AND(O36="Fuerte",P36="Moderado"),"Moderado",IF(AND(O36="Fuerte",P36="Debil"),"Debil",IF(AND(O36="Moderado",P36="Fuerte"),"Moderado",IF(AND(O36="Moderado",P36="Moderado"),"Moderado",IF(AND(O36="Moderado",P36="Debil"),"Debil",IF(AND(O36="Debil",P36="Fuerte"),"Debil",IF(AND(O36="Debil",P36="Moderado"),"Debil",IF(AND(O36="Debil",P36="Debil"),"Debil","SELECCIONAR CALIFICACION")))))))))</f>
        <v>Fuerte</v>
      </c>
      <c r="R36" s="77" t="str">
        <f t="shared" ref="R36" si="28">IF(Q36="Fuerte","No","SI")</f>
        <v>No</v>
      </c>
    </row>
    <row r="37" spans="1:20" ht="90" x14ac:dyDescent="0.25">
      <c r="A37" s="90">
        <v>15</v>
      </c>
      <c r="B37" s="155" t="str">
        <f>+VLOOKUP(A37,'IDENTIFICACIÓN DEL RC'!$A$8:$E$30,2,0)</f>
        <v>Gestión de Tecnología de Información</v>
      </c>
      <c r="C37" s="131" t="str">
        <f>+VLOOKUP('CONTROL DEL RC'!A37,'IDENTIFICACIÓN DEL RC'!$A$8:$E$30,4,0)</f>
        <v>Pérdida de Integridad de la información almacenada en la infraestructura tecnológica o sistemas de información de la entidad.</v>
      </c>
      <c r="D37" s="155">
        <v>1</v>
      </c>
      <c r="E37" s="151" t="s">
        <v>318</v>
      </c>
      <c r="F37" s="155" t="s">
        <v>624</v>
      </c>
      <c r="G37" s="90" t="s">
        <v>319</v>
      </c>
      <c r="H37" s="90" t="s">
        <v>320</v>
      </c>
      <c r="I37" s="90" t="s">
        <v>321</v>
      </c>
      <c r="J37" s="155" t="s">
        <v>322</v>
      </c>
      <c r="K37" s="90" t="s">
        <v>323</v>
      </c>
      <c r="L37" s="90" t="s">
        <v>324</v>
      </c>
      <c r="M37" s="90" t="s">
        <v>325</v>
      </c>
      <c r="N37" s="82">
        <f>SUM(IF(G37="Preventivo",15,IF(G37="Detectivo",10,0)),
IF(H37="Asignado",15,0),
IF(I37="Adecuado",15,0),
IF(J37="Completa",10,IF(J37="Incompleta",5,0)),
IF(K37="Confiable",15,0),
IF(L37="SI",15,0),
IF(M37="Oportuna",15,0))</f>
        <v>100</v>
      </c>
      <c r="O37" s="82" t="str">
        <f>IF(N37&gt;=96,"Fuerte",IF(AND(N37&gt;=85,N37&lt;96),"Moderado",IF(AND(N37&lt;=84,N37&gt;=0),"Debil","")))</f>
        <v>Fuerte</v>
      </c>
      <c r="P37" s="86" t="s">
        <v>326</v>
      </c>
      <c r="Q37" s="154" t="str">
        <f>IF(AND(O37="Fuerte",P37="Fuerte"),"Fuerte",IF(AND(O37="Fuerte",P37="Moderado"),"Moderado",IF(AND(O37="Fuerte",P37="Debil"),"Debil",IF(AND(O37="Moderado",P37="Fuerte"),"Moderado",IF(AND(O37="Moderado",P37="Moderado"),"Moderado",IF(AND(O37="Moderado",P37="Debil"),"Debil",IF(AND(O37="Debil",P37="Fuerte"),"Debil",IF(AND(O37="Debil",P37="Moderado"),"Debil",IF(AND(O37="Debil",P37="Debil"),"Debil","SELECCIONAR CALIFICACION")))))))))</f>
        <v>Fuerte</v>
      </c>
      <c r="R37" s="77" t="str">
        <f>IF(Q37="Fuerte","No","SI")</f>
        <v>No</v>
      </c>
    </row>
    <row r="38" spans="1:20" ht="87.75" customHeight="1" x14ac:dyDescent="0.25">
      <c r="A38" s="90">
        <v>15</v>
      </c>
      <c r="B38" s="155" t="str">
        <f>+VLOOKUP(A38,'IDENTIFICACIÓN DEL RC'!$A$8:$E$30,2,0)</f>
        <v>Gestión de Tecnología de Información</v>
      </c>
      <c r="C38" s="131" t="str">
        <f>+VLOOKUP('CONTROL DEL RC'!A38,'IDENTIFICACIÓN DEL RC'!$A$8:$E$30,4,0)</f>
        <v>Pérdida de Integridad de la información almacenada en la infraestructura tecnológica o sistemas de información de la entidad.</v>
      </c>
      <c r="D38" s="155">
        <v>2</v>
      </c>
      <c r="E38" s="151" t="s">
        <v>318</v>
      </c>
      <c r="F38" s="155" t="s">
        <v>620</v>
      </c>
      <c r="G38" s="90" t="s">
        <v>319</v>
      </c>
      <c r="H38" s="90" t="s">
        <v>320</v>
      </c>
      <c r="I38" s="90" t="s">
        <v>321</v>
      </c>
      <c r="J38" s="155" t="s">
        <v>322</v>
      </c>
      <c r="K38" s="90" t="s">
        <v>323</v>
      </c>
      <c r="L38" s="90" t="s">
        <v>324</v>
      </c>
      <c r="M38" s="90" t="s">
        <v>325</v>
      </c>
      <c r="N38" s="82">
        <f t="shared" ref="N38" si="29">SUM(IF(G38="Preventivo",15,IF(G38="Detectivo",10,0)),
IF(H38="Asignado",15,0),
IF(I38="Adecuado",15,0),
IF(J38="Completa",10,IF(J38="Incompleta",5,0)),
IF(K38="Confiable",15,0),
IF(L38="SI",15,0),
IF(M38="Oportuna",15,0))</f>
        <v>100</v>
      </c>
      <c r="O38" s="82" t="str">
        <f t="shared" ref="O38" si="30">IF(N38&gt;=96,"Fuerte",IF(AND(N38&gt;=85,N38&lt;96),"Moderado",IF(AND(N38&lt;=84,N38&gt;=0),"Debil","")))</f>
        <v>Fuerte</v>
      </c>
      <c r="P38" s="86" t="s">
        <v>326</v>
      </c>
      <c r="Q38" s="154" t="str">
        <f t="shared" ref="Q38" si="31">IF(AND(O38="Fuerte",P38="Fuerte"),"Fuerte",IF(AND(O38="Fuerte",P38="Moderado"),"Moderado",IF(AND(O38="Fuerte",P38="Debil"),"Debil",IF(AND(O38="Moderado",P38="Fuerte"),"Moderado",IF(AND(O38="Moderado",P38="Moderado"),"Moderado",IF(AND(O38="Moderado",P38="Debil"),"Debil",IF(AND(O38="Debil",P38="Fuerte"),"Debil",IF(AND(O38="Debil",P38="Moderado"),"Debil",IF(AND(O38="Debil",P38="Debil"),"Debil","SELECCIONAR CALIFICACION")))))))))</f>
        <v>Fuerte</v>
      </c>
      <c r="R38" s="77" t="str">
        <f t="shared" ref="R38" si="32">IF(Q38="Fuerte","No","SI")</f>
        <v>No</v>
      </c>
    </row>
    <row r="39" spans="1:20" ht="355.5" customHeight="1" x14ac:dyDescent="0.25">
      <c r="A39" s="90">
        <v>16</v>
      </c>
      <c r="B39" s="155" t="str">
        <f>+VLOOKUP(A39,'IDENTIFICACIÓN DEL RC'!$A$8:$E$30,2,0)</f>
        <v>Gestión Financiera</v>
      </c>
      <c r="C39" s="131" t="str">
        <f>+VLOOKUP('CONTROL DEL RC'!A39,'IDENTIFICACIÓN DEL RC'!$A$8:$E$30,4,0)</f>
        <v xml:space="preserve">Tramitar pagos sin cumplir con los requisitos establecidos   </v>
      </c>
      <c r="D39" s="155">
        <v>1</v>
      </c>
      <c r="E39" s="151" t="s">
        <v>318</v>
      </c>
      <c r="F39" s="155" t="s">
        <v>625</v>
      </c>
      <c r="G39" s="90" t="s">
        <v>319</v>
      </c>
      <c r="H39" s="90" t="s">
        <v>320</v>
      </c>
      <c r="I39" s="90" t="s">
        <v>321</v>
      </c>
      <c r="J39" s="155" t="s">
        <v>322</v>
      </c>
      <c r="K39" s="90" t="s">
        <v>323</v>
      </c>
      <c r="L39" s="90" t="s">
        <v>324</v>
      </c>
      <c r="M39" s="90" t="s">
        <v>325</v>
      </c>
      <c r="N39" s="82">
        <f>SUM(IF(G39="Preventivo",15,IF(G39="Detectivo",10,0)),
IF(H39="Asignado",15,0),
IF(I39="Adecuado",15,0),
IF(J39="Completa",10,IF(J39="Incompleta",5,0)),
IF(K39="Confiable",15,0),
IF(L39="SI",15,0),
IF(M39="Oportuna",15,0))</f>
        <v>100</v>
      </c>
      <c r="O39" s="82" t="str">
        <f>IF(N39&gt;=96,"Fuerte",IF(AND(N39&gt;=85,N39&lt;96),"Moderado",IF(AND(N39&lt;=84,N39&gt;=0),"Debil","")))</f>
        <v>Fuerte</v>
      </c>
      <c r="P39" s="86" t="s">
        <v>326</v>
      </c>
      <c r="Q39" s="154" t="str">
        <f>IF(AND(O39="Fuerte",P39="Fuerte"),"Fuerte",IF(AND(O39="Fuerte",P39="Moderado"),"Moderado",IF(AND(O39="Fuerte",P39="Debil"),"Debil",IF(AND(O39="Moderado",P39="Fuerte"),"Moderado",IF(AND(O39="Moderado",P39="Moderado"),"Moderado",IF(AND(O39="Moderado",P39="Debil"),"Debil",IF(AND(O39="Debil",P39="Fuerte"),"Debil",IF(AND(O39="Debil",P39="Moderado"),"Debil",IF(AND(O39="Debil",P39="Debil"),"Debil","SELECCIONAR CALIFICACION")))))))))</f>
        <v>Fuerte</v>
      </c>
      <c r="R39" s="77" t="str">
        <f>IF(Q39="Fuerte","No","SI")</f>
        <v>No</v>
      </c>
    </row>
    <row r="40" spans="1:20" ht="75" x14ac:dyDescent="0.25">
      <c r="A40" s="90">
        <v>16</v>
      </c>
      <c r="B40" s="155" t="str">
        <f>+VLOOKUP(A40,'IDENTIFICACIÓN DEL RC'!$A$8:$E$30,2,0)</f>
        <v>Gestión Financiera</v>
      </c>
      <c r="C40" s="131" t="str">
        <f>+VLOOKUP('CONTROL DEL RC'!A40,'IDENTIFICACIÓN DEL RC'!$A$8:$E$30,4,0)</f>
        <v xml:space="preserve">Tramitar pagos sin cumplir con los requisitos establecidos   </v>
      </c>
      <c r="D40" s="155">
        <v>2</v>
      </c>
      <c r="E40" s="151" t="s">
        <v>318</v>
      </c>
      <c r="F40" s="155" t="s">
        <v>621</v>
      </c>
      <c r="G40" s="90" t="s">
        <v>319</v>
      </c>
      <c r="H40" s="90" t="s">
        <v>320</v>
      </c>
      <c r="I40" s="90" t="s">
        <v>321</v>
      </c>
      <c r="J40" s="155" t="s">
        <v>322</v>
      </c>
      <c r="K40" s="90" t="s">
        <v>323</v>
      </c>
      <c r="L40" s="90" t="s">
        <v>324</v>
      </c>
      <c r="M40" s="90" t="s">
        <v>325</v>
      </c>
      <c r="N40" s="82">
        <f>SUM(IF(G40="Preventivo",15,IF(G40="Detectivo",10,0)),
IF(H40="Asignado",15,0),
IF(I40="Adecuado",15,0),
IF(J40="Completa",10,IF(J40="Incompleta",5,0)),
IF(K40="Confiable",15,0),
IF(L40="SI",15,0),
IF(M40="Oportuna",15,0))</f>
        <v>100</v>
      </c>
      <c r="O40" s="82" t="str">
        <f>IF(N40&gt;=96,"Fuerte",IF(AND(N40&gt;=85,N40&lt;96),"Moderado",IF(AND(N40&lt;=84,N40&gt;=0),"Debil","")))</f>
        <v>Fuerte</v>
      </c>
      <c r="P40" s="86" t="s">
        <v>326</v>
      </c>
      <c r="Q40" s="154" t="str">
        <f>IF(AND(O40="Fuerte",P40="Fuerte"),"Fuerte",IF(AND(O40="Fuerte",P40="Moderado"),"Moderado",IF(AND(O40="Fuerte",P40="Debil"),"Debil",IF(AND(O40="Moderado",P40="Fuerte"),"Moderado",IF(AND(O40="Moderado",P40="Moderado"),"Moderado",IF(AND(O40="Moderado",P40="Debil"),"Debil",IF(AND(O40="Debil",P40="Fuerte"),"Debil",IF(AND(O40="Debil",P40="Moderado"),"Debil",IF(AND(O40="Debil",P40="Debil"),"Debil","SELECCIONAR CALIFICACION")))))))))</f>
        <v>Fuerte</v>
      </c>
      <c r="R40" s="77" t="str">
        <f>IF(Q40="Fuerte","No","SI")</f>
        <v>No</v>
      </c>
    </row>
    <row r="41" spans="1:20" ht="120" x14ac:dyDescent="0.25">
      <c r="A41" s="90">
        <v>17</v>
      </c>
      <c r="B41" s="155" t="str">
        <f>+VLOOKUP(A41,'IDENTIFICACIÓN DEL RC'!$A$8:$E$30,2,0)</f>
        <v>Gestión Humana</v>
      </c>
      <c r="C41" s="131" t="str">
        <f>+VLOOKUP('CONTROL DEL RC'!A41,'IDENTIFICACIÓN DEL RC'!$A$8:$E$30,4,0)</f>
        <v>Posesionar o realizar un encargo a un servidor que No cumpla con los requisitos establecidos en el Manual de Funciones de la SCJ</v>
      </c>
      <c r="D41" s="155">
        <v>1</v>
      </c>
      <c r="E41" s="151" t="s">
        <v>318</v>
      </c>
      <c r="F41" s="155" t="s">
        <v>338</v>
      </c>
      <c r="G41" s="90" t="s">
        <v>319</v>
      </c>
      <c r="H41" s="90" t="s">
        <v>320</v>
      </c>
      <c r="I41" s="90" t="s">
        <v>321</v>
      </c>
      <c r="J41" s="155" t="s">
        <v>322</v>
      </c>
      <c r="K41" s="90" t="s">
        <v>323</v>
      </c>
      <c r="L41" s="90" t="s">
        <v>324</v>
      </c>
      <c r="M41" s="90" t="s">
        <v>325</v>
      </c>
      <c r="N41" s="82">
        <f t="shared" si="20"/>
        <v>100</v>
      </c>
      <c r="O41" s="82" t="str">
        <f t="shared" si="21"/>
        <v>Fuerte</v>
      </c>
      <c r="P41" s="86" t="s">
        <v>326</v>
      </c>
      <c r="Q41" s="154" t="str">
        <f t="shared" si="24"/>
        <v>Fuerte</v>
      </c>
      <c r="R41" s="77" t="str">
        <f t="shared" si="23"/>
        <v>No</v>
      </c>
    </row>
    <row r="42" spans="1:20" ht="105" x14ac:dyDescent="0.25">
      <c r="A42" s="90">
        <v>18</v>
      </c>
      <c r="B42" s="155" t="str">
        <f>+VLOOKUP(A42,'IDENTIFICACIÓN DEL RC'!$A$8:$E$30,2,0)</f>
        <v>Gestión Humana</v>
      </c>
      <c r="C42" s="131" t="str">
        <f>+VLOOKUP('CONTROL DEL RC'!A42,'IDENTIFICACIÓN DEL RC'!$A$8:$E$30,4,0)</f>
        <v>Interés indebido por un oferente en los procesos de contratación de la Dirección de Gestión Humana</v>
      </c>
      <c r="D42" s="155">
        <v>1</v>
      </c>
      <c r="E42" s="151" t="s">
        <v>318</v>
      </c>
      <c r="F42" s="155" t="s">
        <v>339</v>
      </c>
      <c r="G42" s="90" t="s">
        <v>319</v>
      </c>
      <c r="H42" s="90" t="s">
        <v>320</v>
      </c>
      <c r="I42" s="90" t="s">
        <v>321</v>
      </c>
      <c r="J42" s="155" t="s">
        <v>322</v>
      </c>
      <c r="K42" s="90" t="s">
        <v>323</v>
      </c>
      <c r="L42" s="90" t="s">
        <v>324</v>
      </c>
      <c r="M42" s="90" t="s">
        <v>325</v>
      </c>
      <c r="N42" s="82">
        <f t="shared" ref="N42" si="33">SUM(IF(G42="Preventivo",15,IF(G42="Detectivo",10,0)),
IF(H42="Asignado",15,0),
IF(I42="Adecuado",15,0),
IF(J42="Completa",10,IF(J42="Incompleta",5,0)),
IF(K42="Confiable",15,0),
IF(L42="SI",15,0),
IF(M42="Oportuna",15,0))</f>
        <v>100</v>
      </c>
      <c r="O42" s="82" t="str">
        <f t="shared" ref="O42" si="34">IF(N42&gt;=96,"Fuerte",IF(AND(N42&gt;=85,N42&lt;96),"Moderado",IF(AND(N42&lt;=84,N42&gt;=0),"Debil","")))</f>
        <v>Fuerte</v>
      </c>
      <c r="P42" s="86" t="s">
        <v>326</v>
      </c>
      <c r="Q42" s="154" t="str">
        <f t="shared" ref="Q42" si="35">IF(AND(O42="Fuerte",P42="Fuerte"),"Fuerte",IF(AND(O42="Fuerte",P42="Moderado"),"Moderado",IF(AND(O42="Fuerte",P42="Debil"),"Debil",IF(AND(O42="Moderado",P42="Fuerte"),"Moderado",IF(AND(O42="Moderado",P42="Moderado"),"Moderado",IF(AND(O42="Moderado",P42="Debil"),"Debil",IF(AND(O42="Debil",P42="Fuerte"),"Debil",IF(AND(O42="Debil",P42="Moderado"),"Debil",IF(AND(O42="Debil",P42="Debil"),"Debil","SELECCIONAR CALIFICACION")))))))))</f>
        <v>Fuerte</v>
      </c>
      <c r="R42" s="77" t="str">
        <f t="shared" ref="R42" si="36">IF(Q42="Fuerte","No","SI")</f>
        <v>No</v>
      </c>
    </row>
    <row r="43" spans="1:20" ht="157.5" customHeight="1" x14ac:dyDescent="0.25">
      <c r="A43" s="90">
        <v>19</v>
      </c>
      <c r="B43" s="155" t="str">
        <f>+VLOOKUP(A43,'IDENTIFICACIÓN DEL RC'!$A$8:$E$30,2,0)</f>
        <v>Gestión Jurídica y Contractual</v>
      </c>
      <c r="C43" s="131" t="str">
        <f>+VLOOKUP('CONTROL DEL RC'!A43,'IDENTIFICACIÓN DEL RC'!$A$8:$E$30,4,0)</f>
        <v>Favorecer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43" s="155">
        <v>1</v>
      </c>
      <c r="E43" s="151" t="s">
        <v>318</v>
      </c>
      <c r="F43" s="155" t="s">
        <v>340</v>
      </c>
      <c r="G43" s="90" t="s">
        <v>319</v>
      </c>
      <c r="H43" s="90" t="s">
        <v>320</v>
      </c>
      <c r="I43" s="90" t="s">
        <v>321</v>
      </c>
      <c r="J43" s="155" t="s">
        <v>322</v>
      </c>
      <c r="K43" s="90" t="s">
        <v>323</v>
      </c>
      <c r="L43" s="90" t="s">
        <v>324</v>
      </c>
      <c r="M43" s="90" t="s">
        <v>325</v>
      </c>
      <c r="N43" s="82">
        <f t="shared" si="20"/>
        <v>100</v>
      </c>
      <c r="O43" s="82" t="str">
        <f t="shared" si="21"/>
        <v>Fuerte</v>
      </c>
      <c r="P43" s="86" t="s">
        <v>326</v>
      </c>
      <c r="Q43" s="154" t="str">
        <f t="shared" si="24"/>
        <v>Fuerte</v>
      </c>
      <c r="R43" s="77" t="str">
        <f t="shared" si="23"/>
        <v>No</v>
      </c>
    </row>
    <row r="44" spans="1:20" s="110" customFormat="1" ht="171.75" customHeight="1" x14ac:dyDescent="0.25">
      <c r="A44" s="90">
        <v>19</v>
      </c>
      <c r="B44" s="155" t="str">
        <f>+VLOOKUP(A44,'IDENTIFICACIÓN DEL RC'!$A$8:$E$30,2,0)</f>
        <v>Gestión Jurídica y Contractual</v>
      </c>
      <c r="C44" s="131" t="str">
        <f>+VLOOKUP('CONTROL DEL RC'!A44,'IDENTIFICACIÓN DEL RC'!$A$8:$E$30,4,0)</f>
        <v>Favorecer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44" s="155">
        <v>2</v>
      </c>
      <c r="E44" s="151" t="s">
        <v>318</v>
      </c>
      <c r="F44" s="185" t="s">
        <v>605</v>
      </c>
      <c r="G44" s="90" t="s">
        <v>319</v>
      </c>
      <c r="H44" s="90" t="s">
        <v>320</v>
      </c>
      <c r="I44" s="90" t="s">
        <v>321</v>
      </c>
      <c r="J44" s="155" t="s">
        <v>322</v>
      </c>
      <c r="K44" s="90" t="s">
        <v>323</v>
      </c>
      <c r="L44" s="90" t="s">
        <v>324</v>
      </c>
      <c r="M44" s="90" t="s">
        <v>325</v>
      </c>
      <c r="N44" s="82">
        <f t="shared" ref="N44" si="37">SUM(IF(G44="Preventivo",15,IF(G44="Detectivo",10,0)),
IF(H44="Asignado",15,0),
IF(I44="Adecuado",15,0),
IF(J44="Completa",10,IF(J44="Incompleta",5,0)),
IF(K44="Confiable",15,0),
IF(L44="SI",15,0),
IF(M44="Oportuna",15,0))</f>
        <v>100</v>
      </c>
      <c r="O44" s="82" t="str">
        <f t="shared" ref="O44" si="38">IF(N44&gt;=96,"Fuerte",IF(AND(N44&gt;=85,N44&lt;96),"Moderado",IF(AND(N44&lt;=84,N44&gt;=0),"Debil","")))</f>
        <v>Fuerte</v>
      </c>
      <c r="P44" s="86" t="s">
        <v>326</v>
      </c>
      <c r="Q44" s="154" t="str">
        <f t="shared" ref="Q44" si="39">IF(AND(O44="Fuerte",P44="Fuerte"),"Fuerte",IF(AND(O44="Fuerte",P44="Moderado"),"Moderado",IF(AND(O44="Fuerte",P44="Debil"),"Debil",IF(AND(O44="Moderado",P44="Fuerte"),"Moderado",IF(AND(O44="Moderado",P44="Moderado"),"Moderado",IF(AND(O44="Moderado",P44="Debil"),"Debil",IF(AND(O44="Debil",P44="Fuerte"),"Debil",IF(AND(O44="Debil",P44="Moderado"),"Debil",IF(AND(O44="Debil",P44="Debil"),"Debil","SELECCIONAR CALIFICACION")))))))))</f>
        <v>Fuerte</v>
      </c>
      <c r="R44" s="77" t="str">
        <f t="shared" ref="R44" si="40">IF(Q44="Fuerte","No","SI")</f>
        <v>No</v>
      </c>
      <c r="S44" s="127"/>
      <c r="T44" s="127"/>
    </row>
    <row r="45" spans="1:20" s="110" customFormat="1" ht="75" x14ac:dyDescent="0.25">
      <c r="A45" s="90">
        <v>20</v>
      </c>
      <c r="B45" s="155" t="str">
        <f>+VLOOKUP(A45,'IDENTIFICACIÓN DEL RC'!$A$8:$E$30,2,0)</f>
        <v>Gestión Jurídica y Contractual</v>
      </c>
      <c r="C45" s="131" t="str">
        <f>+VLOOKUP('CONTROL DEL RC'!A45,'IDENTIFICACIÓN DEL RC'!$A$8:$E$30,4,0)</f>
        <v xml:space="preserve">Incumplimiento de funciones por acción u omisión </v>
      </c>
      <c r="D45" s="155">
        <v>1</v>
      </c>
      <c r="E45" s="151" t="s">
        <v>318</v>
      </c>
      <c r="F45" s="155" t="s">
        <v>341</v>
      </c>
      <c r="G45" s="90" t="s">
        <v>319</v>
      </c>
      <c r="H45" s="90" t="s">
        <v>320</v>
      </c>
      <c r="I45" s="90" t="s">
        <v>321</v>
      </c>
      <c r="J45" s="155" t="s">
        <v>322</v>
      </c>
      <c r="K45" s="90" t="s">
        <v>323</v>
      </c>
      <c r="L45" s="90" t="s">
        <v>324</v>
      </c>
      <c r="M45" s="90" t="s">
        <v>325</v>
      </c>
      <c r="N45" s="82">
        <f t="shared" ref="N45" si="41">SUM(IF(G45="Preventivo",15,IF(G45="Detectivo",10,0)),
IF(H45="Asignado",15,0),
IF(I45="Adecuado",15,0),
IF(J45="Completa",10,IF(J45="Incompleta",5,0)),
IF(K45="Confiable",15,0),
IF(L45="SI",15,0),
IF(M45="Oportuna",15,0))</f>
        <v>100</v>
      </c>
      <c r="O45" s="82" t="str">
        <f t="shared" ref="O45" si="42">IF(N45&gt;=96,"Fuerte",IF(AND(N45&gt;=85,N45&lt;96),"Moderado",IF(AND(N45&lt;=84,N45&gt;=0),"Debil","")))</f>
        <v>Fuerte</v>
      </c>
      <c r="P45" s="86" t="s">
        <v>326</v>
      </c>
      <c r="Q45" s="154" t="str">
        <f t="shared" ref="Q45" si="43">IF(AND(O45="Fuerte",P45="Fuerte"),"Fuerte",IF(AND(O45="Fuerte",P45="Moderado"),"Moderado",IF(AND(O45="Fuerte",P45="Debil"),"Debil",IF(AND(O45="Moderado",P45="Fuerte"),"Moderado",IF(AND(O45="Moderado",P45="Moderado"),"Moderado",IF(AND(O45="Moderado",P45="Debil"),"Debil",IF(AND(O45="Debil",P45="Fuerte"),"Debil",IF(AND(O45="Debil",P45="Moderado"),"Debil",IF(AND(O45="Debil",P45="Debil"),"Debil","SELECCIONAR CALIFICACION")))))))))</f>
        <v>Fuerte</v>
      </c>
      <c r="R45" s="77" t="str">
        <f t="shared" ref="R45" si="44">IF(Q45="Fuerte","No","SI")</f>
        <v>No</v>
      </c>
      <c r="S45" s="127"/>
      <c r="T45" s="127"/>
    </row>
    <row r="46" spans="1:20" ht="146.25" customHeight="1" x14ac:dyDescent="0.25">
      <c r="A46" s="90">
        <v>21</v>
      </c>
      <c r="B46" s="155" t="str">
        <f>+VLOOKUP(A46,'IDENTIFICACIÓN DEL RC'!$A$8:$E$30,2,0)</f>
        <v>Seguimiento y Monitoreo al Sistema de Control Interno</v>
      </c>
      <c r="C46" s="131" t="str">
        <f>+VLOOKUP('CONTROL DEL RC'!A46,'IDENTIFICACIÓN DEL RC'!$A$8:$E$30,4,0)</f>
        <v>Favorecimiento al proceso auditado o a terceros responsables a partir de auditorias, sesgadas, manipuladas o direccionadas, que no permitan evidenciar la realidad de la gestión obstruyendo la evaluación de esta.</v>
      </c>
      <c r="D46" s="155">
        <v>1</v>
      </c>
      <c r="E46" s="151" t="s">
        <v>318</v>
      </c>
      <c r="F46" s="155" t="s">
        <v>626</v>
      </c>
      <c r="G46" s="90" t="s">
        <v>319</v>
      </c>
      <c r="H46" s="90" t="s">
        <v>320</v>
      </c>
      <c r="I46" s="90" t="s">
        <v>321</v>
      </c>
      <c r="J46" s="155" t="s">
        <v>322</v>
      </c>
      <c r="K46" s="90" t="s">
        <v>323</v>
      </c>
      <c r="L46" s="90" t="s">
        <v>324</v>
      </c>
      <c r="M46" s="90" t="s">
        <v>325</v>
      </c>
      <c r="N46" s="82">
        <f t="shared" ref="N46" si="45">SUM(IF(G46="Preventivo",15,IF(G46="Detectivo",10,0)),
IF(H46="Asignado",15,0),
IF(I46="Adecuado",15,0),
IF(J46="Completa",10,IF(J46="Incompleta",5,0)),
IF(K46="Confiable",15,0),
IF(L46="SI",15,0),
IF(M46="Oportuna",15,0))</f>
        <v>100</v>
      </c>
      <c r="O46" s="82" t="str">
        <f t="shared" si="21"/>
        <v>Fuerte</v>
      </c>
      <c r="P46" s="86" t="s">
        <v>326</v>
      </c>
      <c r="Q46" s="154" t="str">
        <f t="shared" ref="Q46" si="46">IF(AND(O46="Fuerte",P46="Fuerte"),"Fuerte",IF(AND(O46="Fuerte",P46="Moderado"),"Moderado",IF(AND(O46="Fuerte",P46="Debil"),"Debil",IF(AND(O46="Moderado",P46="Fuerte"),"Moderado",IF(AND(O46="Moderado",P46="Moderado"),"Moderado",IF(AND(O46="Moderado",P46="Debil"),"Debil",IF(AND(O46="Debil",P46="Fuerte"),"Debil",IF(AND(O46="Debil",P46="Moderado"),"Debil",IF(AND(O46="Debil",P46="Debil"),"Debil","SELECCIONAR CALIFICACION")))))))))</f>
        <v>Fuerte</v>
      </c>
      <c r="R46" s="77" t="str">
        <f t="shared" ref="R46" si="47">IF(Q46="Fuerte","No","SI")</f>
        <v>No</v>
      </c>
    </row>
    <row r="47" spans="1:20" ht="75" x14ac:dyDescent="0.25">
      <c r="A47" s="90">
        <v>22</v>
      </c>
      <c r="B47" s="155" t="str">
        <f>+VLOOKUP(A47,'IDENTIFICACIÓN DEL RC'!$A$8:$E$30,2,0)</f>
        <v>Atención y Servicio al Ciudadano</v>
      </c>
      <c r="C47" s="131" t="str">
        <f>+VLOOKUP('CONTROL DEL RC'!A47,'IDENTIFICACIÓN DEL RC'!$A$8:$E$30,4,0)</f>
        <v>Deficiente Atención a los Ciudadanos</v>
      </c>
      <c r="D47" s="155">
        <v>1</v>
      </c>
      <c r="E47" s="151" t="s">
        <v>318</v>
      </c>
      <c r="F47" s="155" t="s">
        <v>622</v>
      </c>
      <c r="G47" s="90" t="s">
        <v>319</v>
      </c>
      <c r="H47" s="90" t="s">
        <v>320</v>
      </c>
      <c r="I47" s="90" t="s">
        <v>321</v>
      </c>
      <c r="J47" s="155" t="s">
        <v>322</v>
      </c>
      <c r="K47" s="90" t="s">
        <v>323</v>
      </c>
      <c r="L47" s="90" t="s">
        <v>324</v>
      </c>
      <c r="M47" s="90" t="s">
        <v>325</v>
      </c>
      <c r="N47" s="82">
        <f t="shared" ref="N47" si="48">SUM(IF(G47="Preventivo",15,IF(G47="Detectivo",10,0)),
IF(H47="Asignado",15,0),
IF(I47="Adecuado",15,0),
IF(J47="Completa",10,IF(J47="Incompleta",5,0)),
IF(K47="Confiable",15,0),
IF(L47="SI",15,0),
IF(M47="Oportuna",15,0))</f>
        <v>100</v>
      </c>
      <c r="O47" s="82" t="str">
        <f t="shared" ref="O47" si="49">IF(N47&gt;=96,"Fuerte",IF(AND(N47&gt;=85,N47&lt;96),"Moderado",IF(AND(N47&lt;=84,N47&gt;=0),"Debil","")))</f>
        <v>Fuerte</v>
      </c>
      <c r="P47" s="86" t="s">
        <v>326</v>
      </c>
      <c r="Q47" s="154" t="str">
        <f t="shared" ref="Q47" si="50">IF(AND(O47="Fuerte",P47="Fuerte"),"Fuerte",IF(AND(O47="Fuerte",P47="Moderado"),"Moderado",IF(AND(O47="Fuerte",P47="Debil"),"Debil",IF(AND(O47="Moderado",P47="Fuerte"),"Moderado",IF(AND(O47="Moderado",P47="Moderado"),"Moderado",IF(AND(O47="Moderado",P47="Debil"),"Debil",IF(AND(O47="Debil",P47="Fuerte"),"Debil",IF(AND(O47="Debil",P47="Moderado"),"Debil",IF(AND(O47="Debil",P47="Debil"),"Debil","SELECCIONAR CALIFICACION")))))))))</f>
        <v>Fuerte</v>
      </c>
      <c r="R47" s="77" t="str">
        <f t="shared" ref="R47" si="51">IF(Q47="Fuerte","No","SI")</f>
        <v>No</v>
      </c>
    </row>
  </sheetData>
  <autoFilter ref="A8:R47" xr:uid="{E0EA27E6-727F-43F9-8C86-80CF91FF7103}">
    <sortState xmlns:xlrd2="http://schemas.microsoft.com/office/spreadsheetml/2017/richdata2" ref="A13:R15">
      <sortCondition descending="1" ref="B8:B47"/>
    </sortState>
  </autoFilter>
  <mergeCells count="8">
    <mergeCell ref="A6:R7"/>
    <mergeCell ref="R4:R5"/>
    <mergeCell ref="K4:P5"/>
    <mergeCell ref="A1:A5"/>
    <mergeCell ref="Q4:Q5"/>
    <mergeCell ref="K1:P3"/>
    <mergeCell ref="B1:J3"/>
    <mergeCell ref="B4:J5"/>
  </mergeCells>
  <pageMargins left="0.7" right="0.7" top="0.75" bottom="0.75" header="0.3" footer="0.3"/>
  <pageSetup scale="20"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600-000000000000}">
          <x14:formula1>
            <xm:f>'TABLA DE INFORMACIÓN'!$Y$4:$Y$5</xm:f>
          </x14:formula1>
          <xm:sqref>M9:M47</xm:sqref>
        </x14:dataValidation>
        <x14:dataValidation type="list" allowBlank="1" showInputMessage="1" showErrorMessage="1" xr:uid="{00000000-0002-0000-0600-000001000000}">
          <x14:formula1>
            <xm:f>'TABLA DE INFORMACIÓN'!$T$5:$T$7</xm:f>
          </x14:formula1>
          <xm:sqref>P9:P47</xm:sqref>
        </x14:dataValidation>
        <x14:dataValidation type="list" allowBlank="1" showInputMessage="1" showErrorMessage="1" xr:uid="{00000000-0002-0000-0600-000002000000}">
          <x14:formula1>
            <xm:f>'TABLA DE INFORMACIÓN'!$N$4:$N$5</xm:f>
          </x14:formula1>
          <xm:sqref>G9:G47</xm:sqref>
        </x14:dataValidation>
        <x14:dataValidation type="list" allowBlank="1" showInputMessage="1" showErrorMessage="1" xr:uid="{00000000-0002-0000-0600-000003000000}">
          <x14:formula1>
            <xm:f>'TABLA DE INFORMACIÓN'!$O$4:$O$5</xm:f>
          </x14:formula1>
          <xm:sqref>H9:H47</xm:sqref>
        </x14:dataValidation>
        <x14:dataValidation type="list" allowBlank="1" showInputMessage="1" showErrorMessage="1" xr:uid="{00000000-0002-0000-0600-000004000000}">
          <x14:formula1>
            <xm:f>'TABLA DE INFORMACIÓN'!$K$8:$K$9</xm:f>
          </x14:formula1>
          <xm:sqref>L9:L47</xm:sqref>
        </x14:dataValidation>
        <x14:dataValidation type="list" allowBlank="1" showInputMessage="1" showErrorMessage="1" xr:uid="{00000000-0002-0000-0600-000005000000}">
          <x14:formula1>
            <xm:f>'TABLA DE INFORMACIÓN'!$V$4:$V$5</xm:f>
          </x14:formula1>
          <xm:sqref>I9:I47</xm:sqref>
        </x14:dataValidation>
        <x14:dataValidation type="list" allowBlank="1" showInputMessage="1" showErrorMessage="1" xr:uid="{00000000-0002-0000-0600-000006000000}">
          <x14:formula1>
            <xm:f>'TABLA DE INFORMACIÓN'!$W$4:$W$5</xm:f>
          </x14:formula1>
          <xm:sqref>J9:J47</xm:sqref>
        </x14:dataValidation>
        <x14:dataValidation type="list" allowBlank="1" showInputMessage="1" showErrorMessage="1" xr:uid="{00000000-0002-0000-0600-000007000000}">
          <x14:formula1>
            <xm:f>'TABLA DE INFORMACIÓN'!$X$4:$X$5</xm:f>
          </x14:formula1>
          <xm:sqref>K9:K47</xm:sqref>
        </x14:dataValidation>
        <x14:dataValidation type="list" allowBlank="1" showInputMessage="1" showErrorMessage="1" errorTitle="Seleccion no valida" error="Recordar que los Riesgos de corrupcion no se pueden Aceptar" promptTitle="Seleccionar tipo de accion" xr:uid="{00000000-0002-0000-0600-000008000000}">
          <x14:formula1>
            <xm:f>'TABLA DE INFORMACIÓN'!$AB$4:$AB$7</xm:f>
          </x14:formula1>
          <xm:sqref>E9:E47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6">
    <tabColor rgb="FFFFFF00"/>
  </sheetPr>
  <dimension ref="A1:G31"/>
  <sheetViews>
    <sheetView view="pageBreakPreview" zoomScale="90" zoomScaleNormal="100" zoomScaleSheetLayoutView="90" workbookViewId="0">
      <pane xSplit="1" ySplit="9" topLeftCell="B10" activePane="bottomRight" state="frozen"/>
      <selection pane="topRight" activeCell="B1" sqref="B1"/>
      <selection pane="bottomLeft" activeCell="A10" sqref="A10"/>
      <selection pane="bottomRight" activeCell="B10" sqref="B10"/>
    </sheetView>
  </sheetViews>
  <sheetFormatPr baseColWidth="10" defaultColWidth="11.42578125" defaultRowHeight="15" x14ac:dyDescent="0.25"/>
  <cols>
    <col min="1" max="1" width="18.140625" style="81" customWidth="1"/>
    <col min="2" max="2" width="14.140625" style="81" customWidth="1"/>
    <col min="3" max="3" width="13.140625" style="81" customWidth="1"/>
    <col min="4" max="4" width="23.42578125" style="81" customWidth="1"/>
    <col min="5" max="5" width="29.5703125" style="81" customWidth="1"/>
    <col min="6" max="6" width="20.85546875" style="81" customWidth="1"/>
    <col min="7" max="7" width="31.7109375" style="81" customWidth="1"/>
    <col min="8" max="16384" width="11.42578125" style="81"/>
  </cols>
  <sheetData>
    <row r="1" spans="1:7" s="73" customFormat="1" ht="19.5" customHeight="1" thickBot="1" x14ac:dyDescent="0.3">
      <c r="A1" s="197"/>
      <c r="B1" s="248" t="s">
        <v>0</v>
      </c>
      <c r="C1" s="250"/>
      <c r="D1" s="225" t="s">
        <v>1</v>
      </c>
      <c r="E1" s="204"/>
      <c r="F1" s="138" t="s">
        <v>2</v>
      </c>
      <c r="G1" s="79" t="s">
        <v>3</v>
      </c>
    </row>
    <row r="2" spans="1:7" s="73" customFormat="1" ht="15.75" thickBot="1" x14ac:dyDescent="0.3">
      <c r="A2" s="197"/>
      <c r="B2" s="251"/>
      <c r="C2" s="253"/>
      <c r="D2" s="227"/>
      <c r="E2" s="205"/>
      <c r="F2" s="138" t="s">
        <v>4</v>
      </c>
      <c r="G2" s="74">
        <v>15</v>
      </c>
    </row>
    <row r="3" spans="1:7" s="73" customFormat="1" ht="15.75" thickBot="1" x14ac:dyDescent="0.3">
      <c r="A3" s="197"/>
      <c r="B3" s="254"/>
      <c r="C3" s="256"/>
      <c r="D3" s="229"/>
      <c r="E3" s="206"/>
      <c r="F3" s="139" t="s">
        <v>5</v>
      </c>
      <c r="G3" s="93">
        <v>43475</v>
      </c>
    </row>
    <row r="4" spans="1:7" s="73" customFormat="1" ht="15" customHeight="1" x14ac:dyDescent="0.25">
      <c r="A4" s="197"/>
      <c r="B4" s="248" t="s">
        <v>6</v>
      </c>
      <c r="C4" s="250"/>
      <c r="D4" s="225" t="s">
        <v>14</v>
      </c>
      <c r="E4" s="204"/>
      <c r="F4" s="200" t="s">
        <v>634</v>
      </c>
      <c r="G4" s="202" t="s">
        <v>604</v>
      </c>
    </row>
    <row r="5" spans="1:7" s="73" customFormat="1" ht="15.75" customHeight="1" thickBot="1" x14ac:dyDescent="0.3">
      <c r="A5" s="197"/>
      <c r="B5" s="254"/>
      <c r="C5" s="256"/>
      <c r="D5" s="229"/>
      <c r="E5" s="206"/>
      <c r="F5" s="201"/>
      <c r="G5" s="203"/>
    </row>
    <row r="6" spans="1:7" ht="15.75" customHeight="1" x14ac:dyDescent="0.25">
      <c r="A6" s="80"/>
      <c r="B6" s="329" t="s">
        <v>342</v>
      </c>
      <c r="C6" s="330"/>
      <c r="D6" s="330"/>
      <c r="E6" s="330"/>
      <c r="F6" s="330"/>
      <c r="G6" s="331"/>
    </row>
    <row r="7" spans="1:7" ht="15.75" customHeight="1" thickBot="1" x14ac:dyDescent="0.3">
      <c r="A7" s="80"/>
      <c r="B7" s="332"/>
      <c r="C7" s="282"/>
      <c r="D7" s="282"/>
      <c r="E7" s="282"/>
      <c r="F7" s="282"/>
      <c r="G7" s="283"/>
    </row>
    <row r="8" spans="1:7" x14ac:dyDescent="0.25">
      <c r="A8" s="338" t="s">
        <v>101</v>
      </c>
      <c r="B8" s="148" t="s">
        <v>343</v>
      </c>
      <c r="C8" s="340" t="s">
        <v>344</v>
      </c>
      <c r="D8" s="344" t="s">
        <v>345</v>
      </c>
      <c r="E8" s="342" t="s">
        <v>346</v>
      </c>
      <c r="F8" s="342" t="s">
        <v>347</v>
      </c>
      <c r="G8" s="342" t="s">
        <v>348</v>
      </c>
    </row>
    <row r="9" spans="1:7" x14ac:dyDescent="0.25">
      <c r="A9" s="339"/>
      <c r="B9" s="149" t="s">
        <v>349</v>
      </c>
      <c r="C9" s="341"/>
      <c r="D9" s="343"/>
      <c r="E9" s="343"/>
      <c r="F9" s="343"/>
      <c r="G9" s="343"/>
    </row>
    <row r="10" spans="1:7" x14ac:dyDescent="0.25">
      <c r="A10" s="90">
        <v>1</v>
      </c>
      <c r="B10" s="130" t="s">
        <v>324</v>
      </c>
      <c r="C10" s="82">
        <f>(SUMIF('CONTROL DEL RC'!$A$9:$A$100,A10,'CONTROL DEL RC'!$N$9:$N$100))/(COUNTIF('CONTROL DEL RC'!$A$9:$A$100,A10))</f>
        <v>100</v>
      </c>
      <c r="D10" s="82" t="str">
        <f>IF(C10=100,"Fuerte",IF(AND(C10&lt;99,C10&gt;=50),"Moderado",IF(AND(C10&lt;49,C10&gt;0),"Debil")))</f>
        <v>Fuerte</v>
      </c>
      <c r="E10" s="82">
        <f>IF(AND(B10="SI",D10="Fuerte",'ANÁLISIS DEL RC'!D9&gt;=3),'ANÁLISIS DEL RC'!D9-2,IF(AND(B10="SI",D10="Fuerte",'ANÁLISIS DEL RC'!D9=2),'ANÁLISIS DEL RC'!D9-1,IF(AND(B10="SI",D10="Moderado",'ANÁLISIS DEL RC'!D9&gt;=2),'ANÁLISIS DEL RC'!D9-1,'ANÁLISIS DEL RC'!D9)))</f>
        <v>1</v>
      </c>
      <c r="F10" s="82" t="str">
        <f>+'ANÁLISIS DEL RC'!F9</f>
        <v>MODERADO</v>
      </c>
      <c r="G10" s="154" t="str">
        <f>IF(OR(AND(E10=1,F10="MODERADO"),AND(E10=2,F10="MODERADO")),"ZONA RIESGO MODERADO",IF(OR(AND(E10=4,F10="MODERADO"),AND(E10=3,F10="MODERADO"),AND(E10=2,F10="MAYOR"),AND(E10=1,F10="MAYOR")),"ZONA RIESGO ALTO",IF(OR(AND(E10=5,F10="MODERADO"),AND(E10=5,F10="MAYOR"),AND(E10=4,F10="MAYOR"),AND(E10=3,F10="MAYOR"),AND(E10&lt;=5,F10="CATASTROFICO")),"ZONA RIESGO EXTREMO",0)))</f>
        <v>ZONA RIESGO MODERADO</v>
      </c>
    </row>
    <row r="11" spans="1:7" x14ac:dyDescent="0.25">
      <c r="A11" s="90">
        <v>2</v>
      </c>
      <c r="B11" s="130" t="s">
        <v>324</v>
      </c>
      <c r="C11" s="82">
        <f>(SUMIF('CONTROL DEL RC'!$A$9:$A$100,A11,'CONTROL DEL RC'!$N$9:$N$100))/(COUNTIF('CONTROL DEL RC'!$A$9:$A$100,A11))</f>
        <v>100</v>
      </c>
      <c r="D11" s="82" t="str">
        <f t="shared" ref="D11:D30" si="0">IF(C11=100,"Fuerte",IF(AND(C11&lt;99,C11&gt;=50),"Moderado",IF(AND(C11&lt;49,C11&gt;0),"Debil")))</f>
        <v>Fuerte</v>
      </c>
      <c r="E11" s="82">
        <f>IF(AND(B11="SI",D11="Fuerte",'ANÁLISIS DEL RC'!D10&gt;=3),'ANÁLISIS DEL RC'!D10-2,IF(AND(B11="SI",D11="Fuerte",'ANÁLISIS DEL RC'!D10=2),'ANÁLISIS DEL RC'!D10-1,IF(AND(B11="SI",D11="Moderado",'ANÁLISIS DEL RC'!D10&gt;=2),'ANÁLISIS DEL RC'!D10-1,'ANÁLISIS DEL RC'!D10)))</f>
        <v>1</v>
      </c>
      <c r="F11" s="82" t="str">
        <f>+'ANÁLISIS DEL RC'!F10</f>
        <v>MAYOR</v>
      </c>
      <c r="G11" s="154" t="str">
        <f t="shared" ref="G11:G30" si="1">IF(OR(AND(E11=1,F11="MODERADO"),AND(E11=2,F11="MODERADO")),"ZONA RIESGO MODERADO",IF(OR(AND(E11=4,F11="MODERADO"),AND(E11=3,F11="MODERADO"),AND(E11=2,F11="MAYOR"),AND(E11=1,F11="MAYOR")),"ZONA RIESGO ALTO",IF(OR(AND(E11=5,F11="MODERADO"),AND(E11=5,F11="MAYOR"),AND(E11=4,F11="MAYOR"),AND(E11=3,F11="MAYOR"),AND(E11&lt;=5,F11="CATASTROFICO")),"ZONA RIESGO EXTREMO",0)))</f>
        <v>ZONA RIESGO ALTO</v>
      </c>
    </row>
    <row r="12" spans="1:7" x14ac:dyDescent="0.25">
      <c r="A12" s="90">
        <v>3</v>
      </c>
      <c r="B12" s="130" t="s">
        <v>324</v>
      </c>
      <c r="C12" s="82">
        <f>(SUMIF('CONTROL DEL RC'!$A$9:$A$100,A12,'CONTROL DEL RC'!$N$9:$N$100))/(COUNTIF('CONTROL DEL RC'!$A$9:$A$100,A12))</f>
        <v>100</v>
      </c>
      <c r="D12" s="82" t="str">
        <f t="shared" si="0"/>
        <v>Fuerte</v>
      </c>
      <c r="E12" s="82">
        <f>IF(AND(B12="SI",D12="Fuerte",'ANÁLISIS DEL RC'!D11&gt;=3),'ANÁLISIS DEL RC'!D11-2,IF(AND(B12="SI",D12="Fuerte",'ANÁLISIS DEL RC'!D11=2),'ANÁLISIS DEL RC'!D11-1,IF(AND(B12="SI",D12="Moderado",'ANÁLISIS DEL RC'!D11&gt;=2),'ANÁLISIS DEL RC'!D11-1,'ANÁLISIS DEL RC'!D11)))</f>
        <v>1</v>
      </c>
      <c r="F12" s="82" t="str">
        <f>+'ANÁLISIS DEL RC'!F11</f>
        <v>MAYOR</v>
      </c>
      <c r="G12" s="154" t="str">
        <f t="shared" si="1"/>
        <v>ZONA RIESGO ALTO</v>
      </c>
    </row>
    <row r="13" spans="1:7" x14ac:dyDescent="0.25">
      <c r="A13" s="90">
        <v>4</v>
      </c>
      <c r="B13" s="130" t="s">
        <v>324</v>
      </c>
      <c r="C13" s="82">
        <f>(SUMIF('CONTROL DEL RC'!$A$9:$A$100,A13,'CONTROL DEL RC'!$N$9:$N$100))/(COUNTIF('CONTROL DEL RC'!$A$9:$A$100,A13))</f>
        <v>100</v>
      </c>
      <c r="D13" s="82" t="str">
        <f t="shared" si="0"/>
        <v>Fuerte</v>
      </c>
      <c r="E13" s="82">
        <f>IF(AND(B13="SI",D13="Fuerte",'ANÁLISIS DEL RC'!D12&gt;=3),'ANÁLISIS DEL RC'!D12-2,IF(AND(B13="SI",D13="Fuerte",'ANÁLISIS DEL RC'!D12=2),'ANÁLISIS DEL RC'!D12-1,IF(AND(B13="SI",D13="Moderado",'ANÁLISIS DEL RC'!D12&gt;=2),'ANÁLISIS DEL RC'!D12-1,'ANÁLISIS DEL RC'!D12)))</f>
        <v>1</v>
      </c>
      <c r="F13" s="82" t="str">
        <f>+'ANÁLISIS DEL RC'!F12</f>
        <v>MAYOR</v>
      </c>
      <c r="G13" s="154" t="str">
        <f t="shared" si="1"/>
        <v>ZONA RIESGO ALTO</v>
      </c>
    </row>
    <row r="14" spans="1:7" x14ac:dyDescent="0.25">
      <c r="A14" s="90">
        <v>5</v>
      </c>
      <c r="B14" s="130" t="s">
        <v>324</v>
      </c>
      <c r="C14" s="82">
        <f>(SUMIF('CONTROL DEL RC'!$A$9:$A$100,A14,'CONTROL DEL RC'!$N$9:$N$100))/(COUNTIF('CONTROL DEL RC'!$A$9:$A$100,A14))</f>
        <v>100</v>
      </c>
      <c r="D14" s="82" t="str">
        <f t="shared" ref="D14:D15" si="2">IF(C14=100,"Fuerte",IF(AND(C14&lt;99,C14&gt;=50),"Moderado",IF(AND(C14&lt;49,C14&gt;0),"Debil")))</f>
        <v>Fuerte</v>
      </c>
      <c r="E14" s="82">
        <f>IF(AND(B14="SI",D14="Fuerte",'ANÁLISIS DEL RC'!D13&gt;=3),'ANÁLISIS DEL RC'!D13-2,IF(AND(B14="SI",D14="Fuerte",'ANÁLISIS DEL RC'!D13=2),'ANÁLISIS DEL RC'!D13-1,IF(AND(B14="SI",D14="Moderado",'ANÁLISIS DEL RC'!D13&gt;=2),'ANÁLISIS DEL RC'!D13-1,'ANÁLISIS DEL RC'!D13)))</f>
        <v>1</v>
      </c>
      <c r="F14" s="82" t="str">
        <f>+'ANÁLISIS DEL RC'!F13</f>
        <v>MAYOR</v>
      </c>
      <c r="G14" s="154" t="str">
        <f t="shared" ref="G14:G15" si="3">IF(OR(AND(E14=1,F14="MODERADO"),AND(E14=2,F14="MODERADO")),"ZONA RIESGO MODERADO",IF(OR(AND(E14=4,F14="MODERADO"),AND(E14=3,F14="MODERADO"),AND(E14=2,F14="MAYOR"),AND(E14=1,F14="MAYOR")),"ZONA RIESGO ALTO",IF(OR(AND(E14=5,F14="MODERADO"),AND(E14=5,F14="MAYOR"),AND(E14=4,F14="MAYOR"),AND(E14=3,F14="MAYOR"),AND(E14&lt;=5,F14="CATASTROFICO")),"ZONA RIESGO EXTREMO",0)))</f>
        <v>ZONA RIESGO ALTO</v>
      </c>
    </row>
    <row r="15" spans="1:7" x14ac:dyDescent="0.25">
      <c r="A15" s="90">
        <v>6</v>
      </c>
      <c r="B15" s="130" t="s">
        <v>324</v>
      </c>
      <c r="C15" s="82">
        <f>(SUMIF('CONTROL DEL RC'!$A$9:$A$100,A15,'CONTROL DEL RC'!$N$9:$N$100))/(COUNTIF('CONTROL DEL RC'!$A$9:$A$100,A15))</f>
        <v>100</v>
      </c>
      <c r="D15" s="82" t="str">
        <f t="shared" si="2"/>
        <v>Fuerte</v>
      </c>
      <c r="E15" s="82">
        <f>IF(AND(B15="SI",D15="Fuerte",'ANÁLISIS DEL RC'!D14&gt;=3),'ANÁLISIS DEL RC'!D14-2,IF(AND(B15="SI",D15="Fuerte",'ANÁLISIS DEL RC'!D14=2),'ANÁLISIS DEL RC'!D14-1,IF(AND(B15="SI",D15="Moderado",'ANÁLISIS DEL RC'!D14&gt;=2),'ANÁLISIS DEL RC'!D14-1,'ANÁLISIS DEL RC'!D14)))</f>
        <v>1</v>
      </c>
      <c r="F15" s="82" t="str">
        <f>+'ANÁLISIS DEL RC'!F14</f>
        <v>MAYOR</v>
      </c>
      <c r="G15" s="154" t="str">
        <f t="shared" si="3"/>
        <v>ZONA RIESGO ALTO</v>
      </c>
    </row>
    <row r="16" spans="1:7" x14ac:dyDescent="0.25">
      <c r="A16" s="90">
        <v>7</v>
      </c>
      <c r="B16" s="130" t="s">
        <v>324</v>
      </c>
      <c r="C16" s="82">
        <f>(SUMIF('CONTROL DEL RC'!$A$9:$A$100,A16,'CONTROL DEL RC'!$N$9:$N$100))/(COUNTIF('CONTROL DEL RC'!$A$9:$A$100,A16))</f>
        <v>100</v>
      </c>
      <c r="D16" s="82" t="str">
        <f t="shared" si="0"/>
        <v>Fuerte</v>
      </c>
      <c r="E16" s="82">
        <f>IF(AND(B16="SI",D16="Fuerte",'ANÁLISIS DEL RC'!D15&gt;=3),'ANÁLISIS DEL RC'!D15-2,IF(AND(B16="SI",D16="Fuerte",'ANÁLISIS DEL RC'!D15=2),'ANÁLISIS DEL RC'!D15-1,IF(AND(B16="SI",D16="Moderado",'ANÁLISIS DEL RC'!D15&gt;=2),'ANÁLISIS DEL RC'!D15-1,'ANÁLISIS DEL RC'!D15)))</f>
        <v>1</v>
      </c>
      <c r="F16" s="82" t="str">
        <f>+'ANÁLISIS DEL RC'!F15</f>
        <v>MAYOR</v>
      </c>
      <c r="G16" s="154" t="str">
        <f t="shared" si="1"/>
        <v>ZONA RIESGO ALTO</v>
      </c>
    </row>
    <row r="17" spans="1:7" x14ac:dyDescent="0.25">
      <c r="A17" s="90">
        <v>8</v>
      </c>
      <c r="B17" s="130" t="s">
        <v>324</v>
      </c>
      <c r="C17" s="82">
        <f>(SUMIF('CONTROL DEL RC'!$A$9:$A$100,A17,'CONTROL DEL RC'!$N$9:$N$100))/(COUNTIF('CONTROL DEL RC'!$A$9:$A$100,A17))</f>
        <v>100</v>
      </c>
      <c r="D17" s="82" t="str">
        <f t="shared" si="0"/>
        <v>Fuerte</v>
      </c>
      <c r="E17" s="82">
        <f>IF(AND(B17="SI",D17="Fuerte",'ANÁLISIS DEL RC'!D16&gt;=3),'ANÁLISIS DEL RC'!D16-2,IF(AND(B17="SI",D17="Fuerte",'ANÁLISIS DEL RC'!D16=2),'ANÁLISIS DEL RC'!D16-1,IF(AND(B17="SI",D17="Moderado",'ANÁLISIS DEL RC'!D16&gt;=2),'ANÁLISIS DEL RC'!D16-1,'ANÁLISIS DEL RC'!D16)))</f>
        <v>1</v>
      </c>
      <c r="F17" s="82" t="str">
        <f>+'ANÁLISIS DEL RC'!F16</f>
        <v>CATASTROFICO</v>
      </c>
      <c r="G17" s="154" t="str">
        <f t="shared" si="1"/>
        <v>ZONA RIESGO EXTREMO</v>
      </c>
    </row>
    <row r="18" spans="1:7" x14ac:dyDescent="0.25">
      <c r="A18" s="90">
        <v>9</v>
      </c>
      <c r="B18" s="130" t="s">
        <v>324</v>
      </c>
      <c r="C18" s="82">
        <f>(SUMIF('CONTROL DEL RC'!$A$9:$A$100,A18,'CONTROL DEL RC'!$N$9:$N$100))/(COUNTIF('CONTROL DEL RC'!$A$9:$A$100,A18))</f>
        <v>100</v>
      </c>
      <c r="D18" s="82" t="str">
        <f t="shared" si="0"/>
        <v>Fuerte</v>
      </c>
      <c r="E18" s="82">
        <f>IF(AND(B18="SI",D18="Fuerte",'ANÁLISIS DEL RC'!D17&gt;=3),'ANÁLISIS DEL RC'!D17-2,IF(AND(B18="SI",D18="Fuerte",'ANÁLISIS DEL RC'!D17=2),'ANÁLISIS DEL RC'!D17-1,IF(AND(B18="SI",D18="Moderado",'ANÁLISIS DEL RC'!D17&gt;=2),'ANÁLISIS DEL RC'!D17-1,'ANÁLISIS DEL RC'!D17)))</f>
        <v>1</v>
      </c>
      <c r="F18" s="82" t="str">
        <f>+'ANÁLISIS DEL RC'!F17</f>
        <v>CATASTROFICO</v>
      </c>
      <c r="G18" s="154" t="str">
        <f t="shared" si="1"/>
        <v>ZONA RIESGO EXTREMO</v>
      </c>
    </row>
    <row r="19" spans="1:7" x14ac:dyDescent="0.25">
      <c r="A19" s="90">
        <v>10</v>
      </c>
      <c r="B19" s="130" t="s">
        <v>324</v>
      </c>
      <c r="C19" s="82">
        <f>(SUMIF('CONTROL DEL RC'!$A$9:$A$100,A19,'CONTROL DEL RC'!$N$9:$N$100))/(COUNTIF('CONTROL DEL RC'!$A$9:$A$100,A19))</f>
        <v>100</v>
      </c>
      <c r="D19" s="82" t="str">
        <f t="shared" ref="D19" si="4">IF(C19=100,"Fuerte",IF(AND(C19&lt;99,C19&gt;=50),"Moderado",IF(AND(C19&lt;49,C19&gt;0),"Debil")))</f>
        <v>Fuerte</v>
      </c>
      <c r="E19" s="82">
        <f>IF(AND(B19="SI",D19="Fuerte",'ANÁLISIS DEL RC'!D18&gt;=3),'ANÁLISIS DEL RC'!D18-2,IF(AND(B19="SI",D19="Fuerte",'ANÁLISIS DEL RC'!D18=2),'ANÁLISIS DEL RC'!D18-1,IF(AND(B19="SI",D19="Moderado",'ANÁLISIS DEL RC'!D18&gt;=2),'ANÁLISIS DEL RC'!D18-1,'ANÁLISIS DEL RC'!D18)))</f>
        <v>1</v>
      </c>
      <c r="F19" s="82" t="str">
        <f>+'ANÁLISIS DEL RC'!F18</f>
        <v>MAYOR</v>
      </c>
      <c r="G19" s="154" t="str">
        <f t="shared" ref="G19" si="5">IF(OR(AND(E19=1,F19="MODERADO"),AND(E19=2,F19="MODERADO")),"ZONA RIESGO MODERADO",IF(OR(AND(E19=4,F19="MODERADO"),AND(E19=3,F19="MODERADO"),AND(E19=2,F19="MAYOR"),AND(E19=1,F19="MAYOR")),"ZONA RIESGO ALTO",IF(OR(AND(E19=5,F19="MODERADO"),AND(E19=5,F19="MAYOR"),AND(E19=4,F19="MAYOR"),AND(E19=3,F19="MAYOR"),AND(E19&lt;=5,F19="CATASTROFICO")),"ZONA RIESGO EXTREMO",0)))</f>
        <v>ZONA RIESGO ALTO</v>
      </c>
    </row>
    <row r="20" spans="1:7" x14ac:dyDescent="0.25">
      <c r="A20" s="90">
        <v>11</v>
      </c>
      <c r="B20" s="130" t="s">
        <v>324</v>
      </c>
      <c r="C20" s="82">
        <f>(SUMIF('CONTROL DEL RC'!$A$9:$A$100,A20,'CONTROL DEL RC'!$N$9:$N$100))/(COUNTIF('CONTROL DEL RC'!$A$9:$A$100,A20))</f>
        <v>100</v>
      </c>
      <c r="D20" s="82" t="str">
        <f t="shared" si="0"/>
        <v>Fuerte</v>
      </c>
      <c r="E20" s="82">
        <f>IF(AND(B20="SI",D20="Fuerte",'ANÁLISIS DEL RC'!D19&gt;=3),'ANÁLISIS DEL RC'!D19-2,IF(AND(B20="SI",D20="Fuerte",'ANÁLISIS DEL RC'!D19=2),'ANÁLISIS DEL RC'!D19-1,IF(AND(B20="SI",D20="Moderado",'ANÁLISIS DEL RC'!D19&gt;=2),'ANÁLISIS DEL RC'!D19-1,'ANÁLISIS DEL RC'!D19)))</f>
        <v>1</v>
      </c>
      <c r="F20" s="82" t="str">
        <f>+'ANÁLISIS DEL RC'!F19</f>
        <v>MAYOR</v>
      </c>
      <c r="G20" s="154" t="str">
        <f t="shared" si="1"/>
        <v>ZONA RIESGO ALTO</v>
      </c>
    </row>
    <row r="21" spans="1:7" x14ac:dyDescent="0.25">
      <c r="A21" s="90">
        <v>12</v>
      </c>
      <c r="B21" s="130" t="s">
        <v>324</v>
      </c>
      <c r="C21" s="82">
        <f>(SUMIF('CONTROL DEL RC'!$A$9:$A$100,A21,'CONTROL DEL RC'!$N$9:$N$100))/(COUNTIF('CONTROL DEL RC'!$A$9:$A$100,A21))</f>
        <v>100</v>
      </c>
      <c r="D21" s="82" t="str">
        <f t="shared" si="0"/>
        <v>Fuerte</v>
      </c>
      <c r="E21" s="82">
        <f>IF(AND(B21="SI",D21="Fuerte",'ANÁLISIS DEL RC'!D20&gt;=3),'ANÁLISIS DEL RC'!D20-2,IF(AND(B21="SI",D21="Fuerte",'ANÁLISIS DEL RC'!D20=2),'ANÁLISIS DEL RC'!D20-1,IF(AND(B21="SI",D21="Moderado",'ANÁLISIS DEL RC'!D20&gt;=2),'ANÁLISIS DEL RC'!D20-1,'ANÁLISIS DEL RC'!D20)))</f>
        <v>1</v>
      </c>
      <c r="F21" s="82" t="str">
        <f>+'ANÁLISIS DEL RC'!F20</f>
        <v>MAYOR</v>
      </c>
      <c r="G21" s="154" t="str">
        <f t="shared" si="1"/>
        <v>ZONA RIESGO ALTO</v>
      </c>
    </row>
    <row r="22" spans="1:7" x14ac:dyDescent="0.25">
      <c r="A22" s="90">
        <v>13</v>
      </c>
      <c r="B22" s="130" t="s">
        <v>324</v>
      </c>
      <c r="C22" s="82">
        <f>(SUMIF('CONTROL DEL RC'!$A$9:$A$100,A22,'CONTROL DEL RC'!$N$9:$N$100))/(COUNTIF('CONTROL DEL RC'!$A$9:$A$100,A22))</f>
        <v>100</v>
      </c>
      <c r="D22" s="82" t="str">
        <f t="shared" si="0"/>
        <v>Fuerte</v>
      </c>
      <c r="E22" s="82">
        <f>IF(AND(B22="SI",D22="Fuerte",'ANÁLISIS DEL RC'!D21&gt;=3),'ANÁLISIS DEL RC'!D21-2,IF(AND(B22="SI",D22="Fuerte",'ANÁLISIS DEL RC'!D21=2),'ANÁLISIS DEL RC'!D21-1,IF(AND(B22="SI",D22="Moderado",'ANÁLISIS DEL RC'!D21&gt;=2),'ANÁLISIS DEL RC'!D21-1,'ANÁLISIS DEL RC'!D21)))</f>
        <v>1</v>
      </c>
      <c r="F22" s="82" t="str">
        <f>+'ANÁLISIS DEL RC'!F21</f>
        <v>MODERADO</v>
      </c>
      <c r="G22" s="154" t="str">
        <f t="shared" si="1"/>
        <v>ZONA RIESGO MODERADO</v>
      </c>
    </row>
    <row r="23" spans="1:7" x14ac:dyDescent="0.25">
      <c r="A23" s="90">
        <v>14</v>
      </c>
      <c r="B23" s="130" t="s">
        <v>324</v>
      </c>
      <c r="C23" s="82">
        <f>(SUMIF('CONTROL DEL RC'!$A$9:$A$100,A23,'CONTROL DEL RC'!$N$9:$N$100))/(COUNTIF('CONTROL DEL RC'!$A$9:$A$100,A23))</f>
        <v>100</v>
      </c>
      <c r="D23" s="82" t="str">
        <f t="shared" si="0"/>
        <v>Fuerte</v>
      </c>
      <c r="E23" s="82">
        <f>IF(AND(B23="SI",D23="Fuerte",'ANÁLISIS DEL RC'!D22&gt;=3),'ANÁLISIS DEL RC'!D22-2,IF(AND(B23="SI",D23="Fuerte",'ANÁLISIS DEL RC'!D22=2),'ANÁLISIS DEL RC'!D22-1,IF(AND(B23="SI",D23="Moderado",'ANÁLISIS DEL RC'!D22&gt;=2),'ANÁLISIS DEL RC'!D22-1,'ANÁLISIS DEL RC'!D22)))</f>
        <v>1</v>
      </c>
      <c r="F23" s="82" t="str">
        <f>+'ANÁLISIS DEL RC'!F22</f>
        <v>CATASTROFICO</v>
      </c>
      <c r="G23" s="154" t="str">
        <f t="shared" si="1"/>
        <v>ZONA RIESGO EXTREMO</v>
      </c>
    </row>
    <row r="24" spans="1:7" x14ac:dyDescent="0.25">
      <c r="A24" s="90">
        <v>15</v>
      </c>
      <c r="B24" s="130" t="s">
        <v>324</v>
      </c>
      <c r="C24" s="82">
        <f>(SUMIF('CONTROL DEL RC'!$A$9:$A$100,A24,'CONTROL DEL RC'!$N$9:$N$100))/(COUNTIF('CONTROL DEL RC'!$A$9:$A$100,A24))</f>
        <v>100</v>
      </c>
      <c r="D24" s="82" t="str">
        <f t="shared" si="0"/>
        <v>Fuerte</v>
      </c>
      <c r="E24" s="82">
        <f>IF(AND(B24="SI",D24="Fuerte",'ANÁLISIS DEL RC'!D23&gt;=3),'ANÁLISIS DEL RC'!D23-2,IF(AND(B24="SI",D24="Fuerte",'ANÁLISIS DEL RC'!D23=2),'ANÁLISIS DEL RC'!D23-1,IF(AND(B24="SI",D24="Moderado",'ANÁLISIS DEL RC'!D23&gt;=2),'ANÁLISIS DEL RC'!D23-1,'ANÁLISIS DEL RC'!D23)))</f>
        <v>1</v>
      </c>
      <c r="F24" s="82" t="str">
        <f>+'ANÁLISIS DEL RC'!F23</f>
        <v>CATASTROFICO</v>
      </c>
      <c r="G24" s="154" t="str">
        <f t="shared" si="1"/>
        <v>ZONA RIESGO EXTREMO</v>
      </c>
    </row>
    <row r="25" spans="1:7" x14ac:dyDescent="0.25">
      <c r="A25" s="90">
        <v>16</v>
      </c>
      <c r="B25" s="130" t="s">
        <v>324</v>
      </c>
      <c r="C25" s="82">
        <f>(SUMIF('CONTROL DEL RC'!$A$9:$A$100,A25,'CONTROL DEL RC'!$N$9:$N$100))/(COUNTIF('CONTROL DEL RC'!$A$9:$A$100,A25))</f>
        <v>100</v>
      </c>
      <c r="D25" s="82" t="str">
        <f t="shared" si="0"/>
        <v>Fuerte</v>
      </c>
      <c r="E25" s="82">
        <f>IF(AND(B25="SI",D25="Fuerte",'ANÁLISIS DEL RC'!D24&gt;=3),'ANÁLISIS DEL RC'!D24-2,IF(AND(B25="SI",D25="Fuerte",'ANÁLISIS DEL RC'!D24=2),'ANÁLISIS DEL RC'!D24-1,IF(AND(B25="SI",D25="Moderado",'ANÁLISIS DEL RC'!D24&gt;=2),'ANÁLISIS DEL RC'!D24-1,'ANÁLISIS DEL RC'!D24)))</f>
        <v>2</v>
      </c>
      <c r="F25" s="82" t="str">
        <f>+'ANÁLISIS DEL RC'!F24</f>
        <v>MODERADO</v>
      </c>
      <c r="G25" s="154" t="str">
        <f t="shared" si="1"/>
        <v>ZONA RIESGO MODERADO</v>
      </c>
    </row>
    <row r="26" spans="1:7" x14ac:dyDescent="0.25">
      <c r="A26" s="90">
        <v>17</v>
      </c>
      <c r="B26" s="130" t="s">
        <v>324</v>
      </c>
      <c r="C26" s="82">
        <f>(SUMIF('CONTROL DEL RC'!$A$9:$A$100,A26,'CONTROL DEL RC'!$N$9:$N$100))/(COUNTIF('CONTROL DEL RC'!$A$9:$A$100,A26))</f>
        <v>100</v>
      </c>
      <c r="D26" s="82" t="str">
        <f t="shared" si="0"/>
        <v>Fuerte</v>
      </c>
      <c r="E26" s="82">
        <f>IF(AND(B26="SI",D26="Fuerte",'ANÁLISIS DEL RC'!D25&gt;=3),'ANÁLISIS DEL RC'!D25-2,IF(AND(B26="SI",D26="Fuerte",'ANÁLISIS DEL RC'!D25=2),'ANÁLISIS DEL RC'!D25-1,IF(AND(B26="SI",D26="Moderado",'ANÁLISIS DEL RC'!D25&gt;=2),'ANÁLISIS DEL RC'!D25-1,'ANÁLISIS DEL RC'!D25)))</f>
        <v>1</v>
      </c>
      <c r="F26" s="82" t="str">
        <f>+'ANÁLISIS DEL RC'!F25</f>
        <v>CATASTROFICO</v>
      </c>
      <c r="G26" s="154" t="str">
        <f t="shared" si="1"/>
        <v>ZONA RIESGO EXTREMO</v>
      </c>
    </row>
    <row r="27" spans="1:7" x14ac:dyDescent="0.25">
      <c r="A27" s="90">
        <v>18</v>
      </c>
      <c r="B27" s="130" t="s">
        <v>324</v>
      </c>
      <c r="C27" s="82">
        <f>(SUMIF('CONTROL DEL RC'!$A$9:$A$100,A27,'CONTROL DEL RC'!$N$9:$N$100))/(COUNTIF('CONTROL DEL RC'!$A$9:$A$100,A27))</f>
        <v>100</v>
      </c>
      <c r="D27" s="82" t="str">
        <f t="shared" si="0"/>
        <v>Fuerte</v>
      </c>
      <c r="E27" s="82">
        <f>IF(AND(B27="SI",D27="Fuerte",'ANÁLISIS DEL RC'!D26&gt;=3),'ANÁLISIS DEL RC'!D26-2,IF(AND(B27="SI",D27="Fuerte",'ANÁLISIS DEL RC'!D26=2),'ANÁLISIS DEL RC'!D26-1,IF(AND(B27="SI",D27="Moderado",'ANÁLISIS DEL RC'!D26&gt;=2),'ANÁLISIS DEL RC'!D26-1,'ANÁLISIS DEL RC'!D26)))</f>
        <v>1</v>
      </c>
      <c r="F27" s="82" t="str">
        <f>+'ANÁLISIS DEL RC'!F26</f>
        <v>CATASTROFICO</v>
      </c>
      <c r="G27" s="154" t="str">
        <f t="shared" si="1"/>
        <v>ZONA RIESGO EXTREMO</v>
      </c>
    </row>
    <row r="28" spans="1:7" x14ac:dyDescent="0.25">
      <c r="A28" s="90">
        <v>19</v>
      </c>
      <c r="B28" s="130" t="s">
        <v>324</v>
      </c>
      <c r="C28" s="82">
        <f>(SUMIF('CONTROL DEL RC'!$A$9:$A$100,A28,'CONTROL DEL RC'!$N$9:$N$100))/(COUNTIF('CONTROL DEL RC'!$A$9:$A$100,A28))</f>
        <v>100</v>
      </c>
      <c r="D28" s="82" t="str">
        <f t="shared" si="0"/>
        <v>Fuerte</v>
      </c>
      <c r="E28" s="82">
        <f>IF(AND(B28="SI",D28="Fuerte",'ANÁLISIS DEL RC'!D27&gt;=3),'ANÁLISIS DEL RC'!D27-2,IF(AND(B28="SI",D28="Fuerte",'ANÁLISIS DEL RC'!D27=2),'ANÁLISIS DEL RC'!D27-1,IF(AND(B28="SI",D28="Moderado",'ANÁLISIS DEL RC'!D27&gt;=2),'ANÁLISIS DEL RC'!D27-1,'ANÁLISIS DEL RC'!D27)))</f>
        <v>1</v>
      </c>
      <c r="F28" s="82" t="str">
        <f>+'ANÁLISIS DEL RC'!F27</f>
        <v>CATASTROFICO</v>
      </c>
      <c r="G28" s="154" t="str">
        <f t="shared" si="1"/>
        <v>ZONA RIESGO EXTREMO</v>
      </c>
    </row>
    <row r="29" spans="1:7" x14ac:dyDescent="0.25">
      <c r="A29" s="90">
        <v>20</v>
      </c>
      <c r="B29" s="130" t="s">
        <v>324</v>
      </c>
      <c r="C29" s="82">
        <f>(SUMIF('CONTROL DEL RC'!$A$9:$A$100,A29,'CONTROL DEL RC'!$N$9:$N$100))/(COUNTIF('CONTROL DEL RC'!$A$9:$A$100,A29))</f>
        <v>100</v>
      </c>
      <c r="D29" s="82" t="str">
        <f t="shared" ref="D29" si="6">IF(C29=100,"Fuerte",IF(AND(C29&lt;99,C29&gt;=50),"Moderado",IF(AND(C29&lt;49,C29&gt;0),"Debil")))</f>
        <v>Fuerte</v>
      </c>
      <c r="E29" s="82">
        <f>IF(AND(B29="SI",D29="Fuerte",'ANÁLISIS DEL RC'!D28&gt;=3),'ANÁLISIS DEL RC'!D28-2,IF(AND(B29="SI",D29="Fuerte",'ANÁLISIS DEL RC'!D28=2),'ANÁLISIS DEL RC'!D28-1,IF(AND(B29="SI",D29="Moderado",'ANÁLISIS DEL RC'!D28&gt;=2),'ANÁLISIS DEL RC'!D28-1,'ANÁLISIS DEL RC'!D28)))</f>
        <v>1</v>
      </c>
      <c r="F29" s="82" t="str">
        <f>+'ANÁLISIS DEL RC'!F28</f>
        <v>CATASTROFICO</v>
      </c>
      <c r="G29" s="154" t="str">
        <f t="shared" ref="G29" si="7">IF(OR(AND(E29=1,F29="MODERADO"),AND(E29=2,F29="MODERADO")),"ZONA RIESGO MODERADO",IF(OR(AND(E29=4,F29="MODERADO"),AND(E29=3,F29="MODERADO"),AND(E29=2,F29="MAYOR"),AND(E29=1,F29="MAYOR")),"ZONA RIESGO ALTO",IF(OR(AND(E29=5,F29="MODERADO"),AND(E29=5,F29="MAYOR"),AND(E29=4,F29="MAYOR"),AND(E29=3,F29="MAYOR"),AND(E29&lt;=5,F29="CATASTROFICO")),"ZONA RIESGO EXTREMO",0)))</f>
        <v>ZONA RIESGO EXTREMO</v>
      </c>
    </row>
    <row r="30" spans="1:7" x14ac:dyDescent="0.25">
      <c r="A30" s="90">
        <v>21</v>
      </c>
      <c r="B30" s="130" t="s">
        <v>324</v>
      </c>
      <c r="C30" s="82">
        <f>(SUMIF('CONTROL DEL RC'!$A$9:$A$100,A30,'CONTROL DEL RC'!$N$9:$N$100))/(COUNTIF('CONTROL DEL RC'!$A$9:$A$100,A30))</f>
        <v>100</v>
      </c>
      <c r="D30" s="82" t="str">
        <f t="shared" si="0"/>
        <v>Fuerte</v>
      </c>
      <c r="E30" s="82">
        <f>IF(AND(B30="SI",D30="Fuerte",'ANÁLISIS DEL RC'!D29&gt;=3),'ANÁLISIS DEL RC'!D29-2,IF(AND(B30="SI",D30="Fuerte",'ANÁLISIS DEL RC'!D29=2),'ANÁLISIS DEL RC'!D29-1,IF(AND(B30="SI",D30="Moderado",'ANÁLISIS DEL RC'!D29&gt;=2),'ANÁLISIS DEL RC'!D29-1,'ANÁLISIS DEL RC'!D29)))</f>
        <v>1</v>
      </c>
      <c r="F30" s="82" t="str">
        <f>+'ANÁLISIS DEL RC'!F29</f>
        <v>CATASTROFICO</v>
      </c>
      <c r="G30" s="154" t="str">
        <f t="shared" si="1"/>
        <v>ZONA RIESGO EXTREMO</v>
      </c>
    </row>
    <row r="31" spans="1:7" x14ac:dyDescent="0.25">
      <c r="A31" s="90">
        <v>22</v>
      </c>
      <c r="B31" s="130" t="s">
        <v>324</v>
      </c>
      <c r="C31" s="82">
        <f>(SUMIF('CONTROL DEL RC'!$A$9:$A$100,A31,'CONTROL DEL RC'!$N$9:$N$100))/(COUNTIF('CONTROL DEL RC'!$A$9:$A$100,A31))</f>
        <v>100</v>
      </c>
      <c r="D31" s="82" t="str">
        <f t="shared" ref="D31" si="8">IF(C31=100,"Fuerte",IF(AND(C31&lt;99,C31&gt;=50),"Moderado",IF(AND(C31&lt;49,C31&gt;0),"Debil")))</f>
        <v>Fuerte</v>
      </c>
      <c r="E31" s="82">
        <f>IF(AND(B31="SI",D31="Fuerte",'ANÁLISIS DEL RC'!D30&gt;=3),'ANÁLISIS DEL RC'!D30-2,IF(AND(B31="SI",D31="Fuerte",'ANÁLISIS DEL RC'!D30=2),'ANÁLISIS DEL RC'!D30-1,IF(AND(B31="SI",D31="Moderado",'ANÁLISIS DEL RC'!D30&gt;=2),'ANÁLISIS DEL RC'!D30-1,'ANÁLISIS DEL RC'!D30)))</f>
        <v>1</v>
      </c>
      <c r="F31" s="82" t="str">
        <f>+'ANÁLISIS DEL RC'!F30</f>
        <v>MAYOR</v>
      </c>
      <c r="G31" s="154" t="str">
        <f t="shared" ref="G31" si="9">IF(OR(AND(E31=1,F31="MODERADO"),AND(E31=2,F31="MODERADO")),"ZONA RIESGO MODERADO",IF(OR(AND(E31=4,F31="MODERADO"),AND(E31=3,F31="MODERADO"),AND(E31=2,F31="MAYOR"),AND(E31=1,F31="MAYOR")),"ZONA RIESGO ALTO",IF(OR(AND(E31=5,F31="MODERADO"),AND(E31=5,F31="MAYOR"),AND(E31=4,F31="MAYOR"),AND(E31=3,F31="MAYOR"),AND(E31&lt;=5,F31="CATASTROFICO")),"ZONA RIESGO EXTREMO",0)))</f>
        <v>ZONA RIESGO ALTO</v>
      </c>
    </row>
  </sheetData>
  <autoFilter ref="A8:G9" xr:uid="{FE3473A6-E15F-4DAA-BA07-57D9ED409424}"/>
  <mergeCells count="14">
    <mergeCell ref="G8:G9"/>
    <mergeCell ref="B6:G7"/>
    <mergeCell ref="G4:G5"/>
    <mergeCell ref="D8:D9"/>
    <mergeCell ref="D4:E5"/>
    <mergeCell ref="D1:E3"/>
    <mergeCell ref="B4:C5"/>
    <mergeCell ref="A1:A5"/>
    <mergeCell ref="F4:F5"/>
    <mergeCell ref="A8:A9"/>
    <mergeCell ref="C8:C9"/>
    <mergeCell ref="E8:E9"/>
    <mergeCell ref="F8:F9"/>
    <mergeCell ref="B1:C3"/>
  </mergeCells>
  <conditionalFormatting sqref="F10:F13 F20:F28 F16:F18 F30">
    <cfRule type="containsText" dxfId="29" priority="243" operator="containsText" text="mayor">
      <formula>NOT(ISERROR(SEARCH("mayor",F10)))</formula>
    </cfRule>
    <cfRule type="containsText" dxfId="28" priority="245" operator="containsText" text="MODERADO">
      <formula>NOT(ISERROR(SEARCH("MODERADO",F10)))</formula>
    </cfRule>
    <cfRule type="containsText" dxfId="27" priority="246" operator="containsText" text="CATASTROFICO">
      <formula>NOT(ISERROR(SEARCH("CATASTROFICO",F10)))</formula>
    </cfRule>
  </conditionalFormatting>
  <conditionalFormatting sqref="G10:G13 G20:G28 G16:G18 G30">
    <cfRule type="containsText" dxfId="26" priority="25" operator="containsText" text="ZONA RIESGO MODERADO">
      <formula>NOT(ISERROR(SEARCH("ZONA RIESGO MODERADO",G10)))</formula>
    </cfRule>
    <cfRule type="containsText" dxfId="25" priority="26" operator="containsText" text="ZONA RIESGO ALTO">
      <formula>NOT(ISERROR(SEARCH("ZONA RIESGO ALTO",G10)))</formula>
    </cfRule>
    <cfRule type="containsText" dxfId="24" priority="27" operator="containsText" text="ZONA RIESGO EXTREMO">
      <formula>NOT(ISERROR(SEARCH("ZONA RIESGO EXTREMO",G10)))</formula>
    </cfRule>
  </conditionalFormatting>
  <conditionalFormatting sqref="F19">
    <cfRule type="containsText" dxfId="23" priority="22" operator="containsText" text="mayor">
      <formula>NOT(ISERROR(SEARCH("mayor",F19)))</formula>
    </cfRule>
    <cfRule type="containsText" dxfId="22" priority="23" operator="containsText" text="MODERADO">
      <formula>NOT(ISERROR(SEARCH("MODERADO",F19)))</formula>
    </cfRule>
    <cfRule type="containsText" dxfId="21" priority="24" operator="containsText" text="CATASTROFICO">
      <formula>NOT(ISERROR(SEARCH("CATASTROFICO",F19)))</formula>
    </cfRule>
  </conditionalFormatting>
  <conditionalFormatting sqref="G19">
    <cfRule type="containsText" dxfId="20" priority="19" operator="containsText" text="ZONA RIESGO MODERADO">
      <formula>NOT(ISERROR(SEARCH("ZONA RIESGO MODERADO",G19)))</formula>
    </cfRule>
    <cfRule type="containsText" dxfId="19" priority="20" operator="containsText" text="ZONA RIESGO ALTO">
      <formula>NOT(ISERROR(SEARCH("ZONA RIESGO ALTO",G19)))</formula>
    </cfRule>
    <cfRule type="containsText" dxfId="18" priority="21" operator="containsText" text="ZONA RIESGO EXTREMO">
      <formula>NOT(ISERROR(SEARCH("ZONA RIESGO EXTREMO",G19)))</formula>
    </cfRule>
  </conditionalFormatting>
  <conditionalFormatting sqref="F14:F15">
    <cfRule type="containsText" dxfId="17" priority="16" operator="containsText" text="mayor">
      <formula>NOT(ISERROR(SEARCH("mayor",F14)))</formula>
    </cfRule>
    <cfRule type="containsText" dxfId="16" priority="17" operator="containsText" text="MODERADO">
      <formula>NOT(ISERROR(SEARCH("MODERADO",F14)))</formula>
    </cfRule>
    <cfRule type="containsText" dxfId="15" priority="18" operator="containsText" text="CATASTROFICO">
      <formula>NOT(ISERROR(SEARCH("CATASTROFICO",F14)))</formula>
    </cfRule>
  </conditionalFormatting>
  <conditionalFormatting sqref="G14:G15">
    <cfRule type="containsText" dxfId="14" priority="13" operator="containsText" text="ZONA RIESGO MODERADO">
      <formula>NOT(ISERROR(SEARCH("ZONA RIESGO MODERADO",G14)))</formula>
    </cfRule>
    <cfRule type="containsText" dxfId="13" priority="14" operator="containsText" text="ZONA RIESGO ALTO">
      <formula>NOT(ISERROR(SEARCH("ZONA RIESGO ALTO",G14)))</formula>
    </cfRule>
    <cfRule type="containsText" dxfId="12" priority="15" operator="containsText" text="ZONA RIESGO EXTREMO">
      <formula>NOT(ISERROR(SEARCH("ZONA RIESGO EXTREMO",G14)))</formula>
    </cfRule>
  </conditionalFormatting>
  <conditionalFormatting sqref="F29">
    <cfRule type="containsText" dxfId="11" priority="10" operator="containsText" text="mayor">
      <formula>NOT(ISERROR(SEARCH("mayor",F29)))</formula>
    </cfRule>
    <cfRule type="containsText" dxfId="10" priority="11" operator="containsText" text="MODERADO">
      <formula>NOT(ISERROR(SEARCH("MODERADO",F29)))</formula>
    </cfRule>
    <cfRule type="containsText" dxfId="9" priority="12" operator="containsText" text="CATASTROFICO">
      <formula>NOT(ISERROR(SEARCH("CATASTROFICO",F29)))</formula>
    </cfRule>
  </conditionalFormatting>
  <conditionalFormatting sqref="G29">
    <cfRule type="containsText" dxfId="8" priority="7" operator="containsText" text="ZONA RIESGO MODERADO">
      <formula>NOT(ISERROR(SEARCH("ZONA RIESGO MODERADO",G29)))</formula>
    </cfRule>
    <cfRule type="containsText" dxfId="7" priority="8" operator="containsText" text="ZONA RIESGO ALTO">
      <formula>NOT(ISERROR(SEARCH("ZONA RIESGO ALTO",G29)))</formula>
    </cfRule>
    <cfRule type="containsText" dxfId="6" priority="9" operator="containsText" text="ZONA RIESGO EXTREMO">
      <formula>NOT(ISERROR(SEARCH("ZONA RIESGO EXTREMO",G29)))</formula>
    </cfRule>
  </conditionalFormatting>
  <conditionalFormatting sqref="F31">
    <cfRule type="containsText" dxfId="5" priority="4" operator="containsText" text="mayor">
      <formula>NOT(ISERROR(SEARCH("mayor",F31)))</formula>
    </cfRule>
    <cfRule type="containsText" dxfId="4" priority="5" operator="containsText" text="MODERADO">
      <formula>NOT(ISERROR(SEARCH("MODERADO",F31)))</formula>
    </cfRule>
    <cfRule type="containsText" dxfId="3" priority="6" operator="containsText" text="CATASTROFICO">
      <formula>NOT(ISERROR(SEARCH("CATASTROFICO",F31)))</formula>
    </cfRule>
  </conditionalFormatting>
  <conditionalFormatting sqref="G31">
    <cfRule type="containsText" dxfId="2" priority="1" operator="containsText" text="ZONA RIESGO MODERADO">
      <formula>NOT(ISERROR(SEARCH("ZONA RIESGO MODERADO",G31)))</formula>
    </cfRule>
    <cfRule type="containsText" dxfId="1" priority="2" operator="containsText" text="ZONA RIESGO ALTO">
      <formula>NOT(ISERROR(SEARCH("ZONA RIESGO ALTO",G31)))</formula>
    </cfRule>
    <cfRule type="containsText" dxfId="0" priority="3" operator="containsText" text="ZONA RIESGO EXTREMO">
      <formula>NOT(ISERROR(SEARCH("ZONA RIESGO EXTREMO",G31)))</formula>
    </cfRule>
  </conditionalFormatting>
  <pageMargins left="0.7" right="0.7" top="0.75" bottom="0.75" header="0.3" footer="0.3"/>
  <pageSetup scale="41" orientation="portrait" horizontalDpi="4294967292"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'TABLA DE INFORMACIÓN'!$K$8:$K$9</xm:f>
          </x14:formula1>
          <xm:sqref>B10:B31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E9884C995A27542A5BF348B9A5590D5" ma:contentTypeVersion="11" ma:contentTypeDescription="Crear nuevo documento." ma:contentTypeScope="" ma:versionID="61a992e4a71caf8eebd07d3faadbdeb8">
  <xsd:schema xmlns:xsd="http://www.w3.org/2001/XMLSchema" xmlns:xs="http://www.w3.org/2001/XMLSchema" xmlns:p="http://schemas.microsoft.com/office/2006/metadata/properties" xmlns:ns3="3af7845b-4a97-4ec3-83b8-bbbf8cded535" xmlns:ns4="e0dc2fa4-30c8-4786-84b3-8973d76c60df" targetNamespace="http://schemas.microsoft.com/office/2006/metadata/properties" ma:root="true" ma:fieldsID="176fe314d00cc1476d15e6b4b74c366c" ns3:_="" ns4:_="">
    <xsd:import namespace="3af7845b-4a97-4ec3-83b8-bbbf8cded535"/>
    <xsd:import namespace="e0dc2fa4-30c8-4786-84b3-8973d76c60d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f7845b-4a97-4ec3-83b8-bbbf8cded5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dc2fa4-30c8-4786-84b3-8973d76c60df"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F75B7B-4860-4381-989C-3161AC02ACE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1A33731-98B6-42D1-8574-2B2E72BAC77A}">
  <ds:schemaRefs>
    <ds:schemaRef ds:uri="http://schemas.microsoft.com/sharepoint/v3/contenttype/forms"/>
  </ds:schemaRefs>
</ds:datastoreItem>
</file>

<file path=customXml/itemProps3.xml><?xml version="1.0" encoding="utf-8"?>
<ds:datastoreItem xmlns:ds="http://schemas.openxmlformats.org/officeDocument/2006/customXml" ds:itemID="{7449E200-BE30-4468-8153-7EBAE21607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f7845b-4a97-4ec3-83b8-bbbf8cded535"/>
    <ds:schemaRef ds:uri="e0dc2fa4-30c8-4786-84b3-8973d76c60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SDSCJ</vt:lpstr>
      <vt:lpstr>Componente PAAC</vt:lpstr>
      <vt:lpstr>MAPA RESUMEN OAP</vt:lpstr>
      <vt:lpstr>IDENTIFICACIÓN DEL RC</vt:lpstr>
      <vt:lpstr>DEFINICIÓN DEL RC</vt:lpstr>
      <vt:lpstr>CALIFICACION DE IMPACTO</vt:lpstr>
      <vt:lpstr>ANÁLISIS DEL RC</vt:lpstr>
      <vt:lpstr>CONTROL DEL RC</vt:lpstr>
      <vt:lpstr>VALORACIÓN DEL RC CON CONTROL</vt:lpstr>
      <vt:lpstr>TRATAMIENTO DE RIESGO RESIDUAL </vt:lpstr>
      <vt:lpstr>CONTROL DE CAMBIOS</vt:lpstr>
      <vt:lpstr>TABLA DE INFORMACIÓN</vt:lpstr>
      <vt:lpstr>'ANÁLISIS DEL RC'!Área_de_impresión</vt:lpstr>
      <vt:lpstr>'DEFINICIÓN DEL RC'!Área_de_impresión</vt:lpstr>
      <vt:lpstr>'MAPA RESUMEN OAP'!Área_de_impresión</vt:lpstr>
      <vt:lpstr>'TRATAMIENTO DE RIESGO RESIDUAL '!Área_de_impresión</vt:lpstr>
      <vt:lpstr>'TRATAMIENTO DE RIESGO RESIDUAL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PABLO LEONARDO MOLANO PARRA</cp:lastModifiedBy>
  <cp:revision/>
  <dcterms:created xsi:type="dcterms:W3CDTF">2016-12-07T14:26:41Z</dcterms:created>
  <dcterms:modified xsi:type="dcterms:W3CDTF">2021-01-31T13:10:21Z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0x0101002E9884C995A27542A5BF348B9A5590D5</vt:lpwstr>
  </property>
</Properties>
</file>