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C:\Users\francisco.pizarro\Desktop\Francisco\Matrices de riesgo\Por proceso\2018\"/>
    </mc:Choice>
  </mc:AlternateContent>
  <bookViews>
    <workbookView xWindow="0" yWindow="0" windowWidth="20490" windowHeight="6210"/>
  </bookViews>
  <sheets>
    <sheet name="MAPA RESUMEN" sheetId="8" r:id="rId1"/>
    <sheet name="CONTEXTO ESTRATEGICO(PROCESOS)" sheetId="2" r:id="rId2"/>
    <sheet name="IDENTIFICACIÓN DE RIESGOS" sheetId="3" r:id="rId3"/>
    <sheet name="ANALISIS DE RIESGOS" sheetId="4" r:id="rId4"/>
    <sheet name="VALORACIÓN DE CONTROL DE RIESGO" sheetId="5" r:id="rId5"/>
    <sheet name="VALORACIÓN CON CONTROLES" sheetId="6" r:id="rId6"/>
    <sheet name="TRATAMIENTO DE RIESGO RESIDUAL " sheetId="7" r:id="rId7"/>
    <sheet name="TABLAS DE INFORMACIÓN" sheetId="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6" l="1"/>
  <c r="E23" i="6"/>
  <c r="H47" i="8" l="1"/>
  <c r="H48" i="8"/>
  <c r="H49" i="8"/>
  <c r="D47" i="8"/>
  <c r="E47" i="8"/>
  <c r="E48" i="8"/>
  <c r="D48" i="8"/>
  <c r="D49" i="8"/>
  <c r="C48" i="8"/>
  <c r="C47" i="8"/>
  <c r="B48" i="8"/>
  <c r="B47" i="8"/>
  <c r="D48" i="6" l="1"/>
  <c r="D49" i="6"/>
  <c r="H36" i="4"/>
  <c r="H37" i="4"/>
  <c r="G36" i="4"/>
  <c r="G37" i="4"/>
  <c r="E48" i="6" l="1"/>
  <c r="F48" i="6"/>
  <c r="F48" i="8"/>
  <c r="E49" i="6"/>
  <c r="F49" i="6"/>
  <c r="E44" i="8"/>
  <c r="E45" i="8"/>
  <c r="E46" i="8"/>
  <c r="D44" i="8"/>
  <c r="C44" i="8"/>
  <c r="B44" i="8"/>
  <c r="Q54" i="1" l="1"/>
  <c r="Q55" i="1"/>
  <c r="D45" i="6"/>
  <c r="F45" i="8" s="1"/>
  <c r="D46" i="6"/>
  <c r="F46" i="8" s="1"/>
  <c r="D47" i="6"/>
  <c r="F47" i="8" s="1"/>
  <c r="H35" i="4"/>
  <c r="G35" i="4"/>
  <c r="F45" i="6" l="1"/>
  <c r="F46" i="6" s="1"/>
  <c r="F47" i="6" s="1"/>
  <c r="E45" i="6"/>
  <c r="E46" i="6" s="1"/>
  <c r="E47" i="6" s="1"/>
  <c r="H40" i="8"/>
  <c r="H36" i="8"/>
  <c r="H27" i="8"/>
  <c r="Q53" i="1" l="1"/>
  <c r="Q51" i="1"/>
  <c r="Q52" i="1"/>
  <c r="H26" i="8"/>
  <c r="H28" i="8"/>
  <c r="E26" i="8"/>
  <c r="E27" i="8"/>
  <c r="E28" i="8"/>
  <c r="D26" i="8"/>
  <c r="D27" i="8"/>
  <c r="D28" i="8"/>
  <c r="B26" i="8"/>
  <c r="B27" i="8"/>
  <c r="B28" i="8"/>
  <c r="E36" i="8" l="1"/>
  <c r="E37" i="8"/>
  <c r="E38" i="8"/>
  <c r="C36" i="8"/>
  <c r="C35" i="8"/>
  <c r="B36" i="8"/>
  <c r="D37" i="6" l="1"/>
  <c r="F36" i="8" s="1"/>
  <c r="D38" i="6"/>
  <c r="F37" i="8" s="1"/>
  <c r="D39" i="6"/>
  <c r="F38" i="8" s="1"/>
  <c r="F37" i="6" l="1"/>
  <c r="F38" i="6" s="1"/>
  <c r="F39" i="6" s="1"/>
  <c r="E37" i="6"/>
  <c r="H30" i="4"/>
  <c r="D36" i="8" s="1"/>
  <c r="G30" i="4"/>
  <c r="Q43" i="1" l="1"/>
  <c r="E38" i="6"/>
  <c r="Q44" i="1" s="1"/>
  <c r="E43" i="8"/>
  <c r="E49" i="8"/>
  <c r="E50" i="8"/>
  <c r="E51" i="8"/>
  <c r="E52" i="8"/>
  <c r="E53" i="8"/>
  <c r="E54" i="8"/>
  <c r="E55" i="8"/>
  <c r="E41" i="8"/>
  <c r="E42" i="8"/>
  <c r="H41" i="8"/>
  <c r="H43" i="8"/>
  <c r="H50" i="8"/>
  <c r="H51" i="8"/>
  <c r="H52" i="8"/>
  <c r="H53" i="8"/>
  <c r="H54" i="8"/>
  <c r="H55" i="8"/>
  <c r="E40" i="8"/>
  <c r="C41" i="8"/>
  <c r="C43" i="8"/>
  <c r="C49" i="8"/>
  <c r="C50" i="8"/>
  <c r="C51" i="8"/>
  <c r="C52" i="8"/>
  <c r="C53" i="8"/>
  <c r="C54" i="8"/>
  <c r="C55" i="8"/>
  <c r="C40" i="8"/>
  <c r="B43" i="8"/>
  <c r="B49" i="8"/>
  <c r="B50" i="8"/>
  <c r="B51" i="8"/>
  <c r="B52" i="8"/>
  <c r="B53" i="8"/>
  <c r="B54" i="8"/>
  <c r="B55" i="8"/>
  <c r="B41" i="8"/>
  <c r="B40" i="8"/>
  <c r="P62" i="1"/>
  <c r="O62" i="1"/>
  <c r="N62" i="1"/>
  <c r="C39" i="8"/>
  <c r="D55" i="6"/>
  <c r="D56" i="6"/>
  <c r="D52" i="6"/>
  <c r="D53" i="6"/>
  <c r="D54" i="6"/>
  <c r="D50" i="6"/>
  <c r="E50" i="6" s="1"/>
  <c r="D51" i="6"/>
  <c r="D41" i="6"/>
  <c r="E41" i="6" s="1"/>
  <c r="D42" i="6"/>
  <c r="E42" i="6" s="1"/>
  <c r="D43" i="6"/>
  <c r="D44" i="6"/>
  <c r="H43" i="4"/>
  <c r="D54" i="8" s="1"/>
  <c r="H44" i="4"/>
  <c r="D55" i="8" s="1"/>
  <c r="G44" i="4"/>
  <c r="G43" i="4"/>
  <c r="H40" i="4"/>
  <c r="D51" i="8" s="1"/>
  <c r="H41" i="4"/>
  <c r="D52" i="8" s="1"/>
  <c r="H42" i="4"/>
  <c r="D53" i="8" s="1"/>
  <c r="G40" i="4"/>
  <c r="G41" i="4"/>
  <c r="G42" i="4"/>
  <c r="H38" i="4"/>
  <c r="H39" i="4"/>
  <c r="D50" i="8" s="1"/>
  <c r="G38" i="4"/>
  <c r="G39" i="4"/>
  <c r="H32" i="4"/>
  <c r="D40" i="8" s="1"/>
  <c r="H33" i="4"/>
  <c r="D41" i="8" s="1"/>
  <c r="H34" i="4"/>
  <c r="D43" i="8" s="1"/>
  <c r="G32" i="4"/>
  <c r="G33" i="4"/>
  <c r="G34" i="4"/>
  <c r="E44" i="6" l="1"/>
  <c r="F44" i="8"/>
  <c r="E51" i="6"/>
  <c r="E43" i="6"/>
  <c r="E39" i="6"/>
  <c r="Q45" i="1" s="1"/>
  <c r="F41" i="8"/>
  <c r="F55" i="8"/>
  <c r="F49" i="8"/>
  <c r="F51" i="8"/>
  <c r="F54" i="8"/>
  <c r="F53" i="8"/>
  <c r="F42" i="8"/>
  <c r="F50" i="8"/>
  <c r="F43" i="8"/>
  <c r="F40" i="8"/>
  <c r="F52" i="8"/>
  <c r="E52" i="6" l="1"/>
  <c r="C9" i="8"/>
  <c r="E9" i="8"/>
  <c r="B9" i="8"/>
  <c r="D10" i="6"/>
  <c r="E10" i="6" s="1"/>
  <c r="H10" i="4"/>
  <c r="D9" i="8" s="1"/>
  <c r="G9" i="4"/>
  <c r="G10" i="4"/>
  <c r="E53" i="6" l="1"/>
  <c r="F10" i="6"/>
  <c r="Q16" i="1" s="1"/>
  <c r="F9" i="8"/>
  <c r="H39" i="8"/>
  <c r="E39" i="8"/>
  <c r="B39" i="8"/>
  <c r="D40" i="6"/>
  <c r="H31" i="4"/>
  <c r="D39" i="8" s="1"/>
  <c r="G31" i="4"/>
  <c r="E54" i="6" l="1"/>
  <c r="F40" i="6"/>
  <c r="E40" i="6"/>
  <c r="F39" i="8"/>
  <c r="F41" i="6"/>
  <c r="Q47" i="1" s="1"/>
  <c r="H35" i="8"/>
  <c r="E35" i="8"/>
  <c r="B35" i="8"/>
  <c r="D36" i="6"/>
  <c r="E36" i="6" s="1"/>
  <c r="H29" i="4"/>
  <c r="D35" i="8" s="1"/>
  <c r="G29" i="4"/>
  <c r="E55" i="6" l="1"/>
  <c r="Q46" i="1"/>
  <c r="O44" i="1"/>
  <c r="N44" i="1"/>
  <c r="P44" i="1"/>
  <c r="F42" i="6"/>
  <c r="Q48" i="1" s="1"/>
  <c r="P46" i="1"/>
  <c r="N46" i="1"/>
  <c r="O46" i="1"/>
  <c r="F35" i="8"/>
  <c r="F36" i="6"/>
  <c r="Q42" i="1" s="1"/>
  <c r="H34" i="8"/>
  <c r="E34" i="8"/>
  <c r="C34" i="8"/>
  <c r="B34" i="8"/>
  <c r="D35" i="6"/>
  <c r="E35" i="6" s="1"/>
  <c r="H28" i="4"/>
  <c r="D34" i="8" s="1"/>
  <c r="G28" i="4"/>
  <c r="E56" i="6" l="1"/>
  <c r="G40" i="6"/>
  <c r="G38" i="6"/>
  <c r="P45" i="1"/>
  <c r="N45" i="1"/>
  <c r="O45" i="1"/>
  <c r="F43" i="6"/>
  <c r="Q49" i="1" s="1"/>
  <c r="N47" i="1"/>
  <c r="P47" i="1"/>
  <c r="O47" i="1"/>
  <c r="F35" i="6"/>
  <c r="Q41" i="1" s="1"/>
  <c r="F34" i="8"/>
  <c r="H32" i="8"/>
  <c r="H33" i="8"/>
  <c r="E32" i="8"/>
  <c r="E33" i="8"/>
  <c r="C32" i="8"/>
  <c r="C33" i="8"/>
  <c r="B32" i="8"/>
  <c r="B33" i="8"/>
  <c r="D33" i="6"/>
  <c r="E33" i="6" s="1"/>
  <c r="D34" i="6"/>
  <c r="E34" i="6" s="1"/>
  <c r="H26" i="4"/>
  <c r="D32" i="8" s="1"/>
  <c r="H27" i="4"/>
  <c r="D33" i="8" s="1"/>
  <c r="G26" i="4"/>
  <c r="G27" i="4"/>
  <c r="H30" i="8"/>
  <c r="H31" i="8"/>
  <c r="E31" i="8"/>
  <c r="E30" i="8"/>
  <c r="C31" i="8"/>
  <c r="C30" i="8"/>
  <c r="B31" i="8"/>
  <c r="B30" i="8"/>
  <c r="H21" i="8"/>
  <c r="E21" i="8"/>
  <c r="C21" i="8"/>
  <c r="B21" i="8"/>
  <c r="D22" i="6"/>
  <c r="E22" i="6" s="1"/>
  <c r="H15" i="4"/>
  <c r="D21" i="8" s="1"/>
  <c r="G15" i="4"/>
  <c r="D31" i="6"/>
  <c r="E31" i="6" s="1"/>
  <c r="D32" i="6"/>
  <c r="E32" i="6" s="1"/>
  <c r="H24" i="4"/>
  <c r="D30" i="8" s="1"/>
  <c r="H25" i="4"/>
  <c r="D31" i="8" s="1"/>
  <c r="G24" i="4"/>
  <c r="G25" i="4"/>
  <c r="H29" i="8"/>
  <c r="E29" i="8"/>
  <c r="C29" i="8"/>
  <c r="B29" i="8"/>
  <c r="D30" i="6"/>
  <c r="E30" i="6" s="1"/>
  <c r="H23" i="4"/>
  <c r="D29" i="8" s="1"/>
  <c r="G23" i="4"/>
  <c r="C26" i="8"/>
  <c r="C27" i="8"/>
  <c r="C28" i="8"/>
  <c r="D27" i="6"/>
  <c r="D28" i="6"/>
  <c r="D29" i="6"/>
  <c r="H20" i="4"/>
  <c r="H21" i="4"/>
  <c r="H22" i="4"/>
  <c r="G20" i="4"/>
  <c r="G21" i="4"/>
  <c r="G22" i="4"/>
  <c r="D9" i="6"/>
  <c r="H22" i="8"/>
  <c r="H23" i="8"/>
  <c r="H24" i="8"/>
  <c r="H25" i="8"/>
  <c r="H20" i="8"/>
  <c r="H10" i="8"/>
  <c r="H8" i="8"/>
  <c r="D23" i="6"/>
  <c r="D24" i="6"/>
  <c r="E24" i="6" s="1"/>
  <c r="D25" i="6"/>
  <c r="E25" i="6" s="1"/>
  <c r="D26" i="6"/>
  <c r="E26" i="6" s="1"/>
  <c r="D11" i="6"/>
  <c r="E11" i="6" s="1"/>
  <c r="D21" i="6"/>
  <c r="E21" i="6" s="1"/>
  <c r="D12" i="6"/>
  <c r="E12" i="6" s="1"/>
  <c r="D13" i="6"/>
  <c r="D14" i="6"/>
  <c r="D15" i="6"/>
  <c r="F14" i="8" s="1"/>
  <c r="D16" i="6"/>
  <c r="D17" i="6"/>
  <c r="D18" i="6"/>
  <c r="D19" i="6"/>
  <c r="D20" i="6"/>
  <c r="F19" i="8" s="1"/>
  <c r="E23" i="8"/>
  <c r="E24" i="8"/>
  <c r="E25" i="8"/>
  <c r="E20" i="8"/>
  <c r="E22" i="8"/>
  <c r="E16" i="8"/>
  <c r="E17" i="8"/>
  <c r="E18" i="8"/>
  <c r="E19" i="8"/>
  <c r="E11" i="8"/>
  <c r="E12" i="8"/>
  <c r="E13" i="8"/>
  <c r="E14" i="8"/>
  <c r="E15" i="8"/>
  <c r="E10" i="8"/>
  <c r="E8" i="8"/>
  <c r="H11" i="4"/>
  <c r="D10" i="8" s="1"/>
  <c r="H12" i="4"/>
  <c r="D11" i="8" s="1"/>
  <c r="H13" i="4"/>
  <c r="D16" i="8" s="1"/>
  <c r="H14" i="4"/>
  <c r="D20" i="8" s="1"/>
  <c r="H16" i="4"/>
  <c r="D22" i="8" s="1"/>
  <c r="H17" i="4"/>
  <c r="D23" i="8" s="1"/>
  <c r="H18" i="4"/>
  <c r="D24" i="8" s="1"/>
  <c r="H19" i="4"/>
  <c r="D25" i="8" s="1"/>
  <c r="H9" i="4"/>
  <c r="D8" i="8" s="1"/>
  <c r="C10" i="8"/>
  <c r="C11" i="8"/>
  <c r="C16" i="8"/>
  <c r="C20" i="8"/>
  <c r="C22" i="8"/>
  <c r="C23" i="8"/>
  <c r="C24" i="8"/>
  <c r="C25" i="8"/>
  <c r="C8" i="8"/>
  <c r="B10" i="8"/>
  <c r="B11" i="8"/>
  <c r="B16" i="8"/>
  <c r="B20" i="8"/>
  <c r="B22" i="8"/>
  <c r="B23" i="8"/>
  <c r="B24" i="8"/>
  <c r="B25" i="8"/>
  <c r="B8" i="8"/>
  <c r="G19" i="4"/>
  <c r="G18" i="4"/>
  <c r="G17" i="4"/>
  <c r="G16" i="4"/>
  <c r="G14" i="4"/>
  <c r="G13" i="4"/>
  <c r="G12" i="4"/>
  <c r="G11" i="4"/>
  <c r="S11" i="1"/>
  <c r="R11" i="1"/>
  <c r="Q11" i="1"/>
  <c r="P11" i="1"/>
  <c r="O11" i="1"/>
  <c r="S10" i="1"/>
  <c r="R10" i="1"/>
  <c r="Q10" i="1"/>
  <c r="P10" i="1"/>
  <c r="O10" i="1"/>
  <c r="S9" i="1"/>
  <c r="R9" i="1"/>
  <c r="Q9" i="1"/>
  <c r="P9" i="1"/>
  <c r="O9" i="1"/>
  <c r="S8" i="1"/>
  <c r="R8" i="1"/>
  <c r="Q8" i="1"/>
  <c r="P8" i="1"/>
  <c r="O8" i="1"/>
  <c r="S7" i="1"/>
  <c r="R7" i="1"/>
  <c r="Q7" i="1"/>
  <c r="P7" i="1"/>
  <c r="O7" i="1"/>
  <c r="E29" i="6" l="1"/>
  <c r="F28" i="8"/>
  <c r="F28" i="6"/>
  <c r="F27" i="8"/>
  <c r="E28" i="6"/>
  <c r="E27" i="6"/>
  <c r="F26" i="8"/>
  <c r="G41" i="6"/>
  <c r="G39" i="6"/>
  <c r="E9" i="6"/>
  <c r="F9" i="6"/>
  <c r="E17" i="6"/>
  <c r="F17" i="6"/>
  <c r="F18" i="6" s="1"/>
  <c r="F19" i="6" s="1"/>
  <c r="F20" i="6" s="1"/>
  <c r="E13" i="6"/>
  <c r="F44" i="6"/>
  <c r="P48" i="1"/>
  <c r="O48" i="1"/>
  <c r="N48" i="1"/>
  <c r="F27" i="6"/>
  <c r="F18" i="8"/>
  <c r="F21" i="6"/>
  <c r="Q27" i="1" s="1"/>
  <c r="F24" i="6"/>
  <c r="Q30" i="1" s="1"/>
  <c r="F29" i="6"/>
  <c r="F31" i="6"/>
  <c r="Q37" i="1" s="1"/>
  <c r="F21" i="8"/>
  <c r="F22" i="6"/>
  <c r="F17" i="8"/>
  <c r="F13" i="8"/>
  <c r="F11" i="6"/>
  <c r="Q17" i="1" s="1"/>
  <c r="Q29" i="1"/>
  <c r="F33" i="8"/>
  <c r="F34" i="6"/>
  <c r="Q40" i="1" s="1"/>
  <c r="F15" i="8"/>
  <c r="F12" i="6"/>
  <c r="Q18" i="1" s="1"/>
  <c r="F25" i="6"/>
  <c r="Q31" i="1" s="1"/>
  <c r="F31" i="8"/>
  <c r="F32" i="6"/>
  <c r="Q38" i="1" s="1"/>
  <c r="F12" i="8"/>
  <c r="F26" i="6"/>
  <c r="Q32" i="1" s="1"/>
  <c r="F30" i="6"/>
  <c r="Q36" i="1" s="1"/>
  <c r="F32" i="8"/>
  <c r="F33" i="6"/>
  <c r="Q39" i="1" s="1"/>
  <c r="F29" i="8"/>
  <c r="F20" i="8"/>
  <c r="F22" i="8"/>
  <c r="F23" i="8"/>
  <c r="F8" i="8"/>
  <c r="F24" i="8"/>
  <c r="F25" i="8"/>
  <c r="F16" i="8"/>
  <c r="F30" i="8"/>
  <c r="F10" i="8"/>
  <c r="F11" i="8"/>
  <c r="G42" i="6" l="1"/>
  <c r="Q35" i="1"/>
  <c r="Q33" i="1"/>
  <c r="N15" i="1"/>
  <c r="N33" i="1"/>
  <c r="O33" i="1"/>
  <c r="P33" i="1"/>
  <c r="Q34" i="1"/>
  <c r="E14" i="6"/>
  <c r="E18" i="6"/>
  <c r="Q23" i="1"/>
  <c r="Q28" i="1"/>
  <c r="P49" i="1"/>
  <c r="Q50" i="1"/>
  <c r="N49" i="1"/>
  <c r="O49" i="1"/>
  <c r="F13" i="6"/>
  <c r="Q19" i="1" s="1"/>
  <c r="P17" i="1"/>
  <c r="O17" i="1"/>
  <c r="N17" i="1"/>
  <c r="F50" i="6"/>
  <c r="Q56" i="1" s="1"/>
  <c r="G40" i="8"/>
  <c r="N16" i="1"/>
  <c r="P29" i="1"/>
  <c r="O15" i="1"/>
  <c r="P15" i="1"/>
  <c r="Q15" i="1"/>
  <c r="P16" i="1"/>
  <c r="O16" i="1"/>
  <c r="G43" i="6" l="1"/>
  <c r="E19" i="6"/>
  <c r="Q24" i="1"/>
  <c r="E15" i="6"/>
  <c r="G11" i="6"/>
  <c r="G10" i="8" s="1"/>
  <c r="G10" i="6"/>
  <c r="G9" i="8" s="1"/>
  <c r="G41" i="8"/>
  <c r="F51" i="6"/>
  <c r="P50" i="1"/>
  <c r="O50" i="1"/>
  <c r="N50" i="1"/>
  <c r="F14" i="6"/>
  <c r="F15" i="6" s="1"/>
  <c r="F16" i="6" s="1"/>
  <c r="N18" i="1"/>
  <c r="O18" i="1"/>
  <c r="P18" i="1"/>
  <c r="G9" i="6"/>
  <c r="G8" i="8" s="1"/>
  <c r="N29" i="1"/>
  <c r="O29" i="1"/>
  <c r="G44" i="6" l="1"/>
  <c r="Q57" i="1"/>
  <c r="O51" i="1"/>
  <c r="P51" i="1"/>
  <c r="N51" i="1"/>
  <c r="Q20" i="1"/>
  <c r="E16" i="6"/>
  <c r="Q22" i="1" s="1"/>
  <c r="Q21" i="1"/>
  <c r="E20" i="6"/>
  <c r="Q26" i="1" s="1"/>
  <c r="Q25" i="1"/>
  <c r="G12" i="6"/>
  <c r="G43" i="8"/>
  <c r="F52" i="6"/>
  <c r="N56" i="1"/>
  <c r="O56" i="1"/>
  <c r="P56" i="1"/>
  <c r="N43" i="1"/>
  <c r="O43" i="1"/>
  <c r="P43" i="1"/>
  <c r="N42" i="1"/>
  <c r="P42" i="1"/>
  <c r="O42" i="1"/>
  <c r="P41" i="1"/>
  <c r="O41" i="1"/>
  <c r="N41" i="1"/>
  <c r="N40" i="1"/>
  <c r="P40" i="1"/>
  <c r="O40" i="1"/>
  <c r="P39" i="1"/>
  <c r="N39" i="1"/>
  <c r="O39" i="1"/>
  <c r="P38" i="1"/>
  <c r="O38" i="1"/>
  <c r="N38" i="1"/>
  <c r="N37" i="1"/>
  <c r="O37" i="1"/>
  <c r="P37" i="1"/>
  <c r="N36" i="1"/>
  <c r="O36" i="1"/>
  <c r="P36" i="1"/>
  <c r="P35" i="1"/>
  <c r="O35" i="1"/>
  <c r="N35" i="1"/>
  <c r="P34" i="1"/>
  <c r="O34" i="1"/>
  <c r="N34" i="1"/>
  <c r="O32" i="1"/>
  <c r="N32" i="1"/>
  <c r="P32" i="1"/>
  <c r="G27" i="6"/>
  <c r="G26" i="8" s="1"/>
  <c r="N31" i="1"/>
  <c r="O31" i="1"/>
  <c r="P31" i="1"/>
  <c r="P30" i="1"/>
  <c r="N30" i="1"/>
  <c r="O30" i="1"/>
  <c r="N19" i="1"/>
  <c r="O19" i="1"/>
  <c r="P19" i="1"/>
  <c r="G50" i="6" l="1"/>
  <c r="G45" i="6"/>
  <c r="Q58" i="1"/>
  <c r="P52" i="1"/>
  <c r="N52" i="1"/>
  <c r="O52" i="1"/>
  <c r="G37" i="6"/>
  <c r="G36" i="8" s="1"/>
  <c r="G36" i="6"/>
  <c r="G35" i="8" s="1"/>
  <c r="G24" i="6"/>
  <c r="G23" i="8" s="1"/>
  <c r="G25" i="6"/>
  <c r="G24" i="8" s="1"/>
  <c r="G13" i="6"/>
  <c r="G30" i="6"/>
  <c r="G29" i="8" s="1"/>
  <c r="G29" i="6"/>
  <c r="G28" i="8" s="1"/>
  <c r="G32" i="6"/>
  <c r="G31" i="8" s="1"/>
  <c r="G35" i="6"/>
  <c r="G34" i="8" s="1"/>
  <c r="G31" i="6"/>
  <c r="G30" i="8" s="1"/>
  <c r="G34" i="6"/>
  <c r="G33" i="8" s="1"/>
  <c r="G26" i="6"/>
  <c r="G25" i="8" s="1"/>
  <c r="G28" i="6"/>
  <c r="G27" i="8" s="1"/>
  <c r="G33" i="6"/>
  <c r="G32" i="8" s="1"/>
  <c r="G49" i="8"/>
  <c r="F53" i="6"/>
  <c r="P57" i="1"/>
  <c r="N57" i="1"/>
  <c r="O57" i="1"/>
  <c r="G39" i="8"/>
  <c r="O20" i="1"/>
  <c r="N20" i="1"/>
  <c r="P20" i="1"/>
  <c r="G51" i="6" l="1"/>
  <c r="G46" i="6"/>
  <c r="Q59" i="1"/>
  <c r="O53" i="1"/>
  <c r="N53" i="1"/>
  <c r="P53" i="1"/>
  <c r="G14" i="6"/>
  <c r="F54" i="6"/>
  <c r="N58" i="1"/>
  <c r="O58" i="1"/>
  <c r="P58" i="1"/>
  <c r="G50" i="8"/>
  <c r="P21" i="1"/>
  <c r="O21" i="1"/>
  <c r="N21" i="1"/>
  <c r="G52" i="6" l="1"/>
  <c r="G47" i="6"/>
  <c r="G44" i="8" s="1"/>
  <c r="Q60" i="1"/>
  <c r="O54" i="1"/>
  <c r="P54" i="1"/>
  <c r="N54" i="1"/>
  <c r="G15" i="6"/>
  <c r="F55" i="6"/>
  <c r="O59" i="1"/>
  <c r="N59" i="1"/>
  <c r="P59" i="1"/>
  <c r="G51" i="8"/>
  <c r="O22" i="1"/>
  <c r="P22" i="1"/>
  <c r="N22" i="1"/>
  <c r="G48" i="6" l="1"/>
  <c r="G47" i="8" s="1"/>
  <c r="Q61" i="1"/>
  <c r="P55" i="1"/>
  <c r="N55" i="1"/>
  <c r="O55" i="1"/>
  <c r="G53" i="6"/>
  <c r="G16" i="6"/>
  <c r="G52" i="8"/>
  <c r="F56" i="6"/>
  <c r="Q62" i="1" s="1"/>
  <c r="G56" i="6" s="1"/>
  <c r="P60" i="1"/>
  <c r="O60" i="1"/>
  <c r="N60" i="1"/>
  <c r="P24" i="1"/>
  <c r="N24" i="1"/>
  <c r="O24" i="1"/>
  <c r="P23" i="1"/>
  <c r="N23" i="1"/>
  <c r="O23" i="1"/>
  <c r="G54" i="6" l="1"/>
  <c r="G49" i="6"/>
  <c r="G48" i="8" s="1"/>
  <c r="G17" i="6"/>
  <c r="G18" i="6"/>
  <c r="G53" i="8"/>
  <c r="O61" i="1"/>
  <c r="P61" i="1"/>
  <c r="N61" i="1"/>
  <c r="N25" i="1"/>
  <c r="O25" i="1"/>
  <c r="P25" i="1"/>
  <c r="G55" i="6" l="1"/>
  <c r="G55" i="8" s="1"/>
  <c r="G19" i="6"/>
  <c r="G54" i="8"/>
  <c r="N26" i="1"/>
  <c r="O26" i="1"/>
  <c r="P26" i="1"/>
  <c r="G20" i="6" l="1"/>
  <c r="G23" i="6"/>
  <c r="G22" i="8" s="1"/>
  <c r="P28" i="1"/>
  <c r="N28" i="1"/>
  <c r="O28" i="1"/>
  <c r="N27" i="1"/>
  <c r="O27" i="1"/>
  <c r="P27" i="1"/>
  <c r="G21" i="6" l="1"/>
  <c r="G20" i="8" s="1"/>
  <c r="G22" i="6"/>
  <c r="G21" i="8" s="1"/>
</calcChain>
</file>

<file path=xl/comments1.xml><?xml version="1.0" encoding="utf-8"?>
<comments xmlns="http://schemas.openxmlformats.org/spreadsheetml/2006/main">
  <authors>
    <author>Francisco Pizarro</author>
  </authors>
  <commentList>
    <comment ref="C7" authorId="0" shapeId="0">
      <text>
        <r>
          <rPr>
            <sz val="9"/>
            <color indexed="81"/>
            <rFont val="Tahoma"/>
            <family val="2"/>
          </rPr>
          <t xml:space="preserve">Describa el alcance del proceso, incluyendo sus entradas y salidas
</t>
        </r>
      </text>
    </comment>
    <comment ref="D7" authorId="0" shapeId="0">
      <text>
        <r>
          <rPr>
            <sz val="9"/>
            <color indexed="81"/>
            <rFont val="Tahoma"/>
            <family val="2"/>
          </rPr>
          <t>Describa el objetivo del proceso</t>
        </r>
      </text>
    </comment>
    <comment ref="C9" authorId="0" shapeId="0">
      <text>
        <r>
          <rPr>
            <sz val="9"/>
            <color indexed="81"/>
            <rFont val="Tahoma"/>
            <family val="2"/>
          </rPr>
          <t xml:space="preserve">Describa el alcance del proceso, incluyendo sus entradas y salidas
</t>
        </r>
      </text>
    </comment>
    <comment ref="D9" authorId="0" shapeId="0">
      <text>
        <r>
          <rPr>
            <sz val="9"/>
            <color indexed="81"/>
            <rFont val="Tahoma"/>
            <family val="2"/>
          </rPr>
          <t>Describa el objetivo del proceso</t>
        </r>
      </text>
    </comment>
    <comment ref="D10" authorId="0" shapeId="0">
      <text>
        <r>
          <rPr>
            <sz val="9"/>
            <color indexed="81"/>
            <rFont val="Tahoma"/>
            <family val="2"/>
          </rPr>
          <t>Describa el objetivo del proceso</t>
        </r>
      </text>
    </comment>
    <comment ref="C15" authorId="0" shapeId="0">
      <text>
        <r>
          <rPr>
            <sz val="9"/>
            <color indexed="81"/>
            <rFont val="Tahoma"/>
            <family val="2"/>
          </rPr>
          <t xml:space="preserve">Describa el alcance del proceso, incluyendo sus entradas y salidas
</t>
        </r>
      </text>
    </comment>
    <comment ref="D15" authorId="0" shapeId="0">
      <text>
        <r>
          <rPr>
            <sz val="9"/>
            <color indexed="81"/>
            <rFont val="Tahoma"/>
            <family val="2"/>
          </rPr>
          <t>Describa el objetivo del proceso</t>
        </r>
      </text>
    </comment>
    <comment ref="C21" authorId="0" shapeId="0">
      <text>
        <r>
          <rPr>
            <sz val="9"/>
            <color indexed="81"/>
            <rFont val="Tahoma"/>
            <family val="2"/>
          </rPr>
          <t xml:space="preserve">Describa el alcance del proceso, incluyendo sus entradas y salidas
</t>
        </r>
      </text>
    </comment>
    <comment ref="D21" authorId="0" shapeId="0">
      <text>
        <r>
          <rPr>
            <sz val="9"/>
            <color indexed="81"/>
            <rFont val="Tahoma"/>
            <family val="2"/>
          </rPr>
          <t>Describa el objetivo del proceso</t>
        </r>
      </text>
    </comment>
    <comment ref="C22" authorId="0" shapeId="0">
      <text>
        <r>
          <rPr>
            <sz val="9"/>
            <color indexed="81"/>
            <rFont val="Tahoma"/>
            <family val="2"/>
          </rPr>
          <t xml:space="preserve">Describa el alcance del proceso, incluyendo sus entradas y salidas
</t>
        </r>
      </text>
    </comment>
    <comment ref="D22" authorId="0" shapeId="0">
      <text>
        <r>
          <rPr>
            <sz val="9"/>
            <color indexed="81"/>
            <rFont val="Tahoma"/>
            <family val="2"/>
          </rPr>
          <t>Describa el objetivo del proceso</t>
        </r>
      </text>
    </comment>
    <comment ref="C24" authorId="0" shapeId="0">
      <text>
        <r>
          <rPr>
            <sz val="9"/>
            <color indexed="81"/>
            <rFont val="Tahoma"/>
            <family val="2"/>
          </rPr>
          <t xml:space="preserve">Describa el alcance del proceso, incluyendo sus entradas y salidas
</t>
        </r>
      </text>
    </comment>
    <comment ref="D24" authorId="0" shapeId="0">
      <text>
        <r>
          <rPr>
            <sz val="9"/>
            <color indexed="81"/>
            <rFont val="Tahoma"/>
            <family val="2"/>
          </rPr>
          <t>Describa el objetivo del proceso</t>
        </r>
      </text>
    </comment>
    <comment ref="C26" authorId="0" shapeId="0">
      <text>
        <r>
          <rPr>
            <sz val="9"/>
            <color indexed="81"/>
            <rFont val="Tahoma"/>
            <family val="2"/>
          </rPr>
          <t xml:space="preserve">Describa el alcance del proceso, incluyendo sus entradas y salidas
</t>
        </r>
      </text>
    </comment>
  </commentList>
</comments>
</file>

<file path=xl/comments2.xml><?xml version="1.0" encoding="utf-8"?>
<comments xmlns="http://schemas.openxmlformats.org/spreadsheetml/2006/main">
  <authors>
    <author>Francisco Pizarro</author>
    <author>Francisco Pizarro Rivera</author>
    <author>Andrea del Pilar Rojas Alvarez</author>
  </authors>
  <commentList>
    <comment ref="B6" authorId="0" shapeId="0">
      <text>
        <r>
          <rPr>
            <b/>
            <sz val="9"/>
            <color indexed="81"/>
            <rFont val="Tahoma"/>
            <family val="2"/>
          </rPr>
          <t xml:space="preserve">Describa el evento de riesgo </t>
        </r>
      </text>
    </comment>
    <comment ref="D6" authorId="0" shapeId="0">
      <text>
        <r>
          <rPr>
            <b/>
            <sz val="9"/>
            <color indexed="81"/>
            <rFont val="Tahoma"/>
            <family val="2"/>
          </rPr>
          <t>Marque con una X si el riesgo es externo</t>
        </r>
      </text>
    </comment>
    <comment ref="E6" authorId="0" shapeId="0">
      <text>
        <r>
          <rPr>
            <b/>
            <sz val="9"/>
            <color indexed="81"/>
            <rFont val="Tahoma"/>
            <family val="2"/>
          </rPr>
          <t xml:space="preserve">Describa el procedimiento al cual esta asociado el riesgo
</t>
        </r>
      </text>
    </comment>
    <comment ref="C7" authorId="0" shapeId="0">
      <text>
        <r>
          <rPr>
            <b/>
            <sz val="9"/>
            <color indexed="81"/>
            <rFont val="Tahoma"/>
            <family val="2"/>
          </rPr>
          <t xml:space="preserve">Marque con una X si el riesgo es interno
</t>
        </r>
      </text>
    </comment>
    <comment ref="C10" authorId="0" shapeId="0">
      <text>
        <r>
          <rPr>
            <b/>
            <sz val="9"/>
            <color indexed="81"/>
            <rFont val="Tahoma"/>
            <family val="2"/>
          </rPr>
          <t xml:space="preserve">Marque con una X si el riesgo es interno
</t>
        </r>
      </text>
    </comment>
    <comment ref="E10" authorId="1" shapeId="0">
      <text>
        <r>
          <rPr>
            <b/>
            <sz val="9"/>
            <color indexed="81"/>
            <rFont val="Tahoma"/>
            <family val="2"/>
          </rPr>
          <t>Poner bien los codigos de los procedimientos: PD-FD-XX</t>
        </r>
      </text>
    </comment>
    <comment ref="C13" authorId="0" shapeId="0">
      <text>
        <r>
          <rPr>
            <b/>
            <sz val="9"/>
            <color indexed="81"/>
            <rFont val="Tahoma"/>
            <family val="2"/>
          </rPr>
          <t xml:space="preserve">Marque con una X si el riesgo es interno
</t>
        </r>
      </text>
    </comment>
    <comment ref="C14" authorId="0" shapeId="0">
      <text>
        <r>
          <rPr>
            <b/>
            <sz val="9"/>
            <color indexed="81"/>
            <rFont val="Tahoma"/>
            <family val="2"/>
          </rPr>
          <t xml:space="preserve">Marque con una X si el riesgo es interno
</t>
        </r>
      </text>
    </comment>
    <comment ref="C18" authorId="0" shapeId="0">
      <text>
        <r>
          <rPr>
            <b/>
            <sz val="9"/>
            <color indexed="81"/>
            <rFont val="Tahoma"/>
            <family val="2"/>
          </rPr>
          <t xml:space="preserve">Marque con una X si el riesgo es interno
</t>
        </r>
      </text>
    </comment>
    <comment ref="B20" authorId="1" shapeId="0">
      <text>
        <r>
          <rPr>
            <b/>
            <sz val="9"/>
            <color indexed="81"/>
            <rFont val="Tahoma"/>
            <family val="2"/>
          </rPr>
          <t>Francisco Pizarro Rivera:</t>
        </r>
        <r>
          <rPr>
            <sz val="9"/>
            <color indexed="81"/>
            <rFont val="Tahoma"/>
            <family val="2"/>
          </rPr>
          <t xml:space="preserve">
Cambiar por: "Interrupción del sistema de telefonía IP", ya que una ventana de mantenimiento seria una causa a la interrupción del sistema</t>
        </r>
      </text>
    </comment>
    <comment ref="C21" authorId="0" shapeId="0">
      <text>
        <r>
          <rPr>
            <b/>
            <sz val="9"/>
            <color indexed="81"/>
            <rFont val="Tahoma"/>
            <family val="2"/>
          </rPr>
          <t xml:space="preserve">Marque con una X si el riesgo es interno
</t>
        </r>
      </text>
    </comment>
    <comment ref="C22" authorId="0" shapeId="0">
      <text>
        <r>
          <rPr>
            <b/>
            <sz val="9"/>
            <color indexed="81"/>
            <rFont val="Tahoma"/>
            <family val="2"/>
          </rPr>
          <t xml:space="preserve">Marque con una X si el riesgo es interno
</t>
        </r>
      </text>
    </comment>
    <comment ref="E22" authorId="2" shapeId="0">
      <text>
        <r>
          <rPr>
            <b/>
            <sz val="9"/>
            <color indexed="81"/>
            <rFont val="Tahoma"/>
            <family val="2"/>
          </rPr>
          <t>Incluir el código del procedimiento</t>
        </r>
      </text>
    </comment>
    <comment ref="E23" authorId="2" shapeId="0">
      <text>
        <r>
          <rPr>
            <b/>
            <sz val="9"/>
            <color indexed="81"/>
            <rFont val="Tahoma"/>
            <family val="2"/>
          </rPr>
          <t>Incluir el código del procedimiento</t>
        </r>
      </text>
    </comment>
    <comment ref="C24" authorId="0" shapeId="0">
      <text>
        <r>
          <rPr>
            <b/>
            <sz val="9"/>
            <color indexed="81"/>
            <rFont val="Tahoma"/>
            <family val="2"/>
          </rPr>
          <t xml:space="preserve">Marque con una X si el riesgo es interno
</t>
        </r>
      </text>
    </comment>
    <comment ref="C27" authorId="0" shapeId="0">
      <text>
        <r>
          <rPr>
            <b/>
            <sz val="9"/>
            <color indexed="81"/>
            <rFont val="Tahoma"/>
            <family val="2"/>
          </rPr>
          <t xml:space="preserve">Marque con una X si el riesgo es interno
</t>
        </r>
      </text>
    </comment>
    <comment ref="E27" authorId="2" shapeId="0">
      <text>
        <r>
          <rPr>
            <b/>
            <sz val="9"/>
            <color indexed="81"/>
            <rFont val="Tahoma"/>
            <family val="2"/>
          </rPr>
          <t>Incluir el código del procedimiento</t>
        </r>
      </text>
    </comment>
    <comment ref="C29" authorId="0" shapeId="0">
      <text>
        <r>
          <rPr>
            <b/>
            <sz val="9"/>
            <color indexed="81"/>
            <rFont val="Tahoma"/>
            <family val="2"/>
          </rPr>
          <t xml:space="preserve">Marque con una X si el riesgo es interno
</t>
        </r>
      </text>
    </comment>
    <comment ref="C30" authorId="0" shapeId="0">
      <text>
        <r>
          <rPr>
            <b/>
            <sz val="9"/>
            <color indexed="81"/>
            <rFont val="Tahoma"/>
            <family val="2"/>
          </rPr>
          <t xml:space="preserve">Marque con una X si el riesgo es interno
</t>
        </r>
      </text>
    </comment>
    <comment ref="C36" authorId="0" shapeId="0">
      <text>
        <r>
          <rPr>
            <b/>
            <sz val="9"/>
            <color indexed="81"/>
            <rFont val="Tahoma"/>
            <family val="2"/>
          </rPr>
          <t xml:space="preserve">Marque con una X si el riesgo es interno
</t>
        </r>
      </text>
    </comment>
  </commentList>
</comments>
</file>

<file path=xl/comments3.xml><?xml version="1.0" encoding="utf-8"?>
<comments xmlns="http://schemas.openxmlformats.org/spreadsheetml/2006/main">
  <authors>
    <author>Francisco Pizarro</author>
  </authors>
  <commentList>
    <comment ref="B8" authorId="0" shapeId="0">
      <text>
        <r>
          <rPr>
            <b/>
            <sz val="9"/>
            <color indexed="81"/>
            <rFont val="Tahoma"/>
            <family val="2"/>
          </rPr>
          <t>Ver tabla 1 en la hoja TABLAS DE INFORMACIÓN</t>
        </r>
      </text>
    </comment>
    <comment ref="C8" authorId="0" shapeId="0">
      <text>
        <r>
          <rPr>
            <b/>
            <sz val="9"/>
            <color indexed="81"/>
            <rFont val="Tahoma"/>
            <family val="2"/>
          </rPr>
          <t xml:space="preserve">Describa las causas del evento de riesgo
</t>
        </r>
      </text>
    </comment>
    <comment ref="D8" authorId="0" shapeId="0">
      <text>
        <r>
          <rPr>
            <b/>
            <sz val="9"/>
            <color indexed="81"/>
            <rFont val="Tahoma"/>
            <family val="2"/>
          </rPr>
          <t>Describa las posibles concecuencias de la materialización del evento de riesgo</t>
        </r>
      </text>
    </comment>
    <comment ref="E8" authorId="0" shapeId="0">
      <text>
        <r>
          <rPr>
            <b/>
            <sz val="9"/>
            <color indexed="81"/>
            <rFont val="Tahoma"/>
            <family val="2"/>
          </rPr>
          <t>Ver tabla 2 en la hoja TABLAS DE INFORMACIÓN</t>
        </r>
      </text>
    </comment>
    <comment ref="F8" authorId="0" shapeId="0">
      <text>
        <r>
          <rPr>
            <b/>
            <sz val="9"/>
            <color indexed="81"/>
            <rFont val="Tahoma"/>
            <family val="2"/>
          </rPr>
          <t>Ver tabla 3 en la hoja de TABLAS DE INFORMACIÓN</t>
        </r>
      </text>
    </comment>
    <comment ref="H8" authorId="0" shapeId="0">
      <text>
        <r>
          <rPr>
            <b/>
            <sz val="9"/>
            <color indexed="81"/>
            <rFont val="Tahoma"/>
            <family val="2"/>
          </rPr>
          <t>Explicación en la tabla 4 de la hoja TABLAS DE INFORMACIÓN</t>
        </r>
      </text>
    </comment>
  </commentList>
</comments>
</file>

<file path=xl/comments4.xml><?xml version="1.0" encoding="utf-8"?>
<comments xmlns="http://schemas.openxmlformats.org/spreadsheetml/2006/main">
  <authors>
    <author>Francisco Pizarro</author>
  </authors>
  <commentList>
    <comment ref="B8" authorId="0" shapeId="0">
      <text>
        <r>
          <rPr>
            <b/>
            <sz val="9"/>
            <color indexed="81"/>
            <rFont val="Tahoma"/>
            <family val="2"/>
          </rPr>
          <t xml:space="preserve">Describa el control para la mitigación del evento de riesgo
</t>
        </r>
      </text>
    </comment>
    <comment ref="C8" authorId="0" shapeId="0">
      <text>
        <r>
          <rPr>
            <b/>
            <sz val="9"/>
            <color indexed="81"/>
            <rFont val="Tahoma"/>
            <family val="2"/>
          </rPr>
          <t>Ver tabla 6 de la hoja TABLAS DE INFORMACIÓN</t>
        </r>
      </text>
    </comment>
    <comment ref="D8" authorId="0" shapeId="0">
      <text>
        <r>
          <rPr>
            <b/>
            <sz val="9"/>
            <color indexed="81"/>
            <rFont val="Tahoma"/>
            <family val="2"/>
          </rPr>
          <t xml:space="preserve">Revisar la tabla 5 del la hoja TABLAS DE INFORMACIÓN
</t>
        </r>
      </text>
    </comment>
    <comment ref="E8" authorId="0" shapeId="0">
      <text>
        <r>
          <rPr>
            <sz val="9"/>
            <color indexed="81"/>
            <rFont val="Tahoma"/>
            <family val="2"/>
          </rPr>
          <t xml:space="preserve">Seleccione la calidad de los instructivos de control, calificandolo de 1 a 10, donde 1 es una documentación insuficiente y 10 es una documentación de alta calidad 
</t>
        </r>
      </text>
    </comment>
    <comment ref="F8" authorId="0" shapeId="0">
      <text>
        <r>
          <rPr>
            <b/>
            <sz val="9"/>
            <color indexed="81"/>
            <rFont val="Tahoma"/>
            <family val="2"/>
          </rPr>
          <t xml:space="preserve">Describa al responsable de la implementación del control
</t>
        </r>
      </text>
    </comment>
    <comment ref="G8" authorId="0" shapeId="0">
      <text>
        <r>
          <rPr>
            <b/>
            <sz val="9"/>
            <color indexed="81"/>
            <rFont val="Tahoma"/>
            <family val="2"/>
          </rPr>
          <t>1 si no existe evidencia, 10 si existe evidencia contundente</t>
        </r>
      </text>
    </comment>
    <comment ref="H8" authorId="0" shapeId="0">
      <text>
        <r>
          <rPr>
            <b/>
            <sz val="9"/>
            <color indexed="81"/>
            <rFont val="Tahoma"/>
            <family val="2"/>
          </rPr>
          <t xml:space="preserve">1 si la herramienta no ha mostrado ser efectiva, 10 si la herramienta ha sido 100% efectiva
</t>
        </r>
      </text>
    </comment>
    <comment ref="I8" authorId="0" shapeId="0">
      <text>
        <r>
          <rPr>
            <b/>
            <sz val="9"/>
            <color indexed="81"/>
            <rFont val="Tahoma"/>
            <family val="2"/>
          </rPr>
          <t xml:space="preserve">Seleccione la frecuencia de la implementación del control
</t>
        </r>
      </text>
    </comment>
  </commentList>
</comments>
</file>

<file path=xl/comments5.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si Sí o No el control afecta la probabilidad de que el riesgo se materialice
</t>
        </r>
      </text>
    </comment>
    <comment ref="C8" authorId="0" shapeId="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el tipo de acción que se tomara sobre el riesgo residual
</t>
        </r>
      </text>
    </comment>
    <comment ref="C8" authorId="0" shapeId="0">
      <text>
        <r>
          <rPr>
            <b/>
            <sz val="9"/>
            <color indexed="81"/>
            <rFont val="Tahoma"/>
            <family val="2"/>
          </rPr>
          <t>Describa la acción que se tomara sobre el riesgo residual</t>
        </r>
      </text>
    </comment>
    <comment ref="D8" authorId="0" shapeId="0">
      <text>
        <r>
          <rPr>
            <b/>
            <sz val="9"/>
            <color indexed="81"/>
            <rFont val="Tahoma"/>
            <family val="2"/>
          </rPr>
          <t xml:space="preserve">Describa si hay o no un indicador relacionado a la implementación del control
</t>
        </r>
      </text>
    </comment>
    <comment ref="E8" authorId="0" shapeId="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<sst xmlns="http://schemas.openxmlformats.org/spreadsheetml/2006/main" count="1195" uniqueCount="470">
  <si>
    <t>ZONA RIESGO MODERADO</t>
  </si>
  <si>
    <t>ZONA RIESGO ALTO</t>
  </si>
  <si>
    <t>ZONA DE RIESGO EXTREMO</t>
  </si>
  <si>
    <t>ZONA RIESGO BAJA</t>
  </si>
  <si>
    <t>PROCESO</t>
  </si>
  <si>
    <t>Nombre del proceso</t>
  </si>
  <si>
    <t>Gestión y Análisis de Información de S, C y AJ</t>
  </si>
  <si>
    <t>Fortalecimiento de Capacidades Operativas para la S, C y AJ</t>
  </si>
  <si>
    <t>Gestión de Seguridad y Convivencia</t>
  </si>
  <si>
    <t xml:space="preserve">Acceso y Fortalecimiento a la Justicia </t>
  </si>
  <si>
    <t>Gestión de Emergencias</t>
  </si>
  <si>
    <t>Direccionamiento Sectorial e Institucional</t>
  </si>
  <si>
    <t>Gestión de Tecnología de Información</t>
  </si>
  <si>
    <t>Gestión de Comunicaciones</t>
  </si>
  <si>
    <t>Atención y Servicio al Ciudadano</t>
  </si>
  <si>
    <t>Gestión Jurídica y Contractual</t>
  </si>
  <si>
    <t>Gestión Humana</t>
  </si>
  <si>
    <t>Gestión Financiera</t>
  </si>
  <si>
    <t>Gestión de Recursos Físicos y Documental</t>
  </si>
  <si>
    <t>Control Interno Disciplinario</t>
  </si>
  <si>
    <t>Seguimiento y Monitoreo al Sistema de Control Interno</t>
  </si>
  <si>
    <t>Macro economico</t>
  </si>
  <si>
    <t>Financiero</t>
  </si>
  <si>
    <t>Desastre natural</t>
  </si>
  <si>
    <t>Tipo de Fuente</t>
  </si>
  <si>
    <t>Descripción</t>
  </si>
  <si>
    <t>Grandes perdidas de materiales y de vidas humanas debido a fenomenos naturales.</t>
  </si>
  <si>
    <t>Factores macroeconomicos que se presentan como resultado de las variables de la economia nacional, regional o mundial cuyo efecto tiende a ser sistemico</t>
  </si>
  <si>
    <t>Problemas generados como consecuencia de errores en la ejecución de las tareas por parte del personal encargado de los procesos o procedimientos</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</si>
  <si>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</si>
  <si>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</si>
  <si>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</si>
  <si>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</si>
  <si>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Operativo</t>
  </si>
  <si>
    <t>De imagen</t>
  </si>
  <si>
    <t>Problemas relacionados con una imagen desfavorable de la entidad o de los procesos</t>
  </si>
  <si>
    <t>IDENTIFICACIÓN DE RIESGOS</t>
  </si>
  <si>
    <t>CAUSAS</t>
  </si>
  <si>
    <t>IMPACTO</t>
  </si>
  <si>
    <t>Cumplimiento</t>
  </si>
  <si>
    <t>Falencias en cumplir con los siguientes requisitos: Regulativos, legales, contractuales,de conducta de negocios, de etica, fiduciarios  de calidad</t>
  </si>
  <si>
    <t>Problemas relacionados con: Transferencias, tesoreria, comercialización, flujos de efectivo, inversión, capital de trabajo, reportes financieros</t>
  </si>
  <si>
    <t>EVENTO DE RIESGO</t>
  </si>
  <si>
    <t>TIPO DE RIESGO</t>
  </si>
  <si>
    <t>PROBABILIDAD DE OCURRENCIA</t>
  </si>
  <si>
    <t>CONSECUENCIAS</t>
  </si>
  <si>
    <t>IMPACTO SIN CONTROLES</t>
  </si>
  <si>
    <t>TIPO DE CONTROL</t>
  </si>
  <si>
    <t>RESPONSABLE DEL CONTROL</t>
  </si>
  <si>
    <t xml:space="preserve">VALORACIÓN CON CONTROLES </t>
  </si>
  <si>
    <t>INDICADOR</t>
  </si>
  <si>
    <t>RESPONSABLE</t>
  </si>
  <si>
    <t xml:space="preserve">FECHA DE IMPLEMENTACIÓN </t>
  </si>
  <si>
    <t>PROBABILIDAD</t>
  </si>
  <si>
    <t>IMPACTO DEL RIESGO CON CONTROLES</t>
  </si>
  <si>
    <t xml:space="preserve">FECHA INICIO </t>
  </si>
  <si>
    <t xml:space="preserve">FECHA FIN </t>
  </si>
  <si>
    <t>VALORACIÓN DEL RIESGO</t>
  </si>
  <si>
    <t>Probabilidad de ocurrencia</t>
  </si>
  <si>
    <t>RARO</t>
  </si>
  <si>
    <t>IMPROBABLE</t>
  </si>
  <si>
    <t>POSIBLE</t>
  </si>
  <si>
    <t>PROBABLE</t>
  </si>
  <si>
    <t>CASI SEGURO</t>
  </si>
  <si>
    <t>Impacto</t>
  </si>
  <si>
    <t>INSIGNIFICANTE</t>
  </si>
  <si>
    <t>MENOR</t>
  </si>
  <si>
    <t>MODERADO</t>
  </si>
  <si>
    <t>MAYOR</t>
  </si>
  <si>
    <t>CATASTROFICO</t>
  </si>
  <si>
    <t>RIESGO #</t>
  </si>
  <si>
    <t>ANALISIS DE RIESGOS</t>
  </si>
  <si>
    <t>PROCEDIMIENTO ASOCIADO AL RIESGO</t>
  </si>
  <si>
    <t>INTERNO</t>
  </si>
  <si>
    <t>EXTERNO</t>
  </si>
  <si>
    <t>Alcance del proceso</t>
  </si>
  <si>
    <t>Objetivo del proceso</t>
  </si>
  <si>
    <t>DESCRIPCIÓN DE LOS PROCESOS</t>
  </si>
  <si>
    <t>tipo de control</t>
  </si>
  <si>
    <t>Preventivo</t>
  </si>
  <si>
    <t>Correctivo</t>
  </si>
  <si>
    <t>Evitan que un evento suceda. Por ejemplo, el requerimiento de un login y password en un sistema de información es un control preventivo.</t>
  </si>
  <si>
    <t xml:space="preserve"> Éstos no prevén que un evento suceda, pero permiten enfrentar la situación una vez se ha presentado.</t>
  </si>
  <si>
    <t>TIPO IMPLEMENTACIÓN</t>
  </si>
  <si>
    <t>Tipo implementacion de control</t>
  </si>
  <si>
    <t>Manual</t>
  </si>
  <si>
    <t>Automatico</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</si>
  <si>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</si>
  <si>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Políticas de operación aplicables, autorizaciones a través de firmas o confirmaciones vía correo electrónico, archivos físicos, consecutivos, listas de chequeo, controles de seguridad con personal especializado, entre otros.</t>
  </si>
  <si>
    <t>Frecuencia de control</t>
  </si>
  <si>
    <t>Mensual</t>
  </si>
  <si>
    <t>Trimestral</t>
  </si>
  <si>
    <t>Semestral</t>
  </si>
  <si>
    <t>Anual</t>
  </si>
  <si>
    <t>El control se ejecuta mensualmente</t>
  </si>
  <si>
    <t>El control se ejecuta trimestralmente</t>
  </si>
  <si>
    <t>El control se ejecuta semestralmente</t>
  </si>
  <si>
    <t>El control se ejecuta anualmente</t>
  </si>
  <si>
    <t>SI</t>
  </si>
  <si>
    <t>NO</t>
  </si>
  <si>
    <t>EVALUACIÓN DE CONTROLES Y CONTINGENCIAS</t>
  </si>
  <si>
    <t>¿EXISTEN INSTRUCTIVOS O DOCUMENTACIÓN SOBRE LA IMPLEMENTACIÓN DEL CONTROL?</t>
  </si>
  <si>
    <t>¿HAY UN CONTROL EXISTENTE?</t>
  </si>
  <si>
    <t>FRECUENCIA DE LA APLICACIÓN DEL CONTROL</t>
  </si>
  <si>
    <t>Check</t>
  </si>
  <si>
    <t>EVALUACIÓN DEL CONTROL</t>
  </si>
  <si>
    <t>Rango</t>
  </si>
  <si>
    <t>¿SE CUENTA CON EVIDENCIA DE LA EJECUCIÓN Y SEGUIMIENTO DEL CONTROL?</t>
  </si>
  <si>
    <t>¿DURANTE EL TIEMPO DE EJECUCIÓN LA HERRAMIENTA HA DEMOSTRADO SER EFECTIVA?</t>
  </si>
  <si>
    <t>PROBABILIDAD DE OCURRENCIA CON CONTROLES</t>
  </si>
  <si>
    <t>0/0</t>
  </si>
  <si>
    <t>0/1</t>
  </si>
  <si>
    <t>1/0</t>
  </si>
  <si>
    <t>(1/1)</t>
  </si>
  <si>
    <t>Numero</t>
  </si>
  <si>
    <t>TABLA 1</t>
  </si>
  <si>
    <t>TABLA 2</t>
  </si>
  <si>
    <t>TABLA 3</t>
  </si>
  <si>
    <t>TABLA 4</t>
  </si>
  <si>
    <t>TABLA 5</t>
  </si>
  <si>
    <t>PLAN DE TRATAMIENTO DEL RIESGO RESIDUAL</t>
  </si>
  <si>
    <t>TABLA 6</t>
  </si>
  <si>
    <t>ZONA DE RIESGO INHERENTE</t>
  </si>
  <si>
    <t>NIVEL DE RIESGO INHERENTE</t>
  </si>
  <si>
    <t>ZONA DEL RIESGO RESIDUAL</t>
  </si>
  <si>
    <t>EVALUACIÓN DEL RIESGO RESIDUAL</t>
  </si>
  <si>
    <t>¿DISMINUYE?</t>
  </si>
  <si>
    <t>PROCESO:</t>
  </si>
  <si>
    <t>DIRECCIONAMIENTO SECTORIAL E INSTITUCIONAL</t>
  </si>
  <si>
    <t>DOCUMENTO</t>
  </si>
  <si>
    <t>TIPO DE ACCIÓN</t>
  </si>
  <si>
    <t>DESCRIPCIÓN DE LA ACCIÓN</t>
  </si>
  <si>
    <t>Acción de mitigación</t>
  </si>
  <si>
    <t>Transferencia del riesgo</t>
  </si>
  <si>
    <t>Aceptación del riesgo</t>
  </si>
  <si>
    <t>Acción</t>
  </si>
  <si>
    <t>Es una acción adicional a la herramienta de control orientada a mitigar el riesgo residual</t>
  </si>
  <si>
    <t>Se transfiere el manejo del riesgo residual a un ente externo a la entidad o a otro proceso interno</t>
  </si>
  <si>
    <t>Aceptación del riesgo residual, comprendiedo la probabilidad de ocurrencia y el impacto despues de la implementación del control.</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</si>
  <si>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</si>
  <si>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</si>
  <si>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</si>
  <si>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</si>
  <si>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</si>
  <si>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</si>
  <si>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</si>
  <si>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</si>
  <si>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</si>
  <si>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</si>
  <si>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</si>
  <si>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</si>
  <si>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</si>
  <si>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</si>
  <si>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</si>
  <si>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</si>
  <si>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CD-Custodia y vigilacia para la seguridad</t>
  </si>
  <si>
    <t>Carcel Distrital</t>
  </si>
  <si>
    <t>CD-Atención Integral para PPL</t>
  </si>
  <si>
    <t>CD-Tramite Juridico para PPL</t>
  </si>
  <si>
    <t>VERSIÓN:</t>
  </si>
  <si>
    <t>DOCUMENTO:</t>
  </si>
  <si>
    <t>FECHA APROBACIÓN:</t>
  </si>
  <si>
    <t>El proceso de gestión institucional inicia con la presentación de las solicitudes de trámites, servicios, peticiones, quejas, reclamos y sugerencias de la comunidad a través de los diferentes canales y termina con la implementación de acciones preventivas, correctivas y de mejora que aseguren la eficacia al sistema.</t>
  </si>
  <si>
    <t>Atender, orientar y realizar el seguimiento a la oportunidad de respuesta de los requerimientos que presentan los ciudadanos a la Secretaria Distrital de Seguridad, Convivencia y Justicia.</t>
  </si>
  <si>
    <t>X</t>
  </si>
  <si>
    <t>Enviar por correo electrónico alertas de vencimiento preventivo para las PQRS, que no tengan respuesta por parte de las áreas en la SCJ.</t>
  </si>
  <si>
    <t>No aplica</t>
  </si>
  <si>
    <t>Grupo de Atención al Ciudadano - Michelle Vargas</t>
  </si>
  <si>
    <t>Se  inicia  con la recepción del requerimiento por parte de las dependencias de la Secretaria, entidades del Distrito, u acontecimiento de seguridad en Bogotá, se continúa con el análisis de la estrategia a plantear para la actividad o el acontecimiento a ejecutar, determinando las acciones, los eventos y las piezas de comunicación que se deben desarrollar para el manejo de la eventualidad, el posicionamiento de la imagen y la labor de la Secretaría de Seguridad, Convivencia y Justicia, terminando con la realización concreta, ya sea de un boletín, comunicado de prensa o/y de la campañas a través de redes sociales, ruedas de prensa, presencia en el lugar de los hechos, entre otros entregables, todos basados en los lineamientos de la Alcaldía Mayor de Bogotá.</t>
  </si>
  <si>
    <t>Asesorar al Despacho en la formulación e implementación de estrategias de comunicación, tanto internas, dirigidas a los colaboradores, como externas, enfocadas en la ciudadanía, las cuales permitan el posicionamiento de la Secretaria de Seguridad, Convivencia y Justicia en Bogotá, en cumplimiento de los objetivos misionales y de acuerdo con los lineamientos de la Alcaldía  Mayor del Distrito Capital.</t>
  </si>
  <si>
    <t>Emitir comunicados de rectificación en la pagina de la entidad</t>
  </si>
  <si>
    <t>Profesional encargado de revisar las piezas publicadas en la web institucional</t>
  </si>
  <si>
    <t>Se acepta el riesgo residual</t>
  </si>
  <si>
    <t>N/A</t>
  </si>
  <si>
    <t>Desde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fotocopias, insumos de oficina y cómputo, mensajería y seguros, así como la determinación de las políticas y directrices para aprobar, actualizar los documentos, administrar y controlar el flujo documental, asegurando el acceso y la consulta, pasando por la organización, almacenamiento, conservación y preservación, hasta la disposición final de todos los materiales documentales.</t>
  </si>
  <si>
    <t>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</si>
  <si>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Perdida y/o desapartición de los bienes al servicio de la Entidad.</t>
  </si>
  <si>
    <t>Pérdida o extravío documental.</t>
  </si>
  <si>
    <t>* Incumplimiento por parte de los funcionarios de lo establecido en las resoluciones y políticas.
* Falta de personal.
* Accidente de transito.
* Falta de conciencia de cuidado de los bienes muebles e inmuebles de la SSCJ por parte de los funcionarios.
* Vandalismo.
* Inseguridad.
* Catastrofes naturales.</t>
  </si>
  <si>
    <t>* Afectación en la prestación del servicio.
* Detrimento patrimonial.
* Investigaciones disciplinarias.
* Generación de hallazgos por parte de Entes de Control.</t>
  </si>
  <si>
    <t>* Error humano en la recepción de documento por desconocimiento o incumplimiento del procedimeinto Administración y Control de las Comunicaciones Oficiales.
* Falla y carencia de herramientas tecnológicas. 
* Accidentes de transito (en el transporte de documentos para radicar y transferencias).
* Catástrofes naturales, desastres. 
* Vandalismo y alteraciones del orden público. 
* Controles insuficientes o inadecuados. 
* Error humano en la ubicación del expediente luego de ser consultado. 
* Incumplimiento de las políticas y procedimientos de Gestión Documental. 
* Falta de Tablas de Valoración Documental.</t>
  </si>
  <si>
    <t>* Fallas en la oportunidad en la respuesta a los ciudadanos. 
* Indisponibilidad en la información. 
* Errores en información entregada a la ciudadanía. 
* Vulnerar el derecho a la privacidad de la información. 
* Fraudes, Acciones ilícitas.</t>
  </si>
  <si>
    <t>Control de ingreso y salida de bienes</t>
  </si>
  <si>
    <t>Todas las dependencias</t>
  </si>
  <si>
    <t>Socialización de circulares, resoluciones y/o políticas para el cuidado de los bienes al servicio de la Entidad.</t>
  </si>
  <si>
    <t>Dirección de Recursos Físicos y Gestión Documental</t>
  </si>
  <si>
    <t>Toma de invetario fisico</t>
  </si>
  <si>
    <t xml:space="preserve">Estructuración y aplicación de formatos para el seguimiento de los bienes al servicio de la Entidad.
* Comprobante de ingreso al almacén
* Comprobante de salida del almacén 
* Levantamiento de inventario individual
</t>
  </si>
  <si>
    <t>Plan de Capacitación en organización de archivos</t>
  </si>
  <si>
    <t>Elaboración y/o actualización de las Tablas de Retención Documental y control de registros.</t>
  </si>
  <si>
    <t>Programa de verificación del estado de la organización de los archivos de acuerdo a las capacitaciones impartidas</t>
  </si>
  <si>
    <t>Control de ingreso de personas y bienes.</t>
  </si>
  <si>
    <t>Registro de préstamo y circulación de material archivístico.</t>
  </si>
  <si>
    <t>Mala noticifación al indagado</t>
  </si>
  <si>
    <t>PD-CID-01 Indagación preliminar</t>
  </si>
  <si>
    <t>*Mala digitación de los datos del indagado
*Mala redacción de la constancia de notificación</t>
  </si>
  <si>
    <t xml:space="preserve">*Posible nulidad del proceso y/o alguna actuación
</t>
  </si>
  <si>
    <t>Revisión mensual general de todos los procesos</t>
  </si>
  <si>
    <t>Director de Control Interno Disciplinario y los abogados dueños de los procesos</t>
  </si>
  <si>
    <t>Capacitación al personal auxiliar para mejor manejo de las notificaciones</t>
  </si>
  <si>
    <t>Director Control Interno Disciplinario</t>
  </si>
  <si>
    <t>PD-FC-01 Mantenimiento Parque Automotor a Cargo de la SDSCJ</t>
  </si>
  <si>
    <t>El proceso de Seguimiento y Monitoreo al Sistema de Control Interno, parte de  la revisión del plan estratégico de la entidad alineado con el plan de desarrollo vigente, seguido de la evaluación de los planes, proceso, proyectos y controles adelantados por la Secretaria Distrital de Seguridad Convivencia y Justicia, terminando con la presentación de los informes finales contribuyendo al mejoramiento continuo, desde la evaluación independiente  y objetiva  de la gestión,  a través del  acompañamiento permanente, la cultura del autocontrol, autorregulación y autogestión  hasta los planes de mejoramiento y  requerimientos de Ley.</t>
  </si>
  <si>
    <t>Proporcionar una estructura que especifique los elementos necesarios para construir y fortalecer el Sistema de Control Interno en la Secretaria Distrital de Seguridad y Convivencia, facilitando la implementación,  acciones, políticas, métodos, procedimientos, mecanismos de prevención, verificación y evaluación en procura del mejoramiento continuo de la Entidad.</t>
  </si>
  <si>
    <t>Evaluación inedacuada por los funcionarios de la Oficina de Control interno sobre los  elementos que componen el sistema de gestión de la entidad</t>
  </si>
  <si>
    <t>Incorrecto seguimiento a los Planes de Mejoramiento que no contribuyan a la mejora de los procesos</t>
  </si>
  <si>
    <t>Baja preparacion y desconocimiento de los elementos que componen el sistema de gestión de la entidad y su aplicabilidad en el ejercicio de la auditoria interna.</t>
  </si>
  <si>
    <t>Presentacion de informes de auditoria debiles que no evidencian el estado real de los procesos.</t>
  </si>
  <si>
    <t>Seguimientos deficientes asociados a la falta de soportes de cumplimiento de las acciones y a la debilidad de las respuestas de seguimiento a las mismas brindadas por las dependencias.</t>
  </si>
  <si>
    <t>Baja capacidad de respuesta frente a los hallazgos encontrados, los cuales podrian derivar en sanciones a la entidad por parte de entes de control.</t>
  </si>
  <si>
    <t>Informalidad en el trato y manejo de la informacion clasificada derivada del proceso de auditoria.</t>
  </si>
  <si>
    <t>Informes sesgados que no reflejan la realidad del ejercicio de auditoria.</t>
  </si>
  <si>
    <t>Reuniones de trabajo en las que se dan las instrucciones pertinentes, relacionadas con los tipos de auditoria que se vayan a abordar, teniendo en cuenta las caracteristicas propias del proceso.</t>
  </si>
  <si>
    <t>Jefe Oficina de Control Interno.</t>
  </si>
  <si>
    <t>Evaluar las quejas presentadas de los servidores públicos de la Secretaría Distrital de Seguridad, convivencia y Justicia del D.C, para proferir una decisión de fondo , de acuerdo con la evalucación probatoria que arroje la investigación</t>
  </si>
  <si>
    <t>Inicia desde la evaluación de la queja hasta proferir Auto inhibitorio, Auto de Archivo o fallo, de conformidad con el material probatorio allegado a la investigación</t>
  </si>
  <si>
    <t>Inicia con la elavoración del plan anial de adquisiciones de los proyectos de inversió 7507 "Fortalecimiento de los organismos de seguridad del distrito" y 7510 "nuevos y mejores equipamientos de justicia para Bogotá", sigue con la realización y evaluación para la contratación; continúa con la ejecución del plan de adquisición adelantando los procesos contractuales necesarios de acuerdo con los estudios y proyectos autorizados, efectuando el seguimiento y control de los procesos de contratación para la adquisición de los bienes y servicios, Finaliza con el control de la administración de los bienes mueble e inmuebles adquiridos</t>
  </si>
  <si>
    <t>Establecer las políticas, lineamientos y metodologías para la adecuada adquisición de bienes, servicios y contratación de obras de acuerdo con las necesidades de las diferentes autoridades de seguridad, convivencia y justicia que cuenten con concepto técnicofavorable por parte de la subsecretería de seguridad y convivencia y la subsecretaría de acceso a la justicia.</t>
  </si>
  <si>
    <t>Aplicación de la matriz de Seguimiento al Plan de Mejoramiento.</t>
  </si>
  <si>
    <t>Profesionales OCI</t>
  </si>
  <si>
    <t>Suscripcion del Compromiso Etico por parte de los miembros de la Oficina de Control Interno y verificado por el Jefe de la Oficina de Control  Interno</t>
  </si>
  <si>
    <t>Realizacion de 2 talleres de sensibilizacion y actualizacion sobre el SIG para la OCI durante la vigencia 2017</t>
  </si>
  <si>
    <t>(Talleres Realizados / Talleres Programados) x 100</t>
  </si>
  <si>
    <t>Alex Palma</t>
  </si>
  <si>
    <t>Realizacion de una  Guia Metodologica  para la Formulacion , evaluacion y Seguimiento de los Planes de Mejoramiento.</t>
  </si>
  <si>
    <t>1 Guia Presentada</t>
  </si>
  <si>
    <t xml:space="preserve">Realizacion de 2 Talleres de sensibilizacion relacionados con Etica y Transparencia para la OCI durante la vigencia 2017 </t>
  </si>
  <si>
    <t xml:space="preserve">(capacitaciones realizadas/capacitaciones programadas)*100 </t>
  </si>
  <si>
    <t>Riesgo #</t>
  </si>
  <si>
    <t>Riesgo</t>
  </si>
  <si>
    <t>Proceso</t>
  </si>
  <si>
    <t>Riesgo Inherente</t>
  </si>
  <si>
    <t>Control</t>
  </si>
  <si>
    <t>Riesgo Residual</t>
  </si>
  <si>
    <t>Tratamiento Riesgo Residual</t>
  </si>
  <si>
    <t>Evaluación control (sobre 100)</t>
  </si>
  <si>
    <t>Versión</t>
  </si>
  <si>
    <t>MATRIZ DE RIESGO DE PROCESOS DE LA SDSCJ</t>
  </si>
  <si>
    <t>VERSIÓN</t>
  </si>
  <si>
    <t>MATRIZ DE RIESGO DE PROCESOS SDSCJ</t>
  </si>
  <si>
    <t>El proceso misional Gestión de Emergencias del Centro de Comando, Control, Comunicaciones y Cómputo de la ciudad de Bogotá, abreviadamente C4, se encarga de las siguientes actividades:
1. Ejecutar acciones que articulen los objetivos estratégicos de la Oficina del C4 con el Plan de Desarrollo Distrital.
2. Formular, socializar, ejecutar y dar seguimiento al Plan Estratégico del C4 para la gestión de la tecnología, la gestión de la información, la gestión del capital humano, la gestión de la infraestructura y la coordinación interagencial.
3. Elaborar, ejecutar y dar seguimiento a planes y proyectos que conduzcan al cumplimiento de los objetivos misionales de la Oficina del C4. 
4. Gestionar la atención de los incidentes de seguridad y/o emergencias de la ciudad a nivel interagencial.
5. Asesorar en la gestión e implementar estrategias para la atención de incidentes de alto impacto, desde la mesa de análisis del comportamiento de la ciudad frente a incidentes de alto impacto.
6. Realizar seguimiento de los procedimientos de operación del C4.
7. Adoptar el sistema de gestión de seguridad de la información propuesto por el operador tecnológico.</t>
  </si>
  <si>
    <t>Coordinar una respuesta rápida y eficiente para la prevención y atención de incidentes de seguridad y/o emergencias en la capital.</t>
  </si>
  <si>
    <t>PD-GE-03 Continuidad del servicio
PL-GE-01 Plan de acción contingente falla en el trámite de incidentes</t>
  </si>
  <si>
    <t>PD-GE-03 Continuidad del servicio
PL-GE-02 Plan de acción contingente migración completa del CAD</t>
  </si>
  <si>
    <t>PD-GE-03 Continuidad del servicio
PL-GE-03 Plan de acción contingente migración completa del DUES</t>
  </si>
  <si>
    <t>Actualización del Computer Aided Dispatch CAD, fallas en la red de datos local, cortes de energía</t>
  </si>
  <si>
    <t>El control se encuentra consignado en el Plan de Acción Contingente Falla en el Trámite de Incidentes PL-GE-01</t>
  </si>
  <si>
    <t>Coordinador de la Línea 123 Bogotá</t>
  </si>
  <si>
    <t>Frente a contingencias</t>
  </si>
  <si>
    <t>El control se encuentra consignado en el Plan de Acción Contingente Migración completa del DUES PL-GE-03</t>
  </si>
  <si>
    <t>El control se encuentra consignado en el Plan de Acción Contingente Ventana de Mantenimiento de Telefonía PL-GE-04</t>
  </si>
  <si>
    <t>Despachar desde la sala unificada de recepción de la Línea 123 Bogotá</t>
  </si>
  <si>
    <t>N.A</t>
  </si>
  <si>
    <t>Coordinador del NUSE</t>
  </si>
  <si>
    <t>Activar la telefonía digital</t>
  </si>
  <si>
    <t>Generación de informes de seguimiento y evaluación sesgados, parcializados y direccionados.</t>
  </si>
  <si>
    <t xml:space="preserve">PD-FD-7 Recepción, Ingreso y Salida de Bienes </t>
  </si>
  <si>
    <t xml:space="preserve">PD-FD-8 Consulta y Préstamo Documental </t>
  </si>
  <si>
    <t xml:space="preserve">PD-SM-1 Auditoria Interna </t>
  </si>
  <si>
    <t>Este proceso inicia con la planeación presupuestal y la formulación de las políticas públicas, planes y proyectos en materia de acceso a la justicia y Sistema de Responsabilidad Penal Adolescente, continúa con la implementación de dichas políticas públicas y termina con el seguimiento y evaluación a los resultados obtenidos en la implementación.</t>
  </si>
  <si>
    <t xml:space="preserve">Diseñar políticas, planes, programas y proyectos para el adecuado funcionamiento del Sistema Distrital de Justicia y los Sistemas Locales de Justicia, el mejoramiento de las rutas de acceso a la justicia y el fortalecimiento de los mecanismos de justicia formal, no formal y comunitaria, coordinar su implementación y evaluar operativamente la implementación. </t>
  </si>
  <si>
    <t>Riesgo de accidentes de usuarios y funcionarios en los equipamientos del Sistema Distrital de Casas de Justicia.</t>
  </si>
  <si>
    <t xml:space="preserve">PD-AJ-1 Casas de Justicia </t>
  </si>
  <si>
    <t>Falla en la identificación de daños en las instalaciones. Insuficiente o indebida revisión periódica del estado de los equipamientos. Deficiente reporte de los incidentes al nivel central.</t>
  </si>
  <si>
    <t>Accidentes de usuarios, funcionarios u operadores de justicia presentes en las Casas de Justicia. Mala imagen del Programa de Casas de Justicia. Generación de costos económicos adicionales a la operación de las Casas de Justicia por indemnizaciones.</t>
  </si>
  <si>
    <t>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t>
  </si>
  <si>
    <t>DIRECCIÓN DE GESTIÓN HUMANA</t>
  </si>
  <si>
    <t>Se comparte el riesgo residual con el proceso de gestión humana</t>
  </si>
  <si>
    <t>Inicia con la recolección de datos de acuerdo con la información suministrada por las entidades fuente de la misma; continúa con el análisis de la información recibida y su sistematización; posteriormente se lleva a cabo la construcción de un repositorio de datos estadísticos y geográficos que permite su procesamiento; se identifican las necesidades de investigación y profundización en temas específicos que impactan la seguridad, convivencia y justicia; se desarrollan los estudios; se entregan los documentos y/o presentaciones para la toma de decisiones por parte de la Administración Distrital, finalmente se realiza la evaluación de las políticas públicas.</t>
  </si>
  <si>
    <t xml:space="preserve">Suministrar a la Entidad información de calidad en materia de S, C y AJ de una manera eficiente, eficaz y oportuna, de tal forma que se generen los insumos necesarios para la toma de decisiones a través de documentos y recomendaciones generadas como producto de los diferentes trabajos de investigación. </t>
  </si>
  <si>
    <t>No disponibilidad de la información 
No voluntad de entrega de la información</t>
  </si>
  <si>
    <t>No se pueden realizar analizar de las variables mas relevantes en materia de seguridad.
No se pueden gestionar ni tramitar los diferentes requerimientos de información.
No se puede avanzar en los trabajos de investigación que se esten adelantando que requieran de esta información como insumo.</t>
  </si>
  <si>
    <t>Errores en la ejecución de los procesos
Vulnerabilidad de la entidad a nivel tecnológico
Debilidad en la infraestructura tecnológica</t>
  </si>
  <si>
    <t>Afectación de la bodega de datos por alguna falla humana o tecnológica.</t>
  </si>
  <si>
    <t xml:space="preserve">Suministro deficiente de la información correspondiente a cada una de las fuentes internas y/o externas
</t>
  </si>
  <si>
    <t>Seguimiento a los acuerdos escritos o verbales para el intercambio de información.</t>
  </si>
  <si>
    <t>Jefe (a) de la Oficina de Análisis de Información y Estudios Estratégicos</t>
  </si>
  <si>
    <t>Seguimiento a la correcta ejecución de los procesos y a la implementación de herramientas tecnológicas adecuadas en la Entidad.</t>
  </si>
  <si>
    <t>Se transfiere el riesgo al Despacho</t>
  </si>
  <si>
    <t>N.A.</t>
  </si>
  <si>
    <t>Secretario (a) de Seguridad
Jefe (a) de la Oficina de Análisis de Información y Estudios Estratégicos</t>
  </si>
  <si>
    <t>Se transfiere a la Dirección de Tecnologías y Sistemas de la Información.</t>
  </si>
  <si>
    <t xml:space="preserve">Jefe (a) de la Dirección de Tecnología y Sistemas de la Información
Jefe (a) de la Oficina de Análisis de Información y Estudios Estratégicos
</t>
  </si>
  <si>
    <t>Director de Bienes</t>
  </si>
  <si>
    <t>Solicitud de informes periódicos al almacén que permita identificar las entradas de los bienes a la entidad</t>
  </si>
  <si>
    <t>Informes recibidos/informes solicitados</t>
  </si>
  <si>
    <t>Formular, implementar y hacer seguimiento a estrategias de seguridad y convivencia, mediante la coordinación interinstitucional, la promoción de la participación, la corresponsabilidad y la cultura ciudadana, mediante el desarrollo de acciones de prevención y control del delito de alto impacto en la ciudad.</t>
  </si>
  <si>
    <t>Este proceso inicia en la formulación de estrategias en materia de seguridad y convivencia, continua con su implementación y termina con su seguimiento.</t>
  </si>
  <si>
    <t>Incumplimiento de las acciones programas en las Estrategias Prevención y Control del PISCJ</t>
  </si>
  <si>
    <t>Vulneración integridad fisica del talento humano que ejecuta las acciones contempladas en las Estrategias de Prevención y control del PISCJ</t>
  </si>
  <si>
    <t>• Dependencia de la gestión otras actores institucionales.
• Deficit de la información necesaria para la ejecución de acciones de Prevención y Control.
• Falta del recurso humano requerido para la realización de las acciones.</t>
  </si>
  <si>
    <t>• Incumplimiento de los compromisos
• Mala imagen institucional</t>
  </si>
  <si>
    <t>• Exposición del talento humano frente a incidentes que vulneren su integridad física</t>
  </si>
  <si>
    <t>• Falencias para contar con el recurso humano necesario para la realización de las acciones de seguridad y convivencia</t>
  </si>
  <si>
    <t xml:space="preserve">Verificación de los Directivos  de los avances de las estrategias de prevención y control. </t>
  </si>
  <si>
    <t>Subsecretario (a) de Seguridad y Convivencia
Director (a) de Seguridad
Director (a) de Prevención y Cultura Ciudadana</t>
  </si>
  <si>
    <t xml:space="preserve">Planeación de las actividades que pueden implicar riesgo a la integridad física del talento humano </t>
  </si>
  <si>
    <t>Seguimiento del avance de las acciones para determinar los ajustes necesarios para fortalecer las  estrategias de prevención y control.</t>
  </si>
  <si>
    <t xml:space="preserve">Informe de Gestión </t>
  </si>
  <si>
    <t xml:space="preserve">Transferir el riesgo a la Dirección de Gestión humana
</t>
  </si>
  <si>
    <t>Evaluación del nivel de riesgo del recurso humano</t>
  </si>
  <si>
    <t>Subsecretario (a) de Seguridad y Convivencia</t>
  </si>
  <si>
    <t>Propender por el mejoramiento contínuo de las competencias de los servidores públicos, conduciendo hacia el desarrollo del factor humano dentro de la entidad, garantizando y velando por el bienestar laboral, remuneración económica y prestacional, resolución de los actos administrativos y novedades del personal de la entidad, en contribución al cumplimiento de la misionalidad de la Secretaría Distrital de Seguridad, Convivencia y Justicia.</t>
  </si>
  <si>
    <t>Gerenciar la relación entidad-servidor público, en términos constitucionales, legales y de desarrollo humano, cumpliendo con los requisitos y competencias exigidos en el manual de funciones de la Secretaría Distrital de Seguridad, Convivencia y Justicia y las políticas nacionales y distritales sobre administración de personal.  
Liderar la gestión del talento humano como base fundamental del desarrollo integral de los servidores públicos, desde el momento de su ingreso, permanencia y hasta su retiro, contribuyendo a la calidad del servicio a la ciudadanía y a la consolidación de los objetivos estratégicos de la Secretaría Distrital de Seguridad, Convivencia y Justicia.</t>
  </si>
  <si>
    <t>Decreto 1072 de 2015, Resolución 1111 de 2017</t>
  </si>
  <si>
    <t>Desconocimiento de la normatividad
Falta de recursos para dar cumplimiento a la normatividad</t>
  </si>
  <si>
    <t>Sanciones a la Entidad
Exposición a riesgos asociados a la Seguridad y Salud en el Trabajo</t>
  </si>
  <si>
    <t>Profesionales - Director de Gestión Humana</t>
  </si>
  <si>
    <t>Implementación de lo dispuesto en la normatividad existente en SGSST</t>
  </si>
  <si>
    <t>Actualización en temas de la normatividad vigente frente al SGSST</t>
  </si>
  <si>
    <t>Actualización realizada</t>
  </si>
  <si>
    <t>Profesionales y Director de GH</t>
  </si>
  <si>
    <t>Incumplir la normatividad vigente para el Sistema de Gestión de la Seguridad y Salud en el Trabajo</t>
  </si>
  <si>
    <t>El proceso inicia desde que la entidad recibe directiva de la Alcaldia Mayor y a través de la circular expedida por la Secretaría de Planeación Distrital en la cual se encuentran los lineamientos para la formulación del Plan de Desarrollo Distrital hasta la formulación de medidas preventivas y correctivas que permitan el cumplimiento de los planes institucionales y misionales de la entidad, verificando el cumplimiento de los requisitos establecidos para la presentación del servicio, desarrollo de proyectos de inversión y el cumplimiento asociado al Sistema Integrado de Gestión.</t>
  </si>
  <si>
    <t>Planificar la gestión de la Secretaría Distrital de Seguridad, Convencia y Justicia orientada al cumplimiento de las metas del Plan de Desarrollo Distrital, el Plan Estratégico Sectorial y el Plan Estratégicvo Institucional, orientando con eficiencia la ejecución presupuestal y generando efectos positivos en las partes interesadas. Realizar actividades recurrentes para mejorar continuamente la eficiencia, eficacia y efectividad, en el marco de las nomras y requisitos aplicables al sistema de gestión de la entidad.</t>
  </si>
  <si>
    <t xml:space="preserve">Dar el visto bueno a estudios previos  que no cumplen con la información requerida de:
• Número del estudio previo en SISCO
• Proyecto de inversión
• Objeto
• Valor
• Meta plan de desarrollo y meta proyecto de inversión
</t>
  </si>
  <si>
    <t>PD-DS-3-Viabilidad Presupuestal</t>
  </si>
  <si>
    <t>*Errores en la revisión de los requisitos documentales de los estudios previos</t>
  </si>
  <si>
    <t>*Posible apertura de proceso disciplinario al funcionario encargado de la revisión, dependiendo de la gravedad del error en los estudios previos que fue pasado por alto</t>
  </si>
  <si>
    <t>Funcionarios de proyectos de la OAP</t>
  </si>
  <si>
    <t>Se acepta el riesgos residual</t>
  </si>
  <si>
    <t>Registro de las devoluciones a los estudios previos que pasan por la OAP en carpeta compartida por los funcionarios de proyectos</t>
  </si>
  <si>
    <t>Inicia con el recibo los documentos soportes de la transacción, para el reconocimiento y registro de los hechos económicos provenientes de los recursos asignados a través de los proyectos de inversión y de funcionamiento, por parte de las áreas de gestión,  continuar con las conciliaciones contables internas y  terminar con la elaboración de los estados financieros de la entidad en los formatos establecidos por la Dirección Distrital de Contabilidad de la Secretaría Distrital de Hacienda.</t>
  </si>
  <si>
    <t>Definir los pasos para realizar el reconocimiento de los hechos económicos y financieros en forma oportuna, veraz  y fidedigna, así como para la elaboración de los estados e informes financieros, y la aplicación de los controles definidos. Con el fin de reflejar la situación financiera de la entidad a través de la divulgación de sus estados financieros para que sean consultados por los Directivos, Ciudadanía y Entes de Control.</t>
  </si>
  <si>
    <t>Consolidar estados financieros que no reflejen la realidad económica y financiera de la Entidad</t>
  </si>
  <si>
    <t>GESTIÓN CONTABLE</t>
  </si>
  <si>
    <t>Identificación, clasificación, registro y revelación de información contable en un rubro y/o cuenta que no corresponda de forma involuntaria.
Pérdida parcial o total de los documentos soporte
Demoras en la entrega de los documentos soporte</t>
  </si>
  <si>
    <t>Generación de hallazgos con incidencia de carácter administrativo, fiscal, disciplinario y/o penal.
Afectación a la calificación del desempeño de la Entidad en el Distrito</t>
  </si>
  <si>
    <t>Registro automático de la información contable(SICAPITAL)
Revisión previa de los registros y soportes(SICAPITAL)</t>
  </si>
  <si>
    <t>Profesional Especializado de Proceso Contable o a quíen delegue.</t>
  </si>
  <si>
    <t>Realización de cruce de información contable, elaborando balances de prueba y conciliaciones mensuales.</t>
  </si>
  <si>
    <t>Número de conciliaciones contables realizadas/Número de conciliaciones programadas.</t>
  </si>
  <si>
    <t>El control solo se efectua cuando se materializa el riesgo</t>
  </si>
  <si>
    <t>Actualización periódica de la base de datos que contiene la información de los mantenimientos de los vehículos</t>
  </si>
  <si>
    <t>Prestar servicios de mantenimiento a vehículos que no sean de propiedad y/o estén a cargo de la SDSCJ</t>
  </si>
  <si>
    <t>Control de Cambios</t>
  </si>
  <si>
    <t>Responder extemporáneamente las Peticiones, Quejas, Reclamos o Sugerencias que ingresen a la Secretaría Distrital de Seguridad, Convivencia y Justicia.</t>
  </si>
  <si>
    <t>Que no se remita el requerimiento del-a ciudadano-a a la entidad competente informando al requiriente sobre el traslado.</t>
  </si>
  <si>
    <t>Descuido por parte de los servidores públicos que deben dar respuesta, alta carga laboral, falta de un uso adecuado del sistema de información de correspondencia Orfeo.
Desconocimiento por parte de los servidores públicos de los tiempos de respuestas por ley de las PQRS que ingresen a la Secretaría Distrital de Seguridad, Convivencia y Justicia.</t>
  </si>
  <si>
    <t>Sanción disciplinaria, perdida legitimidad, mala percepción de la imagen, proceso legal.</t>
  </si>
  <si>
    <t>1. Inoportunidad en la revisión del contenido de los requerimientos.
2. No  se cuenta con la totalidad de talento humano cualificado para la atención de la ciudadanía.</t>
  </si>
  <si>
    <t xml:space="preserve">Sanción disciplinaria; acciones legales en contra de la entidad; Silencio administrativo; Tutela.
</t>
  </si>
  <si>
    <t>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t>
  </si>
  <si>
    <t>Michelle Vargas</t>
  </si>
  <si>
    <t>*Cualificación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t>
  </si>
  <si>
    <t>Ximena Hormaza</t>
  </si>
  <si>
    <t>El proceso de gestión contractual y judicial inicia con la asesoría jurídica de la entidad, la revisión de las solicitudes de contratación o con la identificación, el análisis de normatividida, doctrina de jurisprudencia de un caso concreto y termina con la implementación de medidas preventivas, correctivas o de mejora que aseguren la eficacia al sistema</t>
  </si>
  <si>
    <t>Realizar la asesoría jurídica , defensa de los derechos e intereses de la SCJ y adelantar los proceso de adquisición de los bienes y servicios de la entidad respecto de aquellas materias que no sean competencia de la Subsecretaría de Inversiones y Fortalecimineto de las Capacidades Operativas</t>
  </si>
  <si>
    <t>Aplica para mapa por procesos segundo nivel- Atención Integral Básica a Personas Privadas de la Libertad (en adelante PPL)</t>
  </si>
  <si>
    <t xml:space="preserve">Brindar condiciones dignas de reclusión a todas las personas privadas de la libertad, a través de la prestación oportuna de servicios que suplan las necesidades básicas y el desarrollo de actvidades válidas para redención de pena </t>
  </si>
  <si>
    <t>Aplica para mapa por procesos segundo nivel- Custodia y Vigilancia para la Seguridad</t>
  </si>
  <si>
    <t>Custodiar y Vigilar a las Personas Privadas de la Libertad dentro y fuera de la Cárcel Distrital en forma oportuna y efectiva tendiente a evitar que se causen daño a otras personas y a las instalaciones, velando por su permanencia y convivencia en el establemiento de acuerdo a la decisión de la autoridad judicial competente</t>
  </si>
  <si>
    <t>Deficiencia en la elaboracion de los estudios previos</t>
  </si>
  <si>
    <t>Selección de una oferta  que no cumpla con los requisitos establecidos en el pliego de condiciones</t>
  </si>
  <si>
    <t>No liquidar los contratos en los plazos acordados en el contrato o los establecidos por la ley</t>
  </si>
  <si>
    <t>Ingresar personas privadas de la libertad a actividades validas para redención de pena sin ser autorizadas por la JETEE</t>
  </si>
  <si>
    <t>Ingreso  a la Cárcel Distrital de Varones y Anexo de Mujeres  de insumos o viveres que no cumplan con las características descritas por la norma de rotulado o de materia prima que no cuente  con las características de calidad según la norma vigente</t>
  </si>
  <si>
    <t>Adulteración o perdida de la Hoja de Vida de la persona privada de la libertad</t>
  </si>
  <si>
    <t>Ejecutar una orden de libertad emitida por un juzgado sin realizar los debidos controles dictados por el reglamento</t>
  </si>
  <si>
    <t>PD-TJ-7 Egreso de las PPL</t>
  </si>
  <si>
    <t>Fuga del PPL por adulteración de la boleta de libertad</t>
  </si>
  <si>
    <t>Amotinamiento, desorden, disturbio, revuelta , huelgas, generados por las personas privadas de la libertad</t>
  </si>
  <si>
    <t>Ingreso de elementos y sustancias prohibidas al establecimiento carcelario</t>
  </si>
  <si>
    <t>*Deficiencias en la planeacion de la estructuración de la necesidad
*Deficiencias en el análisis del estudio del sector</t>
  </si>
  <si>
    <t>*Contratar bienes y servicios que no satisfagan las necesidades de la entidad</t>
  </si>
  <si>
    <t>*Deficiencias en la evaluación de las ofertas
*Que el ordenador de gasto desestime la recomendación formulada por el comité evaluador sin justificación</t>
  </si>
  <si>
    <t>*afectación en la prestación del servicio o adquisición de los bienes que se pretenden satisfacer</t>
  </si>
  <si>
    <t>*Deficiencias en la supervisión de los contratos
*Diferencias entre las partes en la etapa de liquidación</t>
  </si>
  <si>
    <t>*Perdida de competencia
*Inicio de acciones disciplinarias
*Generación de reservas y pasivos exigibles</t>
  </si>
  <si>
    <t>*Ingreso de personas facilitado por el cuerpo de guardia sin autorización de la JETTE</t>
  </si>
  <si>
    <t>*Demandas a la entidad y/o sanciones disciplinarias a los servidores públicos responsables.
 *Sanciones disciplinarias contempladas en el reglamento interno</t>
  </si>
  <si>
    <t>*Mala supervisión del personal encargado de realizar el apoyo a la supervisión del contrato de alimentos
*Falta de verificación por parte del cuerpo de custpodia y vigilancia al ingreso de los alimentos (combos)</t>
  </si>
  <si>
    <t>Responsabilidad penal y/o  disciplinaria a los servidores públicos</t>
  </si>
  <si>
    <t>Falta de control con el préstamo de la Hoja de Vida de la persona privada de la libertad, así como descuido en el área de las hojas de vida</t>
  </si>
  <si>
    <t>Responsablidad penal y sanciones disciplinarias a los servidores públicos</t>
  </si>
  <si>
    <t>Falta de verificación en la implementación de los controles para emitir la libertad del PPL por error humano</t>
  </si>
  <si>
    <t>Sancion disciplinaria al servidor público encargado de las hojas de vida y de libertades</t>
  </si>
  <si>
    <t>Falta de verificacion de los datos de la persona privada de la libertad entre la boleta de libertad y la hoja de vida de la misma</t>
  </si>
  <si>
    <t>Demandas a la Cárcel Distrital y/o sanciones disciplinarias servidores público</t>
  </si>
  <si>
    <t xml:space="preserve">*Precencia de grupos de PPL rivales en el mismo pabellón.
*Presencia de armas al interior de las instalaciones en manos de los PPL.
</t>
  </si>
  <si>
    <t>sanciones diciplinarias enmarcadas en ley 65 de 1993, en concordancia  con el reglamento de regimen interno resolucion  1806-2011</t>
  </si>
  <si>
    <t>*Falta de control al ingreso por parte del cuerpo de custodia y vigilancia</t>
  </si>
  <si>
    <t>sanciones diciplinarias enmarcadas en ley 65  1993 Y LA LEY 1709 -2014 , en concordancia  con el reglamento de regimen interno resolucion  1806-2011 e investigaciones  de naturaleza penal, igualmente  para los servidores  las  sanciones seran enmarcadas en la ley 734 del 2002,</t>
  </si>
  <si>
    <t>Suscripcion del formato por parte del area requiriente</t>
  </si>
  <si>
    <t>Director tecnico/ Subsecretarios o jefe de oficina area requiriente</t>
  </si>
  <si>
    <t>Observaciones de los proponentes</t>
  </si>
  <si>
    <t>Comité evaluador</t>
  </si>
  <si>
    <t>Evaluación definitiva</t>
  </si>
  <si>
    <t>Se encuentra contemplado en el manual de contratación el cual se incorporara en el manual de supervisión
El memorando de comunicación de la asignación de la supervisión del contrato</t>
  </si>
  <si>
    <t>Director de operaciones y Directora Jurídica</t>
  </si>
  <si>
    <t>Revisión a la JETEE para verificar que no se encuentren personas privadas de la libertad que no están autorizadas para participar en actividades validas para redención de pena, la revisión se realiza contra el aplicativo SISIPEC.web</t>
  </si>
  <si>
    <t>Coordinación Atención Integral Básica</t>
  </si>
  <si>
    <t>Verificar el cumplimiento de lo establecido en la legislación sanitaria vigente relacionado con recepción, almacenamiento, transformación  y distribución de alimentos incluyendo las personas privadas de la libertad que manipulan los alimentos, la verificación se realiza contra la minuta patrón y ficha tecnica de los productos.</t>
  </si>
  <si>
    <t>Supervisión de Alimentos de la Cárcel Distrital</t>
  </si>
  <si>
    <t>Verificar la información en en el archivo físico de listados de redención correspondiente al periodo de estadía de la persona privada de la libertad</t>
  </si>
  <si>
    <t>Responsable de Computos Responsable de Redención de Pena</t>
  </si>
  <si>
    <t>*Verificación de la orden de libertad antre el juzgado que emite la orden.
*Verificación de antecedentes ante la SIJIN
Todo queda registrado en el SISIPEC.web</t>
  </si>
  <si>
    <t>Responsable de Computos Responsable de Redención de Pena                                                                                Persona que maneja Hojas de Vida</t>
  </si>
  <si>
    <t>Comparación de las boletas de salida contra la hoja de vida en SISIPEC.web y reporte impreso en la hoja de vida del PPL</t>
  </si>
  <si>
    <t>Responsable de Computos Responsable de Redención de Pena                                                                                
Persona que maneja Hojas de Vida</t>
  </si>
  <si>
    <t xml:space="preserve">Abogado de Libertades                               
El guardían de Reseña                             </t>
  </si>
  <si>
    <t>*Rotación de los PPL por los pabellones teniendo en cuenta el perfil psicologico del PPL.
*Operativos de decomiso de armas en las celdas por parte del cuerpo de custodia y vigilancia.</t>
  </si>
  <si>
    <t>*Requisas a los visitantes y al personal administrativo por cuerpo de custodia y vigilancia.
*Revisión por parte de la unidad canina al establecimiento carcelario</t>
  </si>
  <si>
    <t>PD-AS-1 Peticiones, Quejas, Reclamos y Sugerencias - PQRS</t>
  </si>
  <si>
    <t>PD-GC-2 Generación de contenidos informativos</t>
  </si>
  <si>
    <t>PD-FC-2 Contrato de Comodato</t>
  </si>
  <si>
    <t xml:space="preserve">PD-SM-2 Planes de mejoramiento </t>
  </si>
  <si>
    <t>PD-GI-1 Análisis de Información, Seguimiento y Evaluación
PD-GI-2 Gestionar y Tramitar la Respuesta a Requerimientos de Información</t>
  </si>
  <si>
    <t xml:space="preserve">PD-GS-1 Desarrollo de acciones trasversales de prevención y control del delito </t>
  </si>
  <si>
    <t xml:space="preserve">PD-JC-2 Contratación Servicios Profesionales y Apoyo a la Gestión </t>
  </si>
  <si>
    <t>PD-JC-3 Contratación Minima Cuantia</t>
  </si>
  <si>
    <t>PD-JC-1 Contratación Concurso de Merito Abiertos</t>
  </si>
  <si>
    <t xml:space="preserve">PD-AIB-2 Junta de Evaluación de Trabajo, Estudio y/o Enseñanza- JETEE </t>
  </si>
  <si>
    <t>PD-AIB-3 Alimentación de las Personas Privadas de la Libertad</t>
  </si>
  <si>
    <t>PD-CVS-2 Administración de las Personas Privadas de la Libertad</t>
  </si>
  <si>
    <t>I-DS-2</t>
  </si>
  <si>
    <t>Estratégico</t>
  </si>
  <si>
    <t>*Hallazgos de los entes de control
*Incumplimiento legal.</t>
  </si>
  <si>
    <t>Seguimiento inadecuado de metas e indicadores del Plan de Desarrollo Distrital en la relacionado a la SDSCJ</t>
  </si>
  <si>
    <t>1. El supervisor de adquisición de los bienes, no entrega los documentos correspondientes para realizar la justificación de inclusión en contrato Interadministrativo de Comodato.
2. El supervisor de comodatos no adelanta la justificación a los contratos interadministrativos de comodato para entregar a las agencias.
3. La Dirección de operaciones no adelanta la minuta de inclusión a los contratos interadministrativos de comodato de manera ágil y oportuna.
4. Las agencias no firman las minutas ágil y oportunamente del otrosí o de los contratos interadministrativos de comodato.
5. La Dirección de operaciones no entrega de manera formal los comodatos firmados por las partes antes de ser archivados en las carpetas.
6. La supervisión de los contratos interadministrativos de comodato no envía las minutas y/o otrosí de los contratos interadministrativos de comodatos a la Dirección de Recursos Físicos y gestión documental.</t>
  </si>
  <si>
    <t xml:space="preserve"> * Bienes entregados sin el registro contable necesario, lo que se puede convertir en un hallazgo administrativo por los entes de control internos y externos. 
* Pérdida de elementos al no contar con registros verdaderos y confiables para cada caso.</t>
  </si>
  <si>
    <t>*Diligenciamiento erroneo o mal interpretación en el cargue de información al sistema SEGPLAN
*No verificación de la información reportada por las areas misionales</t>
  </si>
  <si>
    <t>Directos de bienes</t>
  </si>
  <si>
    <t>Chirley Chamorro y Alejandro Mayorga</t>
  </si>
  <si>
    <t>Sistema SEGPLAN</t>
  </si>
  <si>
    <t>*Revisión posterior por parte de la coordinadora del sistema a la información ingresada por los análistas</t>
  </si>
  <si>
    <t>*Entrenamiento a los análistas responsables de ingresar la información a SEGPLAN</t>
  </si>
  <si>
    <t>*Alertas emitidas automaticamente por el sistema SEGPLAN sobre información inconsistente</t>
  </si>
  <si>
    <t>Falla en el trámite de incidentes de seguridad y emergencias desde la Línea 123 Bogotá</t>
  </si>
  <si>
    <t xml:space="preserve">Falla en el despacho de recursos para la atención de incidentes de seguridad y emergencias desde las agencias </t>
  </si>
  <si>
    <t>Ventana de mantenimiento de telefonía o interrupción del sistema de telefonía IP</t>
  </si>
  <si>
    <t>No se puede tramitar los incidentes de seguridad y emergencia de la ciudad a través del sistema Computer Aided Dispatch CAD</t>
  </si>
  <si>
    <t>Cortes de energía, cortes de red de datos, remodelamiento de la infraestructura, desastre en las intalaciones o interrrupción del servicio en las agencias de despacho</t>
  </si>
  <si>
    <t>No se puede despachar recursos para la atención de incidentes de seguridad y/o emergencia desde alguna agencia</t>
  </si>
  <si>
    <t>Mantenimientos programados de la telefonía IP o interrupción del servicio de telefonía IP</t>
  </si>
  <si>
    <t>Caída controlada de llamadas desde la planta IP, falla del sistema de telefonía</t>
  </si>
  <si>
    <t>Profesional especializado líder del Proceso Contable o a quíen delegue.</t>
  </si>
  <si>
    <t>Publicar información no autorizada  que genere desinformación en la opinión pública</t>
  </si>
  <si>
    <t xml:space="preserve">*No cumplir con los protocolos de revisión de la información. 
*Inmediates de la información </t>
  </si>
  <si>
    <t>*desinformación a los públicos de interés
*afectación de la imagen de la Entidad</t>
  </si>
  <si>
    <t>Revisión y autorización  de la información que se emite a los públicos de interes. Dicha revisión se evidencia en la trazabilidad  de los documentos a publicar en correo electrónico.</t>
  </si>
  <si>
    <t xml:space="preserve">JEFE OFICINA ASESORA DE COMUNICACIONES </t>
  </si>
  <si>
    <t>PD-JC-1, PD-JC-2,PD-JC-3,PD-JC-4,PD-JC-5,PD-JC-6</t>
  </si>
  <si>
    <t>*Debilidad en la supervisión y en la ejecución del contrato
*Incumplimiento del contratista
*Entrega de productos incompletos</t>
  </si>
  <si>
    <t>*Incumplimiento de los objetivos institucionales
*Investigaciones de orden disciplinario y fiscal
*Bienes y servicios que no cumplan con las condiciones exigidas para satisfacer la necesidad de la entidad</t>
  </si>
  <si>
    <t>Expedición del manual de supervisión</t>
  </si>
  <si>
    <t>Lider del proceso Gestión Jurídica y Contractual</t>
  </si>
  <si>
    <t>Socialización del manual de supervisión</t>
  </si>
  <si>
    <t>Estandarización del formato de supervisión</t>
  </si>
  <si>
    <t>incumplimiento del objeto o de las obligaciones contractuales</t>
  </si>
  <si>
    <t>Incumplimiennto del objeto o de las obligaciones contractuales</t>
  </si>
  <si>
    <t>suministrar bienes obras y/o servicios que  se requieran para el mejoramiento de las condiciones de seguridad convivencia y justicia, sin establecer los controles administrativos adecuados para garantizar su debido reintegro</t>
  </si>
  <si>
    <t xml:space="preserve">PD-FC-2 Contrato de Comodato </t>
  </si>
  <si>
    <t>Estrategico</t>
  </si>
  <si>
    <t>*Debilidad en la supervisión y en la ejecución del contrato. 
 *Entrega de productos incompletos.  *Incumplimiento del contratista</t>
  </si>
  <si>
    <t>*Incumplimiento de los objetivos institucionales y de las satisfaccion de las necesidades de la entidad. *Investigaciones de orden disciplinario y fiscal.  *Bienes y servicios que no cumplan con las condiciones exigidas para satisfacer la necesidad de la entidad</t>
  </si>
  <si>
    <t>* Deficiencia en el seguimiento y control de los bienes entregados por la entidad en el cumplimiento de sus objetivos institucionales.  
* Deficiencia de control y seguimiento por parte del supervisor</t>
  </si>
  <si>
    <t xml:space="preserve">* Detrimento patrimonial. * Sanciones disciplinarias, fiscales y/o penales. *Incumplimiento de las metas propuestas por la entidad </t>
  </si>
  <si>
    <t>* Los controles se encuentran implementados en el manual de contratación.
 *  Aprobación del manual de supervisión. 
* Informes de supervisores</t>
  </si>
  <si>
    <t>Directora Jurídica y Contractual y supervisores de los contratos</t>
  </si>
  <si>
    <t>* Base de datos de control de bienes adquiridos.  
*  Cronograma de visitas para inspeccion de bienes</t>
  </si>
  <si>
    <t>Directora de Bienes y Profesional de la Dirección Jurídica y Contractual (José Alirio Barreto)</t>
  </si>
  <si>
    <t xml:space="preserve">1. Se modifica el riesgo No. 7 de Fortalecimiento de las Capacidades Operativas
</t>
  </si>
  <si>
    <t>Uso inadecuado del Bien por parte del comodatario.</t>
  </si>
  <si>
    <t>uso de los bienes en comodato con un fin diferente a lo pactado en los contratos interadministrativos de comodato.</t>
  </si>
  <si>
    <t>Realizar visitas programadas periodicas de los Bienes entregados en comodato.</t>
  </si>
  <si>
    <t>Realizar visitas aleatorias periodicas mensuales.</t>
  </si>
  <si>
    <t>Identificar el estado de los bienes a través de visitas de control y seguimiento como mínimo 5 al mes y como máximo 10</t>
  </si>
  <si>
    <t>Director de Bienes para la S, C y AJ</t>
  </si>
  <si>
    <t>1. Incumplimiento a las obligaciones contractuales. 
2. Bienes utilizados  no cumpliendo el fin para el que fueron adquiridos.
3. Bienes  presentando su servicio fuera de la ciudad de Bogotá. 
4. Bienes entregados en comodato extravíados.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</si>
</sst>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1"/>
      <name val="Calibri"/>
      <family val="2"/>
      <scheme val="minor"/>
    </font>
    <font>
      <sz val="12"/>
      <color theme="1"/>
      <name val="Calibri"/>
      <family val="2"/>
      <scheme val="minor"/>
    </font>
    <font>
      <sz val="9"/>
      <color indexed="81"/>
      <name val="Tahoma"/>
      <family val="2"/>
    </font>
    <font>
      <b/>
      <sz val="9"/>
      <color indexed="81"/>
      <name val="Tahoma"/>
      <family val="2"/>
    </font>
    <font>
      <b/>
      <sz val="14"/>
      <color theme="0"/>
      <name val="Calibri"/>
      <family val="2"/>
      <scheme val="minor"/>
    </font>
    <font>
      <b/>
      <sz val="12"/>
      <color theme="0"/>
      <name val="Calibri"/>
      <family val="2"/>
      <scheme val="minor"/>
    </font>
    <font>
      <sz val="11"/>
      <color theme="1"/>
      <name val="Calibri"/>
      <family val="2"/>
      <scheme val="minor"/>
    </font>
    <font>
      <b/>
      <sz val="12"/>
      <color theme="8"/>
      <name val="Calibri"/>
      <family val="2"/>
      <scheme val="minor"/>
    </font>
    <font>
      <b/>
      <sz val="18"/>
      <color theme="8"/>
      <name val="Calibri"/>
      <family val="2"/>
      <scheme val="minor"/>
    </font>
    <font>
      <sz val="11"/>
      <color theme="1"/>
      <name val="Calibri"/>
      <family val="2"/>
      <scheme val="minor"/>
    </font>
    <font>
      <sz val="11"/>
      <color theme="1"/>
      <name val="Arial"/>
      <family val="2"/>
    </font>
    <font>
      <sz val="10"/>
      <name val="Arial"/>
      <family val="2"/>
    </font>
    <font>
      <b/>
      <sz val="14"/>
      <color theme="0"/>
      <name val="Arial"/>
      <family val="2"/>
    </font>
    <font>
      <b/>
      <sz val="12"/>
      <color theme="0"/>
      <name val="Arial"/>
      <family val="2"/>
    </font>
    <font>
      <b/>
      <sz val="18"/>
      <color theme="1"/>
      <name val="Arial"/>
      <family val="2"/>
    </font>
    <font>
      <b/>
      <sz val="11"/>
      <color theme="1"/>
      <name val="Arial"/>
      <family val="2"/>
    </font>
    <font>
      <sz val="10"/>
      <color theme="1"/>
      <name val="Arial"/>
      <family val="2"/>
    </font>
    <font>
      <b/>
      <sz val="10"/>
      <color theme="1"/>
      <name val="Arial"/>
      <family val="2"/>
    </font>
    <font>
      <sz val="11"/>
      <name val="Arial"/>
      <family val="2"/>
    </font>
    <font>
      <b/>
      <sz val="12"/>
      <color theme="1"/>
      <name val="Arial"/>
      <family val="2"/>
    </font>
    <font>
      <sz val="12"/>
      <color theme="1"/>
      <name val="Arial"/>
      <family val="2"/>
    </font>
    <font>
      <b/>
      <sz val="14"/>
      <color theme="1"/>
      <name val="Arial"/>
      <family val="2"/>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B05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style="thin">
        <color indexed="64"/>
      </top>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12">
    <xf numFmtId="0" fontId="0" fillId="0" borderId="0" xfId="0"/>
    <xf numFmtId="0" fontId="0" fillId="5"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1" fillId="5" borderId="2"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0" fillId="5" borderId="0" xfId="0" applyFill="1" applyProtection="1">
      <protection locked="0"/>
    </xf>
    <xf numFmtId="0" fontId="0" fillId="0" borderId="0" xfId="0" applyProtection="1">
      <protection locked="0"/>
    </xf>
    <xf numFmtId="0" fontId="0" fillId="5" borderId="0" xfId="0" applyFill="1" applyBorder="1" applyAlignment="1" applyProtection="1">
      <alignment horizontal="center" vertical="center"/>
    </xf>
    <xf numFmtId="0" fontId="0" fillId="5" borderId="17" xfId="0" applyFill="1" applyBorder="1" applyAlignment="1" applyProtection="1">
      <protection locked="0"/>
    </xf>
    <xf numFmtId="0" fontId="0" fillId="5" borderId="0" xfId="0" applyFill="1" applyBorder="1" applyProtection="1">
      <protection locked="0"/>
    </xf>
    <xf numFmtId="0" fontId="0" fillId="5" borderId="0" xfId="0" applyFill="1" applyBorder="1" applyAlignment="1" applyProtection="1">
      <protection locked="0"/>
    </xf>
    <xf numFmtId="0" fontId="2" fillId="5" borderId="1" xfId="0" applyFont="1" applyFill="1" applyBorder="1" applyAlignment="1" applyProtection="1">
      <alignment horizontal="center" vertical="center" wrapText="1" readingOrder="1"/>
      <protection locked="0"/>
    </xf>
    <xf numFmtId="0" fontId="0" fillId="5" borderId="0" xfId="0" applyFill="1" applyAlignment="1" applyProtection="1">
      <alignment horizontal="center" vertical="center"/>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0" fillId="0" borderId="1" xfId="0" applyBorder="1" applyAlignment="1">
      <alignment horizontal="justify" vertical="center" wrapText="1"/>
    </xf>
    <xf numFmtId="0" fontId="0" fillId="5" borderId="0" xfId="0" applyFill="1" applyAlignment="1" applyProtection="1">
      <alignment wrapText="1"/>
      <protection locked="0"/>
    </xf>
    <xf numFmtId="0" fontId="0" fillId="0" borderId="0" xfId="0" applyAlignment="1" applyProtection="1">
      <alignment wrapText="1"/>
      <protection locked="0"/>
    </xf>
    <xf numFmtId="0" fontId="0" fillId="5" borderId="16" xfId="0" applyFill="1" applyBorder="1" applyAlignment="1" applyProtection="1">
      <alignment wrapText="1"/>
      <protection locked="0"/>
    </xf>
    <xf numFmtId="0" fontId="0" fillId="5" borderId="12" xfId="0" applyFill="1" applyBorder="1" applyAlignment="1" applyProtection="1">
      <alignment wrapText="1"/>
      <protection locked="0"/>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2" fillId="10" borderId="15" xfId="0" applyFont="1" applyFill="1" applyBorder="1" applyAlignment="1" applyProtection="1">
      <alignment horizontal="center" vertical="center" wrapText="1" readingOrder="1"/>
      <protection locked="0"/>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2" fillId="10" borderId="4" xfId="0" applyFont="1" applyFill="1" applyBorder="1" applyAlignment="1" applyProtection="1">
      <alignment horizontal="center" vertical="center" wrapText="1" readingOrder="1"/>
      <protection locked="0"/>
    </xf>
    <xf numFmtId="0" fontId="1" fillId="5" borderId="1" xfId="0" applyFont="1" applyFill="1" applyBorder="1" applyAlignment="1" applyProtection="1">
      <alignment horizontal="center" vertical="center"/>
      <protection locked="0"/>
    </xf>
    <xf numFmtId="0" fontId="0" fillId="5" borderId="0" xfId="0" applyFill="1" applyBorder="1" applyAlignment="1" applyProtection="1">
      <alignment wrapText="1"/>
      <protection locked="0"/>
    </xf>
    <xf numFmtId="0" fontId="2" fillId="10" borderId="16" xfId="0" applyFont="1" applyFill="1" applyBorder="1" applyAlignment="1" applyProtection="1">
      <alignment horizontal="center" vertical="center" wrapText="1" readingOrder="1"/>
      <protection locked="0"/>
    </xf>
    <xf numFmtId="0" fontId="2" fillId="10" borderId="12" xfId="0" applyFont="1" applyFill="1" applyBorder="1" applyAlignment="1" applyProtection="1">
      <alignment horizontal="center" vertical="center" wrapText="1" readingOrder="1"/>
      <protection locked="0"/>
    </xf>
    <xf numFmtId="0" fontId="2" fillId="10" borderId="10" xfId="0" applyFont="1" applyFill="1" applyBorder="1" applyAlignment="1" applyProtection="1">
      <alignment horizontal="center" vertical="center" wrapText="1" readingOrder="1"/>
      <protection locked="0"/>
    </xf>
    <xf numFmtId="0" fontId="0" fillId="10"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2" fillId="5" borderId="15" xfId="0" applyFont="1" applyFill="1" applyBorder="1" applyAlignment="1" applyProtection="1">
      <alignment horizontal="center" vertical="center" wrapText="1" readingOrder="1"/>
      <protection locked="0"/>
    </xf>
    <xf numFmtId="0" fontId="0" fillId="0" borderId="0" xfId="0" applyBorder="1" applyAlignment="1" applyProtection="1">
      <alignment wrapText="1"/>
      <protection locked="0"/>
    </xf>
    <xf numFmtId="0" fontId="2" fillId="5" borderId="16" xfId="0" applyFont="1" applyFill="1" applyBorder="1" applyAlignment="1" applyProtection="1">
      <alignment horizontal="center" vertical="center" wrapText="1" readingOrder="1"/>
      <protection locked="0"/>
    </xf>
    <xf numFmtId="0" fontId="0" fillId="10" borderId="2" xfId="0" applyFill="1" applyBorder="1" applyAlignment="1" applyProtection="1">
      <alignment horizontal="center" vertical="center" wrapText="1"/>
      <protection locked="0"/>
    </xf>
    <xf numFmtId="0" fontId="7" fillId="5"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0" fontId="8" fillId="5" borderId="0" xfId="0" applyFont="1" applyFill="1" applyBorder="1" applyAlignment="1" applyProtection="1">
      <alignment vertical="center"/>
      <protection locked="0"/>
    </xf>
    <xf numFmtId="0" fontId="9" fillId="5" borderId="0" xfId="0" applyFont="1" applyFill="1" applyBorder="1" applyAlignment="1" applyProtection="1">
      <alignment vertical="center"/>
      <protection locked="0"/>
    </xf>
    <xf numFmtId="0" fontId="7" fillId="5" borderId="0"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2" fillId="10" borderId="0" xfId="0" applyFont="1" applyFill="1" applyBorder="1" applyAlignment="1" applyProtection="1">
      <alignment horizontal="center" vertical="center" wrapText="1" readingOrder="1"/>
      <protection locked="0"/>
    </xf>
    <xf numFmtId="0" fontId="10" fillId="5" borderId="0" xfId="0" applyFont="1" applyFill="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5" borderId="0" xfId="0"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xf>
    <xf numFmtId="0" fontId="0" fillId="5" borderId="1" xfId="0" applyFill="1" applyBorder="1" applyProtection="1">
      <protection locked="0"/>
    </xf>
    <xf numFmtId="0" fontId="2" fillId="5" borderId="0" xfId="0" applyFont="1" applyFill="1" applyBorder="1" applyAlignment="1" applyProtection="1">
      <alignment horizontal="center" vertical="center" wrapText="1" readingOrder="1"/>
      <protection locked="0"/>
    </xf>
    <xf numFmtId="0" fontId="10" fillId="5" borderId="0" xfId="0" applyFont="1" applyFill="1" applyBorder="1" applyAlignment="1">
      <alignment horizontal="center" vertical="center" wrapText="1"/>
    </xf>
    <xf numFmtId="0" fontId="0" fillId="10" borderId="2" xfId="0" applyFill="1" applyBorder="1" applyAlignment="1">
      <alignment horizontal="center" vertical="center" wrapText="1"/>
    </xf>
    <xf numFmtId="0" fontId="11" fillId="10" borderId="18" xfId="0" applyFont="1" applyFill="1" applyBorder="1" applyAlignment="1">
      <alignment horizontal="center" vertical="center" wrapText="1"/>
    </xf>
    <xf numFmtId="0" fontId="11" fillId="5" borderId="2" xfId="0" applyFont="1" applyFill="1" applyBorder="1" applyAlignment="1" applyProtection="1">
      <alignment horizontal="center" vertical="center"/>
      <protection locked="0"/>
    </xf>
    <xf numFmtId="0" fontId="11" fillId="5" borderId="15"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xf>
    <xf numFmtId="0" fontId="11" fillId="5" borderId="12" xfId="0" applyFont="1" applyFill="1" applyBorder="1" applyAlignment="1" applyProtection="1">
      <alignment horizontal="center" vertical="center" wrapText="1"/>
      <protection locked="0"/>
    </xf>
    <xf numFmtId="0" fontId="11" fillId="5" borderId="0" xfId="0" applyFont="1" applyFill="1" applyBorder="1" applyAlignment="1" applyProtection="1">
      <alignment horizontal="center" vertical="center"/>
      <protection locked="0"/>
    </xf>
    <xf numFmtId="0" fontId="11" fillId="10" borderId="16" xfId="0" applyFont="1" applyFill="1" applyBorder="1" applyAlignment="1" applyProtection="1">
      <alignment horizontal="center" vertical="center" wrapText="1"/>
      <protection locked="0"/>
    </xf>
    <xf numFmtId="0" fontId="11" fillId="10" borderId="17" xfId="0" applyFont="1" applyFill="1" applyBorder="1" applyAlignment="1" applyProtection="1">
      <alignment horizontal="center" vertical="center"/>
      <protection locked="0"/>
    </xf>
    <xf numFmtId="0" fontId="11" fillId="10" borderId="18" xfId="0" applyFont="1" applyFill="1" applyBorder="1" applyAlignment="1" applyProtection="1">
      <alignment horizontal="center" vertical="center"/>
      <protection locked="0"/>
    </xf>
    <xf numFmtId="0" fontId="11" fillId="5" borderId="16"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protection locked="0"/>
    </xf>
    <xf numFmtId="0" fontId="11" fillId="5" borderId="18" xfId="0" applyFont="1" applyFill="1" applyBorder="1" applyAlignment="1" applyProtection="1">
      <alignment horizontal="center" vertical="center"/>
      <protection locked="0"/>
    </xf>
    <xf numFmtId="0" fontId="11" fillId="5" borderId="10" xfId="0" applyFont="1" applyFill="1" applyBorder="1" applyAlignment="1" applyProtection="1">
      <alignment horizontal="center" vertical="center"/>
      <protection locked="0"/>
    </xf>
    <xf numFmtId="0" fontId="11" fillId="5" borderId="11" xfId="0" applyFont="1" applyFill="1" applyBorder="1" applyAlignment="1" applyProtection="1">
      <alignment horizontal="center" vertical="center"/>
      <protection locked="0"/>
    </xf>
    <xf numFmtId="0" fontId="11" fillId="5" borderId="14"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xf>
    <xf numFmtId="0" fontId="11" fillId="10" borderId="4" xfId="0" applyFont="1" applyFill="1" applyBorder="1" applyAlignment="1" applyProtection="1">
      <alignment horizontal="center" vertical="center" wrapText="1"/>
      <protection locked="0"/>
    </xf>
    <xf numFmtId="0" fontId="11" fillId="10" borderId="5" xfId="0" applyFont="1" applyFill="1" applyBorder="1" applyAlignment="1" applyProtection="1">
      <alignment horizontal="center" vertical="center"/>
      <protection locked="0"/>
    </xf>
    <xf numFmtId="0" fontId="11" fillId="10" borderId="6" xfId="0" applyFont="1" applyFill="1" applyBorder="1" applyAlignment="1" applyProtection="1">
      <alignment horizontal="center" vertical="center"/>
      <protection locked="0"/>
    </xf>
    <xf numFmtId="0" fontId="11" fillId="5" borderId="10"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11" fillId="10" borderId="12" xfId="0" applyFont="1" applyFill="1" applyBorder="1" applyAlignment="1" applyProtection="1">
      <alignment horizontal="center" vertical="center" wrapText="1"/>
      <protection locked="0"/>
    </xf>
    <xf numFmtId="0" fontId="11" fillId="10" borderId="0" xfId="0" applyFont="1" applyFill="1" applyBorder="1" applyAlignment="1" applyProtection="1">
      <alignment horizontal="center" vertical="center"/>
      <protection locked="0"/>
    </xf>
    <xf numFmtId="0" fontId="11" fillId="10" borderId="13" xfId="0" applyFont="1" applyFill="1" applyBorder="1" applyAlignment="1" applyProtection="1">
      <alignment horizontal="center" vertical="center"/>
      <protection locked="0"/>
    </xf>
    <xf numFmtId="0" fontId="11" fillId="10" borderId="10" xfId="0" applyFont="1" applyFill="1" applyBorder="1" applyAlignment="1" applyProtection="1">
      <alignment horizontal="center" vertical="center" wrapText="1"/>
      <protection locked="0"/>
    </xf>
    <xf numFmtId="0" fontId="11" fillId="10" borderId="11" xfId="0" applyFont="1" applyFill="1" applyBorder="1" applyAlignment="1" applyProtection="1">
      <alignment horizontal="center" vertical="center"/>
      <protection locked="0"/>
    </xf>
    <xf numFmtId="0" fontId="11" fillId="10" borderId="14" xfId="0" applyFont="1" applyFill="1" applyBorder="1" applyAlignment="1" applyProtection="1">
      <alignment horizontal="center" vertical="center"/>
      <protection locked="0"/>
    </xf>
    <xf numFmtId="0" fontId="11" fillId="5" borderId="18" xfId="0" applyFont="1" applyFill="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1" fillId="10" borderId="18"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protection locked="0"/>
    </xf>
    <xf numFmtId="0" fontId="11" fillId="10" borderId="17" xfId="0" applyFont="1" applyFill="1" applyBorder="1" applyAlignment="1" applyProtection="1">
      <alignment horizontal="center" vertical="center" wrapText="1"/>
      <protection locked="0"/>
    </xf>
    <xf numFmtId="0" fontId="11" fillId="10" borderId="11" xfId="0" applyFont="1" applyFill="1" applyBorder="1" applyAlignment="1" applyProtection="1">
      <alignment horizontal="center" vertical="center" wrapText="1"/>
      <protection locked="0"/>
    </xf>
    <xf numFmtId="0" fontId="11" fillId="10" borderId="0"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11" fillId="5" borderId="6" xfId="0" applyFont="1" applyFill="1" applyBorder="1" applyAlignment="1" applyProtection="1">
      <alignment horizontal="center" vertical="center"/>
      <protection locked="0"/>
    </xf>
    <xf numFmtId="0" fontId="11" fillId="5" borderId="17" xfId="0" applyFont="1" applyFill="1" applyBorder="1" applyAlignment="1" applyProtection="1">
      <alignment horizontal="center" vertical="center" wrapText="1" readingOrder="1"/>
      <protection locked="0"/>
    </xf>
    <xf numFmtId="0" fontId="16" fillId="5" borderId="17" xfId="0" applyFont="1" applyFill="1" applyBorder="1" applyAlignment="1" applyProtection="1">
      <alignment horizontal="center" vertical="center"/>
      <protection locked="0"/>
    </xf>
    <xf numFmtId="0" fontId="11" fillId="5" borderId="11" xfId="0" applyFont="1" applyFill="1" applyBorder="1" applyAlignment="1" applyProtection="1">
      <alignment horizontal="center" vertical="center" wrapText="1" readingOrder="1"/>
      <protection locked="0"/>
    </xf>
    <xf numFmtId="0" fontId="16" fillId="5" borderId="11" xfId="0" applyFont="1" applyFill="1" applyBorder="1" applyAlignment="1" applyProtection="1">
      <alignment horizontal="center" vertical="center"/>
      <protection locked="0"/>
    </xf>
    <xf numFmtId="0" fontId="11" fillId="5" borderId="14" xfId="0" applyFont="1" applyFill="1" applyBorder="1" applyAlignment="1" applyProtection="1">
      <alignment horizontal="center" vertical="center" wrapText="1" readingOrder="1"/>
      <protection locked="0"/>
    </xf>
    <xf numFmtId="0" fontId="11" fillId="10" borderId="17" xfId="0" applyFont="1" applyFill="1" applyBorder="1" applyAlignment="1" applyProtection="1">
      <alignment horizontal="center" vertical="center" wrapText="1" readingOrder="1"/>
      <protection locked="0"/>
    </xf>
    <xf numFmtId="0" fontId="16" fillId="10" borderId="17" xfId="0" applyFont="1" applyFill="1" applyBorder="1" applyAlignment="1" applyProtection="1">
      <alignment horizontal="center" vertical="center"/>
      <protection locked="0"/>
    </xf>
    <xf numFmtId="0" fontId="11" fillId="10" borderId="18" xfId="0" applyFont="1" applyFill="1" applyBorder="1" applyAlignment="1" applyProtection="1">
      <alignment horizontal="center" vertical="center" wrapText="1" readingOrder="1"/>
      <protection locked="0"/>
    </xf>
    <xf numFmtId="0" fontId="11" fillId="10" borderId="0" xfId="0" applyFont="1" applyFill="1" applyBorder="1" applyAlignment="1" applyProtection="1">
      <alignment horizontal="center" vertical="center" wrapText="1" readingOrder="1"/>
      <protection locked="0"/>
    </xf>
    <xf numFmtId="0" fontId="16" fillId="10" borderId="0" xfId="0" applyFont="1" applyFill="1" applyBorder="1" applyAlignment="1" applyProtection="1">
      <alignment horizontal="center" vertical="center"/>
      <protection locked="0"/>
    </xf>
    <xf numFmtId="0" fontId="11" fillId="10" borderId="13" xfId="0" applyFont="1" applyFill="1" applyBorder="1" applyAlignment="1" applyProtection="1">
      <alignment horizontal="center" vertical="center" wrapText="1" readingOrder="1"/>
      <protection locked="0"/>
    </xf>
    <xf numFmtId="0" fontId="11" fillId="10" borderId="11" xfId="0" applyFont="1" applyFill="1" applyBorder="1" applyAlignment="1" applyProtection="1">
      <alignment horizontal="center" vertical="center" wrapText="1" readingOrder="1"/>
      <protection locked="0"/>
    </xf>
    <xf numFmtId="0" fontId="16" fillId="10" borderId="11" xfId="0" applyFont="1" applyFill="1" applyBorder="1" applyAlignment="1" applyProtection="1">
      <alignment horizontal="center" vertical="center"/>
      <protection locked="0"/>
    </xf>
    <xf numFmtId="0" fontId="11" fillId="10" borderId="14" xfId="0" applyFont="1" applyFill="1" applyBorder="1" applyAlignment="1" applyProtection="1">
      <alignment horizontal="center" vertical="center" wrapText="1" readingOrder="1"/>
      <protection locked="0"/>
    </xf>
    <xf numFmtId="0" fontId="11" fillId="5" borderId="17" xfId="0" applyFont="1" applyFill="1" applyBorder="1" applyAlignment="1" applyProtection="1">
      <alignment horizontal="left" vertical="center" wrapText="1" readingOrder="1"/>
      <protection locked="0"/>
    </xf>
    <xf numFmtId="0" fontId="11" fillId="5" borderId="18" xfId="0" applyFont="1" applyFill="1" applyBorder="1" applyAlignment="1" applyProtection="1">
      <alignment horizontal="left" vertical="center" wrapText="1" readingOrder="1"/>
      <protection locked="0"/>
    </xf>
    <xf numFmtId="0" fontId="11" fillId="5" borderId="11" xfId="0" applyFont="1" applyFill="1" applyBorder="1" applyAlignment="1" applyProtection="1">
      <alignment horizontal="left" vertical="center" wrapText="1" readingOrder="1"/>
      <protection locked="0"/>
    </xf>
    <xf numFmtId="0" fontId="11" fillId="5" borderId="14" xfId="0" applyFont="1" applyFill="1" applyBorder="1" applyAlignment="1" applyProtection="1">
      <alignment horizontal="left" vertical="center" wrapText="1" readingOrder="1"/>
      <protection locked="0"/>
    </xf>
    <xf numFmtId="0" fontId="11" fillId="10" borderId="13" xfId="0" applyFont="1" applyFill="1" applyBorder="1" applyAlignment="1">
      <alignment horizontal="center" vertical="center" wrapText="1"/>
    </xf>
    <xf numFmtId="0" fontId="0" fillId="5" borderId="12" xfId="0" applyFill="1" applyBorder="1" applyAlignment="1" applyProtection="1">
      <alignment vertical="center" wrapText="1"/>
      <protection locked="0"/>
    </xf>
    <xf numFmtId="0" fontId="11" fillId="5" borderId="2" xfId="0" applyFont="1" applyFill="1" applyBorder="1" applyAlignment="1" applyProtection="1">
      <alignment wrapText="1"/>
      <protection locked="0"/>
    </xf>
    <xf numFmtId="0" fontId="11" fillId="5" borderId="15" xfId="0" applyFont="1" applyFill="1" applyBorder="1" applyAlignment="1" applyProtection="1">
      <alignment wrapText="1"/>
      <protection locked="0"/>
    </xf>
    <xf numFmtId="0" fontId="11" fillId="5" borderId="3"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11" fillId="5" borderId="17" xfId="0" applyFont="1" applyFill="1" applyBorder="1" applyAlignment="1" applyProtection="1">
      <alignment horizontal="center" vertical="center" wrapText="1"/>
      <protection locked="0"/>
    </xf>
    <xf numFmtId="0" fontId="11" fillId="5" borderId="11" xfId="0" applyFont="1" applyFill="1" applyBorder="1" applyAlignment="1" applyProtection="1">
      <alignment horizontal="center" vertical="center" wrapText="1"/>
      <protection locked="0"/>
    </xf>
    <xf numFmtId="0" fontId="11" fillId="5" borderId="0" xfId="0" applyFont="1" applyFill="1" applyBorder="1" applyAlignment="1" applyProtection="1">
      <alignment horizontal="center" vertical="center" wrapText="1"/>
      <protection locked="0"/>
    </xf>
    <xf numFmtId="0" fontId="11" fillId="10" borderId="17"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10" borderId="5" xfId="0" applyFont="1" applyFill="1" applyBorder="1" applyAlignment="1" applyProtection="1">
      <alignment horizontal="center" vertical="center" wrapText="1"/>
      <protection locked="0"/>
    </xf>
    <xf numFmtId="0" fontId="11" fillId="10" borderId="5" xfId="0" applyFont="1" applyFill="1" applyBorder="1" applyAlignment="1" applyProtection="1">
      <alignment horizontal="center" vertical="center" wrapText="1"/>
    </xf>
    <xf numFmtId="0" fontId="11" fillId="10" borderId="0" xfId="0" applyFont="1" applyFill="1" applyBorder="1" applyAlignment="1" applyProtection="1">
      <alignment horizontal="center" vertical="center" wrapText="1"/>
    </xf>
    <xf numFmtId="0" fontId="11" fillId="10" borderId="11" xfId="0" applyFont="1" applyFill="1" applyBorder="1" applyAlignment="1" applyProtection="1">
      <alignment horizontal="center" vertical="center" wrapText="1"/>
    </xf>
    <xf numFmtId="0" fontId="11" fillId="5" borderId="13" xfId="0" applyFont="1" applyFill="1" applyBorder="1" applyAlignment="1" applyProtection="1">
      <alignment horizontal="center" vertical="center" wrapText="1"/>
    </xf>
    <xf numFmtId="0" fontId="11" fillId="10" borderId="6" xfId="0" applyFont="1" applyFill="1" applyBorder="1" applyAlignment="1" applyProtection="1">
      <alignment horizontal="center" vertical="center" wrapText="1"/>
    </xf>
    <xf numFmtId="0" fontId="11" fillId="10" borderId="18" xfId="0" applyFont="1" applyFill="1" applyBorder="1" applyAlignment="1" applyProtection="1">
      <alignment horizontal="center" vertical="center" wrapText="1"/>
    </xf>
    <xf numFmtId="0" fontId="11" fillId="10" borderId="14" xfId="0" applyFont="1" applyFill="1" applyBorder="1" applyAlignment="1" applyProtection="1">
      <alignment horizontal="center" vertical="center" wrapText="1"/>
    </xf>
    <xf numFmtId="0" fontId="11" fillId="5" borderId="6" xfId="0" applyFont="1" applyFill="1" applyBorder="1" applyAlignment="1" applyProtection="1">
      <alignment horizontal="center" vertical="center" wrapText="1"/>
    </xf>
    <xf numFmtId="0" fontId="11" fillId="10" borderId="13"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readingOrder="1"/>
      <protection locked="0"/>
    </xf>
    <xf numFmtId="0" fontId="11" fillId="5" borderId="0" xfId="0" applyFont="1" applyFill="1" applyBorder="1" applyAlignment="1" applyProtection="1">
      <alignment horizontal="center" vertical="center" wrapText="1"/>
    </xf>
    <xf numFmtId="0" fontId="11" fillId="10" borderId="0" xfId="0" applyFont="1" applyFill="1" applyBorder="1" applyAlignment="1" applyProtection="1">
      <alignment horizontal="center" wrapText="1"/>
      <protection locked="0"/>
    </xf>
    <xf numFmtId="0" fontId="0" fillId="5"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5" borderId="0" xfId="0"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0" fillId="5" borderId="12" xfId="0"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1" fillId="5" borderId="13" xfId="0" applyFont="1" applyFill="1" applyBorder="1" applyAlignment="1" applyProtection="1">
      <alignment horizontal="center" vertical="center" wrapText="1" readingOrder="1"/>
      <protection locked="0"/>
    </xf>
    <xf numFmtId="0" fontId="11" fillId="5" borderId="15" xfId="0" applyFont="1" applyFill="1" applyBorder="1" applyAlignment="1" applyProtection="1">
      <alignment horizontal="center" vertical="center"/>
    </xf>
    <xf numFmtId="0" fontId="11" fillId="5" borderId="2"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11" fillId="5" borderId="17" xfId="0" applyFont="1" applyFill="1" applyBorder="1" applyAlignment="1" applyProtection="1">
      <alignment horizontal="center" vertical="center" wrapText="1"/>
    </xf>
    <xf numFmtId="0" fontId="11" fillId="5" borderId="18"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4" xfId="0" applyFont="1" applyFill="1" applyBorder="1" applyAlignment="1" applyProtection="1">
      <alignment horizontal="center" vertical="center" wrapText="1"/>
    </xf>
    <xf numFmtId="0" fontId="11" fillId="5" borderId="0" xfId="0" applyFont="1" applyFill="1" applyAlignment="1" applyProtection="1">
      <alignment wrapText="1"/>
      <protection locked="0"/>
    </xf>
    <xf numFmtId="0" fontId="11" fillId="5" borderId="0" xfId="0" applyFont="1" applyFill="1" applyAlignment="1" applyProtection="1">
      <alignment horizontal="center" vertical="center" wrapText="1"/>
      <protection locked="0"/>
    </xf>
    <xf numFmtId="0" fontId="16" fillId="5" borderId="6" xfId="0" applyFont="1" applyFill="1" applyBorder="1" applyAlignment="1" applyProtection="1">
      <alignment horizontal="center" vertical="center" wrapText="1"/>
    </xf>
    <xf numFmtId="14" fontId="11" fillId="5" borderId="17" xfId="0" applyNumberFormat="1" applyFont="1" applyFill="1" applyBorder="1" applyAlignment="1" applyProtection="1">
      <alignment horizontal="center" vertical="center" wrapText="1"/>
      <protection locked="0"/>
    </xf>
    <xf numFmtId="14" fontId="11" fillId="5" borderId="18" xfId="0" applyNumberFormat="1" applyFont="1" applyFill="1" applyBorder="1" applyAlignment="1" applyProtection="1">
      <alignment horizontal="center" vertical="center" wrapText="1"/>
      <protection locked="0"/>
    </xf>
    <xf numFmtId="14" fontId="11" fillId="10" borderId="17" xfId="0" applyNumberFormat="1" applyFont="1" applyFill="1" applyBorder="1" applyAlignment="1" applyProtection="1">
      <alignment horizontal="center" vertical="center" wrapText="1"/>
      <protection locked="0"/>
    </xf>
    <xf numFmtId="14" fontId="11" fillId="10" borderId="18" xfId="0" applyNumberFormat="1" applyFont="1" applyFill="1" applyBorder="1" applyAlignment="1" applyProtection="1">
      <alignment horizontal="center" vertical="center" wrapText="1"/>
      <protection locked="0"/>
    </xf>
    <xf numFmtId="14" fontId="11" fillId="10" borderId="5" xfId="0" applyNumberFormat="1" applyFont="1" applyFill="1" applyBorder="1" applyAlignment="1" applyProtection="1">
      <alignment horizontal="center" vertical="center" wrapText="1"/>
      <protection locked="0"/>
    </xf>
    <xf numFmtId="14" fontId="11" fillId="10" borderId="6" xfId="0" applyNumberFormat="1" applyFont="1" applyFill="1" applyBorder="1" applyAlignment="1" applyProtection="1">
      <alignment horizontal="center" vertical="center" wrapText="1"/>
      <protection locked="0"/>
    </xf>
    <xf numFmtId="14" fontId="11" fillId="5" borderId="0" xfId="0" applyNumberFormat="1" applyFont="1" applyFill="1" applyBorder="1" applyAlignment="1" applyProtection="1">
      <alignment horizontal="center" vertical="center" wrapText="1"/>
      <protection locked="0"/>
    </xf>
    <xf numFmtId="14" fontId="11" fillId="5" borderId="13" xfId="0" applyNumberFormat="1" applyFont="1" applyFill="1" applyBorder="1" applyAlignment="1" applyProtection="1">
      <alignment horizontal="center" vertical="center" wrapText="1"/>
      <protection locked="0"/>
    </xf>
    <xf numFmtId="14" fontId="11" fillId="5" borderId="0" xfId="0" applyNumberFormat="1" applyFont="1" applyFill="1" applyBorder="1" applyAlignment="1" applyProtection="1">
      <alignment horizontal="center" vertical="center"/>
      <protection locked="0"/>
    </xf>
    <xf numFmtId="14" fontId="11" fillId="5" borderId="13" xfId="0" applyNumberFormat="1" applyFont="1" applyFill="1" applyBorder="1" applyAlignment="1" applyProtection="1">
      <alignment horizontal="center" vertical="center"/>
      <protection locked="0"/>
    </xf>
    <xf numFmtId="14" fontId="11" fillId="10" borderId="0" xfId="0" applyNumberFormat="1" applyFont="1" applyFill="1" applyBorder="1" applyAlignment="1" applyProtection="1">
      <alignment horizontal="center" vertical="center" wrapText="1"/>
      <protection locked="0"/>
    </xf>
    <xf numFmtId="14" fontId="11" fillId="10" borderId="13" xfId="0" applyNumberFormat="1" applyFont="1" applyFill="1" applyBorder="1" applyAlignment="1" applyProtection="1">
      <alignment horizontal="center" vertical="center" wrapText="1"/>
      <protection locked="0"/>
    </xf>
    <xf numFmtId="14" fontId="11" fillId="10" borderId="11" xfId="0" applyNumberFormat="1" applyFont="1" applyFill="1" applyBorder="1" applyAlignment="1" applyProtection="1">
      <alignment horizontal="center" vertical="center" wrapText="1"/>
      <protection locked="0"/>
    </xf>
    <xf numFmtId="14" fontId="11" fillId="10" borderId="14" xfId="0" applyNumberFormat="1" applyFont="1" applyFill="1" applyBorder="1" applyAlignment="1" applyProtection="1">
      <alignment horizontal="center" vertical="center" wrapText="1"/>
      <protection locked="0"/>
    </xf>
    <xf numFmtId="0" fontId="11" fillId="10" borderId="6" xfId="0" applyFont="1" applyFill="1" applyBorder="1" applyAlignment="1" applyProtection="1">
      <alignment horizontal="center" vertical="center" wrapText="1"/>
      <protection locked="0"/>
    </xf>
    <xf numFmtId="14" fontId="11" fillId="5" borderId="5" xfId="0" applyNumberFormat="1" applyFont="1" applyFill="1" applyBorder="1" applyAlignment="1" applyProtection="1">
      <alignment horizontal="center" vertical="center" wrapText="1"/>
      <protection locked="0"/>
    </xf>
    <xf numFmtId="14" fontId="11" fillId="5" borderId="6" xfId="0" applyNumberFormat="1" applyFont="1" applyFill="1" applyBorder="1" applyAlignment="1" applyProtection="1">
      <alignment horizontal="center" vertical="center" wrapText="1"/>
      <protection locked="0"/>
    </xf>
    <xf numFmtId="0" fontId="11" fillId="10" borderId="2" xfId="0" applyFont="1" applyFill="1" applyBorder="1" applyAlignment="1" applyProtection="1">
      <alignment horizontal="center" vertical="center" wrapText="1"/>
    </xf>
    <xf numFmtId="0" fontId="11" fillId="10" borderId="15" xfId="0" applyFont="1" applyFill="1" applyBorder="1" applyAlignment="1" applyProtection="1">
      <alignment horizontal="center" vertical="center" wrapText="1"/>
    </xf>
    <xf numFmtId="0" fontId="11" fillId="10" borderId="13"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wrapText="1"/>
      <protection locked="0"/>
    </xf>
    <xf numFmtId="0" fontId="17" fillId="5" borderId="17" xfId="0" applyFont="1" applyFill="1" applyBorder="1" applyAlignment="1" applyProtection="1">
      <alignment horizontal="center" vertical="center" wrapText="1" readingOrder="1"/>
      <protection locked="0"/>
    </xf>
    <xf numFmtId="0" fontId="11" fillId="5" borderId="18" xfId="0" applyFont="1" applyFill="1" applyBorder="1" applyAlignment="1" applyProtection="1">
      <alignment horizontal="center" wrapText="1"/>
      <protection locked="0"/>
    </xf>
    <xf numFmtId="0" fontId="11" fillId="5" borderId="11" xfId="0" applyFont="1" applyFill="1" applyBorder="1" applyAlignment="1" applyProtection="1">
      <alignment horizontal="center" wrapText="1"/>
      <protection locked="0"/>
    </xf>
    <xf numFmtId="0" fontId="17" fillId="5" borderId="11" xfId="0" applyFont="1" applyFill="1" applyBorder="1" applyAlignment="1" applyProtection="1">
      <alignment horizontal="center" vertical="center" wrapText="1" readingOrder="1"/>
      <protection locked="0"/>
    </xf>
    <xf numFmtId="0" fontId="11" fillId="5" borderId="14" xfId="0" applyFont="1" applyFill="1" applyBorder="1" applyAlignment="1" applyProtection="1">
      <alignment horizontal="center" wrapText="1"/>
      <protection locked="0"/>
    </xf>
    <xf numFmtId="0" fontId="11" fillId="10" borderId="17" xfId="0" applyFont="1" applyFill="1" applyBorder="1" applyAlignment="1" applyProtection="1">
      <alignment horizontal="center" wrapText="1"/>
      <protection locked="0"/>
    </xf>
    <xf numFmtId="0" fontId="17" fillId="10" borderId="17" xfId="0" applyFont="1" applyFill="1" applyBorder="1" applyAlignment="1" applyProtection="1">
      <alignment horizontal="center" vertical="center" wrapText="1" readingOrder="1"/>
      <protection locked="0"/>
    </xf>
    <xf numFmtId="0" fontId="11" fillId="10" borderId="18" xfId="0" applyFont="1" applyFill="1" applyBorder="1" applyAlignment="1" applyProtection="1">
      <alignment horizontal="center" wrapText="1"/>
      <protection locked="0"/>
    </xf>
    <xf numFmtId="0" fontId="17" fillId="10" borderId="0" xfId="0" applyFont="1" applyFill="1" applyBorder="1" applyAlignment="1" applyProtection="1">
      <alignment horizontal="center" vertical="center" wrapText="1" readingOrder="1"/>
      <protection locked="0"/>
    </xf>
    <xf numFmtId="0" fontId="11" fillId="10" borderId="13" xfId="0" applyFont="1" applyFill="1" applyBorder="1" applyAlignment="1" applyProtection="1">
      <alignment horizontal="center" wrapText="1"/>
      <protection locked="0"/>
    </xf>
    <xf numFmtId="0" fontId="11" fillId="10" borderId="3" xfId="0" applyFont="1" applyFill="1" applyBorder="1" applyAlignment="1" applyProtection="1">
      <alignment horizontal="center" vertical="center" wrapText="1"/>
    </xf>
    <xf numFmtId="0" fontId="11" fillId="10" borderId="11" xfId="0" applyFont="1" applyFill="1" applyBorder="1" applyAlignment="1" applyProtection="1">
      <alignment horizontal="center" wrapText="1"/>
      <protection locked="0"/>
    </xf>
    <xf numFmtId="0" fontId="17" fillId="10" borderId="11" xfId="0" applyFont="1" applyFill="1" applyBorder="1" applyAlignment="1" applyProtection="1">
      <alignment horizontal="center" vertical="center" wrapText="1" readingOrder="1"/>
      <protection locked="0"/>
    </xf>
    <xf numFmtId="0" fontId="11" fillId="10" borderId="14" xfId="0" applyFont="1" applyFill="1" applyBorder="1" applyAlignment="1" applyProtection="1">
      <alignment horizontal="center" wrapText="1"/>
      <protection locked="0"/>
    </xf>
    <xf numFmtId="0" fontId="11" fillId="5" borderId="0" xfId="0" applyFont="1" applyFill="1" applyBorder="1" applyAlignment="1" applyProtection="1">
      <alignment horizontal="center" wrapText="1"/>
      <protection locked="0"/>
    </xf>
    <xf numFmtId="0" fontId="17" fillId="5" borderId="0" xfId="0" applyFont="1" applyFill="1" applyBorder="1" applyAlignment="1" applyProtection="1">
      <alignment horizontal="center" vertical="center" wrapText="1" readingOrder="1"/>
      <protection locked="0"/>
    </xf>
    <xf numFmtId="0" fontId="11" fillId="5" borderId="0" xfId="0" applyFont="1" applyFill="1" applyProtection="1">
      <protection locked="0"/>
    </xf>
    <xf numFmtId="0" fontId="11" fillId="5" borderId="0" xfId="0" applyFont="1" applyFill="1" applyAlignment="1" applyProtection="1">
      <alignment horizontal="center" vertical="center"/>
      <protection locked="0"/>
    </xf>
    <xf numFmtId="0" fontId="16" fillId="5" borderId="16" xfId="0" applyFont="1" applyFill="1" applyBorder="1" applyAlignment="1" applyProtection="1">
      <alignment horizontal="center" vertical="center"/>
    </xf>
    <xf numFmtId="0" fontId="16" fillId="5" borderId="2" xfId="0" applyFont="1" applyFill="1" applyBorder="1" applyAlignment="1" applyProtection="1">
      <alignment horizontal="center" vertical="center"/>
    </xf>
    <xf numFmtId="0" fontId="18" fillId="5" borderId="2" xfId="0" applyFont="1" applyFill="1" applyBorder="1" applyAlignment="1" applyProtection="1">
      <alignment horizontal="center" vertical="center" wrapText="1"/>
    </xf>
    <xf numFmtId="0" fontId="16" fillId="5" borderId="2" xfId="0" applyFont="1" applyFill="1" applyBorder="1" applyAlignment="1" applyProtection="1">
      <alignment horizontal="center" vertical="center" wrapText="1"/>
    </xf>
    <xf numFmtId="0" fontId="11" fillId="5" borderId="47" xfId="0" applyFont="1" applyFill="1" applyBorder="1" applyAlignment="1" applyProtection="1">
      <alignment horizontal="center" vertical="center"/>
      <protection locked="0"/>
    </xf>
    <xf numFmtId="0" fontId="11" fillId="5" borderId="47" xfId="0"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11" fillId="5" borderId="7" xfId="0" applyFont="1" applyFill="1" applyBorder="1" applyAlignment="1" applyProtection="1">
      <alignment horizontal="center" vertical="center"/>
    </xf>
    <xf numFmtId="0" fontId="11" fillId="5" borderId="11" xfId="0" applyFont="1" applyFill="1" applyBorder="1" applyAlignment="1" applyProtection="1">
      <alignment horizontal="center" vertical="center"/>
    </xf>
    <xf numFmtId="0" fontId="11" fillId="5" borderId="14" xfId="0" applyFont="1" applyFill="1" applyBorder="1" applyAlignment="1" applyProtection="1">
      <alignment horizontal="center" vertical="center"/>
    </xf>
    <xf numFmtId="0" fontId="11" fillId="10" borderId="0" xfId="0" applyFont="1" applyFill="1" applyBorder="1" applyAlignment="1" applyProtection="1">
      <alignment horizontal="center" vertical="center"/>
    </xf>
    <xf numFmtId="0" fontId="11" fillId="10" borderId="13" xfId="0"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0" xfId="0" applyFont="1" applyFill="1" applyBorder="1" applyAlignment="1" applyProtection="1">
      <alignment horizontal="center" vertical="center"/>
    </xf>
    <xf numFmtId="0" fontId="11" fillId="5" borderId="13" xfId="0" applyFont="1" applyFill="1" applyBorder="1" applyAlignment="1" applyProtection="1">
      <alignment horizontal="center" vertical="center"/>
    </xf>
    <xf numFmtId="0" fontId="11" fillId="5" borderId="44" xfId="0" applyFont="1" applyFill="1" applyBorder="1" applyAlignment="1" applyProtection="1">
      <alignment horizontal="center" vertical="center"/>
      <protection locked="0"/>
    </xf>
    <xf numFmtId="0" fontId="11" fillId="5" borderId="44" xfId="0" applyFont="1" applyFill="1" applyBorder="1" applyAlignment="1" applyProtection="1">
      <alignment horizontal="center" vertical="center"/>
    </xf>
    <xf numFmtId="0" fontId="11" fillId="5" borderId="45" xfId="0" applyFont="1" applyFill="1" applyBorder="1" applyAlignment="1" applyProtection="1">
      <alignment horizontal="center" vertical="center"/>
    </xf>
    <xf numFmtId="0" fontId="11" fillId="5" borderId="43" xfId="0" applyFont="1" applyFill="1" applyBorder="1" applyAlignment="1" applyProtection="1">
      <alignment horizontal="center" vertical="center"/>
    </xf>
    <xf numFmtId="0" fontId="11" fillId="10" borderId="47" xfId="0" applyFont="1" applyFill="1" applyBorder="1" applyAlignment="1" applyProtection="1">
      <alignment horizontal="center" vertical="center"/>
      <protection locked="0"/>
    </xf>
    <xf numFmtId="0" fontId="11" fillId="10" borderId="47" xfId="0" applyFont="1" applyFill="1" applyBorder="1" applyAlignment="1" applyProtection="1">
      <alignment horizontal="center" vertical="center"/>
    </xf>
    <xf numFmtId="0" fontId="11" fillId="10" borderId="19" xfId="0" applyFont="1" applyFill="1" applyBorder="1" applyAlignment="1" applyProtection="1">
      <alignment horizontal="center" vertical="center"/>
    </xf>
    <xf numFmtId="0" fontId="11" fillId="5" borderId="15" xfId="0" applyFont="1" applyFill="1" applyBorder="1" applyAlignment="1" applyProtection="1">
      <alignment horizontal="center"/>
      <protection locked="0"/>
    </xf>
    <xf numFmtId="0" fontId="11" fillId="10" borderId="46" xfId="0" applyFont="1" applyFill="1" applyBorder="1" applyAlignment="1" applyProtection="1">
      <alignment horizontal="center" vertical="center"/>
      <protection locked="0"/>
    </xf>
    <xf numFmtId="0" fontId="11" fillId="10" borderId="46" xfId="0" applyFont="1" applyFill="1" applyBorder="1" applyAlignment="1" applyProtection="1">
      <alignment horizontal="center" vertical="center"/>
    </xf>
    <xf numFmtId="0" fontId="11" fillId="10" borderId="20" xfId="0" applyFont="1" applyFill="1" applyBorder="1" applyAlignment="1" applyProtection="1">
      <alignment horizontal="center" vertical="center"/>
    </xf>
    <xf numFmtId="0" fontId="11" fillId="5" borderId="8" xfId="0" applyFont="1" applyFill="1" applyBorder="1" applyAlignment="1" applyProtection="1">
      <alignment horizontal="center" vertical="center"/>
    </xf>
    <xf numFmtId="0" fontId="11" fillId="5" borderId="3" xfId="0" applyFont="1" applyFill="1" applyBorder="1" applyAlignment="1" applyProtection="1">
      <alignment horizontal="center"/>
      <protection locked="0"/>
    </xf>
    <xf numFmtId="0" fontId="11" fillId="5" borderId="2" xfId="0" applyFont="1" applyFill="1" applyBorder="1" applyAlignment="1" applyProtection="1">
      <alignment horizontal="center"/>
      <protection locked="0"/>
    </xf>
    <xf numFmtId="0" fontId="11" fillId="5" borderId="46" xfId="0" applyFont="1" applyFill="1" applyBorder="1" applyAlignment="1" applyProtection="1">
      <alignment horizontal="center" vertical="center"/>
      <protection locked="0"/>
    </xf>
    <xf numFmtId="0" fontId="11" fillId="5" borderId="46" xfId="0" applyFont="1" applyFill="1" applyBorder="1" applyAlignment="1" applyProtection="1">
      <alignment horizontal="center" vertical="center"/>
    </xf>
    <xf numFmtId="0" fontId="11" fillId="5" borderId="20" xfId="0" applyFont="1" applyFill="1" applyBorder="1" applyAlignment="1" applyProtection="1">
      <alignment horizontal="center" vertical="center"/>
    </xf>
    <xf numFmtId="0" fontId="11" fillId="5" borderId="1" xfId="0" applyFont="1" applyFill="1" applyBorder="1" applyAlignment="1" applyProtection="1">
      <alignment horizontal="center"/>
      <protection locked="0"/>
    </xf>
    <xf numFmtId="0" fontId="11" fillId="5" borderId="5" xfId="0" applyFont="1" applyFill="1" applyBorder="1" applyAlignment="1" applyProtection="1">
      <alignment horizontal="center" vertical="center"/>
    </xf>
    <xf numFmtId="0" fontId="11" fillId="5" borderId="6" xfId="0" applyFont="1" applyFill="1" applyBorder="1" applyAlignment="1" applyProtection="1">
      <alignment horizontal="center" vertical="center"/>
    </xf>
    <xf numFmtId="0" fontId="11" fillId="5" borderId="1" xfId="0" applyFont="1" applyFill="1" applyBorder="1" applyAlignment="1" applyProtection="1">
      <alignment horizontal="center" vertical="center"/>
      <protection locked="0"/>
    </xf>
    <xf numFmtId="0" fontId="11" fillId="10" borderId="44" xfId="0" applyFont="1" applyFill="1" applyBorder="1" applyAlignment="1" applyProtection="1">
      <alignment horizontal="center" vertical="center"/>
      <protection locked="0"/>
    </xf>
    <xf numFmtId="0" fontId="11" fillId="10" borderId="44" xfId="0" applyFont="1" applyFill="1" applyBorder="1" applyAlignment="1" applyProtection="1">
      <alignment horizontal="center" vertical="center"/>
    </xf>
    <xf numFmtId="0" fontId="11" fillId="10" borderId="45" xfId="0" applyFont="1" applyFill="1" applyBorder="1" applyAlignment="1" applyProtection="1">
      <alignment horizontal="center" vertical="center"/>
    </xf>
    <xf numFmtId="0" fontId="11" fillId="10" borderId="48"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wrapText="1"/>
    </xf>
    <xf numFmtId="0" fontId="11" fillId="5" borderId="17" xfId="0" applyFont="1" applyFill="1" applyBorder="1" applyAlignment="1" applyProtection="1">
      <alignment horizontal="justify" vertical="justify" wrapText="1"/>
      <protection locked="0"/>
    </xf>
    <xf numFmtId="0" fontId="11" fillId="5" borderId="15"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1" fillId="5" borderId="6" xfId="0" applyFont="1" applyFill="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1" fillId="5" borderId="18" xfId="0" applyFont="1" applyFill="1" applyBorder="1" applyAlignment="1" applyProtection="1">
      <alignment horizontal="center" vertical="center" wrapText="1" readingOrder="1"/>
      <protection locked="0"/>
    </xf>
    <xf numFmtId="0" fontId="11" fillId="5" borderId="0" xfId="0" applyFont="1" applyFill="1" applyAlignment="1">
      <alignment horizontal="center" vertical="center"/>
    </xf>
    <xf numFmtId="0" fontId="11" fillId="0" borderId="0" xfId="0" applyFont="1" applyAlignment="1">
      <alignment horizontal="center" vertical="center"/>
    </xf>
    <xf numFmtId="0" fontId="11" fillId="2" borderId="7" xfId="0" applyFont="1" applyFill="1" applyBorder="1" applyAlignment="1">
      <alignment horizontal="center" vertical="center"/>
    </xf>
    <xf numFmtId="0" fontId="16" fillId="0" borderId="19" xfId="0" applyFont="1" applyBorder="1" applyAlignment="1">
      <alignment horizontal="center" vertical="center"/>
    </xf>
    <xf numFmtId="0" fontId="11" fillId="3" borderId="8" xfId="0" applyFont="1" applyFill="1" applyBorder="1" applyAlignment="1">
      <alignment horizontal="center" vertical="center"/>
    </xf>
    <xf numFmtId="0" fontId="16" fillId="0" borderId="20" xfId="0" applyFont="1" applyBorder="1" applyAlignment="1">
      <alignment horizontal="center" vertical="center"/>
    </xf>
    <xf numFmtId="0" fontId="20" fillId="5" borderId="0" xfId="0" applyFont="1" applyFill="1" applyAlignment="1">
      <alignment horizontal="center" vertical="center"/>
    </xf>
    <xf numFmtId="0" fontId="16" fillId="8" borderId="1" xfId="0" applyFont="1" applyFill="1" applyBorder="1" applyAlignment="1">
      <alignment horizontal="center" vertical="center" wrapText="1"/>
    </xf>
    <xf numFmtId="0" fontId="16" fillId="8" borderId="1" xfId="0" applyFont="1" applyFill="1" applyBorder="1" applyAlignment="1">
      <alignment horizontal="center" vertical="center"/>
    </xf>
    <xf numFmtId="0" fontId="20" fillId="8" borderId="1" xfId="0" applyFont="1" applyFill="1" applyBorder="1" applyAlignment="1">
      <alignment horizontal="center" vertical="center"/>
    </xf>
    <xf numFmtId="0" fontId="16" fillId="8" borderId="6" xfId="0" applyFont="1" applyFill="1" applyBorder="1" applyAlignment="1">
      <alignment horizontal="center" vertical="center"/>
    </xf>
    <xf numFmtId="0" fontId="11" fillId="4" borderId="8"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6" xfId="0" applyFont="1" applyFill="1" applyBorder="1" applyAlignment="1">
      <alignment horizontal="center" vertical="center" wrapText="1"/>
    </xf>
    <xf numFmtId="0" fontId="11" fillId="5" borderId="15" xfId="0" applyFont="1" applyFill="1" applyBorder="1" applyAlignment="1">
      <alignment horizontal="center" vertical="center"/>
    </xf>
    <xf numFmtId="0" fontId="11" fillId="5" borderId="15" xfId="0" applyFont="1" applyFill="1" applyBorder="1" applyAlignment="1">
      <alignment horizontal="center" vertical="center" wrapText="1"/>
    </xf>
    <xf numFmtId="0" fontId="11" fillId="0" borderId="15" xfId="0" applyFont="1" applyBorder="1" applyAlignment="1">
      <alignment horizontal="center" vertical="center"/>
    </xf>
    <xf numFmtId="0" fontId="11" fillId="0" borderId="15" xfId="0" applyFont="1" applyBorder="1" applyAlignment="1">
      <alignment horizontal="center" vertical="center" wrapText="1"/>
    </xf>
    <xf numFmtId="0" fontId="11" fillId="5" borderId="13" xfId="0" applyFont="1" applyFill="1" applyBorder="1" applyAlignment="1">
      <alignment horizontal="center" vertical="center"/>
    </xf>
    <xf numFmtId="0" fontId="11" fillId="7" borderId="9" xfId="0" applyFont="1" applyFill="1" applyBorder="1" applyAlignment="1">
      <alignment horizontal="center" vertical="center"/>
    </xf>
    <xf numFmtId="0" fontId="16" fillId="0" borderId="21" xfId="0" applyFont="1" applyBorder="1" applyAlignment="1">
      <alignment horizontal="center" vertical="center"/>
    </xf>
    <xf numFmtId="0" fontId="11" fillId="5" borderId="3" xfId="0" applyFont="1" applyFill="1" applyBorder="1" applyAlignment="1">
      <alignment horizontal="center" vertical="center"/>
    </xf>
    <xf numFmtId="0" fontId="11" fillId="5" borderId="1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5" xfId="0" applyFont="1" applyFill="1" applyBorder="1" applyAlignment="1">
      <alignment horizontal="center" vertical="center" wrapText="1"/>
    </xf>
    <xf numFmtId="0" fontId="11" fillId="8"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4" borderId="12" xfId="0" applyFont="1" applyFill="1" applyBorder="1" applyAlignment="1">
      <alignment horizontal="center" vertical="center"/>
    </xf>
    <xf numFmtId="0" fontId="11" fillId="3" borderId="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3" xfId="0" applyFont="1" applyFill="1" applyBorder="1" applyAlignment="1">
      <alignment horizontal="center" vertical="center"/>
    </xf>
    <xf numFmtId="0" fontId="11" fillId="5" borderId="14" xfId="0" applyFont="1" applyFill="1" applyBorder="1" applyAlignment="1">
      <alignment horizontal="center" vertical="center"/>
    </xf>
    <xf numFmtId="0" fontId="11" fillId="7" borderId="12" xfId="0" applyFont="1" applyFill="1" applyBorder="1" applyAlignment="1">
      <alignment horizontal="center" vertical="center"/>
    </xf>
    <xf numFmtId="0" fontId="11" fillId="4" borderId="0" xfId="0" applyFont="1" applyFill="1" applyBorder="1" applyAlignment="1">
      <alignment horizontal="center" vertical="center"/>
    </xf>
    <xf numFmtId="0" fontId="11" fillId="7" borderId="0"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11" xfId="0" applyFont="1" applyFill="1" applyBorder="1" applyAlignment="1">
      <alignment horizontal="center" vertical="center"/>
    </xf>
    <xf numFmtId="0" fontId="11" fillId="4" borderId="11"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4" xfId="0" applyFont="1" applyFill="1" applyBorder="1" applyAlignment="1">
      <alignment horizontal="center" vertical="center"/>
    </xf>
    <xf numFmtId="0" fontId="11" fillId="9" borderId="3" xfId="0" applyFont="1" applyFill="1" applyBorder="1" applyAlignment="1">
      <alignment horizontal="center" vertical="center"/>
    </xf>
    <xf numFmtId="0" fontId="11" fillId="9" borderId="15" xfId="0" applyFont="1" applyFill="1" applyBorder="1" applyAlignment="1">
      <alignment horizontal="center" vertical="center" wrapText="1"/>
    </xf>
    <xf numFmtId="0" fontId="20" fillId="8" borderId="4" xfId="0" applyFont="1" applyFill="1" applyBorder="1" applyAlignment="1">
      <alignment horizontal="center" vertical="center"/>
    </xf>
    <xf numFmtId="0" fontId="16" fillId="8" borderId="18" xfId="0" applyFont="1" applyFill="1" applyBorder="1" applyAlignment="1">
      <alignment horizontal="center" vertical="center" wrapText="1"/>
    </xf>
    <xf numFmtId="0" fontId="11" fillId="5" borderId="0"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21" fillId="5" borderId="7" xfId="0" applyFont="1" applyFill="1" applyBorder="1" applyAlignment="1" applyProtection="1">
      <alignment horizontal="center" vertical="center" wrapText="1" readingOrder="1"/>
    </xf>
    <xf numFmtId="0" fontId="11" fillId="5" borderId="7" xfId="0" applyFont="1" applyFill="1" applyBorder="1" applyAlignment="1">
      <alignment horizontal="center" vertical="center" wrapText="1"/>
    </xf>
    <xf numFmtId="0" fontId="21" fillId="5" borderId="8" xfId="0" applyFont="1" applyFill="1" applyBorder="1" applyAlignment="1" applyProtection="1">
      <alignment horizontal="center" vertical="center" wrapText="1" readingOrder="1"/>
    </xf>
    <xf numFmtId="0" fontId="11" fillId="5" borderId="8" xfId="0" applyFont="1" applyFill="1" applyBorder="1" applyAlignment="1">
      <alignment horizontal="center" vertical="center" wrapText="1"/>
    </xf>
    <xf numFmtId="0" fontId="11" fillId="8" borderId="16" xfId="0" applyFont="1" applyFill="1" applyBorder="1" applyAlignment="1">
      <alignment horizontal="center" vertical="center"/>
    </xf>
    <xf numFmtId="0" fontId="11" fillId="8" borderId="17" xfId="0" applyFont="1" applyFill="1" applyBorder="1" applyAlignment="1">
      <alignment horizontal="center" vertical="center"/>
    </xf>
    <xf numFmtId="16" fontId="11" fillId="8" borderId="18" xfId="0" applyNumberFormat="1" applyFont="1" applyFill="1" applyBorder="1" applyAlignment="1">
      <alignment horizontal="center" vertical="center"/>
    </xf>
    <xf numFmtId="0" fontId="11" fillId="5" borderId="3" xfId="0" applyFont="1" applyFill="1" applyBorder="1" applyAlignment="1">
      <alignment horizontal="center" vertical="center" wrapText="1"/>
    </xf>
    <xf numFmtId="0" fontId="11" fillId="5" borderId="16"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12" xfId="0" applyFont="1" applyFill="1" applyBorder="1" applyAlignment="1">
      <alignment horizontal="center" vertical="center"/>
    </xf>
    <xf numFmtId="0" fontId="21" fillId="5" borderId="25" xfId="0" applyFont="1" applyFill="1" applyBorder="1" applyAlignment="1" applyProtection="1">
      <alignment horizontal="center" vertical="center" wrapText="1" readingOrder="1"/>
    </xf>
    <xf numFmtId="0" fontId="11" fillId="5" borderId="25"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4" fillId="8" borderId="1" xfId="0" applyFont="1" applyFill="1" applyBorder="1" applyAlignment="1">
      <alignment horizontal="center" vertical="center" wrapText="1"/>
    </xf>
    <xf numFmtId="0" fontId="13" fillId="8" borderId="12" xfId="0" applyFont="1" applyFill="1" applyBorder="1" applyAlignment="1" applyProtection="1">
      <alignment vertical="center" wrapText="1"/>
    </xf>
    <xf numFmtId="0" fontId="13" fillId="8" borderId="0" xfId="0" applyFont="1" applyFill="1" applyBorder="1" applyAlignment="1" applyProtection="1">
      <alignment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11" borderId="29"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11" borderId="37"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11" borderId="35"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11" borderId="32" xfId="0" applyFont="1" applyFill="1" applyBorder="1" applyAlignment="1">
      <alignment horizontal="center" vertical="center" wrapText="1"/>
    </xf>
    <xf numFmtId="0" fontId="11" fillId="11" borderId="41" xfId="0" applyFont="1" applyFill="1" applyBorder="1" applyAlignment="1">
      <alignment horizontal="center" vertical="center" wrapText="1"/>
    </xf>
    <xf numFmtId="0" fontId="11" fillId="11" borderId="37"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34" xfId="0" applyFont="1" applyFill="1" applyBorder="1" applyAlignment="1">
      <alignment horizontal="center" vertical="center" wrapText="1"/>
    </xf>
    <xf numFmtId="14" fontId="11" fillId="5" borderId="18" xfId="0" applyNumberFormat="1" applyFont="1" applyFill="1" applyBorder="1" applyAlignment="1" applyProtection="1">
      <alignment horizontal="center" vertical="center" wrapText="1"/>
    </xf>
    <xf numFmtId="14" fontId="11" fillId="5" borderId="14" xfId="0" applyNumberFormat="1" applyFont="1" applyFill="1" applyBorder="1" applyAlignment="1" applyProtection="1">
      <alignment horizontal="center" vertical="center" wrapText="1"/>
    </xf>
    <xf numFmtId="0" fontId="11" fillId="11" borderId="29" xfId="0" applyFont="1" applyFill="1" applyBorder="1" applyAlignment="1">
      <alignment horizontal="center" vertical="center" wrapText="1"/>
    </xf>
    <xf numFmtId="0" fontId="15" fillId="5" borderId="16" xfId="0" applyFont="1" applyFill="1" applyBorder="1" applyAlignment="1" applyProtection="1">
      <alignment horizontal="center" vertical="center" wrapText="1"/>
    </xf>
    <xf numFmtId="0" fontId="15" fillId="5" borderId="17" xfId="0" applyFont="1" applyFill="1" applyBorder="1" applyAlignment="1" applyProtection="1">
      <alignment horizontal="center" vertical="center" wrapText="1"/>
    </xf>
    <xf numFmtId="0" fontId="15" fillId="5" borderId="18" xfId="0" applyFont="1" applyFill="1"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11" fillId="5" borderId="2"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2"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3" fillId="8" borderId="16" xfId="0" applyFont="1" applyFill="1" applyBorder="1" applyAlignment="1" applyProtection="1">
      <alignment horizontal="center" vertical="center" wrapText="1"/>
    </xf>
    <xf numFmtId="0" fontId="13" fillId="8" borderId="17" xfId="0" applyFont="1" applyFill="1" applyBorder="1" applyAlignment="1" applyProtection="1">
      <alignment horizontal="center" vertical="center" wrapText="1"/>
    </xf>
    <xf numFmtId="0" fontId="13" fillId="8" borderId="12" xfId="0" applyFont="1" applyFill="1" applyBorder="1" applyAlignment="1" applyProtection="1">
      <alignment horizontal="center" vertical="center" wrapText="1"/>
    </xf>
    <xf numFmtId="0" fontId="13" fillId="8" borderId="0" xfId="0" applyFont="1" applyFill="1" applyBorder="1" applyAlignment="1" applyProtection="1">
      <alignment horizontal="center" vertical="center" wrapText="1"/>
    </xf>
    <xf numFmtId="0" fontId="13" fillId="8" borderId="10" xfId="0" applyFont="1" applyFill="1" applyBorder="1" applyAlignment="1" applyProtection="1">
      <alignment horizontal="center" vertical="center" wrapText="1"/>
    </xf>
    <xf numFmtId="0" fontId="13" fillId="8" borderId="11"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center" wrapText="1"/>
    </xf>
    <xf numFmtId="0" fontId="11" fillId="5" borderId="18"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13"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4" xfId="0" applyFont="1" applyFill="1" applyBorder="1" applyAlignment="1" applyProtection="1">
      <alignment horizontal="center" vertical="center" wrapText="1"/>
    </xf>
    <xf numFmtId="0" fontId="13" fillId="8" borderId="2" xfId="0"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wrapText="1"/>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0" fillId="10" borderId="16"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5" borderId="16"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0" borderId="3"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5" fillId="8" borderId="2" xfId="0" applyFont="1" applyFill="1" applyBorder="1" applyAlignment="1" applyProtection="1">
      <alignment horizontal="center" vertical="center"/>
    </xf>
    <xf numFmtId="0" fontId="5" fillId="8" borderId="3" xfId="0" applyFont="1" applyFill="1" applyBorder="1" applyAlignment="1" applyProtection="1">
      <alignment horizontal="center" vertical="center"/>
    </xf>
    <xf numFmtId="0" fontId="5" fillId="8" borderId="15" xfId="0" applyFont="1" applyFill="1" applyBorder="1" applyAlignment="1" applyProtection="1">
      <alignment horizontal="center" vertical="center"/>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10" borderId="4"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xf>
    <xf numFmtId="0" fontId="6" fillId="8" borderId="3"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6" fillId="8" borderId="15" xfId="0" applyFont="1" applyFill="1" applyBorder="1" applyAlignment="1" applyProtection="1">
      <alignment horizontal="center" vertical="center"/>
    </xf>
    <xf numFmtId="14" fontId="0" fillId="5" borderId="2" xfId="0" applyNumberFormat="1" applyFill="1" applyBorder="1" applyAlignment="1" applyProtection="1">
      <alignment horizontal="center" vertical="center"/>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10" borderId="15"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0" borderId="3" xfId="0"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15" xfId="0" applyFill="1" applyBorder="1" applyAlignment="1">
      <alignment horizontal="center" vertical="center" wrapText="1"/>
    </xf>
    <xf numFmtId="0" fontId="15" fillId="5" borderId="4" xfId="0" applyFont="1" applyFill="1" applyBorder="1" applyAlignment="1" applyProtection="1">
      <alignment horizontal="center" vertical="center"/>
    </xf>
    <xf numFmtId="0" fontId="15" fillId="5" borderId="5" xfId="0" applyFont="1" applyFill="1" applyBorder="1" applyAlignment="1" applyProtection="1">
      <alignment horizontal="center" vertical="center"/>
    </xf>
    <xf numFmtId="0" fontId="15" fillId="5" borderId="6" xfId="0" applyFont="1" applyFill="1" applyBorder="1" applyAlignment="1" applyProtection="1">
      <alignment horizontal="center" vertical="center"/>
    </xf>
    <xf numFmtId="14" fontId="11" fillId="5" borderId="2" xfId="0"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5" borderId="15" xfId="0" applyFont="1" applyFill="1" applyBorder="1" applyAlignment="1" applyProtection="1">
      <alignment horizontal="center" vertical="center" wrapText="1"/>
    </xf>
    <xf numFmtId="0" fontId="13" fillId="8" borderId="2" xfId="0" applyFont="1" applyFill="1" applyBorder="1" applyAlignment="1" applyProtection="1">
      <alignment horizontal="center" vertical="center"/>
    </xf>
    <xf numFmtId="0" fontId="13" fillId="8" borderId="15" xfId="0" applyFont="1" applyFill="1" applyBorder="1" applyAlignment="1" applyProtection="1">
      <alignment horizontal="center" vertical="center"/>
    </xf>
    <xf numFmtId="0" fontId="13" fillId="8" borderId="3" xfId="0" applyFont="1" applyFill="1" applyBorder="1" applyAlignment="1" applyProtection="1">
      <alignment horizontal="center" vertical="center"/>
    </xf>
    <xf numFmtId="0" fontId="14" fillId="8" borderId="2" xfId="0" applyFont="1" applyFill="1" applyBorder="1" applyAlignment="1" applyProtection="1">
      <alignment horizontal="center" vertical="center"/>
    </xf>
    <xf numFmtId="0" fontId="14" fillId="8" borderId="3" xfId="0" applyFont="1" applyFill="1" applyBorder="1" applyAlignment="1" applyProtection="1">
      <alignment horizontal="center" vertical="center"/>
    </xf>
    <xf numFmtId="0" fontId="14" fillId="8" borderId="15" xfId="0" applyFont="1" applyFill="1" applyBorder="1" applyAlignment="1" applyProtection="1">
      <alignment horizontal="center" vertical="center"/>
    </xf>
    <xf numFmtId="0" fontId="11" fillId="5" borderId="2"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14" fontId="11" fillId="5" borderId="2" xfId="0" applyNumberFormat="1" applyFont="1" applyFill="1" applyBorder="1" applyAlignment="1" applyProtection="1">
      <alignment horizontal="center" vertical="center" wrapText="1"/>
    </xf>
    <xf numFmtId="0" fontId="15" fillId="5" borderId="12"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13" fillId="8" borderId="18" xfId="0" applyFont="1" applyFill="1" applyBorder="1" applyAlignment="1" applyProtection="1">
      <alignment horizontal="center" vertical="center" wrapText="1"/>
    </xf>
    <xf numFmtId="0" fontId="13" fillId="8" borderId="14" xfId="0" applyFont="1" applyFill="1" applyBorder="1" applyAlignment="1" applyProtection="1">
      <alignment horizontal="center" vertical="center" wrapText="1"/>
    </xf>
    <xf numFmtId="0" fontId="13" fillId="8" borderId="13" xfId="0" applyFont="1" applyFill="1" applyBorder="1" applyAlignment="1" applyProtection="1">
      <alignment horizontal="center" vertical="center" wrapText="1"/>
    </xf>
    <xf numFmtId="0" fontId="14" fillId="8" borderId="0" xfId="0" applyFont="1" applyFill="1" applyAlignment="1" applyProtection="1">
      <alignment horizontal="center" vertical="center" wrapText="1"/>
    </xf>
    <xf numFmtId="0" fontId="14" fillId="8" borderId="11" xfId="0" applyFont="1" applyFill="1" applyBorder="1" applyAlignment="1" applyProtection="1">
      <alignment horizontal="center" vertical="center" wrapText="1"/>
    </xf>
    <xf numFmtId="0" fontId="14" fillId="8" borderId="2" xfId="0" applyFont="1" applyFill="1" applyBorder="1" applyAlignment="1" applyProtection="1">
      <alignment horizontal="center" vertical="center" wrapText="1"/>
    </xf>
    <xf numFmtId="0" fontId="14" fillId="8" borderId="3" xfId="0" applyFont="1" applyFill="1" applyBorder="1" applyAlignment="1" applyProtection="1">
      <alignment horizontal="center" vertical="center" wrapText="1"/>
    </xf>
    <xf numFmtId="0" fontId="11" fillId="5" borderId="17"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3"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xf>
    <xf numFmtId="0" fontId="16" fillId="5" borderId="5" xfId="0" applyFont="1" applyFill="1" applyBorder="1" applyAlignment="1" applyProtection="1">
      <alignment horizontal="center" vertical="center" wrapText="1"/>
    </xf>
    <xf numFmtId="0" fontId="16" fillId="5" borderId="6" xfId="0" applyFont="1" applyFill="1" applyBorder="1" applyAlignment="1" applyProtection="1">
      <alignment horizontal="center" vertical="center" wrapText="1"/>
    </xf>
    <xf numFmtId="0" fontId="15" fillId="5" borderId="22" xfId="0" applyFont="1" applyFill="1" applyBorder="1" applyAlignment="1" applyProtection="1">
      <alignment horizontal="center" vertical="center" wrapText="1"/>
    </xf>
    <xf numFmtId="0" fontId="15" fillId="5" borderId="23" xfId="0" applyFont="1" applyFill="1" applyBorder="1" applyAlignment="1" applyProtection="1">
      <alignment horizontal="center" vertical="center" wrapText="1"/>
    </xf>
    <xf numFmtId="0" fontId="13" fillId="8" borderId="0" xfId="0" applyFont="1" applyFill="1" applyAlignment="1" applyProtection="1">
      <alignment horizontal="center" vertical="center" wrapText="1"/>
    </xf>
    <xf numFmtId="0" fontId="13" fillId="8" borderId="15" xfId="0" applyFont="1" applyFill="1" applyBorder="1" applyAlignment="1" applyProtection="1">
      <alignment horizontal="center" vertical="center" wrapText="1"/>
    </xf>
    <xf numFmtId="0" fontId="16" fillId="5" borderId="4" xfId="0" applyFont="1" applyFill="1" applyBorder="1" applyAlignment="1" applyProtection="1">
      <alignment horizontal="center" vertical="center"/>
    </xf>
    <xf numFmtId="0" fontId="16" fillId="5" borderId="5" xfId="0" applyFont="1" applyFill="1" applyBorder="1" applyAlignment="1" applyProtection="1">
      <alignment horizontal="center" vertical="center"/>
    </xf>
    <xf numFmtId="0" fontId="16" fillId="5" borderId="6" xfId="0" applyFont="1" applyFill="1" applyBorder="1" applyAlignment="1" applyProtection="1">
      <alignment horizontal="center" vertical="center"/>
    </xf>
    <xf numFmtId="0" fontId="15" fillId="5" borderId="22" xfId="0" applyFont="1" applyFill="1" applyBorder="1" applyAlignment="1" applyProtection="1">
      <alignment horizontal="center" vertical="center"/>
    </xf>
    <xf numFmtId="0" fontId="15" fillId="5" borderId="23" xfId="0" applyFont="1" applyFill="1" applyBorder="1" applyAlignment="1" applyProtection="1">
      <alignment horizontal="center" vertical="center"/>
    </xf>
    <xf numFmtId="0" fontId="15" fillId="5" borderId="0" xfId="0" applyFont="1" applyFill="1" applyBorder="1" applyAlignment="1" applyProtection="1">
      <alignment horizontal="center" vertical="center"/>
    </xf>
    <xf numFmtId="0" fontId="15" fillId="5" borderId="24" xfId="0" applyFont="1" applyFill="1" applyBorder="1" applyAlignment="1" applyProtection="1">
      <alignment horizontal="center" vertical="center"/>
    </xf>
    <xf numFmtId="0" fontId="15" fillId="5" borderId="10" xfId="0" applyFont="1" applyFill="1" applyBorder="1" applyAlignment="1" applyProtection="1">
      <alignment horizontal="center" vertical="center"/>
    </xf>
    <xf numFmtId="0" fontId="15" fillId="5" borderId="11" xfId="0" applyFont="1" applyFill="1" applyBorder="1" applyAlignment="1" applyProtection="1">
      <alignment horizontal="center" vertical="center"/>
    </xf>
    <xf numFmtId="0" fontId="15" fillId="5" borderId="14" xfId="0" applyFont="1" applyFill="1" applyBorder="1" applyAlignment="1" applyProtection="1">
      <alignment horizontal="center" vertical="center"/>
    </xf>
    <xf numFmtId="0" fontId="13" fillId="8" borderId="16" xfId="0" applyFont="1" applyFill="1" applyBorder="1" applyAlignment="1" applyProtection="1">
      <alignment horizontal="left" vertical="center"/>
    </xf>
    <xf numFmtId="0" fontId="13" fillId="8" borderId="18" xfId="0" applyFont="1" applyFill="1" applyBorder="1" applyAlignment="1" applyProtection="1">
      <alignment horizontal="left" vertical="center"/>
    </xf>
    <xf numFmtId="0" fontId="13" fillId="8" borderId="10" xfId="0" applyFont="1" applyFill="1" applyBorder="1" applyAlignment="1" applyProtection="1">
      <alignment horizontal="left" vertical="center"/>
    </xf>
    <xf numFmtId="0" fontId="13" fillId="8" borderId="14" xfId="0" applyFont="1" applyFill="1" applyBorder="1" applyAlignment="1" applyProtection="1">
      <alignment horizontal="left" vertical="center"/>
    </xf>
    <xf numFmtId="0" fontId="13" fillId="8" borderId="12" xfId="0" applyFont="1" applyFill="1" applyBorder="1" applyAlignment="1" applyProtection="1">
      <alignment horizontal="left" vertical="center"/>
    </xf>
    <xf numFmtId="0" fontId="13" fillId="8" borderId="13" xfId="0" applyFont="1" applyFill="1" applyBorder="1" applyAlignment="1" applyProtection="1">
      <alignment horizontal="left" vertical="center"/>
    </xf>
    <xf numFmtId="0" fontId="13" fillId="8" borderId="0" xfId="0" applyFont="1" applyFill="1" applyAlignment="1" applyProtection="1">
      <alignment horizontal="center" vertical="center"/>
    </xf>
    <xf numFmtId="0" fontId="13" fillId="8" borderId="11" xfId="0" applyFont="1" applyFill="1" applyBorder="1" applyAlignment="1" applyProtection="1">
      <alignment horizontal="center" vertical="center"/>
    </xf>
    <xf numFmtId="14" fontId="11" fillId="5" borderId="28" xfId="0" applyNumberFormat="1" applyFont="1" applyFill="1" applyBorder="1" applyAlignment="1" applyProtection="1">
      <alignment horizontal="center" vertical="center"/>
    </xf>
    <xf numFmtId="0" fontId="15" fillId="5" borderId="24" xfId="0" applyFont="1" applyFill="1" applyBorder="1" applyAlignment="1" applyProtection="1">
      <alignment horizontal="center" vertical="center" wrapText="1"/>
    </xf>
    <xf numFmtId="0" fontId="13" fillId="8" borderId="26" xfId="0" applyFont="1" applyFill="1" applyBorder="1" applyAlignment="1" applyProtection="1">
      <alignment horizontal="center" vertical="center" wrapText="1"/>
    </xf>
    <xf numFmtId="0" fontId="13" fillId="8" borderId="27" xfId="0" applyFont="1" applyFill="1" applyBorder="1" applyAlignment="1" applyProtection="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5" borderId="4" xfId="0" applyFont="1" applyFill="1" applyBorder="1" applyAlignment="1">
      <alignment horizontal="center" vertical="center"/>
    </xf>
    <xf numFmtId="0" fontId="11" fillId="5" borderId="6" xfId="0" applyFont="1" applyFill="1" applyBorder="1" applyAlignment="1">
      <alignment horizontal="center" vertical="center"/>
    </xf>
  </cellXfs>
  <cellStyles count="1">
    <cellStyle name="Normal" xfId="0" builtinId="0"/>
  </cellStyles>
  <dxfs count="20">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FF0000"/>
        </patternFill>
      </fill>
    </dxf>
    <dxf>
      <fill>
        <patternFill>
          <bgColor rgb="FFFFFF00"/>
        </patternFill>
      </fill>
    </dxf>
    <dxf>
      <fill>
        <patternFill>
          <bgColor theme="5" tint="-0.24994659260841701"/>
        </patternFill>
      </fill>
    </dxf>
    <dxf>
      <fill>
        <patternFill>
          <bgColor rgb="FF00B050"/>
        </patternFill>
      </fill>
    </dxf>
  </dxfs>
  <tableStyles count="0" defaultTableStyle="TableStyleMedium2" defaultPivotStyle="PivotStyleLight16"/>
  <colors>
    <mruColors>
      <color rgb="FF1EDE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238124</xdr:rowOff>
    </xdr:from>
    <xdr:to>
      <xdr:col>0</xdr:col>
      <xdr:colOff>826195</xdr:colOff>
      <xdr:row>3</xdr:row>
      <xdr:rowOff>404812</xdr:rowOff>
    </xdr:to>
    <xdr:pic>
      <xdr:nvPicPr>
        <xdr:cNvPr id="2" name="Imagen 1">
          <a:extLst>
            <a:ext uri="{FF2B5EF4-FFF2-40B4-BE49-F238E27FC236}">
              <a16:creationId xmlns:a16="http://schemas.microsoft.com/office/drawing/2014/main" id="{82C2FC4F-A801-4483-BC56-D50BCBB83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124"/>
          <a:ext cx="826195" cy="797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95250</xdr:rowOff>
    </xdr:from>
    <xdr:to>
      <xdr:col>1</xdr:col>
      <xdr:colOff>1086907</xdr:colOff>
      <xdr:row>3</xdr:row>
      <xdr:rowOff>355900</xdr:rowOff>
    </xdr:to>
    <xdr:pic>
      <xdr:nvPicPr>
        <xdr:cNvPr id="2" name="Imagen 1">
          <a:extLst>
            <a:ext uri="{FF2B5EF4-FFF2-40B4-BE49-F238E27FC236}">
              <a16:creationId xmlns:a16="http://schemas.microsoft.com/office/drawing/2014/main" id="{86AA4263-1484-4687-9D7A-C67F9314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9525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3095625</xdr:colOff>
      <xdr:row>2</xdr:row>
      <xdr:rowOff>85725</xdr:rowOff>
    </xdr:from>
    <xdr:to>
      <xdr:col>2</xdr:col>
      <xdr:colOff>4333875</xdr:colOff>
      <xdr:row>3</xdr:row>
      <xdr:rowOff>400050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5909B54-405B-4025-A3C8-D26717EAA296}"/>
            </a:ext>
          </a:extLst>
        </xdr:cNvPr>
        <xdr:cNvSpPr/>
      </xdr:nvSpPr>
      <xdr:spPr>
        <a:xfrm>
          <a:off x="5838825" y="828675"/>
          <a:ext cx="1238250" cy="51435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76200</xdr:rowOff>
    </xdr:from>
    <xdr:to>
      <xdr:col>0</xdr:col>
      <xdr:colOff>1563157</xdr:colOff>
      <xdr:row>3</xdr:row>
      <xdr:rowOff>594025</xdr:rowOff>
    </xdr:to>
    <xdr:pic>
      <xdr:nvPicPr>
        <xdr:cNvPr id="2" name="Imagen 1">
          <a:extLst>
            <a:ext uri="{FF2B5EF4-FFF2-40B4-BE49-F238E27FC236}">
              <a16:creationId xmlns:a16="http://schemas.microsoft.com/office/drawing/2014/main" id="{23142732-023A-4DFD-B85C-19C185963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620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2867026</xdr:colOff>
      <xdr:row>3</xdr:row>
      <xdr:rowOff>19050</xdr:rowOff>
    </xdr:from>
    <xdr:to>
      <xdr:col>1</xdr:col>
      <xdr:colOff>4162426</xdr:colOff>
      <xdr:row>3</xdr:row>
      <xdr:rowOff>542925</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20BE27D7-6EAE-4547-A8EA-9C92D0F92CFF}"/>
            </a:ext>
          </a:extLst>
        </xdr:cNvPr>
        <xdr:cNvSpPr/>
      </xdr:nvSpPr>
      <xdr:spPr>
        <a:xfrm>
          <a:off x="4562476" y="704850"/>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0</xdr:row>
      <xdr:rowOff>9525</xdr:rowOff>
    </xdr:from>
    <xdr:to>
      <xdr:col>0</xdr:col>
      <xdr:colOff>1042157</xdr:colOff>
      <xdr:row>3</xdr:row>
      <xdr:rowOff>171450</xdr:rowOff>
    </xdr:to>
    <xdr:pic>
      <xdr:nvPicPr>
        <xdr:cNvPr id="2" name="Imagen 1">
          <a:extLst>
            <a:ext uri="{FF2B5EF4-FFF2-40B4-BE49-F238E27FC236}">
              <a16:creationId xmlns:a16="http://schemas.microsoft.com/office/drawing/2014/main" id="{3C760EAB-04CD-4636-99C0-FE647DDF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
          <a:ext cx="77545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1819275</xdr:colOff>
      <xdr:row>0</xdr:row>
      <xdr:rowOff>123825</xdr:rowOff>
    </xdr:from>
    <xdr:to>
      <xdr:col>2</xdr:col>
      <xdr:colOff>3114675</xdr:colOff>
      <xdr:row>3</xdr:row>
      <xdr:rowOff>66675</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6251A53A-63E2-405A-BF58-42CC93CB1070}"/>
            </a:ext>
          </a:extLst>
        </xdr:cNvPr>
        <xdr:cNvSpPr/>
      </xdr:nvSpPr>
      <xdr:spPr>
        <a:xfrm>
          <a:off x="4229100" y="123825"/>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88446</xdr:colOff>
      <xdr:row>1</xdr:row>
      <xdr:rowOff>35379</xdr:rowOff>
    </xdr:from>
    <xdr:to>
      <xdr:col>0</xdr:col>
      <xdr:colOff>1337278</xdr:colOff>
      <xdr:row>5</xdr:row>
      <xdr:rowOff>177647</xdr:rowOff>
    </xdr:to>
    <xdr:pic>
      <xdr:nvPicPr>
        <xdr:cNvPr id="2" name="Imagen 1">
          <a:extLst>
            <a:ext uri="{FF2B5EF4-FFF2-40B4-BE49-F238E27FC236}">
              <a16:creationId xmlns:a16="http://schemas.microsoft.com/office/drawing/2014/main" id="{FB09CCBF-9E0A-4CA5-9B1F-7AABCFF46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46" y="225879"/>
          <a:ext cx="1248832" cy="1199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133350</xdr:colOff>
      <xdr:row>1</xdr:row>
      <xdr:rowOff>66675</xdr:rowOff>
    </xdr:from>
    <xdr:to>
      <xdr:col>2</xdr:col>
      <xdr:colOff>1428750</xdr:colOff>
      <xdr:row>3</xdr:row>
      <xdr:rowOff>38100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2B5C8361-436C-4169-B964-1C35F91C3494}"/>
            </a:ext>
          </a:extLst>
        </xdr:cNvPr>
        <xdr:cNvSpPr/>
      </xdr:nvSpPr>
      <xdr:spPr>
        <a:xfrm>
          <a:off x="4362450" y="257175"/>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xdr:colOff>
      <xdr:row>0</xdr:row>
      <xdr:rowOff>95249</xdr:rowOff>
    </xdr:from>
    <xdr:to>
      <xdr:col>0</xdr:col>
      <xdr:colOff>1260738</xdr:colOff>
      <xdr:row>6</xdr:row>
      <xdr:rowOff>108249</xdr:rowOff>
    </xdr:to>
    <xdr:pic>
      <xdr:nvPicPr>
        <xdr:cNvPr id="2" name="Imagen 1">
          <a:extLst>
            <a:ext uri="{FF2B5EF4-FFF2-40B4-BE49-F238E27FC236}">
              <a16:creationId xmlns:a16="http://schemas.microsoft.com/office/drawing/2014/main" id="{9F575ABF-87AC-4DA9-BF79-4AAAC77C0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95249"/>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561975</xdr:colOff>
      <xdr:row>0</xdr:row>
      <xdr:rowOff>76201</xdr:rowOff>
    </xdr:from>
    <xdr:to>
      <xdr:col>2</xdr:col>
      <xdr:colOff>2171700</xdr:colOff>
      <xdr:row>3</xdr:row>
      <xdr:rowOff>123826</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B909388E-A785-4713-B587-4A69C33603F9}"/>
            </a:ext>
          </a:extLst>
        </xdr:cNvPr>
        <xdr:cNvSpPr/>
      </xdr:nvSpPr>
      <xdr:spPr>
        <a:xfrm>
          <a:off x="2886075" y="76201"/>
          <a:ext cx="1609725" cy="62865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19916</xdr:rowOff>
    </xdr:from>
    <xdr:to>
      <xdr:col>0</xdr:col>
      <xdr:colOff>1305982</xdr:colOff>
      <xdr:row>6</xdr:row>
      <xdr:rowOff>51966</xdr:rowOff>
    </xdr:to>
    <xdr:pic>
      <xdr:nvPicPr>
        <xdr:cNvPr id="2" name="Imagen 1">
          <a:extLst>
            <a:ext uri="{FF2B5EF4-FFF2-40B4-BE49-F238E27FC236}">
              <a16:creationId xmlns:a16="http://schemas.microsoft.com/office/drawing/2014/main" id="{0E2FDE29-DA5B-4374-ADC7-EE6ABCBC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916"/>
          <a:ext cx="1248832" cy="1201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787977</xdr:colOff>
      <xdr:row>0</xdr:row>
      <xdr:rowOff>138545</xdr:rowOff>
    </xdr:from>
    <xdr:to>
      <xdr:col>2</xdr:col>
      <xdr:colOff>2083377</xdr:colOff>
      <xdr:row>3</xdr:row>
      <xdr:rowOff>82261</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32F02E54-4A84-4301-AC6C-6AD08E92833E}"/>
            </a:ext>
          </a:extLst>
        </xdr:cNvPr>
        <xdr:cNvSpPr/>
      </xdr:nvSpPr>
      <xdr:spPr>
        <a:xfrm>
          <a:off x="4554682" y="138545"/>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9</xdr:col>
      <xdr:colOff>900113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4488" y="53340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0</xdr:rowOff>
    </xdr:from>
    <xdr:to>
      <xdr:col>6</xdr:col>
      <xdr:colOff>152400</xdr:colOff>
      <xdr:row>3</xdr:row>
      <xdr:rowOff>873125</xdr:rowOff>
    </xdr:to>
    <xdr:pic>
      <xdr:nvPicPr>
        <xdr:cNvPr id="4" name="Imagen 3">
          <a:extLst>
            <a:ext uri="{FF2B5EF4-FFF2-40B4-BE49-F238E27FC236}">
              <a16:creationId xmlns:a16="http://schemas.microsoft.com/office/drawing/2014/main" id="{283FA869-F4A6-4409-AC34-01758F3C6E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601075"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20de%20Riesgo%20por%20Procesos%20juridic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2)%20-%20comodato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on%20de%20comunicacion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243;n%20de%20Recursos%20F&#237;sicos%20y%20Document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Control%20Interno%20Disciplinari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OCI.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francisco.pizarro/Downloads/MATRIZ%20RIESGOS%20OAP%20DILIGENCIADA%20DAJ-CJ%20(1).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Matriz%20de%20riesgo%20proces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17-09-01-Matriz%20de%20Riesgo%20del%20Proceso%20Gesti&#243;n%20de%20Seguridad.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Gesti&#243;n%20Human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roceso%20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cel%20distrital/Matriz%20de%20Riesgo%20por%20Proceso%20AIB%20a%20PPL%20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cel%20distrital/Matriz%20de%20Riesgo%20por%20Proceso%20Atencion%20jurid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arcel%20distrital/Matriz%20de%20Riesgo%20por%20Proceso%20CVS-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GE,%20Ajustado%20Febrer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actualizacion%20juridica%20y%20contractu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francisco.pizarro/Downloads/Copia%20de%20Copia%20de%20Matriz%20de%20Riesgo%20por%20Procesos%20correcciones%20nuevo%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francisco.pizarro/Desktop/Francisco/Matriz%20de%20Riesgo%20por%20Procesos%20correcciones.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FINALMatriz%20de%20Riesgo%20por%20Procesos%20correcciones%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 val="Hoja1"/>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ESUMEN"/>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H57"/>
  <sheetViews>
    <sheetView tabSelected="1" zoomScale="80" zoomScaleNormal="80" workbookViewId="0">
      <pane ySplit="7" topLeftCell="A8" activePane="bottomLeft" state="frozen"/>
      <selection pane="bottomLeft" activeCell="E21" sqref="E21"/>
    </sheetView>
  </sheetViews>
  <sheetFormatPr baseColWidth="10" defaultRowHeight="15" x14ac:dyDescent="0.25"/>
  <cols>
    <col min="1" max="1" width="12.42578125" style="53" customWidth="1"/>
    <col min="2" max="2" width="37.5703125" style="53" customWidth="1"/>
    <col min="3" max="3" width="38.140625" style="53" customWidth="1"/>
    <col min="4" max="4" width="21.42578125" style="53" customWidth="1"/>
    <col min="5" max="5" width="61.42578125" style="53" customWidth="1"/>
    <col min="6" max="6" width="20.28515625" style="53" customWidth="1"/>
    <col min="7" max="7" width="19.42578125" style="53" customWidth="1"/>
    <col min="8" max="8" width="62.85546875" style="53" customWidth="1"/>
    <col min="9" max="16384" width="11.42578125" style="53"/>
  </cols>
  <sheetData>
    <row r="1" spans="1:8" ht="19.5" customHeight="1" thickBot="1" x14ac:dyDescent="0.3">
      <c r="A1" s="309"/>
      <c r="B1" s="381" t="s">
        <v>127</v>
      </c>
      <c r="C1" s="382"/>
      <c r="D1" s="387" t="s">
        <v>128</v>
      </c>
      <c r="E1" s="388"/>
      <c r="F1" s="393" t="s">
        <v>236</v>
      </c>
      <c r="G1" s="379">
        <v>12</v>
      </c>
      <c r="H1" s="329" t="s">
        <v>335</v>
      </c>
    </row>
    <row r="2" spans="1:8" ht="15" customHeight="1" thickBot="1" x14ac:dyDescent="0.3">
      <c r="A2" s="270"/>
      <c r="B2" s="330"/>
      <c r="C2" s="331"/>
      <c r="D2" s="389"/>
      <c r="E2" s="390"/>
      <c r="F2" s="394"/>
      <c r="G2" s="380"/>
      <c r="H2" s="376" t="s">
        <v>462</v>
      </c>
    </row>
    <row r="3" spans="1:8" ht="15" customHeight="1" x14ac:dyDescent="0.25">
      <c r="A3" s="270"/>
      <c r="B3" s="383" t="s">
        <v>160</v>
      </c>
      <c r="C3" s="384"/>
      <c r="D3" s="389" t="s">
        <v>237</v>
      </c>
      <c r="E3" s="390"/>
      <c r="F3" s="393" t="s">
        <v>161</v>
      </c>
      <c r="G3" s="367">
        <v>43231</v>
      </c>
      <c r="H3" s="377"/>
    </row>
    <row r="4" spans="1:8" ht="104.25" customHeight="1" thickBot="1" x14ac:dyDescent="0.3">
      <c r="A4" s="270"/>
      <c r="B4" s="385"/>
      <c r="C4" s="386"/>
      <c r="D4" s="391"/>
      <c r="E4" s="392"/>
      <c r="F4" s="394"/>
      <c r="G4" s="368"/>
      <c r="H4" s="378"/>
    </row>
    <row r="5" spans="1:8" ht="15.75" customHeight="1" x14ac:dyDescent="0.25">
      <c r="A5" s="270"/>
      <c r="B5" s="370" t="s">
        <v>120</v>
      </c>
      <c r="C5" s="371"/>
      <c r="D5" s="371"/>
      <c r="E5" s="371"/>
      <c r="F5" s="371"/>
      <c r="G5" s="371"/>
      <c r="H5" s="372"/>
    </row>
    <row r="6" spans="1:8" ht="15.75" customHeight="1" thickBot="1" x14ac:dyDescent="0.3">
      <c r="A6" s="317"/>
      <c r="B6" s="373"/>
      <c r="C6" s="374"/>
      <c r="D6" s="374"/>
      <c r="E6" s="374"/>
      <c r="F6" s="374"/>
      <c r="G6" s="374"/>
      <c r="H6" s="375"/>
    </row>
    <row r="7" spans="1:8" ht="48" thickBot="1" x14ac:dyDescent="0.3">
      <c r="A7" s="332" t="s">
        <v>228</v>
      </c>
      <c r="B7" s="333" t="s">
        <v>229</v>
      </c>
      <c r="C7" s="333" t="s">
        <v>230</v>
      </c>
      <c r="D7" s="333" t="s">
        <v>231</v>
      </c>
      <c r="E7" s="333" t="s">
        <v>232</v>
      </c>
      <c r="F7" s="334" t="s">
        <v>235</v>
      </c>
      <c r="G7" s="333" t="s">
        <v>233</v>
      </c>
      <c r="H7" s="335" t="s">
        <v>234</v>
      </c>
    </row>
    <row r="8" spans="1:8" ht="165.75" customHeight="1" x14ac:dyDescent="0.25">
      <c r="A8" s="336">
        <v>1</v>
      </c>
      <c r="B8" s="337" t="str">
        <f>'IDENTIFICACIÓN DE RIESGOS'!B7</f>
        <v>Responder extemporáneamente las Peticiones, Quejas, Reclamos o Sugerencias que ingresen a la Secretaría Distrital de Seguridad, Convivencia y Justicia.</v>
      </c>
      <c r="C8" s="337" t="str">
        <f>'CONTEXTO ESTRATEGICO(PROCESOS)'!B7</f>
        <v>Atención y Servicio al Ciudadano</v>
      </c>
      <c r="D8" s="337" t="str">
        <f>'ANALISIS DE RIESGOS'!H9</f>
        <v>ZONA RIESGO ALTO</v>
      </c>
      <c r="E8" s="337" t="str">
        <f>'VALORACIÓN DE CONTROL DE RIESGO'!B9</f>
        <v>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v>
      </c>
      <c r="F8" s="337">
        <f>'VALORACIÓN CON CONTROLES'!D9</f>
        <v>85</v>
      </c>
      <c r="G8" s="337" t="str">
        <f>'VALORACIÓN CON CONTROLES'!G9</f>
        <v>ZONA RIESGO BAJA</v>
      </c>
      <c r="H8" s="338" t="str">
        <f>'TRATAMIENTO DE RIESGO RESIDUAL '!C9</f>
        <v>Enviar por correo electrónico alertas de vencimiento preventivo para las PQRS, que no tengan respuesta por parte de las áreas en la SCJ.</v>
      </c>
    </row>
    <row r="9" spans="1:8" ht="146.25" customHeight="1" x14ac:dyDescent="0.25">
      <c r="A9" s="339">
        <v>2</v>
      </c>
      <c r="B9" s="340" t="str">
        <f>'IDENTIFICACIÓN DE RIESGOS'!B8</f>
        <v>Que no se remita el requerimiento del-a ciudadano-a a la entidad competente informando al requiriente sobre el traslado.</v>
      </c>
      <c r="C9" s="340" t="str">
        <f>'CONTEXTO ESTRATEGICO(PROCESOS)'!B7</f>
        <v>Atención y Servicio al Ciudadano</v>
      </c>
      <c r="D9" s="340" t="str">
        <f>'ANALISIS DE RIESGOS'!H10</f>
        <v>ZONA RIESGO ALTO</v>
      </c>
      <c r="E9" s="340" t="str">
        <f>'VALORACIÓN DE CONTROL DE RIESGO'!B10</f>
        <v>*Cualificación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v>
      </c>
      <c r="F9" s="340">
        <f>'VALORACIÓN CON CONTROLES'!D10</f>
        <v>81</v>
      </c>
      <c r="G9" s="340" t="str">
        <f>'VALORACIÓN CON CONTROLES'!G10</f>
        <v>ZONA RIESGO BAJA</v>
      </c>
      <c r="H9" s="341" t="s">
        <v>172</v>
      </c>
    </row>
    <row r="10" spans="1:8" ht="121.5" customHeight="1" x14ac:dyDescent="0.25">
      <c r="A10" s="339">
        <v>3</v>
      </c>
      <c r="B10" s="340" t="str">
        <f>'IDENTIFICACIÓN DE RIESGOS'!B9</f>
        <v>Publicar información no autorizada  que genere desinformación en la opinión pública</v>
      </c>
      <c r="C10" s="340" t="str">
        <f>'CONTEXTO ESTRATEGICO(PROCESOS)'!B9</f>
        <v>Gestión de Comunicaciones</v>
      </c>
      <c r="D10" s="340" t="str">
        <f>'ANALISIS DE RIESGOS'!H11</f>
        <v>ZONA RIESGO ALTO</v>
      </c>
      <c r="E10" s="340" t="str">
        <f>'VALORACIÓN DE CONTROL DE RIESGO'!B11</f>
        <v>Revisión y autorización  de la información que se emite a los públicos de interes. Dicha revisión se evidencia en la trazabilidad  de los documentos a publicar en correo electrónico.</v>
      </c>
      <c r="F10" s="340">
        <f>'VALORACIÓN CON CONTROLES'!D11</f>
        <v>81</v>
      </c>
      <c r="G10" s="340" t="str">
        <f>'VALORACIÓN CON CONTROLES'!G11</f>
        <v>ZONA RIESGO MODERADO</v>
      </c>
      <c r="H10" s="341" t="str">
        <f>'TRATAMIENTO DE RIESGO RESIDUAL '!C11</f>
        <v>Emitir comunicados de rectificación en la pagina de la entidad</v>
      </c>
    </row>
    <row r="11" spans="1:8" ht="30" customHeight="1" x14ac:dyDescent="0.25">
      <c r="A11" s="364">
        <v>4</v>
      </c>
      <c r="B11" s="365" t="str">
        <f>'IDENTIFICACIÓN DE RIESGOS'!B10</f>
        <v>Perdida y/o desapartición de los bienes al servicio de la Entidad.</v>
      </c>
      <c r="C11" s="365" t="str">
        <f>'CONTEXTO ESTRATEGICO(PROCESOS)'!B10</f>
        <v>Gestión de Recursos Físicos y Documental</v>
      </c>
      <c r="D11" s="365" t="str">
        <f>'ANALISIS DE RIESGOS'!H12</f>
        <v>ZONA RIESGO EXTREMO</v>
      </c>
      <c r="E11" s="340" t="str">
        <f>'VALORACIÓN DE CONTROL DE RIESGO'!B12</f>
        <v>Control de ingreso y salida de bienes</v>
      </c>
      <c r="F11" s="340">
        <f>'VALORACIÓN CON CONTROLES'!D12</f>
        <v>40</v>
      </c>
      <c r="G11" s="369" t="s">
        <v>3</v>
      </c>
      <c r="H11" s="366" t="s">
        <v>172</v>
      </c>
    </row>
    <row r="12" spans="1:8" ht="28.5" x14ac:dyDescent="0.25">
      <c r="A12" s="364"/>
      <c r="B12" s="365"/>
      <c r="C12" s="365"/>
      <c r="D12" s="365"/>
      <c r="E12" s="340" t="str">
        <f>'VALORACIÓN DE CONTROL DE RIESGO'!B13</f>
        <v>Socialización de circulares, resoluciones y/o políticas para el cuidado de los bienes al servicio de la Entidad.</v>
      </c>
      <c r="F12" s="340">
        <f>'VALORACIÓN CON CONTROLES'!D13</f>
        <v>53</v>
      </c>
      <c r="G12" s="369"/>
      <c r="H12" s="366"/>
    </row>
    <row r="13" spans="1:8" x14ac:dyDescent="0.25">
      <c r="A13" s="364"/>
      <c r="B13" s="365"/>
      <c r="C13" s="365"/>
      <c r="D13" s="365"/>
      <c r="E13" s="340" t="str">
        <f>'VALORACIÓN DE CONTROL DE RIESGO'!B14</f>
        <v>Toma de invetario fisico</v>
      </c>
      <c r="F13" s="340">
        <f>'VALORACIÓN CON CONTROLES'!D14</f>
        <v>49</v>
      </c>
      <c r="G13" s="369"/>
      <c r="H13" s="366"/>
    </row>
    <row r="14" spans="1:8" ht="85.5" x14ac:dyDescent="0.25">
      <c r="A14" s="364"/>
      <c r="B14" s="365"/>
      <c r="C14" s="365"/>
      <c r="D14" s="365"/>
      <c r="E14" s="340" t="str">
        <f>'VALORACIÓN DE CONTROL DE RIESGO'!B15</f>
        <v xml:space="preserve">Estructuración y aplicación de formatos para el seguimiento de los bienes al servicio de la Entidad.
* Comprobante de ingreso al almacén
* Comprobante de salida del almacén 
* Levantamiento de inventario individual
</v>
      </c>
      <c r="F14" s="340">
        <f>'VALORACIÓN CON CONTROLES'!D15</f>
        <v>85</v>
      </c>
      <c r="G14" s="369"/>
      <c r="H14" s="366"/>
    </row>
    <row r="15" spans="1:8" x14ac:dyDescent="0.25">
      <c r="A15" s="364"/>
      <c r="B15" s="365"/>
      <c r="C15" s="365"/>
      <c r="D15" s="365"/>
      <c r="E15" s="340" t="str">
        <f>'VALORACIÓN DE CONTROL DE RIESGO'!B16</f>
        <v>Plan de Capacitación en organización de archivos</v>
      </c>
      <c r="F15" s="340">
        <f>'VALORACIÓN CON CONTROLES'!D16</f>
        <v>63</v>
      </c>
      <c r="G15" s="369"/>
      <c r="H15" s="366"/>
    </row>
    <row r="16" spans="1:8" ht="28.5" x14ac:dyDescent="0.25">
      <c r="A16" s="364">
        <v>5</v>
      </c>
      <c r="B16" s="365" t="str">
        <f>'IDENTIFICACIÓN DE RIESGOS'!B11</f>
        <v>Pérdida o extravío documental.</v>
      </c>
      <c r="C16" s="365" t="str">
        <f>'CONTEXTO ESTRATEGICO(PROCESOS)'!B11</f>
        <v>Gestión de Recursos Físicos y Documental</v>
      </c>
      <c r="D16" s="365" t="str">
        <f>'ANALISIS DE RIESGOS'!H13</f>
        <v>ZONA RIESGO EXTREMO</v>
      </c>
      <c r="E16" s="340" t="str">
        <f>'VALORACIÓN DE CONTROL DE RIESGO'!B17</f>
        <v>Elaboración y/o actualización de las Tablas de Retención Documental y control de registros.</v>
      </c>
      <c r="F16" s="340">
        <f>'VALORACIÓN CON CONTROLES'!D17</f>
        <v>63</v>
      </c>
      <c r="G16" s="369" t="s">
        <v>3</v>
      </c>
      <c r="H16" s="366" t="s">
        <v>172</v>
      </c>
    </row>
    <row r="17" spans="1:8" ht="28.5" x14ac:dyDescent="0.25">
      <c r="A17" s="364"/>
      <c r="B17" s="365"/>
      <c r="C17" s="365"/>
      <c r="D17" s="365"/>
      <c r="E17" s="340" t="str">
        <f>'VALORACIÓN DE CONTROL DE RIESGO'!B18</f>
        <v>Programa de verificación del estado de la organización de los archivos de acuerdo a las capacitaciones impartidas</v>
      </c>
      <c r="F17" s="340">
        <f>'VALORACIÓN CON CONTROLES'!D18</f>
        <v>49</v>
      </c>
      <c r="G17" s="369"/>
      <c r="H17" s="366"/>
    </row>
    <row r="18" spans="1:8" x14ac:dyDescent="0.25">
      <c r="A18" s="364"/>
      <c r="B18" s="365"/>
      <c r="C18" s="365"/>
      <c r="D18" s="365"/>
      <c r="E18" s="340" t="str">
        <f>'VALORACIÓN DE CONTROL DE RIESGO'!B19</f>
        <v>Control de ingreso de personas y bienes.</v>
      </c>
      <c r="F18" s="340">
        <f>'VALORACIÓN CON CONTROLES'!D19</f>
        <v>70</v>
      </c>
      <c r="G18" s="369"/>
      <c r="H18" s="366"/>
    </row>
    <row r="19" spans="1:8" x14ac:dyDescent="0.25">
      <c r="A19" s="364"/>
      <c r="B19" s="365"/>
      <c r="C19" s="365"/>
      <c r="D19" s="365"/>
      <c r="E19" s="340" t="str">
        <f>'VALORACIÓN DE CONTROL DE RIESGO'!B20</f>
        <v>Registro de préstamo y circulación de material archivístico.</v>
      </c>
      <c r="F19" s="340">
        <f>'VALORACIÓN CON CONTROLES'!D20</f>
        <v>85</v>
      </c>
      <c r="G19" s="369"/>
      <c r="H19" s="366"/>
    </row>
    <row r="20" spans="1:8" ht="28.5" x14ac:dyDescent="0.25">
      <c r="A20" s="339">
        <v>6</v>
      </c>
      <c r="B20" s="340" t="str">
        <f>'IDENTIFICACIÓN DE RIESGOS'!B12</f>
        <v>Mala noticifación al indagado</v>
      </c>
      <c r="C20" s="340" t="str">
        <f>'CONTEXTO ESTRATEGICO(PROCESOS)'!B12</f>
        <v>Control Interno Disciplinario</v>
      </c>
      <c r="D20" s="340" t="str">
        <f>'ANALISIS DE RIESGOS'!H14</f>
        <v>ZONA RIESGO ALTO</v>
      </c>
      <c r="E20" s="340" t="str">
        <f>'VALORACIÓN DE CONTROL DE RIESGO'!B21</f>
        <v>Revisión mensual general de todos los procesos</v>
      </c>
      <c r="F20" s="340">
        <f>'VALORACIÓN CON CONTROLES'!D21</f>
        <v>70</v>
      </c>
      <c r="G20" s="340" t="str">
        <f>'VALORACIÓN CON CONTROLES'!G21</f>
        <v>ZONA RIESGO MODERADO</v>
      </c>
      <c r="H20" s="341" t="str">
        <f>'TRATAMIENTO DE RIESGO RESIDUAL '!C14</f>
        <v>Capacitación al personal auxiliar para mejor manejo de las notificaciones</v>
      </c>
    </row>
    <row r="21" spans="1:8" ht="57" x14ac:dyDescent="0.25">
      <c r="A21" s="339">
        <v>7</v>
      </c>
      <c r="B21" s="340" t="str">
        <f>'IDENTIFICACIÓN DE RIESGOS'!B13</f>
        <v>uso de los bienes en comodato con un fin diferente a lo pactado en los contratos interadministrativos de comodato.</v>
      </c>
      <c r="C21" s="340" t="str">
        <f>'CONTEXTO ESTRATEGICO(PROCESOS)'!B13</f>
        <v>Fortalecimiento de Capacidades Operativas para la S, C y AJ</v>
      </c>
      <c r="D21" s="340" t="str">
        <f>'ANALISIS DE RIESGOS'!H15</f>
        <v>ZONA RIESGO MODERADO</v>
      </c>
      <c r="E21" s="340" t="str">
        <f>'VALORACIÓN DE CONTROL DE RIESGO'!B22</f>
        <v>Realizar visitas programadas periodicas de los Bienes entregados en comodato.</v>
      </c>
      <c r="F21" s="340">
        <f>'VALORACIÓN CON CONTROLES'!D22</f>
        <v>66</v>
      </c>
      <c r="G21" s="340" t="str">
        <f>'VALORACIÓN CON CONTROLES'!G22</f>
        <v>ZONA RIESGO BAJA</v>
      </c>
      <c r="H21" s="341" t="str">
        <f>'TRATAMIENTO DE RIESGO RESIDUAL '!C15</f>
        <v>Realizar visitas aleatorias periodicas mensuales.</v>
      </c>
    </row>
    <row r="22" spans="1:8" ht="71.25" customHeight="1" x14ac:dyDescent="0.25">
      <c r="A22" s="339">
        <v>8</v>
      </c>
      <c r="B22" s="340" t="str">
        <f>'IDENTIFICACIÓN DE RIESGOS'!B14</f>
        <v>Prestar servicios de mantenimiento a vehículos que no sean de propiedad y/o estén a cargo de la SDSCJ</v>
      </c>
      <c r="C22" s="340" t="str">
        <f>'CONTEXTO ESTRATEGICO(PROCESOS)'!B14</f>
        <v>Fortalecimiento de Capacidades Operativas para la S, C y AJ</v>
      </c>
      <c r="D22" s="340" t="str">
        <f>'ANALISIS DE RIESGOS'!H16</f>
        <v>ZONA RIESGO EXTREMO</v>
      </c>
      <c r="E22" s="340" t="str">
        <f>'VALORACIÓN DE CONTROL DE RIESGO'!B23</f>
        <v>Actualización periódica de la base de datos que contiene la información de los mantenimientos de los vehículos</v>
      </c>
      <c r="F22" s="340">
        <f>'VALORACIÓN CON CONTROLES'!D23</f>
        <v>81</v>
      </c>
      <c r="G22" s="340" t="str">
        <f>'VALORACIÓN CON CONTROLES'!G23</f>
        <v>ZONA RIESGO MODERADO</v>
      </c>
      <c r="H22" s="341" t="str">
        <f>'TRATAMIENTO DE RIESGO RESIDUAL '!C16</f>
        <v>Solicitud de informes periódicos al almacén que permita identificar las entradas de los bienes a la entidad</v>
      </c>
    </row>
    <row r="23" spans="1:8" ht="99.75" customHeight="1" x14ac:dyDescent="0.25">
      <c r="A23" s="339">
        <v>9</v>
      </c>
      <c r="B23" s="340" t="str">
        <f>'IDENTIFICACIÓN DE RIESGOS'!B15</f>
        <v>Evaluación inedacuada por los funcionarios de la Oficina de Control interno sobre los  elementos que componen el sistema de gestión de la entidad</v>
      </c>
      <c r="C23" s="340" t="str">
        <f>'CONTEXTO ESTRATEGICO(PROCESOS)'!B15</f>
        <v>Seguimiento y Monitoreo al Sistema de Control Interno</v>
      </c>
      <c r="D23" s="340" t="str">
        <f>'ANALISIS DE RIESGOS'!H17</f>
        <v>ZONA RIESGO MODERADO</v>
      </c>
      <c r="E23" s="340" t="str">
        <f>'VALORACIÓN DE CONTROL DE RIESGO'!B24</f>
        <v>Reuniones de trabajo en las que se dan las instrucciones pertinentes, relacionadas con los tipos de auditoria que se vayan a abordar, teniendo en cuenta las caracteristicas propias del proceso.</v>
      </c>
      <c r="F23" s="340">
        <f>'VALORACIÓN CON CONTROLES'!D24</f>
        <v>85</v>
      </c>
      <c r="G23" s="340" t="str">
        <f>'VALORACIÓN CON CONTROLES'!G24</f>
        <v>ZONA RIESGO BAJA</v>
      </c>
      <c r="H23" s="341" t="str">
        <f>'TRATAMIENTO DE RIESGO RESIDUAL '!C17</f>
        <v>Realizacion de 2 talleres de sensibilizacion y actualizacion sobre el SIG para la OCI durante la vigencia 2017</v>
      </c>
    </row>
    <row r="24" spans="1:8" ht="99.75" customHeight="1" x14ac:dyDescent="0.25">
      <c r="A24" s="339">
        <v>10</v>
      </c>
      <c r="B24" s="340" t="str">
        <f>'IDENTIFICACIÓN DE RIESGOS'!B16</f>
        <v>Incorrecto seguimiento a los Planes de Mejoramiento que no contribuyan a la mejora de los procesos</v>
      </c>
      <c r="C24" s="340" t="str">
        <f>'CONTEXTO ESTRATEGICO(PROCESOS)'!B16</f>
        <v>Seguimiento y Monitoreo al Sistema de Control Interno</v>
      </c>
      <c r="D24" s="340" t="str">
        <f>'ANALISIS DE RIESGOS'!H18</f>
        <v>ZONA RIESGO ALTO</v>
      </c>
      <c r="E24" s="340" t="str">
        <f>'VALORACIÓN DE CONTROL DE RIESGO'!B25</f>
        <v>Aplicación de la matriz de Seguimiento al Plan de Mejoramiento.</v>
      </c>
      <c r="F24" s="340">
        <f>'VALORACIÓN CON CONTROLES'!D25</f>
        <v>55</v>
      </c>
      <c r="G24" s="340" t="str">
        <f>'VALORACIÓN CON CONTROLES'!G25</f>
        <v>ZONA RIESGO BAJA</v>
      </c>
      <c r="H24" s="341" t="str">
        <f>'TRATAMIENTO DE RIESGO RESIDUAL '!C18</f>
        <v>Realizacion de una  Guia Metodologica  para la Formulacion , evaluacion y Seguimiento de los Planes de Mejoramiento.</v>
      </c>
    </row>
    <row r="25" spans="1:8" ht="72" customHeight="1" x14ac:dyDescent="0.25">
      <c r="A25" s="339">
        <v>11</v>
      </c>
      <c r="B25" s="340" t="str">
        <f>'IDENTIFICACIÓN DE RIESGOS'!B17</f>
        <v>Generación de informes de seguimiento y evaluación sesgados, parcializados y direccionados.</v>
      </c>
      <c r="C25" s="340" t="str">
        <f>'CONTEXTO ESTRATEGICO(PROCESOS)'!B17</f>
        <v>Seguimiento y Monitoreo al Sistema de Control Interno</v>
      </c>
      <c r="D25" s="340" t="str">
        <f>'ANALISIS DE RIESGOS'!H19</f>
        <v>ZONA RIESGO ALTO</v>
      </c>
      <c r="E25" s="340" t="str">
        <f>'VALORACIÓN DE CONTROL DE RIESGO'!B26</f>
        <v>Suscripcion del Compromiso Etico por parte de los miembros de la Oficina de Control Interno y verificado por el Jefe de la Oficina de Control  Interno</v>
      </c>
      <c r="F25" s="340">
        <f>'VALORACIÓN CON CONTROLES'!D26</f>
        <v>85</v>
      </c>
      <c r="G25" s="340" t="str">
        <f>'VALORACIÓN CON CONTROLES'!G26</f>
        <v>ZONA RIESGO BAJA</v>
      </c>
      <c r="H25" s="341" t="str">
        <f>'TRATAMIENTO DE RIESGO RESIDUAL '!C19</f>
        <v xml:space="preserve">Realizacion de 2 Talleres de sensibilizacion relacionados con Etica y Transparencia para la OCI durante la vigencia 2017 </v>
      </c>
    </row>
    <row r="26" spans="1:8" ht="42.75" x14ac:dyDescent="0.25">
      <c r="A26" s="339">
        <v>12</v>
      </c>
      <c r="B26" s="340" t="str">
        <f>'IDENTIFICACIÓN DE RIESGOS'!B18</f>
        <v>Falla en el trámite de incidentes de seguridad y emergencias desde la Línea 123 Bogotá</v>
      </c>
      <c r="C26" s="340" t="str">
        <f>'CONTEXTO ESTRATEGICO(PROCESOS)'!B18</f>
        <v>Gestión de Emergencias</v>
      </c>
      <c r="D26" s="340" t="str">
        <f>'ANALISIS DE RIESGOS'!H20</f>
        <v>ZONA RIESGO EXTREMO</v>
      </c>
      <c r="E26" s="340" t="str">
        <f>'VALORACIÓN DE CONTROL DE RIESGO'!B27</f>
        <v>El control se encuentra consignado en el Plan de Acción Contingente Falla en el Trámite de Incidentes PL-GE-01</v>
      </c>
      <c r="F26" s="340">
        <f>'VALORACIÓN CON CONTROLES'!D27</f>
        <v>70</v>
      </c>
      <c r="G26" s="340" t="str">
        <f>'VALORACIÓN CON CONTROLES'!G27</f>
        <v>ZONA RIESGO ALTO</v>
      </c>
      <c r="H26" s="341" t="str">
        <f>'TRATAMIENTO DE RIESGO RESIDUAL '!C20</f>
        <v>Despachar desde la sala unificada de recepción de la Línea 123 Bogotá</v>
      </c>
    </row>
    <row r="27" spans="1:8" ht="69.75" customHeight="1" x14ac:dyDescent="0.25">
      <c r="A27" s="339">
        <v>13</v>
      </c>
      <c r="B27" s="340" t="str">
        <f>'IDENTIFICACIÓN DE RIESGOS'!B19</f>
        <v xml:space="preserve">Falla en el despacho de recursos para la atención de incidentes de seguridad y emergencias desde las agencias </v>
      </c>
      <c r="C27" s="340" t="str">
        <f>'CONTEXTO ESTRATEGICO(PROCESOS)'!B19</f>
        <v>Gestión de Emergencias</v>
      </c>
      <c r="D27" s="340" t="str">
        <f>'ANALISIS DE RIESGOS'!H21</f>
        <v>ZONA RIESGO EXTREMO</v>
      </c>
      <c r="E27" s="340" t="str">
        <f>'VALORACIÓN DE CONTROL DE RIESGO'!B28</f>
        <v>El control se encuentra consignado en el Plan de Acción Contingente Migración completa del DUES PL-GE-03</v>
      </c>
      <c r="F27" s="340">
        <f>'VALORACIÓN CON CONTROLES'!D28</f>
        <v>40</v>
      </c>
      <c r="G27" s="340" t="str">
        <f>'VALORACIÓN CON CONTROLES'!G28</f>
        <v>ZONA RIESGO EXTREMO</v>
      </c>
      <c r="H27" s="341" t="str">
        <f>'TRATAMIENTO DE RIESGO RESIDUAL '!C21</f>
        <v>Despachar desde la sala unificada de recepción de la Línea 123 Bogotá</v>
      </c>
    </row>
    <row r="28" spans="1:8" ht="42.75" x14ac:dyDescent="0.25">
      <c r="A28" s="339">
        <v>14</v>
      </c>
      <c r="B28" s="340" t="str">
        <f>'IDENTIFICACIÓN DE RIESGOS'!B20</f>
        <v>Ventana de mantenimiento de telefonía o interrupción del sistema de telefonía IP</v>
      </c>
      <c r="C28" s="340" t="str">
        <f>'CONTEXTO ESTRATEGICO(PROCESOS)'!B20</f>
        <v>Gestión de Emergencias</v>
      </c>
      <c r="D28" s="340" t="str">
        <f>'ANALISIS DE RIESGOS'!H22</f>
        <v>ZONA RIESGO ALTO</v>
      </c>
      <c r="E28" s="340" t="str">
        <f>'VALORACIÓN DE CONTROL DE RIESGO'!B29</f>
        <v>El control se encuentra consignado en el Plan de Acción Contingente Ventana de Mantenimiento de Telefonía PL-GE-04</v>
      </c>
      <c r="F28" s="340">
        <f>'VALORACIÓN CON CONTROLES'!D29</f>
        <v>70</v>
      </c>
      <c r="G28" s="340" t="str">
        <f>'VALORACIÓN CON CONTROLES'!G29</f>
        <v>ZONA RIESGO ALTO</v>
      </c>
      <c r="H28" s="341" t="str">
        <f>'TRATAMIENTO DE RIESGO RESIDUAL '!C21</f>
        <v>Despachar desde la sala unificada de recepción de la Línea 123 Bogotá</v>
      </c>
    </row>
    <row r="29" spans="1:8" ht="150.75" customHeight="1" x14ac:dyDescent="0.25">
      <c r="A29" s="339">
        <v>15</v>
      </c>
      <c r="B29" s="340" t="str">
        <f>'IDENTIFICACIÓN DE RIESGOS'!B21</f>
        <v>Riesgo de accidentes de usuarios y funcionarios en los equipamientos del Sistema Distrital de Casas de Justicia.</v>
      </c>
      <c r="C29" s="340" t="str">
        <f>'CONTEXTO ESTRATEGICO(PROCESOS)'!B21</f>
        <v xml:space="preserve">Acceso y Fortalecimiento a la Justicia </v>
      </c>
      <c r="D29" s="340" t="str">
        <f>'ANALISIS DE RIESGOS'!H23</f>
        <v>ZONA RIESGO ALTO</v>
      </c>
      <c r="E29" s="340" t="str">
        <f>'VALORACIÓN DE CONTROL DE RIESGO'!B30</f>
        <v>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v>
      </c>
      <c r="F29" s="340">
        <f>'VALORACIÓN CON CONTROLES'!D30</f>
        <v>53</v>
      </c>
      <c r="G29" s="340" t="str">
        <f>'VALORACIÓN CON CONTROLES'!G30</f>
        <v>ZONA RIESGO BAJA</v>
      </c>
      <c r="H29" s="341" t="str">
        <f>'TRATAMIENTO DE RIESGO RESIDUAL '!C23</f>
        <v>Se comparte el riesgo residual con el proceso de gestión humana</v>
      </c>
    </row>
    <row r="30" spans="1:8" ht="72.75" customHeight="1" x14ac:dyDescent="0.25">
      <c r="A30" s="339">
        <v>16</v>
      </c>
      <c r="B30" s="340" t="str">
        <f>'IDENTIFICACIÓN DE RIESGOS'!B22</f>
        <v xml:space="preserve">Suministro deficiente de la información correspondiente a cada una de las fuentes internas y/o externas
</v>
      </c>
      <c r="C30" s="340" t="str">
        <f>'CONTEXTO ESTRATEGICO(PROCESOS)'!B22</f>
        <v>Gestión y Análisis de Información de S, C y AJ</v>
      </c>
      <c r="D30" s="340" t="str">
        <f>'ANALISIS DE RIESGOS'!H24</f>
        <v>ZONA RIESGO EXTREMO</v>
      </c>
      <c r="E30" s="340" t="str">
        <f>'VALORACIÓN DE CONTROL DE RIESGO'!B31</f>
        <v>Seguimiento a los acuerdos escritos o verbales para el intercambio de información.</v>
      </c>
      <c r="F30" s="340">
        <f>'VALORACIÓN CON CONTROLES'!D31</f>
        <v>23</v>
      </c>
      <c r="G30" s="340" t="str">
        <f>'VALORACIÓN CON CONTROLES'!G31</f>
        <v>ZONA RIESGO EXTREMO</v>
      </c>
      <c r="H30" s="341" t="str">
        <f>'TRATAMIENTO DE RIESGO RESIDUAL '!C24</f>
        <v>Se transfiere el riesgo al Despacho</v>
      </c>
    </row>
    <row r="31" spans="1:8" ht="65.25" customHeight="1" x14ac:dyDescent="0.25">
      <c r="A31" s="339">
        <v>17</v>
      </c>
      <c r="B31" s="340" t="str">
        <f>'IDENTIFICACIÓN DE RIESGOS'!B23</f>
        <v>Afectación de la bodega de datos por alguna falla humana o tecnológica.</v>
      </c>
      <c r="C31" s="340" t="str">
        <f>'CONTEXTO ESTRATEGICO(PROCESOS)'!B23</f>
        <v>Gestión y Análisis de Información de S, C y AJ</v>
      </c>
      <c r="D31" s="340" t="str">
        <f>'ANALISIS DE RIESGOS'!H25</f>
        <v>ZONA RIESGO ALTO</v>
      </c>
      <c r="E31" s="340" t="str">
        <f>'VALORACIÓN DE CONTROL DE RIESGO'!B32</f>
        <v>Seguimiento a la correcta ejecución de los procesos y a la implementación de herramientas tecnológicas adecuadas en la Entidad.</v>
      </c>
      <c r="F31" s="340">
        <f>'VALORACIÓN CON CONTROLES'!D32</f>
        <v>28</v>
      </c>
      <c r="G31" s="340" t="str">
        <f>'VALORACIÓN CON CONTROLES'!G32</f>
        <v>ZONA RIESGO ALTO</v>
      </c>
      <c r="H31" s="341" t="str">
        <f>'TRATAMIENTO DE RIESGO RESIDUAL '!C25</f>
        <v>Se transfiere a la Dirección de Tecnologías y Sistemas de la Información.</v>
      </c>
    </row>
    <row r="32" spans="1:8" ht="87" customHeight="1" x14ac:dyDescent="0.25">
      <c r="A32" s="339">
        <v>18</v>
      </c>
      <c r="B32" s="340" t="str">
        <f>'IDENTIFICACIÓN DE RIESGOS'!B24</f>
        <v>Incumplimiento de las acciones programas en las Estrategias Prevención y Control del PISCJ</v>
      </c>
      <c r="C32" s="340" t="str">
        <f>'CONTEXTO ESTRATEGICO(PROCESOS)'!B24</f>
        <v>Gestión de Seguridad y Convivencia</v>
      </c>
      <c r="D32" s="340" t="str">
        <f>'ANALISIS DE RIESGOS'!H26</f>
        <v>ZONA RIESGO MODERADO</v>
      </c>
      <c r="E32" s="340" t="str">
        <f>'VALORACIÓN DE CONTROL DE RIESGO'!B33</f>
        <v xml:space="preserve">Verificación de los Directivos  de los avances de las estrategias de prevención y control. </v>
      </c>
      <c r="F32" s="340">
        <f>'VALORACIÓN CON CONTROLES'!D33</f>
        <v>74</v>
      </c>
      <c r="G32" s="340" t="str">
        <f>'VALORACIÓN CON CONTROLES'!G33</f>
        <v>ZONA RIESGO BAJA</v>
      </c>
      <c r="H32" s="341" t="str">
        <f>'TRATAMIENTO DE RIESGO RESIDUAL '!C26</f>
        <v>Seguimiento del avance de las acciones para determinar los ajustes necesarios para fortalecer las  estrategias de prevención y control.</v>
      </c>
    </row>
    <row r="33" spans="1:8" ht="81.75" customHeight="1" x14ac:dyDescent="0.25">
      <c r="A33" s="339">
        <v>19</v>
      </c>
      <c r="B33" s="340" t="str">
        <f>'IDENTIFICACIÓN DE RIESGOS'!B25</f>
        <v>Vulneración integridad fisica del talento humano que ejecuta las acciones contempladas en las Estrategias de Prevención y control del PISCJ</v>
      </c>
      <c r="C33" s="340" t="str">
        <f>'CONTEXTO ESTRATEGICO(PROCESOS)'!B25</f>
        <v>Gestión de Seguridad y Convivencia</v>
      </c>
      <c r="D33" s="342" t="str">
        <f>'ANALISIS DE RIESGOS'!H27</f>
        <v>ZONA RIESGO BAJA</v>
      </c>
      <c r="E33" s="340" t="str">
        <f>'VALORACIÓN DE CONTROL DE RIESGO'!B34</f>
        <v xml:space="preserve">Planeación de las actividades que pueden implicar riesgo a la integridad física del talento humano </v>
      </c>
      <c r="F33" s="340">
        <f>'VALORACIÓN CON CONTROLES'!D34</f>
        <v>59</v>
      </c>
      <c r="G33" s="340" t="str">
        <f>'VALORACIÓN CON CONTROLES'!G34</f>
        <v>ZONA RIESGO BAJA</v>
      </c>
      <c r="H33" s="341" t="str">
        <f>'TRATAMIENTO DE RIESGO RESIDUAL '!C27</f>
        <v xml:space="preserve">Transferir el riesgo a la Dirección de Gestión humana
</v>
      </c>
    </row>
    <row r="34" spans="1:8" ht="42.75" x14ac:dyDescent="0.25">
      <c r="A34" s="339">
        <v>20</v>
      </c>
      <c r="B34" s="340" t="str">
        <f>'IDENTIFICACIÓN DE RIESGOS'!B26</f>
        <v>Incumplir la normatividad vigente para el Sistema de Gestión de la Seguridad y Salud en el Trabajo</v>
      </c>
      <c r="C34" s="340" t="str">
        <f>'CONTEXTO ESTRATEGICO(PROCESOS)'!B26</f>
        <v>Gestión Humana</v>
      </c>
      <c r="D34" s="342" t="str">
        <f>'ANALISIS DE RIESGOS'!H28</f>
        <v>ZONA RIESGO ALTO</v>
      </c>
      <c r="E34" s="340" t="str">
        <f>'VALORACIÓN DE CONTROL DE RIESGO'!B35</f>
        <v>Implementación de lo dispuesto en la normatividad existente en SGSST</v>
      </c>
      <c r="F34" s="340">
        <f>'VALORACIÓN CON CONTROLES'!D35</f>
        <v>85</v>
      </c>
      <c r="G34" s="340" t="str">
        <f>'VALORACIÓN CON CONTROLES'!G35</f>
        <v>ZONA RIESGO BAJA</v>
      </c>
      <c r="H34" s="341" t="str">
        <f>'TRATAMIENTO DE RIESGO RESIDUAL '!C28</f>
        <v>Actualización en temas de la normatividad vigente frente al SGSST</v>
      </c>
    </row>
    <row r="35" spans="1:8" ht="142.5" x14ac:dyDescent="0.25">
      <c r="A35" s="339">
        <v>21</v>
      </c>
      <c r="B35" s="340" t="str">
        <f>'IDENTIFICACIÓN DE RIESGOS'!B27</f>
        <v xml:space="preserve">Dar el visto bueno a estudios previos  que no cumplen con la información requerida de:
• Número del estudio previo en SISCO
• Proyecto de inversión
• Objeto
• Valor
• Meta plan de desarrollo y meta proyecto de inversión
</v>
      </c>
      <c r="C35" s="340" t="str">
        <f>'CONTEXTO ESTRATEGICO(PROCESOS)'!B27</f>
        <v>Direccionamiento Sectorial e Institucional</v>
      </c>
      <c r="D35" s="342" t="str">
        <f>'ANALISIS DE RIESGOS'!H29</f>
        <v>ZONA RIESGO ALTO</v>
      </c>
      <c r="E35" s="340" t="str">
        <f>'VALORACIÓN DE CONTROL DE RIESGO'!B36</f>
        <v>Registro de las devoluciones a los estudios previos que pasan por la OAP en carpeta compartida por los funcionarios de proyectos</v>
      </c>
      <c r="F35" s="340">
        <f>'VALORACIÓN CON CONTROLES'!D36</f>
        <v>81</v>
      </c>
      <c r="G35" s="340" t="str">
        <f>'VALORACIÓN CON CONTROLES'!G36</f>
        <v>ZONA RIESGO BAJA</v>
      </c>
      <c r="H35" s="341" t="str">
        <f>'TRATAMIENTO DE RIESGO RESIDUAL '!C29</f>
        <v>Se acepta el riesgos residual</v>
      </c>
    </row>
    <row r="36" spans="1:8" ht="45" customHeight="1" x14ac:dyDescent="0.25">
      <c r="A36" s="355">
        <v>22</v>
      </c>
      <c r="B36" s="358" t="str">
        <f>'IDENTIFICACIÓN DE RIESGOS'!B28</f>
        <v>Seguimiento inadecuado de metas e indicadores del Plan de Desarrollo Distrital en la relacionado a la SDSCJ</v>
      </c>
      <c r="C36" s="358" t="str">
        <f>'CONTEXTO ESTRATEGICO(PROCESOS)'!B27</f>
        <v>Direccionamiento Sectorial e Institucional</v>
      </c>
      <c r="D36" s="361" t="str">
        <f>'ANALISIS DE RIESGOS'!H30</f>
        <v>ZONA RIESGO ALTO</v>
      </c>
      <c r="E36" s="340" t="str">
        <f>'VALORACIÓN DE CONTROL DE RIESGO'!B37</f>
        <v>*Entrenamiento a los análistas responsables de ingresar la información a SEGPLAN</v>
      </c>
      <c r="F36" s="340">
        <f>'VALORACIÓN CON CONTROLES'!D37</f>
        <v>66</v>
      </c>
      <c r="G36" s="358" t="str">
        <f>'VALORACIÓN CON CONTROLES'!G37</f>
        <v>ZONA RIESGO MODERADO</v>
      </c>
      <c r="H36" s="352" t="str">
        <f>'TRATAMIENTO DE RIESGO RESIDUAL '!C31</f>
        <v>Realización de cruce de información contable, elaborando balances de prueba y conciliaciones mensuales.</v>
      </c>
    </row>
    <row r="37" spans="1:8" ht="30" customHeight="1" x14ac:dyDescent="0.25">
      <c r="A37" s="356"/>
      <c r="B37" s="359"/>
      <c r="C37" s="359"/>
      <c r="D37" s="362"/>
      <c r="E37" s="340" t="str">
        <f>'VALORACIÓN DE CONTROL DE RIESGO'!B38</f>
        <v>*Alertas emitidas automaticamente por el sistema SEGPLAN sobre información inconsistente</v>
      </c>
      <c r="F37" s="340">
        <f>'VALORACIÓN CON CONTROLES'!D38</f>
        <v>86</v>
      </c>
      <c r="G37" s="359"/>
      <c r="H37" s="353"/>
    </row>
    <row r="38" spans="1:8" ht="28.5" x14ac:dyDescent="0.25">
      <c r="A38" s="357"/>
      <c r="B38" s="360"/>
      <c r="C38" s="360"/>
      <c r="D38" s="363"/>
      <c r="E38" s="340" t="str">
        <f>'VALORACIÓN DE CONTROL DE RIESGO'!B39</f>
        <v>*Revisión posterior por parte de la coordinadora del sistema a la información ingresada por los análistas</v>
      </c>
      <c r="F38" s="340">
        <f>'VALORACIÓN CON CONTROLES'!D39</f>
        <v>66</v>
      </c>
      <c r="G38" s="360"/>
      <c r="H38" s="354"/>
    </row>
    <row r="39" spans="1:8" ht="76.5" customHeight="1" x14ac:dyDescent="0.25">
      <c r="A39" s="339">
        <v>23</v>
      </c>
      <c r="B39" s="340" t="str">
        <f>'IDENTIFICACIÓN DE RIESGOS'!B29</f>
        <v>Consolidar estados financieros que no reflejen la realidad económica y financiera de la Entidad</v>
      </c>
      <c r="C39" s="340" t="str">
        <f>'CONTEXTO ESTRATEGICO(PROCESOS)'!B29</f>
        <v>Gestión Financiera</v>
      </c>
      <c r="D39" s="342" t="str">
        <f>'ANALISIS DE RIESGOS'!H31</f>
        <v>ZONA RIESGO BAJA</v>
      </c>
      <c r="E39" s="340" t="str">
        <f>'VALORACIÓN DE CONTROL DE RIESGO'!B40</f>
        <v>Registro automático de la información contable(SICAPITAL)
Revisión previa de los registros y soportes(SICAPITAL)</v>
      </c>
      <c r="F39" s="340">
        <f>'VALORACIÓN CON CONTROLES'!D40</f>
        <v>86</v>
      </c>
      <c r="G39" s="340" t="str">
        <f>'VALORACIÓN CON CONTROLES'!G40</f>
        <v>ZONA RIESGO BAJA</v>
      </c>
      <c r="H39" s="341" t="str">
        <f>'TRATAMIENTO DE RIESGO RESIDUAL '!C31</f>
        <v>Realización de cruce de información contable, elaborando balances de prueba y conciliaciones mensuales.</v>
      </c>
    </row>
    <row r="40" spans="1:8" ht="28.5" x14ac:dyDescent="0.25">
      <c r="A40" s="339">
        <v>24</v>
      </c>
      <c r="B40" s="340" t="str">
        <f>'IDENTIFICACIÓN DE RIESGOS'!B30</f>
        <v>Deficiencia en la elaboracion de los estudios previos</v>
      </c>
      <c r="C40" s="340" t="str">
        <f>'CONTEXTO ESTRATEGICO(PROCESOS)'!B30</f>
        <v>Gestión Jurídica y Contractual</v>
      </c>
      <c r="D40" s="342" t="str">
        <f>'ANALISIS DE RIESGOS'!H32</f>
        <v>ZONA RIESGO ALTO</v>
      </c>
      <c r="E40" s="340" t="str">
        <f>'VALORACIÓN DE CONTROL DE RIESGO'!B41</f>
        <v>Suscripcion del formato por parte del area requiriente</v>
      </c>
      <c r="F40" s="340">
        <f>'VALORACIÓN CON CONTROLES'!D41</f>
        <v>81</v>
      </c>
      <c r="G40" s="340" t="str">
        <f>'VALORACIÓN CON CONTROLES'!G41</f>
        <v>ZONA RIESGO MODERADO</v>
      </c>
      <c r="H40" s="341" t="str">
        <f>'TRATAMIENTO DE RIESGO RESIDUAL '!C32</f>
        <v>Se acepta el riesgos residual</v>
      </c>
    </row>
    <row r="41" spans="1:8" x14ac:dyDescent="0.25">
      <c r="A41" s="355">
        <v>25</v>
      </c>
      <c r="B41" s="358" t="str">
        <f>'IDENTIFICACIÓN DE RIESGOS'!B31</f>
        <v>Selección de una oferta  que no cumpla con los requisitos establecidos en el pliego de condiciones</v>
      </c>
      <c r="C41" s="358" t="str">
        <f>'CONTEXTO ESTRATEGICO(PROCESOS)'!B31</f>
        <v>Gestión Jurídica y Contractual</v>
      </c>
      <c r="D41" s="361" t="str">
        <f>'ANALISIS DE RIESGOS'!H33</f>
        <v>ZONA RIESGO EXTREMO</v>
      </c>
      <c r="E41" s="340" t="str">
        <f>'VALORACIÓN DE CONTROL DE RIESGO'!B42</f>
        <v>Observaciones de los proponentes</v>
      </c>
      <c r="F41" s="340">
        <f>'VALORACIÓN CON CONTROLES'!D42</f>
        <v>81</v>
      </c>
      <c r="G41" s="358" t="str">
        <f>'VALORACIÓN CON CONTROLES'!G42</f>
        <v>ZONA RIESGO MODERADO</v>
      </c>
      <c r="H41" s="352" t="str">
        <f>'TRATAMIENTO DE RIESGO RESIDUAL '!C32</f>
        <v>Se acepta el riesgos residual</v>
      </c>
    </row>
    <row r="42" spans="1:8" ht="68.25" customHeight="1" x14ac:dyDescent="0.25">
      <c r="A42" s="357"/>
      <c r="B42" s="360"/>
      <c r="C42" s="360"/>
      <c r="D42" s="363"/>
      <c r="E42" s="340" t="str">
        <f>'VALORACIÓN DE CONTROL DE RIESGO'!B43</f>
        <v>Evaluación definitiva</v>
      </c>
      <c r="F42" s="340">
        <f>'VALORACIÓN CON CONTROLES'!D43</f>
        <v>81</v>
      </c>
      <c r="G42" s="360"/>
      <c r="H42" s="354"/>
    </row>
    <row r="43" spans="1:8" ht="79.5" customHeight="1" x14ac:dyDescent="0.25">
      <c r="A43" s="339">
        <v>26</v>
      </c>
      <c r="B43" s="340" t="str">
        <f>'IDENTIFICACIÓN DE RIESGOS'!B32</f>
        <v>No liquidar los contratos en los plazos acordados en el contrato o los establecidos por la ley</v>
      </c>
      <c r="C43" s="340" t="str">
        <f>'CONTEXTO ESTRATEGICO(PROCESOS)'!B32</f>
        <v>Gestión Jurídica y Contractual</v>
      </c>
      <c r="D43" s="342" t="str">
        <f>'ANALISIS DE RIESGOS'!H34</f>
        <v>ZONA RIESGO ALTO</v>
      </c>
      <c r="E43" s="340" t="str">
        <f>'VALORACIÓN DE CONTROL DE RIESGO'!B44</f>
        <v>Se encuentra contemplado en el manual de contratación el cual se incorporara en el manual de supervisión
El memorando de comunicación de la asignación de la supervisión del contrato</v>
      </c>
      <c r="F43" s="340">
        <f>'VALORACIÓN CON CONTROLES'!D43</f>
        <v>81</v>
      </c>
      <c r="G43" s="340" t="str">
        <f>'VALORACIÓN CON CONTROLES'!G43</f>
        <v>ZONA RIESGO BAJA</v>
      </c>
      <c r="H43" s="341" t="str">
        <f>'TRATAMIENTO DE RIESGO RESIDUAL '!C33</f>
        <v>Se acepta el riesgos residual</v>
      </c>
    </row>
    <row r="44" spans="1:8" ht="56.25" customHeight="1" x14ac:dyDescent="0.25">
      <c r="A44" s="355">
        <v>27</v>
      </c>
      <c r="B44" s="358" t="str">
        <f>'IDENTIFICACIÓN DE RIESGOS'!B33</f>
        <v>incumplimiento del objeto o de las obligaciones contractuales</v>
      </c>
      <c r="C44" s="358" t="str">
        <f>'CONTEXTO ESTRATEGICO(PROCESOS)'!B33</f>
        <v>Gestión Jurídica y Contractual</v>
      </c>
      <c r="D44" s="361" t="str">
        <f>'ANALISIS DE RIESGOS'!H35</f>
        <v>ZONA RIESGO EXTREMO</v>
      </c>
      <c r="E44" s="340" t="str">
        <f>'VALORACIÓN DE CONTROL DE RIESGO'!B45</f>
        <v>Expedición del manual de supervisión</v>
      </c>
      <c r="F44" s="340">
        <f>'VALORACIÓN CON CONTROLES'!D44</f>
        <v>78</v>
      </c>
      <c r="G44" s="358" t="str">
        <f>'VALORACIÓN CON CONTROLES'!G47</f>
        <v>ZONA RIESGO BAJA</v>
      </c>
      <c r="H44" s="352" t="s">
        <v>320</v>
      </c>
    </row>
    <row r="45" spans="1:8" ht="56.25" customHeight="1" x14ac:dyDescent="0.25">
      <c r="A45" s="356"/>
      <c r="B45" s="359"/>
      <c r="C45" s="359"/>
      <c r="D45" s="362"/>
      <c r="E45" s="340" t="str">
        <f>'VALORACIÓN DE CONTROL DE RIESGO'!B46</f>
        <v>Socialización del manual de supervisión</v>
      </c>
      <c r="F45" s="340">
        <f>'VALORACIÓN CON CONTROLES'!D45</f>
        <v>78</v>
      </c>
      <c r="G45" s="359"/>
      <c r="H45" s="353"/>
    </row>
    <row r="46" spans="1:8" ht="56.25" customHeight="1" x14ac:dyDescent="0.25">
      <c r="A46" s="357"/>
      <c r="B46" s="360"/>
      <c r="C46" s="360"/>
      <c r="D46" s="363"/>
      <c r="E46" s="340" t="str">
        <f>'VALORACIÓN DE CONTROL DE RIESGO'!B47</f>
        <v>Estandarización del formato de supervisión</v>
      </c>
      <c r="F46" s="340">
        <f>'VALORACIÓN CON CONTROLES'!D46</f>
        <v>78</v>
      </c>
      <c r="G46" s="360"/>
      <c r="H46" s="354"/>
    </row>
    <row r="47" spans="1:8" ht="73.5" customHeight="1" x14ac:dyDescent="0.25">
      <c r="A47" s="343">
        <v>28</v>
      </c>
      <c r="B47" s="344" t="str">
        <f>'IDENTIFICACIÓN DE RIESGOS'!B34</f>
        <v>Incumplimiennto del objeto o de las obligaciones contractuales</v>
      </c>
      <c r="C47" s="344" t="str">
        <f>'CONTEXTO ESTRATEGICO(PROCESOS)'!B34</f>
        <v>Gestión Jurídica y Contractual</v>
      </c>
      <c r="D47" s="345" t="str">
        <f>'ANALISIS DE RIESGOS'!H36</f>
        <v>ZONA RIESGO EXTREMO</v>
      </c>
      <c r="E47" s="340" t="str">
        <f>'VALORACIÓN DE CONTROL DE RIESGO'!B48</f>
        <v>* Los controles se encuentran implementados en el manual de contratación.
 *  Aprobación del manual de supervisión. 
* Informes de supervisores</v>
      </c>
      <c r="F47" s="340">
        <f>'VALORACIÓN CON CONTROLES'!D47</f>
        <v>78</v>
      </c>
      <c r="G47" s="346" t="str">
        <f>'VALORACIÓN CON CONTROLES'!G48</f>
        <v>ZONA RIESGO BAJA</v>
      </c>
      <c r="H47" s="341" t="str">
        <f>'TRATAMIENTO DE RIESGO RESIDUAL '!C32</f>
        <v>Se acepta el riesgos residual</v>
      </c>
    </row>
    <row r="48" spans="1:8" ht="120.75" customHeight="1" x14ac:dyDescent="0.25">
      <c r="A48" s="343">
        <v>29</v>
      </c>
      <c r="B48" s="344" t="str">
        <f>'IDENTIFICACIÓN DE RIESGOS'!B35</f>
        <v>suministrar bienes obras y/o servicios que  se requieran para el mejoramiento de las condiciones de seguridad convivencia y justicia, sin establecer los controles administrativos adecuados para garantizar su debido reintegro</v>
      </c>
      <c r="C48" s="344" t="str">
        <f>'CONTEXTO ESTRATEGICO(PROCESOS)'!B35</f>
        <v>Gestión Jurídica y Contractual</v>
      </c>
      <c r="D48" s="345" t="str">
        <f>'ANALISIS DE RIESGOS'!H37</f>
        <v>ZONA RIESGO EXTREMO</v>
      </c>
      <c r="E48" s="340" t="str">
        <f>'VALORACIÓN DE CONTROL DE RIESGO'!B49</f>
        <v>* Base de datos de control de bienes adquiridos.  
*  Cronograma de visitas para inspeccion de bienes</v>
      </c>
      <c r="F48" s="340">
        <f>'VALORACIÓN CON CONTROLES'!D48</f>
        <v>81</v>
      </c>
      <c r="G48" s="347" t="str">
        <f>'VALORACIÓN CON CONTROLES'!G49</f>
        <v>ZONA RIESGO MODERADO</v>
      </c>
      <c r="H48" s="341" t="str">
        <f>'TRATAMIENTO DE RIESGO RESIDUAL '!C33</f>
        <v>Se acepta el riesgos residual</v>
      </c>
    </row>
    <row r="49" spans="1:8" ht="87" customHeight="1" x14ac:dyDescent="0.25">
      <c r="A49" s="339">
        <v>30</v>
      </c>
      <c r="B49" s="340" t="str">
        <f>'IDENTIFICACIÓN DE RIESGOS'!B36</f>
        <v>Ingresar personas privadas de la libertad a actividades validas para redención de pena sin ser autorizadas por la JETEE</v>
      </c>
      <c r="C49" s="340" t="str">
        <f>'CONTEXTO ESTRATEGICO(PROCESOS)'!B36</f>
        <v>CD-Atención Integral para PPL</v>
      </c>
      <c r="D49" s="342" t="str">
        <f>'ANALISIS DE RIESGOS'!H38</f>
        <v>ZONA RIESGO BAJA</v>
      </c>
      <c r="E49" s="340" t="str">
        <f>'VALORACIÓN DE CONTROL DE RIESGO'!B50</f>
        <v>Revisión a la JETEE para verificar que no se encuentren personas privadas de la libertad que no están autorizadas para participar en actividades validas para redención de pena, la revisión se realiza contra el aplicativo SISIPEC.web</v>
      </c>
      <c r="F49" s="340">
        <f>'VALORACIÓN CON CONTROLES'!D44</f>
        <v>78</v>
      </c>
      <c r="G49" s="340" t="str">
        <f>'VALORACIÓN CON CONTROLES'!G44</f>
        <v>ZONA RIESGO BAJA</v>
      </c>
      <c r="H49" s="341" t="str">
        <f>'TRATAMIENTO DE RIESGO RESIDUAL '!C34</f>
        <v>Se acepta el riesgos residual</v>
      </c>
    </row>
    <row r="50" spans="1:8" ht="129.75" customHeight="1" x14ac:dyDescent="0.25">
      <c r="A50" s="343">
        <v>31</v>
      </c>
      <c r="B50" s="340" t="str">
        <f>'IDENTIFICACIÓN DE RIESGOS'!B37</f>
        <v>Ingreso  a la Cárcel Distrital de Varones y Anexo de Mujeres  de insumos o viveres que no cumplan con las características descritas por la norma de rotulado o de materia prima que no cuente  con las características de calidad según la norma vigente</v>
      </c>
      <c r="C50" s="340" t="str">
        <f>'CONTEXTO ESTRATEGICO(PROCESOS)'!B37</f>
        <v>CD-Atención Integral para PPL</v>
      </c>
      <c r="D50" s="342" t="str">
        <f>'ANALISIS DE RIESGOS'!H39</f>
        <v>ZONA RIESGO BAJA</v>
      </c>
      <c r="E50" s="340" t="str">
        <f>'VALORACIÓN DE CONTROL DE RIESGO'!B51</f>
        <v>Verificar el cumplimiento de lo establecido en la legislación sanitaria vigente relacionado con recepción, almacenamiento, transformación  y distribución de alimentos incluyendo las personas privadas de la libertad que manipulan los alimentos, la verificación se realiza contra la minuta patrón y ficha tecnica de los productos.</v>
      </c>
      <c r="F50" s="340">
        <f>'VALORACIÓN CON CONTROLES'!D50</f>
        <v>86</v>
      </c>
      <c r="G50" s="340" t="str">
        <f>'VALORACIÓN CON CONTROLES'!G50</f>
        <v>ZONA RIESGO BAJA</v>
      </c>
      <c r="H50" s="341" t="str">
        <f>'TRATAMIENTO DE RIESGO RESIDUAL '!C38</f>
        <v>Se acepta el riesgos residual</v>
      </c>
    </row>
    <row r="51" spans="1:8" ht="127.5" customHeight="1" x14ac:dyDescent="0.25">
      <c r="A51" s="343">
        <v>32</v>
      </c>
      <c r="B51" s="340" t="str">
        <f>'IDENTIFICACIÓN DE RIESGOS'!B38</f>
        <v>Adulteración o perdida de la Hoja de Vida de la persona privada de la libertad</v>
      </c>
      <c r="C51" s="340" t="str">
        <f>'CONTEXTO ESTRATEGICO(PROCESOS)'!B38</f>
        <v>CD-Tramite Juridico para PPL</v>
      </c>
      <c r="D51" s="342" t="str">
        <f>'ANALISIS DE RIESGOS'!H40</f>
        <v>ZONA RIESGO BAJA</v>
      </c>
      <c r="E51" s="340" t="str">
        <f>'VALORACIÓN DE CONTROL DE RIESGO'!B52</f>
        <v>Verificar la información en en el archivo físico de listados de redención correspondiente al periodo de estadía de la persona privada de la libertad</v>
      </c>
      <c r="F51" s="340">
        <f>'VALORACIÓN CON CONTROLES'!D51</f>
        <v>86</v>
      </c>
      <c r="G51" s="340" t="str">
        <f>'VALORACIÓN CON CONTROLES'!G51</f>
        <v>ZONA RIESGO BAJA</v>
      </c>
      <c r="H51" s="341" t="str">
        <f>'TRATAMIENTO DE RIESGO RESIDUAL '!C39</f>
        <v>Se acepta el riesgos residual</v>
      </c>
    </row>
    <row r="52" spans="1:8" ht="68.25" customHeight="1" x14ac:dyDescent="0.25">
      <c r="A52" s="339">
        <v>33</v>
      </c>
      <c r="B52" s="340" t="str">
        <f>'IDENTIFICACIÓN DE RIESGOS'!B39</f>
        <v>Ejecutar una orden de libertad emitida por un juzgado sin realizar los debidos controles dictados por el reglamento</v>
      </c>
      <c r="C52" s="340" t="str">
        <f>'CONTEXTO ESTRATEGICO(PROCESOS)'!B39</f>
        <v>CD-Tramite Juridico para PPL</v>
      </c>
      <c r="D52" s="342" t="str">
        <f>'ANALISIS DE RIESGOS'!H41</f>
        <v>ZONA RIESGO BAJA</v>
      </c>
      <c r="E52" s="340" t="str">
        <f>'VALORACIÓN DE CONTROL DE RIESGO'!B53</f>
        <v>*Verificación de la orden de libertad antre el juzgado que emite la orden.
*Verificación de antecedentes ante la SIJIN
Todo queda registrado en el SISIPEC.web</v>
      </c>
      <c r="F52" s="340">
        <f>'VALORACIÓN CON CONTROLES'!D52</f>
        <v>86</v>
      </c>
      <c r="G52" s="340" t="str">
        <f>'VALORACIÓN CON CONTROLES'!G52</f>
        <v>ZONA RIESGO BAJA</v>
      </c>
      <c r="H52" s="341" t="str">
        <f>'TRATAMIENTO DE RIESGO RESIDUAL '!C40</f>
        <v>Se acepta el riesgos residual</v>
      </c>
    </row>
    <row r="53" spans="1:8" ht="28.5" x14ac:dyDescent="0.25">
      <c r="A53" s="343">
        <v>34</v>
      </c>
      <c r="B53" s="340" t="str">
        <f>'IDENTIFICACIÓN DE RIESGOS'!B40</f>
        <v>Fuga del PPL por adulteración de la boleta de libertad</v>
      </c>
      <c r="C53" s="340" t="str">
        <f>'CONTEXTO ESTRATEGICO(PROCESOS)'!B40</f>
        <v>CD-Tramite Juridico para PPL</v>
      </c>
      <c r="D53" s="342" t="str">
        <f>'ANALISIS DE RIESGOS'!H42</f>
        <v>ZONA RIESGO BAJA</v>
      </c>
      <c r="E53" s="340" t="str">
        <f>'VALORACIÓN DE CONTROL DE RIESGO'!B54</f>
        <v>Comparación de las boletas de salida contra la hoja de vida en SISIPEC.web y reporte impreso en la hoja de vida del PPL</v>
      </c>
      <c r="F53" s="340">
        <f>'VALORACIÓN CON CONTROLES'!D53</f>
        <v>86</v>
      </c>
      <c r="G53" s="340" t="str">
        <f>'VALORACIÓN CON CONTROLES'!G53</f>
        <v>ZONA RIESGO BAJA</v>
      </c>
      <c r="H53" s="341" t="str">
        <f>'TRATAMIENTO DE RIESGO RESIDUAL '!C41</f>
        <v>Se acepta el riesgos residual</v>
      </c>
    </row>
    <row r="54" spans="1:8" ht="67.5" customHeight="1" x14ac:dyDescent="0.25">
      <c r="A54" s="343">
        <v>35</v>
      </c>
      <c r="B54" s="340" t="str">
        <f>'IDENTIFICACIÓN DE RIESGOS'!B41</f>
        <v>Amotinamiento, desorden, disturbio, revuelta , huelgas, generados por las personas privadas de la libertad</v>
      </c>
      <c r="C54" s="340" t="str">
        <f>'CONTEXTO ESTRATEGICO(PROCESOS)'!B41</f>
        <v>CD-Custodia y vigilacia para la seguridad</v>
      </c>
      <c r="D54" s="342" t="str">
        <f>'ANALISIS DE RIESGOS'!H43</f>
        <v>ZONA RIESGO BAJA</v>
      </c>
      <c r="E54" s="340" t="str">
        <f>'VALORACIÓN DE CONTROL DE RIESGO'!B55</f>
        <v>*Rotación de los PPL por los pabellones teniendo en cuenta el perfil psicologico del PPL.
*Operativos de decomiso de armas en las celdas por parte del cuerpo de custodia y vigilancia.</v>
      </c>
      <c r="F54" s="340">
        <f>'VALORACIÓN CON CONTROLES'!D54</f>
        <v>86</v>
      </c>
      <c r="G54" s="340" t="str">
        <f>'VALORACIÓN CON CONTROLES'!G54</f>
        <v>ZONA RIESGO BAJA</v>
      </c>
      <c r="H54" s="341" t="str">
        <f>'TRATAMIENTO DE RIESGO RESIDUAL '!C42</f>
        <v>Se acepta el riesgos residual</v>
      </c>
    </row>
    <row r="55" spans="1:8" ht="60" customHeight="1" thickBot="1" x14ac:dyDescent="0.3">
      <c r="A55" s="348">
        <v>36</v>
      </c>
      <c r="B55" s="349" t="str">
        <f>'IDENTIFICACIÓN DE RIESGOS'!B42</f>
        <v>Ingreso de elementos y sustancias prohibidas al establecimiento carcelario</v>
      </c>
      <c r="C55" s="349" t="str">
        <f>'CONTEXTO ESTRATEGICO(PROCESOS)'!B42</f>
        <v>CD-Custodia y vigilacia para la seguridad</v>
      </c>
      <c r="D55" s="350" t="str">
        <f>'ANALISIS DE RIESGOS'!H44</f>
        <v>ZONA RIESGO BAJA</v>
      </c>
      <c r="E55" s="349" t="str">
        <f>'VALORACIÓN DE CONTROL DE RIESGO'!B56</f>
        <v>*Requisas a los visitantes y al personal administrativo por cuerpo de custodia y vigilancia.
*Revisión por parte de la unidad canina al establecimiento carcelario</v>
      </c>
      <c r="F55" s="349">
        <f>'VALORACIÓN CON CONTROLES'!D55</f>
        <v>86</v>
      </c>
      <c r="G55" s="349" t="str">
        <f>'VALORACIÓN CON CONTROLES'!G55</f>
        <v>ZONA RIESGO BAJA</v>
      </c>
      <c r="H55" s="351" t="str">
        <f>'TRATAMIENTO DE RIESGO RESIDUAL '!C43</f>
        <v>Se acepta el riesgos residual</v>
      </c>
    </row>
    <row r="56" spans="1:8" x14ac:dyDescent="0.25">
      <c r="B56" s="61"/>
      <c r="C56" s="61"/>
      <c r="E56" s="61"/>
      <c r="F56" s="61"/>
    </row>
    <row r="57" spans="1:8" x14ac:dyDescent="0.25">
      <c r="C57" s="61"/>
    </row>
  </sheetData>
  <mergeCells count="40">
    <mergeCell ref="G3:G4"/>
    <mergeCell ref="G11:G15"/>
    <mergeCell ref="G16:G19"/>
    <mergeCell ref="B5:H6"/>
    <mergeCell ref="H2:H4"/>
    <mergeCell ref="G1:G2"/>
    <mergeCell ref="B1:C1"/>
    <mergeCell ref="B3:C4"/>
    <mergeCell ref="D1:E2"/>
    <mergeCell ref="D3:E4"/>
    <mergeCell ref="F3:F4"/>
    <mergeCell ref="F1:F2"/>
    <mergeCell ref="H41:H42"/>
    <mergeCell ref="A11:A15"/>
    <mergeCell ref="B11:B15"/>
    <mergeCell ref="C11:C15"/>
    <mergeCell ref="D11:D15"/>
    <mergeCell ref="A16:A19"/>
    <mergeCell ref="B16:B19"/>
    <mergeCell ref="C16:C19"/>
    <mergeCell ref="D16:D19"/>
    <mergeCell ref="H16:H19"/>
    <mergeCell ref="H11:H15"/>
    <mergeCell ref="A41:A42"/>
    <mergeCell ref="B41:B42"/>
    <mergeCell ref="C41:C42"/>
    <mergeCell ref="D41:D42"/>
    <mergeCell ref="G41:G42"/>
    <mergeCell ref="H36:H38"/>
    <mergeCell ref="A36:A38"/>
    <mergeCell ref="B36:B38"/>
    <mergeCell ref="C36:C38"/>
    <mergeCell ref="D36:D38"/>
    <mergeCell ref="G36:G38"/>
    <mergeCell ref="H44:H46"/>
    <mergeCell ref="A44:A46"/>
    <mergeCell ref="B44:B46"/>
    <mergeCell ref="C44:C46"/>
    <mergeCell ref="D44:D46"/>
    <mergeCell ref="G44:G46"/>
  </mergeCells>
  <conditionalFormatting sqref="D16 D43:D44 D8:D11 D39:D41 D20:D36 D49:D55">
    <cfRule type="containsText" dxfId="19" priority="9" operator="containsText" text="ZONA RIESGO BAJO">
      <formula>NOT(ISERROR(SEARCH("ZONA RIESGO BAJO",D8)))</formula>
    </cfRule>
    <cfRule type="containsText" dxfId="18" priority="10" operator="containsText" text="ZONA RIESGO ALTO">
      <formula>NOT(ISERROR(SEARCH("ZONA RIESGO ALTO",D8)))</formula>
    </cfRule>
    <cfRule type="containsText" dxfId="17" priority="11" operator="containsText" text="ZONA RIESGO MODERADO">
      <formula>NOT(ISERROR(SEARCH("ZONA RIESGO MODERADO",D8)))</formula>
    </cfRule>
    <cfRule type="containsText" dxfId="16" priority="12" operator="containsText" text="ZONA RIESGO EXTREMO">
      <formula>NOT(ISERROR(SEARCH("ZONA RIESGO EXTREMO",D8)))</formula>
    </cfRule>
  </conditionalFormatting>
  <conditionalFormatting sqref="G8:G10 G43:G44 G41 G20:G36 G49:G55">
    <cfRule type="containsText" dxfId="15" priority="5" operator="containsText" text="ZONA RIESGO EXTREMO">
      <formula>NOT(ISERROR(SEARCH("ZONA RIESGO EXTREMO",G8)))</formula>
    </cfRule>
    <cfRule type="containsText" dxfId="14" priority="6" operator="containsText" text="ZONA RIESGO ALTO">
      <formula>NOT(ISERROR(SEARCH("ZONA RIESGO ALTO",G8)))</formula>
    </cfRule>
    <cfRule type="containsText" dxfId="13" priority="7" operator="containsText" text="ZONA RIESGO MODERADO">
      <formula>NOT(ISERROR(SEARCH("ZONA RIESGO MODERADO",G8)))</formula>
    </cfRule>
    <cfRule type="containsText" dxfId="12" priority="8" operator="containsText" text="ZONA RIESGO BAJA">
      <formula>NOT(ISERROR(SEARCH("ZONA RIESGO BAJA",G8)))</formula>
    </cfRule>
  </conditionalFormatting>
  <conditionalFormatting sqref="G39:G40">
    <cfRule type="containsText" dxfId="11" priority="1" operator="containsText" text="ZONA RIESGO EXTREMO">
      <formula>NOT(ISERROR(SEARCH("ZONA RIESGO EXTREMO",G39)))</formula>
    </cfRule>
    <cfRule type="containsText" dxfId="10" priority="2" operator="containsText" text="ZONA RIESGO ALTO">
      <formula>NOT(ISERROR(SEARCH("ZONA RIESGO ALTO",G39)))</formula>
    </cfRule>
    <cfRule type="containsText" dxfId="9" priority="3" operator="containsText" text="ZONA RIESGO MODERADO">
      <formula>NOT(ISERROR(SEARCH("ZONA RIESGO MODERADO",G39)))</formula>
    </cfRule>
    <cfRule type="containsText" dxfId="8" priority="4" operator="containsText" text="ZONA RIESGO BAJA">
      <formula>NOT(ISERROR(SEARCH("ZONA RIESGO BAJA",G39)))</formula>
    </cfRule>
  </conditionalFormatting>
  <pageMargins left="0.7" right="0.7" top="0.75" bottom="0.75" header="0.3" footer="0.3"/>
  <pageSetup scale="44"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M325"/>
  <sheetViews>
    <sheetView zoomScaleNormal="100" workbookViewId="0">
      <selection activeCell="C10" sqref="C10:C11"/>
    </sheetView>
  </sheetViews>
  <sheetFormatPr baseColWidth="10" defaultRowHeight="15" x14ac:dyDescent="0.25"/>
  <cols>
    <col min="1" max="1" width="11.42578125" style="2"/>
    <col min="2" max="2" width="29.7109375" style="2" customWidth="1"/>
    <col min="3" max="3" width="68.140625" style="2" customWidth="1"/>
    <col min="4" max="4" width="51.28515625" style="2" customWidth="1"/>
    <col min="5" max="5" width="21.7109375" style="2" bestFit="1" customWidth="1"/>
    <col min="6" max="6" width="10.7109375" style="2" bestFit="1" customWidth="1"/>
    <col min="7" max="7" width="11.42578125" style="2"/>
    <col min="8" max="8" width="16.7109375" style="2" bestFit="1" customWidth="1"/>
    <col min="9" max="9" width="37.85546875" style="2" customWidth="1"/>
    <col min="10" max="10" width="11.140625" style="2" customWidth="1"/>
    <col min="11" max="11" width="14.28515625" style="2" bestFit="1" customWidth="1"/>
    <col min="12" max="12" width="11.28515625" style="2" bestFit="1" customWidth="1"/>
    <col min="13" max="14" width="11.42578125" style="2"/>
    <col min="15" max="15" width="16.7109375" style="2" bestFit="1" customWidth="1"/>
    <col min="16" max="16384" width="11.42578125" style="2"/>
  </cols>
  <sheetData>
    <row r="1" spans="1:65" ht="26.25" customHeight="1" x14ac:dyDescent="0.25">
      <c r="A1" s="1"/>
      <c r="B1" s="15"/>
      <c r="C1" s="416" t="s">
        <v>127</v>
      </c>
      <c r="D1" s="419" t="s">
        <v>128</v>
      </c>
      <c r="E1" s="423" t="s">
        <v>238</v>
      </c>
      <c r="F1" s="425">
        <v>12</v>
      </c>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row>
    <row r="2" spans="1:65" ht="32.25" customHeight="1" thickBot="1" x14ac:dyDescent="0.3">
      <c r="A2" s="1"/>
      <c r="B2" s="15"/>
      <c r="C2" s="417"/>
      <c r="D2" s="420"/>
      <c r="E2" s="424"/>
      <c r="F2" s="42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spans="1:65" ht="15.75" customHeight="1" x14ac:dyDescent="0.25">
      <c r="A3" s="1"/>
      <c r="B3" s="15"/>
      <c r="C3" s="418" t="s">
        <v>160</v>
      </c>
      <c r="D3" s="419" t="s">
        <v>239</v>
      </c>
      <c r="E3" s="427" t="s">
        <v>161</v>
      </c>
      <c r="F3" s="428">
        <v>43231</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1:65" ht="39.75" customHeight="1" thickBot="1" x14ac:dyDescent="0.3">
      <c r="A4" s="1"/>
      <c r="B4" s="10"/>
      <c r="C4" s="417"/>
      <c r="D4" s="420"/>
      <c r="E4" s="424"/>
      <c r="F4" s="426"/>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row>
    <row r="5" spans="1:65" ht="15.75" thickBot="1" x14ac:dyDescent="0.3">
      <c r="A5" s="441" t="s">
        <v>4</v>
      </c>
      <c r="B5" s="442"/>
      <c r="C5" s="16" t="s">
        <v>77</v>
      </c>
      <c r="D5" s="18"/>
      <c r="E5" s="18"/>
      <c r="F5" s="17"/>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row>
    <row r="6" spans="1:65" ht="32.25" customHeight="1" thickBot="1" x14ac:dyDescent="0.3">
      <c r="A6" s="30" t="s">
        <v>114</v>
      </c>
      <c r="B6" s="6" t="s">
        <v>5</v>
      </c>
      <c r="C6" s="7" t="s">
        <v>75</v>
      </c>
      <c r="D6" s="441" t="s">
        <v>76</v>
      </c>
      <c r="E6" s="443"/>
      <c r="F6" s="44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row>
    <row r="7" spans="1:65" ht="75" customHeight="1" x14ac:dyDescent="0.25">
      <c r="A7" s="3">
        <v>1</v>
      </c>
      <c r="B7" s="444" t="s">
        <v>14</v>
      </c>
      <c r="C7" s="400" t="s">
        <v>162</v>
      </c>
      <c r="D7" s="402" t="s">
        <v>163</v>
      </c>
      <c r="E7" s="403"/>
      <c r="F7" s="404"/>
      <c r="G7" s="40"/>
      <c r="H7" s="40"/>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row>
    <row r="8" spans="1:65" ht="15.75" thickBot="1" x14ac:dyDescent="0.3">
      <c r="A8" s="4">
        <v>2</v>
      </c>
      <c r="B8" s="445"/>
      <c r="C8" s="446"/>
      <c r="D8" s="431"/>
      <c r="E8" s="432"/>
      <c r="F8" s="433"/>
      <c r="G8" s="40"/>
      <c r="H8" s="40"/>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row>
    <row r="9" spans="1:65" ht="165.75" thickBot="1" x14ac:dyDescent="0.3">
      <c r="A9" s="39">
        <v>3</v>
      </c>
      <c r="B9" s="24" t="s">
        <v>13</v>
      </c>
      <c r="C9" s="62" t="s">
        <v>168</v>
      </c>
      <c r="D9" s="397" t="s">
        <v>169</v>
      </c>
      <c r="E9" s="411"/>
      <c r="F9" s="411"/>
      <c r="G9" s="40"/>
      <c r="H9" s="40"/>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row>
    <row r="10" spans="1:65" ht="73.5" customHeight="1" x14ac:dyDescent="0.25">
      <c r="A10" s="4">
        <v>4</v>
      </c>
      <c r="B10" s="27" t="s">
        <v>18</v>
      </c>
      <c r="C10" s="429" t="s">
        <v>174</v>
      </c>
      <c r="D10" s="402" t="s">
        <v>175</v>
      </c>
      <c r="E10" s="429"/>
      <c r="F10" s="429"/>
      <c r="G10" s="40"/>
      <c r="H10" s="40"/>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row>
    <row r="11" spans="1:65" ht="74.25" customHeight="1" thickBot="1" x14ac:dyDescent="0.3">
      <c r="A11" s="4">
        <v>5</v>
      </c>
      <c r="B11" s="28" t="s">
        <v>18</v>
      </c>
      <c r="C11" s="430"/>
      <c r="D11" s="431"/>
      <c r="E11" s="430"/>
      <c r="F11" s="430"/>
      <c r="G11" s="40"/>
      <c r="H11" s="40"/>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row>
    <row r="12" spans="1:65" ht="44.25" customHeight="1" thickBot="1" x14ac:dyDescent="0.3">
      <c r="A12" s="39">
        <v>6</v>
      </c>
      <c r="B12" s="29" t="s">
        <v>19</v>
      </c>
      <c r="C12" s="35" t="s">
        <v>215</v>
      </c>
      <c r="D12" s="421" t="s">
        <v>214</v>
      </c>
      <c r="E12" s="422"/>
      <c r="F12" s="422"/>
      <c r="G12" s="40"/>
      <c r="H12" s="40"/>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row>
    <row r="13" spans="1:65" ht="87.75" customHeight="1" x14ac:dyDescent="0.25">
      <c r="A13" s="3">
        <v>7</v>
      </c>
      <c r="B13" s="43" t="s">
        <v>7</v>
      </c>
      <c r="C13" s="429" t="s">
        <v>216</v>
      </c>
      <c r="D13" s="402" t="s">
        <v>217</v>
      </c>
      <c r="E13" s="403"/>
      <c r="F13" s="404"/>
      <c r="G13" s="40"/>
      <c r="H13" s="40"/>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row>
    <row r="14" spans="1:65" ht="75" customHeight="1" thickBot="1" x14ac:dyDescent="0.3">
      <c r="A14" s="38">
        <v>8</v>
      </c>
      <c r="B14" s="28" t="s">
        <v>7</v>
      </c>
      <c r="C14" s="430"/>
      <c r="D14" s="431"/>
      <c r="E14" s="432"/>
      <c r="F14" s="433"/>
      <c r="G14" s="40"/>
      <c r="H14" s="40"/>
      <c r="I14" s="5"/>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row>
    <row r="15" spans="1:65" ht="59.25" customHeight="1" x14ac:dyDescent="0.25">
      <c r="A15" s="37">
        <v>9</v>
      </c>
      <c r="B15" s="32" t="s">
        <v>20</v>
      </c>
      <c r="C15" s="447" t="s">
        <v>202</v>
      </c>
      <c r="D15" s="397" t="s">
        <v>203</v>
      </c>
      <c r="E15" s="411"/>
      <c r="F15" s="411"/>
      <c r="G15" s="40"/>
      <c r="H15" s="40"/>
      <c r="I15" s="5"/>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row>
    <row r="16" spans="1:65" ht="62.25" customHeight="1" x14ac:dyDescent="0.25">
      <c r="A16" s="37">
        <v>10</v>
      </c>
      <c r="B16" s="33" t="s">
        <v>20</v>
      </c>
      <c r="C16" s="449"/>
      <c r="D16" s="438"/>
      <c r="E16" s="437"/>
      <c r="F16" s="437"/>
      <c r="G16" s="40"/>
      <c r="H16" s="40"/>
      <c r="I16" s="5"/>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row>
    <row r="17" spans="1:65" ht="57" customHeight="1" thickBot="1" x14ac:dyDescent="0.3">
      <c r="A17" s="38">
        <v>11</v>
      </c>
      <c r="B17" s="34" t="s">
        <v>20</v>
      </c>
      <c r="C17" s="448"/>
      <c r="D17" s="408"/>
      <c r="E17" s="412"/>
      <c r="F17" s="412"/>
      <c r="G17" s="40"/>
      <c r="H17" s="40"/>
      <c r="I17" s="5"/>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row>
    <row r="18" spans="1:65" ht="90" customHeight="1" x14ac:dyDescent="0.25">
      <c r="A18" s="3">
        <v>12</v>
      </c>
      <c r="B18" s="27" t="s">
        <v>10</v>
      </c>
      <c r="C18" s="429" t="s">
        <v>240</v>
      </c>
      <c r="D18" s="402" t="s">
        <v>241</v>
      </c>
      <c r="E18" s="403"/>
      <c r="F18" s="404"/>
      <c r="G18" s="40"/>
      <c r="H18" s="40"/>
      <c r="I18" s="5"/>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row>
    <row r="19" spans="1:65" ht="66.75" customHeight="1" x14ac:dyDescent="0.25">
      <c r="A19" s="4">
        <v>13</v>
      </c>
      <c r="B19" s="41" t="s">
        <v>10</v>
      </c>
      <c r="C19" s="436"/>
      <c r="D19" s="405"/>
      <c r="E19" s="406"/>
      <c r="F19" s="407"/>
      <c r="G19" s="40"/>
      <c r="H19" s="40"/>
      <c r="I19" s="5"/>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row>
    <row r="20" spans="1:65" ht="140.25" customHeight="1" thickBot="1" x14ac:dyDescent="0.3">
      <c r="A20" s="38">
        <v>14</v>
      </c>
      <c r="B20" s="28" t="s">
        <v>10</v>
      </c>
      <c r="C20" s="430"/>
      <c r="D20" s="431"/>
      <c r="E20" s="432"/>
      <c r="F20" s="433"/>
      <c r="G20" s="40"/>
      <c r="H20" s="40"/>
      <c r="I20" s="5"/>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row>
    <row r="21" spans="1:65" ht="86.25" customHeight="1" thickBot="1" x14ac:dyDescent="0.3">
      <c r="A21" s="39">
        <v>15</v>
      </c>
      <c r="B21" s="52" t="s">
        <v>9</v>
      </c>
      <c r="C21" s="44" t="s">
        <v>259</v>
      </c>
      <c r="D21" s="397" t="s">
        <v>260</v>
      </c>
      <c r="E21" s="398"/>
      <c r="F21" s="399"/>
      <c r="G21" s="40"/>
      <c r="H21" s="40"/>
      <c r="I21" s="5"/>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row>
    <row r="22" spans="1:65" ht="150" customHeight="1" x14ac:dyDescent="0.25">
      <c r="A22" s="4">
        <v>16</v>
      </c>
      <c r="B22" s="27" t="s">
        <v>6</v>
      </c>
      <c r="C22" s="400" t="s">
        <v>268</v>
      </c>
      <c r="D22" s="402" t="s">
        <v>269</v>
      </c>
      <c r="E22" s="403"/>
      <c r="F22" s="404"/>
      <c r="G22" s="40"/>
      <c r="H22" s="40"/>
      <c r="I22" s="5"/>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row>
    <row r="23" spans="1:65" ht="52.5" customHeight="1" thickBot="1" x14ac:dyDescent="0.3">
      <c r="A23" s="38">
        <v>17</v>
      </c>
      <c r="B23" s="41" t="s">
        <v>6</v>
      </c>
      <c r="C23" s="401"/>
      <c r="D23" s="405"/>
      <c r="E23" s="406"/>
      <c r="F23" s="407"/>
      <c r="G23" s="40"/>
      <c r="H23" s="40"/>
      <c r="I23" s="5"/>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row>
    <row r="24" spans="1:65" ht="44.25" customHeight="1" x14ac:dyDescent="0.25">
      <c r="A24" s="3">
        <v>18</v>
      </c>
      <c r="B24" s="24" t="s">
        <v>8</v>
      </c>
      <c r="C24" s="447" t="s">
        <v>287</v>
      </c>
      <c r="D24" s="398" t="s">
        <v>286</v>
      </c>
      <c r="E24" s="398"/>
      <c r="F24" s="399"/>
      <c r="G24" s="40"/>
      <c r="H24" s="40"/>
      <c r="I24" s="5"/>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row>
    <row r="25" spans="1:65" ht="32.25" thickBot="1" x14ac:dyDescent="0.3">
      <c r="A25" s="38">
        <v>19</v>
      </c>
      <c r="B25" s="25" t="s">
        <v>8</v>
      </c>
      <c r="C25" s="448"/>
      <c r="D25" s="409"/>
      <c r="E25" s="409"/>
      <c r="F25" s="410"/>
      <c r="G25" s="40"/>
      <c r="H25" s="40"/>
      <c r="I25" s="5"/>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row>
    <row r="26" spans="1:65" ht="141" customHeight="1" thickBot="1" x14ac:dyDescent="0.3">
      <c r="A26" s="38">
        <v>20</v>
      </c>
      <c r="B26" s="28" t="s">
        <v>16</v>
      </c>
      <c r="C26" s="19" t="s">
        <v>302</v>
      </c>
      <c r="D26" s="413" t="s">
        <v>303</v>
      </c>
      <c r="E26" s="414"/>
      <c r="F26" s="415"/>
      <c r="G26" s="40"/>
      <c r="H26" s="40"/>
      <c r="I26" s="5"/>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row>
    <row r="27" spans="1:65" ht="120" customHeight="1" x14ac:dyDescent="0.25">
      <c r="A27" s="3">
        <v>21</v>
      </c>
      <c r="B27" s="395" t="s">
        <v>11</v>
      </c>
      <c r="C27" s="411" t="s">
        <v>313</v>
      </c>
      <c r="D27" s="397" t="s">
        <v>314</v>
      </c>
      <c r="E27" s="398"/>
      <c r="F27" s="399"/>
      <c r="G27" s="40"/>
      <c r="H27" s="40"/>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row>
    <row r="28" spans="1:65" ht="15.75" thickBot="1" x14ac:dyDescent="0.3">
      <c r="A28" s="38">
        <v>22</v>
      </c>
      <c r="B28" s="396"/>
      <c r="C28" s="412"/>
      <c r="D28" s="408"/>
      <c r="E28" s="409"/>
      <c r="F28" s="410"/>
      <c r="G28" s="40"/>
      <c r="H28" s="40"/>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row>
    <row r="29" spans="1:65" ht="105.75" thickBot="1" x14ac:dyDescent="0.3">
      <c r="A29" s="38">
        <v>23</v>
      </c>
      <c r="B29" s="14" t="s">
        <v>17</v>
      </c>
      <c r="C29" s="36" t="s">
        <v>322</v>
      </c>
      <c r="D29" s="434" t="s">
        <v>323</v>
      </c>
      <c r="E29" s="434"/>
      <c r="F29" s="435"/>
      <c r="G29" s="40"/>
      <c r="H29" s="40"/>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row>
    <row r="30" spans="1:65" ht="75.75" customHeight="1" x14ac:dyDescent="0.25">
      <c r="A30" s="3">
        <v>24</v>
      </c>
      <c r="B30" s="149" t="s">
        <v>15</v>
      </c>
      <c r="C30" s="411" t="s">
        <v>346</v>
      </c>
      <c r="D30" s="397" t="s">
        <v>347</v>
      </c>
      <c r="E30" s="398"/>
      <c r="F30" s="399"/>
      <c r="G30" s="40"/>
      <c r="H30" s="40"/>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row>
    <row r="31" spans="1:65" ht="15.75" x14ac:dyDescent="0.25">
      <c r="A31" s="4">
        <v>25</v>
      </c>
      <c r="B31" s="26" t="s">
        <v>15</v>
      </c>
      <c r="C31" s="437"/>
      <c r="D31" s="438"/>
      <c r="E31" s="439"/>
      <c r="F31" s="440"/>
      <c r="G31" s="40"/>
      <c r="H31" s="40"/>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row>
    <row r="32" spans="1:65" ht="15.75" x14ac:dyDescent="0.25">
      <c r="A32" s="4">
        <v>26</v>
      </c>
      <c r="B32" s="26" t="s">
        <v>15</v>
      </c>
      <c r="C32" s="437"/>
      <c r="D32" s="438"/>
      <c r="E32" s="439"/>
      <c r="F32" s="440"/>
      <c r="G32" s="40"/>
      <c r="H32" s="40"/>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row>
    <row r="33" spans="1:65" ht="15.75" x14ac:dyDescent="0.25">
      <c r="A33" s="4">
        <v>27</v>
      </c>
      <c r="B33" s="26" t="s">
        <v>15</v>
      </c>
      <c r="C33" s="437"/>
      <c r="D33" s="438"/>
      <c r="E33" s="439"/>
      <c r="F33" s="440"/>
      <c r="G33" s="151"/>
      <c r="H33" s="40"/>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row>
    <row r="34" spans="1:65" ht="15.75" x14ac:dyDescent="0.25">
      <c r="A34" s="4">
        <v>28</v>
      </c>
      <c r="B34" s="26" t="s">
        <v>15</v>
      </c>
      <c r="C34" s="437"/>
      <c r="D34" s="438"/>
      <c r="E34" s="439"/>
      <c r="F34" s="440"/>
      <c r="G34" s="40"/>
      <c r="H34" s="40"/>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row>
    <row r="35" spans="1:65" ht="16.5" thickBot="1" x14ac:dyDescent="0.3">
      <c r="A35" s="38">
        <v>29</v>
      </c>
      <c r="B35" s="150" t="s">
        <v>15</v>
      </c>
      <c r="C35" s="412"/>
      <c r="D35" s="408"/>
      <c r="E35" s="409"/>
      <c r="F35" s="410"/>
      <c r="G35" s="40"/>
      <c r="H35" s="40"/>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row>
    <row r="36" spans="1:65" ht="15.75" x14ac:dyDescent="0.25">
      <c r="A36" s="3">
        <v>30</v>
      </c>
      <c r="B36" s="41" t="s">
        <v>157</v>
      </c>
      <c r="C36" s="436" t="s">
        <v>348</v>
      </c>
      <c r="D36" s="405" t="s">
        <v>349</v>
      </c>
      <c r="E36" s="406"/>
      <c r="F36" s="407"/>
      <c r="G36" s="40"/>
      <c r="H36" s="40"/>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row>
    <row r="37" spans="1:65" ht="33" customHeight="1" thickBot="1" x14ac:dyDescent="0.3">
      <c r="A37" s="38">
        <v>31</v>
      </c>
      <c r="B37" s="56" t="s">
        <v>157</v>
      </c>
      <c r="C37" s="430"/>
      <c r="D37" s="431"/>
      <c r="E37" s="432"/>
      <c r="F37" s="433"/>
      <c r="G37" s="40"/>
      <c r="H37" s="40"/>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row>
    <row r="38" spans="1:65" ht="15.75" x14ac:dyDescent="0.25">
      <c r="A38" s="4">
        <v>32</v>
      </c>
      <c r="B38" s="24" t="s">
        <v>158</v>
      </c>
      <c r="C38" s="411" t="s">
        <v>350</v>
      </c>
      <c r="D38" s="397" t="s">
        <v>351</v>
      </c>
      <c r="E38" s="398"/>
      <c r="F38" s="399"/>
      <c r="G38" s="40"/>
      <c r="H38" s="40"/>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row>
    <row r="39" spans="1:65" ht="15.75" x14ac:dyDescent="0.25">
      <c r="A39" s="4">
        <v>33</v>
      </c>
      <c r="B39" s="26" t="s">
        <v>158</v>
      </c>
      <c r="C39" s="437"/>
      <c r="D39" s="438"/>
      <c r="E39" s="439"/>
      <c r="F39" s="440"/>
      <c r="G39" s="40"/>
      <c r="H39" s="40"/>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row>
    <row r="40" spans="1:65" ht="48.75" customHeight="1" thickBot="1" x14ac:dyDescent="0.3">
      <c r="A40" s="4">
        <v>34</v>
      </c>
      <c r="B40" s="25" t="s">
        <v>158</v>
      </c>
      <c r="C40" s="412"/>
      <c r="D40" s="408"/>
      <c r="E40" s="409"/>
      <c r="F40" s="410"/>
      <c r="G40" s="40"/>
      <c r="H40" s="40"/>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row>
    <row r="41" spans="1:65" ht="31.5" x14ac:dyDescent="0.25">
      <c r="A41" s="3">
        <v>35</v>
      </c>
      <c r="B41" s="55" t="s">
        <v>155</v>
      </c>
      <c r="C41" s="429" t="s">
        <v>350</v>
      </c>
      <c r="D41" s="402" t="s">
        <v>347</v>
      </c>
      <c r="E41" s="403"/>
      <c r="F41" s="404"/>
      <c r="G41" s="40"/>
      <c r="H41" s="40"/>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row>
    <row r="42" spans="1:65" ht="32.25" thickBot="1" x14ac:dyDescent="0.3">
      <c r="A42" s="38">
        <v>36</v>
      </c>
      <c r="B42" s="56" t="s">
        <v>155</v>
      </c>
      <c r="C42" s="430"/>
      <c r="D42" s="431"/>
      <c r="E42" s="432"/>
      <c r="F42" s="433"/>
      <c r="G42" s="40"/>
      <c r="H42" s="40"/>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row>
    <row r="43" spans="1:65" ht="68.25" customHeight="1" x14ac:dyDescent="0.25">
      <c r="A43" s="40"/>
      <c r="B43" s="60"/>
      <c r="C43" s="57"/>
      <c r="D43" s="57"/>
      <c r="E43" s="57"/>
      <c r="F43" s="57"/>
      <c r="G43" s="40"/>
      <c r="H43" s="40"/>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row>
    <row r="44" spans="1:65" x14ac:dyDescent="0.25">
      <c r="A44" s="1"/>
      <c r="B44" s="5"/>
      <c r="C44" s="5"/>
      <c r="D44" s="5"/>
      <c r="E44" s="40"/>
      <c r="F44" s="40"/>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row>
    <row r="45" spans="1:65" x14ac:dyDescent="0.25">
      <c r="A45" s="1"/>
      <c r="B45" s="40"/>
      <c r="C45" s="40"/>
      <c r="D45" s="40"/>
      <c r="E45" s="40"/>
      <c r="F45" s="40"/>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row>
    <row r="46" spans="1:65" x14ac:dyDescent="0.25">
      <c r="A46" s="1"/>
      <c r="B46" s="40"/>
      <c r="C46" s="40"/>
      <c r="D46" s="40"/>
      <c r="E46" s="40"/>
      <c r="F46" s="40"/>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row>
    <row r="47" spans="1:65" x14ac:dyDescent="0.25">
      <c r="A47" s="1"/>
      <c r="B47" s="40"/>
      <c r="C47" s="40"/>
      <c r="D47" s="40"/>
      <c r="E47" s="40"/>
      <c r="F47" s="40"/>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row>
    <row r="48" spans="1:65" x14ac:dyDescent="0.25">
      <c r="A48" s="1"/>
      <c r="B48" s="40"/>
      <c r="C48" s="40"/>
      <c r="D48" s="40"/>
      <c r="E48" s="40"/>
      <c r="F48" s="40"/>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row>
    <row r="49" spans="1:65" x14ac:dyDescent="0.25">
      <c r="A49" s="1"/>
      <c r="B49" s="40"/>
      <c r="C49" s="40"/>
      <c r="D49" s="40"/>
      <c r="E49" s="40"/>
      <c r="F49" s="40"/>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row>
    <row r="50" spans="1:65" x14ac:dyDescent="0.25">
      <c r="A50" s="1"/>
      <c r="B50" s="40"/>
      <c r="C50" s="40"/>
      <c r="D50" s="40"/>
      <c r="E50" s="40"/>
      <c r="F50" s="40"/>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row>
    <row r="51" spans="1:65" x14ac:dyDescent="0.25">
      <c r="A51" s="1"/>
      <c r="B51" s="40"/>
      <c r="C51" s="40"/>
      <c r="D51" s="40"/>
      <c r="E51" s="40"/>
      <c r="F51" s="40"/>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row>
    <row r="52" spans="1:65" x14ac:dyDescent="0.25">
      <c r="A52" s="1"/>
      <c r="B52" s="40"/>
      <c r="C52" s="40"/>
      <c r="D52" s="40"/>
      <c r="E52" s="40"/>
      <c r="F52" s="40"/>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row>
    <row r="53" spans="1:65" x14ac:dyDescent="0.25">
      <c r="A53" s="1"/>
      <c r="B53" s="40"/>
      <c r="C53" s="40"/>
      <c r="D53" s="40"/>
      <c r="E53" s="40"/>
      <c r="F53" s="40"/>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row>
    <row r="54" spans="1:65" x14ac:dyDescent="0.25">
      <c r="A54" s="1"/>
      <c r="B54" s="40"/>
      <c r="C54" s="40"/>
      <c r="D54" s="40"/>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row>
    <row r="55" spans="1:65" x14ac:dyDescent="0.25">
      <c r="A55" s="1"/>
      <c r="B55" s="40"/>
      <c r="C55" s="40"/>
      <c r="D55" s="40"/>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row>
    <row r="56" spans="1:65" x14ac:dyDescent="0.25">
      <c r="A56" s="1"/>
      <c r="B56" s="40"/>
      <c r="C56" s="40"/>
      <c r="D56" s="40"/>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row>
    <row r="57" spans="1:65" x14ac:dyDescent="0.25">
      <c r="A57" s="1"/>
      <c r="B57" s="40"/>
      <c r="C57" s="40"/>
      <c r="D57" s="40"/>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row>
    <row r="58" spans="1:65" x14ac:dyDescent="0.25">
      <c r="A58" s="1"/>
      <c r="B58" s="40"/>
      <c r="C58" s="40"/>
      <c r="D58" s="40"/>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row>
    <row r="59" spans="1:65" x14ac:dyDescent="0.25">
      <c r="A59" s="1"/>
      <c r="B59" s="40"/>
      <c r="C59" s="40"/>
      <c r="D59" s="4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row>
    <row r="60" spans="1:65" x14ac:dyDescent="0.25">
      <c r="A60" s="1"/>
      <c r="B60" s="40"/>
      <c r="C60" s="40"/>
      <c r="D60" s="40"/>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row>
    <row r="61" spans="1:65" x14ac:dyDescent="0.25">
      <c r="A61" s="1"/>
      <c r="B61" s="40"/>
      <c r="C61" s="40"/>
      <c r="D61" s="40"/>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row>
    <row r="62" spans="1:65" x14ac:dyDescent="0.25">
      <c r="A62" s="1"/>
      <c r="B62" s="40"/>
      <c r="C62" s="40"/>
      <c r="D62" s="4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row>
    <row r="63" spans="1:65" x14ac:dyDescent="0.25">
      <c r="A63" s="1"/>
      <c r="B63" s="40"/>
      <c r="C63" s="40"/>
      <c r="D63" s="40"/>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row>
    <row r="64" spans="1:65" x14ac:dyDescent="0.25">
      <c r="A64" s="1"/>
      <c r="B64" s="40"/>
      <c r="C64" s="40"/>
      <c r="D64" s="40"/>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row>
    <row r="65" spans="1:65" x14ac:dyDescent="0.25">
      <c r="A65" s="1"/>
      <c r="B65" s="40"/>
      <c r="C65" s="40"/>
      <c r="D65" s="40"/>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row>
    <row r="66" spans="1:65" x14ac:dyDescent="0.25">
      <c r="A66" s="1"/>
      <c r="B66" s="40"/>
      <c r="C66" s="40"/>
      <c r="D66" s="40"/>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row>
    <row r="67" spans="1:65" x14ac:dyDescent="0.25">
      <c r="A67" s="1"/>
      <c r="B67" s="40"/>
      <c r="C67" s="40"/>
      <c r="D67" s="40"/>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row>
    <row r="68" spans="1:65" x14ac:dyDescent="0.25">
      <c r="A68" s="1"/>
      <c r="B68" s="40"/>
      <c r="C68" s="40"/>
      <c r="D68" s="40"/>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row>
    <row r="69" spans="1:6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row>
    <row r="70" spans="1:6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row>
    <row r="71" spans="1:6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row>
    <row r="72" spans="1:6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row>
    <row r="73" spans="1:6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row>
    <row r="74" spans="1:6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row>
    <row r="75" spans="1:6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row>
    <row r="76" spans="1:6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row>
    <row r="77" spans="1:6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row>
    <row r="78" spans="1:6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row>
    <row r="79" spans="1:6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row>
    <row r="80" spans="1:6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row>
    <row r="81" spans="1:6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row>
    <row r="82" spans="1:6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row>
    <row r="83" spans="1:6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row>
    <row r="84" spans="1:6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row>
    <row r="85" spans="1:6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row>
    <row r="86" spans="1:6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row>
    <row r="87" spans="1:6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row>
    <row r="88" spans="1:6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row>
    <row r="89" spans="1:6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row>
    <row r="90" spans="1:6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row>
    <row r="91" spans="1:6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row>
    <row r="92" spans="1:6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row>
    <row r="93" spans="1:6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row>
    <row r="94" spans="1:6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row>
    <row r="95" spans="1:6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row>
    <row r="96" spans="1:6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row>
    <row r="97" spans="1:6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row>
    <row r="98" spans="1:6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row>
    <row r="99" spans="1:6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row>
    <row r="100" spans="1:6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row>
    <row r="101" spans="1:6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row>
    <row r="102" spans="1:6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row>
    <row r="103" spans="1:6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row>
    <row r="104" spans="1:6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row>
    <row r="105" spans="1:6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row>
    <row r="106" spans="1:6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row>
    <row r="107" spans="1:6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row>
    <row r="108" spans="1:6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row>
    <row r="109" spans="1:6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row>
    <row r="110" spans="1:6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row>
    <row r="111" spans="1:6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row>
    <row r="112" spans="1:6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row>
    <row r="113" spans="1:6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row>
    <row r="114" spans="1:6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row>
    <row r="115" spans="1:6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row>
    <row r="116" spans="1:6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row>
    <row r="117" spans="1:6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row>
    <row r="118" spans="1:6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row>
    <row r="119" spans="1:6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row>
    <row r="120" spans="1:6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row>
    <row r="121" spans="1:6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row>
    <row r="122" spans="1:6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row>
    <row r="123" spans="1:6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row>
    <row r="124" spans="1:6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row>
    <row r="125" spans="1:6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row>
    <row r="126" spans="1:6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row>
    <row r="127" spans="1:6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row>
    <row r="128" spans="1:6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row>
    <row r="129" spans="1:6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row>
    <row r="130" spans="1:6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row>
    <row r="131" spans="1:6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row>
    <row r="132" spans="1:6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row>
    <row r="133" spans="1:6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row>
    <row r="134" spans="1:6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row>
    <row r="135" spans="1:6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row>
    <row r="136" spans="1:6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row>
    <row r="137" spans="1:6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row>
    <row r="138" spans="1:6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row>
    <row r="139" spans="1:6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row>
    <row r="140" spans="1:6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row>
    <row r="141" spans="1:6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row>
    <row r="142" spans="1:6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row>
    <row r="143" spans="1:6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row>
    <row r="144" spans="1:6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row>
    <row r="145" spans="1:6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row>
    <row r="146" spans="1:6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row>
    <row r="147" spans="1:6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row>
    <row r="148" spans="1:6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row>
    <row r="149" spans="1:6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row>
    <row r="150" spans="1:6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row>
    <row r="151" spans="1:6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row>
    <row r="152" spans="1:6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row>
    <row r="153" spans="1:6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row>
    <row r="154" spans="1:6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row>
    <row r="155" spans="1:6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row>
    <row r="156" spans="1:6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row>
    <row r="157" spans="1:6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row>
    <row r="158" spans="1:6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row>
    <row r="159" spans="1:6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row>
    <row r="160" spans="1:6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row>
    <row r="161" spans="1:6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row>
    <row r="162" spans="1:6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row>
    <row r="163" spans="1:6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row>
    <row r="164" spans="1:6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row>
    <row r="165" spans="1:6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row>
    <row r="166" spans="1:6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row>
    <row r="167" spans="1:6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row>
    <row r="168" spans="1:6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row>
    <row r="169" spans="1:6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row>
    <row r="170" spans="1:6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row>
    <row r="171" spans="1:6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row>
    <row r="172" spans="1:6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row>
    <row r="173" spans="1:6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row>
    <row r="174" spans="1:6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row>
    <row r="175" spans="1:6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row>
    <row r="176" spans="1:6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row>
    <row r="177" spans="1:6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row>
    <row r="178" spans="1:6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row>
    <row r="179" spans="1:6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row>
    <row r="180" spans="1:6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row>
    <row r="181" spans="1:6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row>
    <row r="182" spans="1:6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row>
    <row r="183" spans="1:6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row>
    <row r="184" spans="1:6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row>
    <row r="185" spans="1:6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row>
    <row r="186" spans="1:6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row>
    <row r="187" spans="1:6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row>
    <row r="188" spans="1:6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row>
    <row r="189" spans="1:6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row>
    <row r="190" spans="1:6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row>
    <row r="191" spans="1:6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row>
    <row r="192" spans="1:6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row>
    <row r="193" spans="1:6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row>
    <row r="194" spans="1:6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row>
    <row r="195" spans="1:6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row>
    <row r="196" spans="1:6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row>
    <row r="197" spans="1:6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row>
    <row r="198" spans="1:6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row>
    <row r="199" spans="1:6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row>
    <row r="200" spans="1:6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row>
    <row r="201" spans="1:6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row>
    <row r="202" spans="1:6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row>
    <row r="203" spans="1:6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row>
    <row r="204" spans="1:6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row>
    <row r="205" spans="1:6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row>
    <row r="206" spans="1:6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row>
    <row r="207" spans="1:6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row>
    <row r="208" spans="1:6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row>
    <row r="209" spans="1:6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row>
    <row r="210" spans="1:6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row>
    <row r="211" spans="1:6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row>
    <row r="212" spans="1:6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row>
    <row r="213" spans="1:6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row>
    <row r="214" spans="1:6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row>
    <row r="215" spans="1:6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row>
    <row r="216" spans="1:6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row>
    <row r="217" spans="1:6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row>
    <row r="218" spans="1:6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row>
    <row r="219" spans="1:6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row>
    <row r="220" spans="1:6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row>
    <row r="221" spans="1:6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row>
    <row r="222" spans="1:6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row>
    <row r="223" spans="1:6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row>
    <row r="224" spans="1:6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row>
    <row r="225" spans="1:6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row>
    <row r="226" spans="1:6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row>
    <row r="227" spans="1:6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row>
    <row r="228" spans="1:6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row>
    <row r="229" spans="1:6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row>
    <row r="230" spans="1:6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row>
    <row r="231" spans="1:6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row>
    <row r="232" spans="1:6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row>
    <row r="233" spans="1:6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row>
    <row r="234" spans="1:6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row>
    <row r="235" spans="1:6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row>
    <row r="236" spans="1:6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row>
    <row r="237" spans="1:6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row>
    <row r="238" spans="1:6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row>
    <row r="239" spans="1:6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row>
    <row r="240" spans="1:6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row>
    <row r="241" spans="1:6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row>
    <row r="242" spans="1:6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row>
    <row r="243" spans="1:6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row>
    <row r="244" spans="1:6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row>
    <row r="245" spans="1:6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row>
    <row r="246" spans="1:6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row>
    <row r="247" spans="1:6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row>
    <row r="248" spans="1:6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row>
    <row r="249" spans="1:6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row>
    <row r="250" spans="1:6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row>
    <row r="251" spans="1:6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row>
    <row r="252" spans="1:6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row>
    <row r="253" spans="1:6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row>
    <row r="254" spans="1:6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row>
    <row r="255" spans="1:6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row>
    <row r="256" spans="1:6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row>
    <row r="257" spans="1:6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row>
    <row r="258" spans="1:6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row>
    <row r="259" spans="1:6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row>
    <row r="260" spans="1:6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row>
    <row r="261" spans="1:6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row>
    <row r="262" spans="1:6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row>
    <row r="263" spans="1:6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row>
    <row r="264" spans="1:6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row>
    <row r="265" spans="1:6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row>
    <row r="266" spans="1:6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row>
    <row r="267" spans="1:6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row>
    <row r="268" spans="1:6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row>
    <row r="269" spans="1:6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row>
    <row r="270" spans="1:6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row>
    <row r="271" spans="1:6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row>
    <row r="272" spans="1:6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row>
    <row r="273" spans="1:6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row>
    <row r="274" spans="1:6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row>
    <row r="275" spans="1:6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row>
    <row r="276" spans="1:6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row>
    <row r="277" spans="1:6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row>
    <row r="278" spans="1:6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row>
    <row r="279" spans="1:6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row>
    <row r="280" spans="1:6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row>
    <row r="281" spans="1:6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row>
    <row r="282" spans="1:6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row>
    <row r="283" spans="1:6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row>
    <row r="284" spans="1:6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row>
    <row r="285" spans="1:6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row>
    <row r="286" spans="1:6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row>
    <row r="287" spans="1:6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row>
    <row r="288" spans="1:6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row>
    <row r="289" spans="1:6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row>
    <row r="290" spans="1:6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row>
    <row r="291" spans="1:6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row>
    <row r="292" spans="1:6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row>
    <row r="293" spans="1:6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row>
    <row r="294" spans="1:6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row>
    <row r="295" spans="1:6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row>
    <row r="296" spans="1:6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row>
    <row r="297" spans="1:6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row>
    <row r="298" spans="1:6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row>
    <row r="299" spans="1:6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row>
    <row r="300" spans="1:6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row>
    <row r="301" spans="1:6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row>
    <row r="302" spans="1:6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row>
    <row r="303" spans="1:6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row>
    <row r="304" spans="1:6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row>
    <row r="305" spans="1:6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row>
    <row r="306" spans="1:6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row>
    <row r="307" spans="1:6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row>
    <row r="308" spans="1:6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row>
    <row r="309" spans="1:6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row>
    <row r="310" spans="1:6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row>
    <row r="311" spans="1:6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row>
    <row r="312" spans="1:6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row>
    <row r="313" spans="1:6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row>
    <row r="314" spans="1:6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row>
    <row r="315" spans="1:6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row>
    <row r="316" spans="1:6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row>
    <row r="317" spans="1:6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row>
    <row r="318" spans="1:6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row>
    <row r="319" spans="1:6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row>
    <row r="320" spans="1:6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row>
    <row r="321" spans="1:6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row>
    <row r="322" spans="1:6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row>
    <row r="323" spans="1:6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row>
    <row r="324" spans="1:65" x14ac:dyDescent="0.25">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row>
    <row r="325" spans="1:65" x14ac:dyDescent="0.25">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row>
  </sheetData>
  <sortState ref="H7:H11">
    <sortCondition ref="H7"/>
  </sortState>
  <mergeCells count="41">
    <mergeCell ref="D13:F14"/>
    <mergeCell ref="C24:C25"/>
    <mergeCell ref="D24:F25"/>
    <mergeCell ref="C18:C20"/>
    <mergeCell ref="D18:F20"/>
    <mergeCell ref="C15:C17"/>
    <mergeCell ref="D15:F17"/>
    <mergeCell ref="C13:C14"/>
    <mergeCell ref="A5:B5"/>
    <mergeCell ref="D9:F9"/>
    <mergeCell ref="C10:C11"/>
    <mergeCell ref="D10:F11"/>
    <mergeCell ref="D6:F6"/>
    <mergeCell ref="B7:B8"/>
    <mergeCell ref="C7:C8"/>
    <mergeCell ref="D7:F8"/>
    <mergeCell ref="C41:C42"/>
    <mergeCell ref="D41:F42"/>
    <mergeCell ref="D29:F29"/>
    <mergeCell ref="C36:C37"/>
    <mergeCell ref="D36:F37"/>
    <mergeCell ref="C38:C40"/>
    <mergeCell ref="D38:F40"/>
    <mergeCell ref="C30:C35"/>
    <mergeCell ref="D30:F35"/>
    <mergeCell ref="C1:C2"/>
    <mergeCell ref="C3:C4"/>
    <mergeCell ref="D3:D4"/>
    <mergeCell ref="D1:D2"/>
    <mergeCell ref="D12:F12"/>
    <mergeCell ref="E1:E2"/>
    <mergeCell ref="F1:F2"/>
    <mergeCell ref="E3:E4"/>
    <mergeCell ref="F3:F4"/>
    <mergeCell ref="B27:B28"/>
    <mergeCell ref="D21:F21"/>
    <mergeCell ref="C22:C23"/>
    <mergeCell ref="D22:F23"/>
    <mergeCell ref="D27:F28"/>
    <mergeCell ref="C27:C28"/>
    <mergeCell ref="D26:F26"/>
  </mergeCells>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INFORMACIÓN'!$H$13:$H$30</xm:f>
          </x14:formula1>
          <xm:sqref>B7 B9:B27 B29:B43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W185"/>
  <sheetViews>
    <sheetView zoomScaleNormal="100" zoomScaleSheetLayoutView="50" workbookViewId="0">
      <pane ySplit="6" topLeftCell="A11" activePane="bottomLeft" state="frozen"/>
      <selection pane="bottomLeft" activeCell="E13" sqref="E13"/>
    </sheetView>
  </sheetViews>
  <sheetFormatPr baseColWidth="10" defaultRowHeight="15" x14ac:dyDescent="0.25"/>
  <cols>
    <col min="1" max="1" width="25.42578125" style="46" customWidth="1"/>
    <col min="2" max="2" width="64" style="46" customWidth="1"/>
    <col min="3" max="3" width="42.5703125" style="46" customWidth="1"/>
    <col min="4" max="4" width="34.5703125" style="46" customWidth="1"/>
    <col min="5" max="5" width="59" style="46" customWidth="1"/>
    <col min="6" max="6" width="9.7109375" style="46" bestFit="1" customWidth="1"/>
    <col min="7" max="7" width="41.140625" style="46" customWidth="1"/>
    <col min="8" max="8" width="37.85546875" style="46" customWidth="1"/>
    <col min="9" max="9" width="39.140625" style="46" customWidth="1"/>
    <col min="10" max="10" width="42.42578125" style="46" bestFit="1" customWidth="1"/>
    <col min="11" max="11" width="23.85546875" style="46" bestFit="1" customWidth="1"/>
    <col min="12" max="12" width="23.85546875" style="46" customWidth="1"/>
    <col min="13" max="13" width="24.28515625" style="46" bestFit="1" customWidth="1"/>
    <col min="14" max="14" width="30.85546875" style="46" customWidth="1"/>
    <col min="15" max="15" width="24.7109375" style="46" bestFit="1" customWidth="1"/>
    <col min="16" max="16" width="22.42578125" style="46" bestFit="1" customWidth="1"/>
    <col min="17" max="17" width="22.42578125" style="46" customWidth="1"/>
    <col min="18" max="18" width="26.140625" style="46" bestFit="1" customWidth="1"/>
    <col min="19" max="20" width="26.140625" style="46" customWidth="1"/>
    <col min="21" max="22" width="14.140625" style="46" bestFit="1" customWidth="1"/>
    <col min="23" max="24" width="11.42578125" style="46"/>
    <col min="25" max="25" width="29.42578125" style="46" bestFit="1" customWidth="1"/>
    <col min="26" max="26" width="35.85546875" style="46" bestFit="1" customWidth="1"/>
    <col min="27" max="27" width="24.28515625" style="46" bestFit="1" customWidth="1"/>
    <col min="28" max="28" width="19.140625" style="46" bestFit="1" customWidth="1"/>
    <col min="29" max="29" width="23.42578125" style="46" bestFit="1" customWidth="1"/>
    <col min="30" max="30" width="13.42578125" style="46" bestFit="1" customWidth="1"/>
    <col min="31" max="31" width="27.28515625" style="46" bestFit="1" customWidth="1"/>
    <col min="32" max="32" width="13.42578125" style="46" bestFit="1" customWidth="1"/>
    <col min="33" max="33" width="27.28515625" style="46" bestFit="1" customWidth="1"/>
    <col min="34" max="34" width="17.140625" style="46" customWidth="1"/>
    <col min="35" max="35" width="25.140625" style="46" bestFit="1" customWidth="1"/>
    <col min="36" max="43" width="11.42578125" style="46"/>
    <col min="44" max="44" width="14" style="46" bestFit="1" customWidth="1"/>
    <col min="45" max="45" width="89.28515625" style="46" customWidth="1"/>
    <col min="46" max="16384" width="11.42578125" style="46"/>
  </cols>
  <sheetData>
    <row r="1" spans="1:49" ht="15" customHeight="1" x14ac:dyDescent="0.25">
      <c r="A1" s="64"/>
      <c r="B1" s="456" t="s">
        <v>127</v>
      </c>
      <c r="C1" s="379" t="s">
        <v>128</v>
      </c>
      <c r="D1" s="461" t="s">
        <v>159</v>
      </c>
      <c r="E1" s="462">
        <v>12</v>
      </c>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spans="1:49" ht="24" customHeight="1" thickBot="1" x14ac:dyDescent="0.3">
      <c r="A2" s="65"/>
      <c r="B2" s="457"/>
      <c r="C2" s="380"/>
      <c r="D2" s="460"/>
      <c r="E2" s="463"/>
      <c r="F2" s="45"/>
      <c r="G2" s="47"/>
      <c r="H2" s="47"/>
      <c r="I2" s="47"/>
      <c r="J2" s="47"/>
      <c r="K2" s="47"/>
      <c r="L2" s="47"/>
      <c r="M2" s="47"/>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row>
    <row r="3" spans="1:49" ht="15" customHeight="1" x14ac:dyDescent="0.25">
      <c r="A3" s="65"/>
      <c r="B3" s="456" t="s">
        <v>160</v>
      </c>
      <c r="C3" s="379" t="s">
        <v>239</v>
      </c>
      <c r="D3" s="459" t="s">
        <v>161</v>
      </c>
      <c r="E3" s="453">
        <v>43231</v>
      </c>
      <c r="F3" s="45"/>
      <c r="G3" s="48"/>
      <c r="H3" s="48"/>
      <c r="I3" s="48"/>
      <c r="J3" s="48"/>
      <c r="K3" s="48"/>
      <c r="L3" s="48"/>
      <c r="M3" s="48"/>
      <c r="N3" s="49"/>
      <c r="O3" s="49"/>
      <c r="P3" s="49"/>
      <c r="Q3" s="49"/>
      <c r="R3" s="49"/>
      <c r="S3" s="49"/>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row>
    <row r="4" spans="1:49" ht="51" customHeight="1" thickBot="1" x14ac:dyDescent="0.3">
      <c r="A4" s="65"/>
      <c r="B4" s="458"/>
      <c r="C4" s="455"/>
      <c r="D4" s="460"/>
      <c r="E4" s="454"/>
      <c r="F4" s="45"/>
      <c r="G4" s="48"/>
      <c r="H4" s="48"/>
      <c r="I4" s="48"/>
      <c r="J4" s="48"/>
      <c r="K4" s="48"/>
      <c r="L4" s="48"/>
      <c r="M4" s="48"/>
      <c r="N4" s="49"/>
      <c r="O4" s="49"/>
      <c r="P4" s="49"/>
      <c r="Q4" s="49"/>
      <c r="R4" s="49"/>
      <c r="S4" s="49"/>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row>
    <row r="5" spans="1:49" ht="24" thickBot="1" x14ac:dyDescent="0.3">
      <c r="A5" s="450" t="s">
        <v>36</v>
      </c>
      <c r="B5" s="451"/>
      <c r="C5" s="451"/>
      <c r="D5" s="451"/>
      <c r="E5" s="452"/>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T5" s="45"/>
      <c r="AU5" s="45"/>
      <c r="AV5" s="45"/>
      <c r="AW5" s="45"/>
    </row>
    <row r="6" spans="1:49" ht="15.75" thickBot="1" x14ac:dyDescent="0.3">
      <c r="A6" s="66" t="s">
        <v>70</v>
      </c>
      <c r="B6" s="66" t="s">
        <v>42</v>
      </c>
      <c r="C6" s="66" t="s">
        <v>73</v>
      </c>
      <c r="D6" s="66" t="s">
        <v>74</v>
      </c>
      <c r="E6" s="66" t="s">
        <v>72</v>
      </c>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T6" s="45"/>
      <c r="AU6" s="45"/>
      <c r="AV6" s="45"/>
      <c r="AW6" s="45"/>
    </row>
    <row r="7" spans="1:49" ht="42.75" x14ac:dyDescent="0.25">
      <c r="A7" s="158">
        <v>1</v>
      </c>
      <c r="B7" s="67" t="s">
        <v>336</v>
      </c>
      <c r="C7" s="68" t="s">
        <v>164</v>
      </c>
      <c r="D7" s="68"/>
      <c r="E7" s="92" t="s">
        <v>403</v>
      </c>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T7" s="45"/>
      <c r="AU7" s="45"/>
      <c r="AV7" s="45"/>
      <c r="AW7" s="45"/>
    </row>
    <row r="8" spans="1:49" ht="29.25" thickBot="1" x14ac:dyDescent="0.3">
      <c r="A8" s="159">
        <v>2</v>
      </c>
      <c r="B8" s="67" t="s">
        <v>337</v>
      </c>
      <c r="C8" s="68" t="s">
        <v>164</v>
      </c>
      <c r="D8" s="68"/>
      <c r="E8" s="92" t="s">
        <v>403</v>
      </c>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T8" s="45"/>
      <c r="AU8" s="45"/>
      <c r="AV8" s="45"/>
      <c r="AW8" s="45"/>
    </row>
    <row r="9" spans="1:49" ht="29.25" thickBot="1" x14ac:dyDescent="0.3">
      <c r="A9" s="158">
        <v>3</v>
      </c>
      <c r="B9" s="69" t="s">
        <v>437</v>
      </c>
      <c r="C9" s="70" t="s">
        <v>164</v>
      </c>
      <c r="D9" s="70"/>
      <c r="E9" s="71" t="s">
        <v>404</v>
      </c>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T9" s="45"/>
      <c r="AU9" s="45"/>
      <c r="AV9" s="45"/>
      <c r="AW9" s="45"/>
    </row>
    <row r="10" spans="1:49" x14ac:dyDescent="0.25">
      <c r="A10" s="158">
        <v>4</v>
      </c>
      <c r="B10" s="72" t="s">
        <v>176</v>
      </c>
      <c r="C10" s="73" t="s">
        <v>164</v>
      </c>
      <c r="D10" s="73"/>
      <c r="E10" s="74" t="s">
        <v>256</v>
      </c>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T10" s="45"/>
      <c r="AU10" s="45"/>
      <c r="AV10" s="45"/>
      <c r="AW10" s="45"/>
    </row>
    <row r="11" spans="1:49" ht="15.75" thickBot="1" x14ac:dyDescent="0.3">
      <c r="A11" s="159">
        <v>5</v>
      </c>
      <c r="B11" s="75" t="s">
        <v>177</v>
      </c>
      <c r="C11" s="76" t="s">
        <v>164</v>
      </c>
      <c r="D11" s="76"/>
      <c r="E11" s="77" t="s">
        <v>257</v>
      </c>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T11" s="45"/>
      <c r="AU11" s="45"/>
      <c r="AV11" s="45"/>
      <c r="AW11" s="45"/>
    </row>
    <row r="12" spans="1:49" ht="21.75" customHeight="1" thickBot="1" x14ac:dyDescent="0.3">
      <c r="A12" s="78">
        <v>6</v>
      </c>
      <c r="B12" s="79" t="s">
        <v>193</v>
      </c>
      <c r="C12" s="80" t="s">
        <v>164</v>
      </c>
      <c r="D12" s="80"/>
      <c r="E12" s="81" t="s">
        <v>194</v>
      </c>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T12" s="45"/>
      <c r="AU12" s="45"/>
      <c r="AV12" s="45"/>
      <c r="AW12" s="45"/>
    </row>
    <row r="13" spans="1:49" ht="77.25" customHeight="1" x14ac:dyDescent="0.25">
      <c r="A13" s="158">
        <v>7</v>
      </c>
      <c r="B13" s="67" t="s">
        <v>464</v>
      </c>
      <c r="C13" s="73"/>
      <c r="D13" s="73" t="s">
        <v>164</v>
      </c>
      <c r="E13" s="74" t="s">
        <v>405</v>
      </c>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T13" s="45"/>
      <c r="AU13" s="45"/>
      <c r="AV13" s="45"/>
      <c r="AW13" s="45"/>
    </row>
    <row r="14" spans="1:49" ht="29.25" thickBot="1" x14ac:dyDescent="0.3">
      <c r="A14" s="159">
        <v>8</v>
      </c>
      <c r="B14" s="82" t="s">
        <v>334</v>
      </c>
      <c r="C14" s="76" t="s">
        <v>164</v>
      </c>
      <c r="D14" s="76"/>
      <c r="E14" s="83" t="s">
        <v>201</v>
      </c>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T14" s="45"/>
      <c r="AU14" s="45"/>
      <c r="AV14" s="45"/>
      <c r="AW14" s="45"/>
    </row>
    <row r="15" spans="1:49" ht="42.75" x14ac:dyDescent="0.25">
      <c r="A15" s="158">
        <v>9</v>
      </c>
      <c r="B15" s="84" t="s">
        <v>204</v>
      </c>
      <c r="C15" s="85" t="s">
        <v>164</v>
      </c>
      <c r="D15" s="85"/>
      <c r="E15" s="86" t="s">
        <v>258</v>
      </c>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T15" s="45"/>
      <c r="AU15" s="45"/>
      <c r="AV15" s="45"/>
      <c r="AW15" s="45"/>
    </row>
    <row r="16" spans="1:49" ht="28.5" x14ac:dyDescent="0.25">
      <c r="A16" s="154">
        <v>10</v>
      </c>
      <c r="B16" s="84" t="s">
        <v>205</v>
      </c>
      <c r="C16" s="85" t="s">
        <v>164</v>
      </c>
      <c r="D16" s="85"/>
      <c r="E16" s="86" t="s">
        <v>406</v>
      </c>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T16" s="45"/>
      <c r="AU16" s="45"/>
      <c r="AV16" s="45"/>
      <c r="AW16" s="45"/>
    </row>
    <row r="17" spans="1:49" ht="29.25" thickBot="1" x14ac:dyDescent="0.3">
      <c r="A17" s="159">
        <v>11</v>
      </c>
      <c r="B17" s="87" t="s">
        <v>255</v>
      </c>
      <c r="C17" s="88" t="s">
        <v>164</v>
      </c>
      <c r="D17" s="88"/>
      <c r="E17" s="89" t="s">
        <v>258</v>
      </c>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T17" s="45"/>
      <c r="AU17" s="45"/>
      <c r="AV17" s="45"/>
      <c r="AW17" s="45"/>
    </row>
    <row r="18" spans="1:49" ht="42.75" x14ac:dyDescent="0.25">
      <c r="A18" s="154">
        <v>12</v>
      </c>
      <c r="B18" s="72" t="s">
        <v>428</v>
      </c>
      <c r="C18" s="73" t="s">
        <v>164</v>
      </c>
      <c r="D18" s="73" t="s">
        <v>164</v>
      </c>
      <c r="E18" s="90" t="s">
        <v>242</v>
      </c>
      <c r="F18" s="49"/>
      <c r="G18" s="49"/>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T18" s="45"/>
      <c r="AU18" s="45"/>
      <c r="AV18" s="45"/>
      <c r="AW18" s="45"/>
    </row>
    <row r="19" spans="1:49" ht="42.75" x14ac:dyDescent="0.25">
      <c r="A19" s="154">
        <v>13</v>
      </c>
      <c r="B19" s="91" t="s">
        <v>429</v>
      </c>
      <c r="C19" s="68"/>
      <c r="D19" s="68" t="s">
        <v>164</v>
      </c>
      <c r="E19" s="92" t="s">
        <v>243</v>
      </c>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row>
    <row r="20" spans="1:49" ht="43.5" thickBot="1" x14ac:dyDescent="0.3">
      <c r="A20" s="154">
        <v>14</v>
      </c>
      <c r="B20" s="82" t="s">
        <v>430</v>
      </c>
      <c r="C20" s="68"/>
      <c r="D20" s="68" t="s">
        <v>164</v>
      </c>
      <c r="E20" s="92" t="s">
        <v>244</v>
      </c>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row>
    <row r="21" spans="1:49" ht="29.25" thickBot="1" x14ac:dyDescent="0.3">
      <c r="A21" s="78">
        <v>15</v>
      </c>
      <c r="B21" s="79" t="s">
        <v>261</v>
      </c>
      <c r="C21" s="80" t="s">
        <v>164</v>
      </c>
      <c r="D21" s="80"/>
      <c r="E21" s="81" t="s">
        <v>262</v>
      </c>
      <c r="G21" s="45"/>
      <c r="H21" s="45"/>
      <c r="I21" s="45"/>
      <c r="J21" s="45"/>
      <c r="K21" s="45"/>
      <c r="L21" s="45"/>
      <c r="M21" s="45"/>
      <c r="N21" s="45"/>
      <c r="O21" s="45"/>
      <c r="P21" s="45"/>
      <c r="Q21" s="49"/>
      <c r="R21" s="49"/>
      <c r="S21" s="49"/>
      <c r="T21" s="51"/>
      <c r="U21" s="51"/>
      <c r="V21" s="51"/>
      <c r="W21" s="51"/>
      <c r="AG21" s="45"/>
    </row>
    <row r="22" spans="1:49" ht="81" customHeight="1" x14ac:dyDescent="0.25">
      <c r="A22" s="154">
        <v>16</v>
      </c>
      <c r="B22" s="72" t="s">
        <v>274</v>
      </c>
      <c r="C22" s="73" t="s">
        <v>164</v>
      </c>
      <c r="D22" s="73" t="s">
        <v>164</v>
      </c>
      <c r="E22" s="90" t="s">
        <v>407</v>
      </c>
      <c r="F22" s="45"/>
      <c r="G22" s="45"/>
      <c r="H22" s="45"/>
      <c r="I22" s="45"/>
      <c r="J22" s="45"/>
      <c r="K22" s="45"/>
      <c r="L22" s="45"/>
      <c r="M22" s="45"/>
      <c r="N22" s="45"/>
      <c r="O22" s="45"/>
      <c r="P22" s="45"/>
      <c r="Q22" s="49"/>
      <c r="R22" s="49"/>
      <c r="S22" s="49"/>
      <c r="T22" s="49"/>
      <c r="U22" s="49"/>
      <c r="V22" s="49"/>
      <c r="W22" s="49"/>
      <c r="X22" s="45"/>
      <c r="Y22" s="45"/>
      <c r="Z22" s="49"/>
      <c r="AA22" s="45"/>
      <c r="AB22" s="45"/>
      <c r="AC22" s="45"/>
      <c r="AD22" s="45"/>
      <c r="AE22" s="45"/>
      <c r="AF22" s="45"/>
      <c r="AG22" s="45"/>
    </row>
    <row r="23" spans="1:49" ht="45" customHeight="1" thickBot="1" x14ac:dyDescent="0.3">
      <c r="A23" s="154">
        <v>17</v>
      </c>
      <c r="B23" s="82" t="s">
        <v>273</v>
      </c>
      <c r="C23" s="76" t="s">
        <v>164</v>
      </c>
      <c r="D23" s="76"/>
      <c r="E23" s="83" t="s">
        <v>407</v>
      </c>
      <c r="F23" s="45"/>
      <c r="G23" s="45"/>
      <c r="H23" s="45"/>
      <c r="I23" s="45"/>
      <c r="J23" s="45"/>
      <c r="K23" s="45"/>
      <c r="L23" s="45"/>
      <c r="M23" s="45"/>
      <c r="N23" s="45"/>
      <c r="O23" s="45"/>
      <c r="P23" s="45"/>
      <c r="Q23" s="49"/>
      <c r="R23" s="49"/>
      <c r="S23" s="49"/>
      <c r="T23" s="49"/>
      <c r="U23" s="49"/>
      <c r="V23" s="49"/>
      <c r="W23" s="49"/>
      <c r="X23" s="45"/>
      <c r="Y23" s="45"/>
      <c r="Z23" s="45"/>
      <c r="AA23" s="45"/>
      <c r="AB23" s="45"/>
      <c r="AC23" s="45"/>
      <c r="AD23" s="45"/>
      <c r="AE23" s="45"/>
      <c r="AF23" s="45"/>
      <c r="AG23" s="45"/>
    </row>
    <row r="24" spans="1:49" ht="67.5" customHeight="1" x14ac:dyDescent="0.25">
      <c r="A24" s="158">
        <v>18</v>
      </c>
      <c r="B24" s="69" t="s">
        <v>288</v>
      </c>
      <c r="C24" s="70" t="s">
        <v>164</v>
      </c>
      <c r="D24" s="70" t="s">
        <v>164</v>
      </c>
      <c r="E24" s="93" t="s">
        <v>408</v>
      </c>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row>
    <row r="25" spans="1:49" ht="87.75" customHeight="1" thickBot="1" x14ac:dyDescent="0.3">
      <c r="A25" s="154">
        <v>19</v>
      </c>
      <c r="B25" s="87" t="s">
        <v>289</v>
      </c>
      <c r="C25" s="88"/>
      <c r="D25" s="88" t="s">
        <v>164</v>
      </c>
      <c r="E25" s="94" t="s">
        <v>408</v>
      </c>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row>
    <row r="26" spans="1:49" ht="87.75" customHeight="1" thickBot="1" x14ac:dyDescent="0.3">
      <c r="A26" s="78">
        <v>20</v>
      </c>
      <c r="B26" s="95" t="s">
        <v>312</v>
      </c>
      <c r="C26" s="96" t="s">
        <v>164</v>
      </c>
      <c r="D26" s="96"/>
      <c r="E26" s="83" t="s">
        <v>304</v>
      </c>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row>
    <row r="27" spans="1:49" ht="114" x14ac:dyDescent="0.25">
      <c r="A27" s="158">
        <v>21</v>
      </c>
      <c r="B27" s="97" t="s">
        <v>315</v>
      </c>
      <c r="C27" s="97" t="s">
        <v>164</v>
      </c>
      <c r="D27" s="97"/>
      <c r="E27" s="63" t="s">
        <v>316</v>
      </c>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row>
    <row r="28" spans="1:49" ht="29.25" thickBot="1" x14ac:dyDescent="0.3">
      <c r="A28" s="154">
        <v>22</v>
      </c>
      <c r="B28" s="98" t="s">
        <v>418</v>
      </c>
      <c r="C28" s="98" t="s">
        <v>164</v>
      </c>
      <c r="D28" s="99"/>
      <c r="E28" s="120" t="s">
        <v>415</v>
      </c>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row>
    <row r="29" spans="1:49" ht="29.25" thickBot="1" x14ac:dyDescent="0.3">
      <c r="A29" s="78">
        <v>23</v>
      </c>
      <c r="B29" s="100" t="s">
        <v>324</v>
      </c>
      <c r="C29" s="96" t="s">
        <v>164</v>
      </c>
      <c r="D29" s="96"/>
      <c r="E29" s="101" t="s">
        <v>325</v>
      </c>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row>
    <row r="30" spans="1:49" ht="28.5" x14ac:dyDescent="0.25">
      <c r="A30" s="158">
        <v>24</v>
      </c>
      <c r="B30" s="69" t="s">
        <v>352</v>
      </c>
      <c r="C30" s="70" t="s">
        <v>164</v>
      </c>
      <c r="D30" s="70"/>
      <c r="E30" s="93" t="s">
        <v>409</v>
      </c>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row>
    <row r="31" spans="1:49" ht="28.5" x14ac:dyDescent="0.25">
      <c r="A31" s="154">
        <v>25</v>
      </c>
      <c r="B31" s="84" t="s">
        <v>353</v>
      </c>
      <c r="C31" s="85" t="s">
        <v>164</v>
      </c>
      <c r="D31" s="85"/>
      <c r="E31" s="86" t="s">
        <v>410</v>
      </c>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row>
    <row r="32" spans="1:49" ht="28.5" x14ac:dyDescent="0.25">
      <c r="A32" s="154">
        <v>26</v>
      </c>
      <c r="B32" s="84" t="s">
        <v>354</v>
      </c>
      <c r="C32" s="85" t="s">
        <v>164</v>
      </c>
      <c r="D32" s="85"/>
      <c r="E32" s="86" t="s">
        <v>411</v>
      </c>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row>
    <row r="33" spans="1:33" x14ac:dyDescent="0.25">
      <c r="A33" s="154">
        <v>27</v>
      </c>
      <c r="B33" s="84" t="s">
        <v>449</v>
      </c>
      <c r="C33" s="85" t="s">
        <v>164</v>
      </c>
      <c r="D33" s="85"/>
      <c r="E33" s="86" t="s">
        <v>442</v>
      </c>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row>
    <row r="34" spans="1:33" x14ac:dyDescent="0.25">
      <c r="A34" s="154">
        <v>28</v>
      </c>
      <c r="B34" s="84" t="s">
        <v>450</v>
      </c>
      <c r="C34" s="85" t="s">
        <v>164</v>
      </c>
      <c r="D34" s="85"/>
      <c r="E34" s="86" t="s">
        <v>442</v>
      </c>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row>
    <row r="35" spans="1:33" ht="57.75" thickBot="1" x14ac:dyDescent="0.3">
      <c r="A35" s="159">
        <v>29</v>
      </c>
      <c r="B35" s="87" t="s">
        <v>451</v>
      </c>
      <c r="C35" s="88" t="s">
        <v>164</v>
      </c>
      <c r="D35" s="88"/>
      <c r="E35" s="89" t="s">
        <v>452</v>
      </c>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row>
    <row r="36" spans="1:33" ht="28.5" x14ac:dyDescent="0.25">
      <c r="A36" s="158">
        <v>30</v>
      </c>
      <c r="B36" s="142" t="s">
        <v>355</v>
      </c>
      <c r="C36" s="68" t="s">
        <v>164</v>
      </c>
      <c r="D36" s="152"/>
      <c r="E36" s="153" t="s">
        <v>412</v>
      </c>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row>
    <row r="37" spans="1:33" ht="57.75" thickBot="1" x14ac:dyDescent="0.3">
      <c r="A37" s="154">
        <v>31</v>
      </c>
      <c r="B37" s="104" t="s">
        <v>356</v>
      </c>
      <c r="C37" s="105"/>
      <c r="D37" s="76" t="s">
        <v>164</v>
      </c>
      <c r="E37" s="106" t="s">
        <v>413</v>
      </c>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row>
    <row r="38" spans="1:33" ht="28.5" x14ac:dyDescent="0.25">
      <c r="A38" s="158">
        <v>32</v>
      </c>
      <c r="B38" s="107" t="s">
        <v>357</v>
      </c>
      <c r="C38" s="108" t="s">
        <v>164</v>
      </c>
      <c r="D38" s="108"/>
      <c r="E38" s="109" t="s">
        <v>414</v>
      </c>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row>
    <row r="39" spans="1:33" ht="28.5" x14ac:dyDescent="0.25">
      <c r="A39" s="154">
        <v>33</v>
      </c>
      <c r="B39" s="110" t="s">
        <v>358</v>
      </c>
      <c r="C39" s="111" t="s">
        <v>164</v>
      </c>
      <c r="D39" s="111" t="s">
        <v>164</v>
      </c>
      <c r="E39" s="112" t="s">
        <v>359</v>
      </c>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3" ht="15.75" thickBot="1" x14ac:dyDescent="0.3">
      <c r="A40" s="159">
        <v>34</v>
      </c>
      <c r="B40" s="113" t="s">
        <v>360</v>
      </c>
      <c r="C40" s="114" t="s">
        <v>164</v>
      </c>
      <c r="D40" s="114"/>
      <c r="E40" s="115" t="s">
        <v>359</v>
      </c>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row>
    <row r="41" spans="1:33" ht="28.5" x14ac:dyDescent="0.25">
      <c r="A41" s="154">
        <v>35</v>
      </c>
      <c r="B41" s="116" t="s">
        <v>361</v>
      </c>
      <c r="C41" s="103" t="s">
        <v>164</v>
      </c>
      <c r="D41" s="103"/>
      <c r="E41" s="117" t="s">
        <v>414</v>
      </c>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row>
    <row r="42" spans="1:33" ht="29.25" thickBot="1" x14ac:dyDescent="0.3">
      <c r="A42" s="159">
        <v>36</v>
      </c>
      <c r="B42" s="118" t="s">
        <v>362</v>
      </c>
      <c r="C42" s="105" t="s">
        <v>164</v>
      </c>
      <c r="D42" s="105"/>
      <c r="E42" s="119" t="s">
        <v>414</v>
      </c>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row>
    <row r="43" spans="1:33" x14ac:dyDescent="0.25">
      <c r="A43" s="58"/>
      <c r="B43" s="49"/>
      <c r="C43" s="49"/>
      <c r="D43" s="49"/>
      <c r="E43" s="49"/>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row>
    <row r="44" spans="1:33" x14ac:dyDescent="0.25">
      <c r="A44" s="49"/>
      <c r="B44" s="49"/>
      <c r="C44" s="49"/>
      <c r="D44" s="49"/>
      <c r="E44" s="49"/>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row>
    <row r="45" spans="1:33" x14ac:dyDescent="0.25">
      <c r="A45" s="49"/>
      <c r="B45" s="49"/>
      <c r="C45" s="49"/>
      <c r="D45" s="49"/>
      <c r="E45" s="49"/>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row>
    <row r="46" spans="1:33" x14ac:dyDescent="0.25">
      <c r="A46" s="49"/>
      <c r="B46" s="49"/>
      <c r="C46" s="49"/>
      <c r="D46" s="49"/>
      <c r="E46" s="49"/>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row>
    <row r="47" spans="1:33" x14ac:dyDescent="0.25">
      <c r="A47" s="49"/>
      <c r="B47" s="49"/>
      <c r="C47" s="49"/>
      <c r="D47" s="49"/>
      <c r="E47" s="49"/>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row>
    <row r="48" spans="1:33" x14ac:dyDescent="0.25">
      <c r="A48" s="49"/>
      <c r="B48" s="49"/>
      <c r="C48" s="49"/>
      <c r="D48" s="49"/>
      <c r="E48" s="49"/>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row>
    <row r="49" spans="1:33" x14ac:dyDescent="0.25">
      <c r="A49" s="49"/>
      <c r="B49" s="49"/>
      <c r="C49" s="49"/>
      <c r="D49" s="49"/>
      <c r="E49" s="49"/>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row>
    <row r="50" spans="1:33" x14ac:dyDescent="0.25">
      <c r="A50" s="49"/>
      <c r="B50" s="49"/>
      <c r="C50" s="49"/>
      <c r="D50" s="49"/>
      <c r="E50" s="49"/>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row>
    <row r="51" spans="1:33" x14ac:dyDescent="0.25">
      <c r="A51" s="45"/>
      <c r="B51" s="49"/>
      <c r="C51" s="49"/>
      <c r="D51" s="49"/>
      <c r="E51" s="49"/>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row>
    <row r="52" spans="1:33" x14ac:dyDescent="0.25">
      <c r="A52" s="45"/>
      <c r="B52" s="49"/>
      <c r="C52" s="49"/>
      <c r="D52" s="49"/>
      <c r="E52" s="49"/>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row>
    <row r="53" spans="1:33" x14ac:dyDescent="0.25">
      <c r="A53" s="45"/>
      <c r="B53" s="49"/>
      <c r="C53" s="49"/>
      <c r="D53" s="49"/>
      <c r="E53" s="49"/>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row>
    <row r="54" spans="1:33" x14ac:dyDescent="0.25">
      <c r="A54" s="45"/>
      <c r="B54" s="49"/>
      <c r="C54" s="49"/>
      <c r="D54" s="49"/>
      <c r="E54" s="49"/>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row>
    <row r="55" spans="1:33" x14ac:dyDescent="0.25">
      <c r="A55" s="45"/>
      <c r="B55" s="49"/>
      <c r="C55" s="49"/>
      <c r="D55" s="49"/>
      <c r="E55" s="49"/>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row>
    <row r="56" spans="1:33" x14ac:dyDescent="0.25">
      <c r="A56" s="45"/>
      <c r="B56" s="49"/>
      <c r="C56" s="49"/>
      <c r="D56" s="49"/>
      <c r="E56" s="49"/>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row>
    <row r="57" spans="1:33" x14ac:dyDescent="0.25">
      <c r="A57" s="45"/>
      <c r="B57" s="49"/>
      <c r="C57" s="49"/>
      <c r="D57" s="49"/>
      <c r="E57" s="49"/>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row>
    <row r="58" spans="1:33" x14ac:dyDescent="0.25">
      <c r="A58" s="45"/>
      <c r="B58" s="49"/>
      <c r="C58" s="49"/>
      <c r="D58" s="49"/>
      <c r="E58" s="49"/>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row>
    <row r="59" spans="1:33" ht="19.5" customHeight="1" x14ac:dyDescent="0.25">
      <c r="A59" s="45"/>
      <c r="B59" s="49"/>
      <c r="C59" s="49"/>
      <c r="D59" s="49"/>
      <c r="E59" s="49"/>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row>
    <row r="60" spans="1:33" x14ac:dyDescent="0.25">
      <c r="A60" s="45"/>
      <c r="B60" s="49"/>
      <c r="C60" s="49"/>
      <c r="D60" s="49"/>
      <c r="E60" s="49"/>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row>
    <row r="61" spans="1:33" x14ac:dyDescent="0.25">
      <c r="A61" s="45"/>
      <c r="B61" s="49"/>
      <c r="C61" s="49"/>
      <c r="D61" s="49"/>
      <c r="E61" s="49"/>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row>
    <row r="62" spans="1:33" x14ac:dyDescent="0.25">
      <c r="A62" s="45"/>
      <c r="B62" s="49"/>
      <c r="C62" s="49"/>
      <c r="D62" s="49"/>
      <c r="E62" s="49"/>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row>
    <row r="63" spans="1:33" x14ac:dyDescent="0.25">
      <c r="A63" s="45"/>
      <c r="B63" s="49"/>
      <c r="C63" s="49"/>
      <c r="D63" s="49"/>
      <c r="E63" s="49"/>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row>
    <row r="64" spans="1:33" x14ac:dyDescent="0.25">
      <c r="A64" s="45"/>
      <c r="B64" s="49"/>
      <c r="C64" s="49"/>
      <c r="D64" s="49"/>
      <c r="E64" s="49"/>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row>
    <row r="65" spans="1:42" x14ac:dyDescent="0.25">
      <c r="A65" s="45"/>
      <c r="B65" s="49"/>
      <c r="C65" s="49"/>
      <c r="D65" s="49"/>
      <c r="E65" s="49"/>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row>
    <row r="66" spans="1:42" x14ac:dyDescent="0.25">
      <c r="A66" s="45"/>
      <c r="B66" s="49"/>
      <c r="C66" s="49"/>
      <c r="D66" s="49"/>
      <c r="E66" s="49"/>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row>
    <row r="67" spans="1:42" x14ac:dyDescent="0.25">
      <c r="A67" s="45"/>
      <c r="B67" s="49"/>
      <c r="C67" s="49"/>
      <c r="D67" s="49"/>
      <c r="E67" s="49"/>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row>
    <row r="68" spans="1:42" x14ac:dyDescent="0.25">
      <c r="A68" s="45"/>
      <c r="B68" s="49"/>
      <c r="C68" s="49"/>
      <c r="D68" s="49"/>
      <c r="E68" s="49"/>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row>
    <row r="69" spans="1:42" x14ac:dyDescent="0.25">
      <c r="A69" s="45"/>
      <c r="B69" s="49"/>
      <c r="C69" s="49"/>
      <c r="D69" s="49"/>
      <c r="E69" s="49"/>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row>
    <row r="70" spans="1:42" x14ac:dyDescent="0.25">
      <c r="A70" s="45"/>
      <c r="B70" s="49"/>
      <c r="C70" s="49"/>
      <c r="D70" s="49"/>
      <c r="E70" s="49"/>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row>
    <row r="71" spans="1:42" x14ac:dyDescent="0.25">
      <c r="A71" s="45"/>
      <c r="B71" s="49"/>
      <c r="C71" s="49"/>
      <c r="D71" s="49"/>
      <c r="E71" s="49"/>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row>
    <row r="72" spans="1:42" x14ac:dyDescent="0.25">
      <c r="A72" s="45"/>
      <c r="B72" s="49"/>
      <c r="C72" s="49"/>
      <c r="D72" s="49"/>
      <c r="E72" s="49"/>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row>
    <row r="73" spans="1:42" x14ac:dyDescent="0.25">
      <c r="A73" s="45"/>
      <c r="B73" s="49"/>
      <c r="C73" s="49"/>
      <c r="D73" s="49"/>
      <c r="E73" s="49"/>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row>
    <row r="74" spans="1:42" x14ac:dyDescent="0.25">
      <c r="A74" s="45"/>
      <c r="B74" s="49"/>
      <c r="C74" s="49"/>
      <c r="D74" s="49"/>
      <c r="E74" s="49"/>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L74" s="45"/>
      <c r="AM74" s="45"/>
      <c r="AN74" s="45"/>
      <c r="AO74" s="45"/>
      <c r="AP74" s="45"/>
    </row>
    <row r="75" spans="1:42" x14ac:dyDescent="0.25">
      <c r="A75" s="45"/>
      <c r="B75" s="49"/>
      <c r="C75" s="49"/>
      <c r="D75" s="49"/>
      <c r="E75" s="49"/>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L75" s="45"/>
      <c r="AM75" s="45"/>
      <c r="AN75" s="45"/>
      <c r="AO75" s="45"/>
      <c r="AP75" s="45"/>
    </row>
    <row r="76" spans="1:42" x14ac:dyDescent="0.25">
      <c r="A76" s="45"/>
      <c r="B76" s="49"/>
      <c r="C76" s="49"/>
      <c r="D76" s="49"/>
      <c r="E76" s="49"/>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L76" s="45"/>
      <c r="AM76" s="45"/>
      <c r="AN76" s="45"/>
      <c r="AO76" s="45"/>
      <c r="AP76" s="45"/>
    </row>
    <row r="77" spans="1:42" x14ac:dyDescent="0.25">
      <c r="A77" s="45"/>
      <c r="B77" s="49"/>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L77" s="45"/>
      <c r="AM77" s="45"/>
      <c r="AN77" s="45"/>
      <c r="AO77" s="45"/>
      <c r="AP77" s="45"/>
    </row>
    <row r="78" spans="1:42" x14ac:dyDescent="0.25">
      <c r="A78" s="45"/>
      <c r="B78" s="49"/>
      <c r="C78" s="45"/>
      <c r="D78" s="45"/>
      <c r="E78" s="45"/>
      <c r="F78" s="45"/>
      <c r="G78" s="49"/>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L78" s="45"/>
      <c r="AM78" s="45"/>
      <c r="AN78" s="45"/>
      <c r="AO78" s="45"/>
      <c r="AP78" s="45"/>
    </row>
    <row r="79" spans="1:42" x14ac:dyDescent="0.25">
      <c r="A79" s="45"/>
      <c r="B79" s="49"/>
      <c r="C79" s="45"/>
      <c r="D79" s="45"/>
      <c r="E79" s="45"/>
      <c r="F79" s="45"/>
      <c r="G79" s="49"/>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L79" s="45"/>
      <c r="AM79" s="45"/>
      <c r="AN79" s="45"/>
      <c r="AO79" s="45"/>
      <c r="AP79" s="45"/>
    </row>
    <row r="80" spans="1:42" x14ac:dyDescent="0.25">
      <c r="A80" s="45"/>
      <c r="B80" s="49"/>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L80" s="45"/>
      <c r="AM80" s="45"/>
      <c r="AN80" s="45"/>
      <c r="AO80" s="45"/>
      <c r="AP80" s="45"/>
    </row>
    <row r="81" spans="1:33" x14ac:dyDescent="0.25">
      <c r="A81" s="45"/>
      <c r="B81" s="49"/>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row>
    <row r="82" spans="1:33" x14ac:dyDescent="0.25">
      <c r="A82" s="45"/>
      <c r="B82" s="49"/>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row>
    <row r="83" spans="1:33" ht="15.75" customHeight="1" x14ac:dyDescent="0.25">
      <c r="A83" s="45"/>
      <c r="B83" s="49"/>
      <c r="C83" s="45"/>
      <c r="D83" s="45"/>
      <c r="E83" s="45"/>
      <c r="F83" s="45"/>
      <c r="G83" s="45"/>
      <c r="H83" s="45"/>
      <c r="I83" s="45"/>
      <c r="J83" s="45"/>
      <c r="K83" s="45"/>
      <c r="L83" s="45"/>
      <c r="M83" s="45"/>
      <c r="N83" s="45"/>
      <c r="O83" s="45"/>
      <c r="P83" s="45"/>
      <c r="Q83" s="45"/>
      <c r="R83" s="45"/>
      <c r="S83" s="45"/>
      <c r="T83" s="45"/>
      <c r="U83" s="45"/>
    </row>
    <row r="84" spans="1:33" ht="15.75" customHeight="1" x14ac:dyDescent="0.25">
      <c r="A84" s="45"/>
      <c r="B84" s="49"/>
      <c r="C84" s="45"/>
      <c r="D84" s="45"/>
      <c r="E84" s="45"/>
      <c r="F84" s="45"/>
      <c r="G84" s="45"/>
      <c r="H84" s="45"/>
      <c r="I84" s="45"/>
      <c r="J84" s="45"/>
      <c r="K84" s="45"/>
      <c r="L84" s="45"/>
      <c r="M84" s="45"/>
      <c r="N84" s="45"/>
      <c r="O84" s="45"/>
      <c r="P84" s="45"/>
      <c r="Q84" s="45"/>
      <c r="R84" s="45"/>
      <c r="S84" s="45"/>
      <c r="T84" s="45"/>
      <c r="U84" s="45"/>
    </row>
    <row r="85" spans="1:33" x14ac:dyDescent="0.25">
      <c r="A85" s="45"/>
      <c r="B85" s="49"/>
      <c r="C85" s="45"/>
      <c r="D85" s="45"/>
      <c r="E85" s="45"/>
      <c r="F85" s="45"/>
      <c r="G85" s="45"/>
      <c r="H85" s="45"/>
      <c r="I85" s="45"/>
      <c r="J85" s="45"/>
      <c r="K85" s="45"/>
      <c r="L85" s="45"/>
      <c r="M85" s="45"/>
      <c r="N85" s="45"/>
      <c r="O85" s="45"/>
      <c r="P85" s="45"/>
      <c r="Q85" s="45"/>
      <c r="R85" s="45"/>
      <c r="S85" s="45"/>
      <c r="T85" s="45"/>
      <c r="U85" s="45"/>
    </row>
    <row r="86" spans="1:33" ht="57.75" customHeight="1" x14ac:dyDescent="0.25">
      <c r="A86" s="45"/>
      <c r="B86" s="49"/>
      <c r="C86" s="45"/>
      <c r="D86" s="45"/>
      <c r="E86" s="45"/>
      <c r="F86" s="45"/>
      <c r="G86" s="45"/>
      <c r="H86" s="45"/>
      <c r="I86" s="45"/>
      <c r="J86" s="45"/>
      <c r="K86" s="45"/>
      <c r="L86" s="45"/>
      <c r="M86" s="45"/>
      <c r="N86" s="45"/>
      <c r="O86" s="45"/>
      <c r="P86" s="45"/>
      <c r="Q86" s="45"/>
      <c r="R86" s="45"/>
      <c r="S86" s="45"/>
      <c r="T86" s="45"/>
      <c r="U86" s="45"/>
    </row>
    <row r="87" spans="1:33" x14ac:dyDescent="0.25">
      <c r="A87" s="45"/>
      <c r="B87" s="49"/>
      <c r="C87" s="45"/>
      <c r="D87" s="45"/>
      <c r="E87" s="45"/>
      <c r="F87" s="45"/>
      <c r="G87" s="45"/>
      <c r="H87" s="45"/>
      <c r="I87" s="45"/>
      <c r="J87" s="45"/>
      <c r="K87" s="45"/>
      <c r="L87" s="45"/>
      <c r="M87" s="45"/>
      <c r="N87" s="45"/>
      <c r="O87" s="45"/>
      <c r="P87" s="45"/>
      <c r="Q87" s="45"/>
      <c r="R87" s="45"/>
      <c r="S87" s="45"/>
      <c r="T87" s="45"/>
      <c r="U87" s="45"/>
    </row>
    <row r="88" spans="1:33" x14ac:dyDescent="0.25">
      <c r="A88" s="45"/>
      <c r="B88" s="49"/>
      <c r="C88" s="45"/>
      <c r="D88" s="45"/>
      <c r="E88" s="45"/>
      <c r="F88" s="45"/>
      <c r="G88" s="45"/>
      <c r="H88" s="45"/>
      <c r="I88" s="45"/>
      <c r="J88" s="45"/>
      <c r="K88" s="45"/>
      <c r="L88" s="45"/>
      <c r="M88" s="45"/>
      <c r="N88" s="45"/>
      <c r="O88" s="45"/>
      <c r="P88" s="45"/>
      <c r="Q88" s="45"/>
      <c r="R88" s="45"/>
      <c r="S88" s="45"/>
      <c r="T88" s="45"/>
      <c r="U88" s="45"/>
    </row>
    <row r="89" spans="1:33" x14ac:dyDescent="0.25">
      <c r="A89" s="45"/>
      <c r="B89" s="49"/>
      <c r="C89" s="45"/>
      <c r="D89" s="45"/>
      <c r="E89" s="45"/>
      <c r="F89" s="45"/>
      <c r="G89" s="45"/>
      <c r="H89" s="45"/>
      <c r="I89" s="45"/>
      <c r="J89" s="45"/>
      <c r="K89" s="45"/>
      <c r="L89" s="45"/>
      <c r="M89" s="45"/>
      <c r="N89" s="45"/>
      <c r="O89" s="45"/>
      <c r="P89" s="45"/>
      <c r="Q89" s="45"/>
      <c r="R89" s="45"/>
      <c r="S89" s="45"/>
      <c r="T89" s="45"/>
      <c r="U89" s="45"/>
    </row>
    <row r="90" spans="1:33" x14ac:dyDescent="0.25">
      <c r="A90" s="45"/>
      <c r="B90" s="49"/>
      <c r="C90" s="45"/>
      <c r="D90" s="45"/>
      <c r="E90" s="45"/>
      <c r="F90" s="45"/>
      <c r="G90" s="45"/>
      <c r="H90" s="45"/>
      <c r="I90" s="45"/>
      <c r="J90" s="45"/>
      <c r="K90" s="45"/>
      <c r="L90" s="45"/>
      <c r="M90" s="45"/>
      <c r="N90" s="45"/>
      <c r="O90" s="45"/>
      <c r="P90" s="45"/>
      <c r="Q90" s="45"/>
      <c r="R90" s="45"/>
      <c r="S90" s="45"/>
      <c r="T90" s="45"/>
      <c r="U90" s="45"/>
    </row>
    <row r="91" spans="1:33" x14ac:dyDescent="0.25">
      <c r="A91" s="45"/>
      <c r="B91" s="49"/>
      <c r="C91" s="45"/>
      <c r="D91" s="45"/>
      <c r="E91" s="45"/>
      <c r="F91" s="45"/>
      <c r="G91" s="45"/>
      <c r="H91" s="45"/>
      <c r="I91" s="45"/>
      <c r="J91" s="45"/>
      <c r="K91" s="45"/>
      <c r="L91" s="45"/>
      <c r="M91" s="45"/>
      <c r="N91" s="45"/>
      <c r="O91" s="45"/>
      <c r="P91" s="45"/>
      <c r="Q91" s="45"/>
      <c r="R91" s="45"/>
      <c r="S91" s="45"/>
      <c r="T91" s="45"/>
      <c r="U91" s="45"/>
    </row>
    <row r="92" spans="1:33" x14ac:dyDescent="0.25">
      <c r="A92" s="45"/>
      <c r="B92" s="49"/>
      <c r="C92" s="45"/>
      <c r="D92" s="45"/>
      <c r="E92" s="45"/>
      <c r="F92" s="45"/>
      <c r="G92" s="45"/>
      <c r="H92" s="45"/>
      <c r="I92" s="45"/>
      <c r="J92" s="45"/>
      <c r="K92" s="45"/>
      <c r="L92" s="45"/>
      <c r="M92" s="45"/>
      <c r="N92" s="45"/>
      <c r="O92" s="45"/>
      <c r="P92" s="45"/>
      <c r="Q92" s="45"/>
      <c r="R92" s="45"/>
      <c r="S92" s="45"/>
      <c r="T92" s="45"/>
      <c r="U92" s="45"/>
    </row>
    <row r="93" spans="1:33" x14ac:dyDescent="0.25">
      <c r="A93" s="45"/>
      <c r="B93" s="49"/>
      <c r="C93" s="45"/>
      <c r="D93" s="45"/>
      <c r="E93" s="45"/>
      <c r="F93" s="45"/>
      <c r="G93" s="45"/>
      <c r="H93" s="45"/>
      <c r="I93" s="45"/>
      <c r="J93" s="45"/>
      <c r="K93" s="45"/>
      <c r="L93" s="45"/>
      <c r="M93" s="45"/>
      <c r="N93" s="45"/>
      <c r="O93" s="45"/>
      <c r="P93" s="45"/>
      <c r="Q93" s="45"/>
      <c r="R93" s="45"/>
      <c r="S93" s="45"/>
      <c r="T93" s="45"/>
      <c r="U93" s="45"/>
    </row>
    <row r="94" spans="1:33" x14ac:dyDescent="0.25">
      <c r="A94" s="45"/>
      <c r="B94" s="49"/>
      <c r="C94" s="45"/>
      <c r="D94" s="45"/>
      <c r="E94" s="45"/>
      <c r="F94" s="45"/>
      <c r="G94" s="45"/>
      <c r="H94" s="45"/>
      <c r="I94" s="45"/>
      <c r="J94" s="45"/>
      <c r="K94" s="45"/>
      <c r="L94" s="45"/>
      <c r="M94" s="45"/>
      <c r="N94" s="45"/>
      <c r="O94" s="45"/>
      <c r="P94" s="45"/>
      <c r="Q94" s="45"/>
      <c r="R94" s="45"/>
      <c r="S94" s="45"/>
      <c r="T94" s="45"/>
      <c r="U94" s="45"/>
    </row>
    <row r="95" spans="1:33" x14ac:dyDescent="0.25">
      <c r="A95" s="45"/>
      <c r="B95" s="49"/>
      <c r="C95" s="45"/>
      <c r="D95" s="45"/>
      <c r="E95" s="45"/>
      <c r="F95" s="45"/>
      <c r="G95" s="45"/>
      <c r="H95" s="45"/>
      <c r="I95" s="45"/>
      <c r="J95" s="45"/>
      <c r="K95" s="45"/>
      <c r="L95" s="45"/>
      <c r="M95" s="45"/>
      <c r="N95" s="45"/>
      <c r="O95" s="45"/>
      <c r="P95" s="45"/>
      <c r="Q95" s="45"/>
      <c r="R95" s="45"/>
      <c r="S95" s="45"/>
      <c r="T95" s="45"/>
      <c r="U95" s="45"/>
    </row>
    <row r="96" spans="1:33" x14ac:dyDescent="0.25">
      <c r="A96" s="45"/>
      <c r="B96" s="49"/>
      <c r="C96" s="45"/>
      <c r="D96" s="45"/>
      <c r="E96" s="45"/>
      <c r="F96" s="45"/>
      <c r="G96" s="45"/>
      <c r="H96" s="45"/>
      <c r="I96" s="45"/>
      <c r="J96" s="45"/>
      <c r="K96" s="45"/>
      <c r="L96" s="45"/>
      <c r="M96" s="45"/>
      <c r="N96" s="45"/>
      <c r="O96" s="45"/>
      <c r="P96" s="45"/>
      <c r="Q96" s="45"/>
      <c r="R96" s="45"/>
      <c r="S96" s="45"/>
      <c r="T96" s="45"/>
      <c r="U96" s="45"/>
    </row>
    <row r="97" spans="1:21" x14ac:dyDescent="0.25">
      <c r="A97" s="45"/>
      <c r="B97" s="49"/>
      <c r="C97" s="45"/>
      <c r="D97" s="45"/>
      <c r="E97" s="45"/>
      <c r="F97" s="45"/>
      <c r="G97" s="45"/>
      <c r="H97" s="45"/>
      <c r="I97" s="45"/>
      <c r="J97" s="45"/>
      <c r="K97" s="45"/>
      <c r="L97" s="45"/>
      <c r="M97" s="45"/>
      <c r="N97" s="45"/>
      <c r="O97" s="45"/>
      <c r="P97" s="45"/>
      <c r="Q97" s="45"/>
      <c r="R97" s="45"/>
      <c r="S97" s="45"/>
      <c r="T97" s="45"/>
      <c r="U97" s="45"/>
    </row>
    <row r="98" spans="1:21" x14ac:dyDescent="0.25">
      <c r="A98" s="45"/>
      <c r="B98" s="49"/>
      <c r="C98" s="45"/>
      <c r="D98" s="45"/>
      <c r="E98" s="45"/>
      <c r="F98" s="45"/>
      <c r="G98" s="45"/>
      <c r="H98" s="45"/>
      <c r="I98" s="45"/>
      <c r="J98" s="45"/>
      <c r="K98" s="45"/>
      <c r="L98" s="45"/>
      <c r="M98" s="45"/>
      <c r="N98" s="45"/>
      <c r="O98" s="45"/>
      <c r="P98" s="45"/>
      <c r="Q98" s="45"/>
      <c r="R98" s="45"/>
      <c r="S98" s="45"/>
      <c r="T98" s="45"/>
      <c r="U98" s="45"/>
    </row>
    <row r="99" spans="1:21" x14ac:dyDescent="0.25">
      <c r="A99" s="45"/>
      <c r="B99" s="49"/>
      <c r="C99" s="45"/>
      <c r="D99" s="45"/>
      <c r="E99" s="45"/>
      <c r="F99" s="45"/>
      <c r="G99" s="45"/>
      <c r="H99" s="45"/>
      <c r="I99" s="45"/>
      <c r="J99" s="45"/>
      <c r="K99" s="45"/>
      <c r="L99" s="45"/>
      <c r="M99" s="45"/>
      <c r="N99" s="45"/>
      <c r="O99" s="45"/>
      <c r="P99" s="45"/>
      <c r="Q99" s="45"/>
      <c r="R99" s="45"/>
      <c r="S99" s="45"/>
      <c r="T99" s="45"/>
      <c r="U99" s="45"/>
    </row>
    <row r="100" spans="1:21" x14ac:dyDescent="0.25">
      <c r="A100" s="45"/>
      <c r="B100" s="49"/>
      <c r="C100" s="45"/>
      <c r="D100" s="45"/>
      <c r="E100" s="45"/>
      <c r="F100" s="45"/>
      <c r="G100" s="45"/>
      <c r="H100" s="45"/>
      <c r="I100" s="45"/>
      <c r="J100" s="45"/>
      <c r="K100" s="45"/>
      <c r="L100" s="45"/>
      <c r="M100" s="45"/>
      <c r="N100" s="45"/>
      <c r="O100" s="45"/>
      <c r="P100" s="45"/>
      <c r="Q100" s="45"/>
      <c r="R100" s="45"/>
      <c r="S100" s="45"/>
      <c r="T100" s="45"/>
      <c r="U100" s="45"/>
    </row>
    <row r="101" spans="1:21" x14ac:dyDescent="0.25">
      <c r="A101" s="45"/>
      <c r="B101" s="49"/>
      <c r="C101" s="45"/>
      <c r="D101" s="45"/>
      <c r="E101" s="45"/>
      <c r="F101" s="45"/>
      <c r="G101" s="45"/>
      <c r="H101" s="45"/>
      <c r="I101" s="45"/>
      <c r="J101" s="45"/>
      <c r="K101" s="45"/>
      <c r="L101" s="45"/>
      <c r="M101" s="45"/>
      <c r="N101" s="45"/>
      <c r="O101" s="45"/>
      <c r="P101" s="45"/>
      <c r="Q101" s="45"/>
      <c r="R101" s="45"/>
      <c r="S101" s="45"/>
      <c r="T101" s="45"/>
      <c r="U101" s="45"/>
    </row>
    <row r="102" spans="1:21" ht="15.75" thickBot="1" x14ac:dyDescent="0.3">
      <c r="A102" s="45"/>
      <c r="B102" s="49"/>
      <c r="C102" s="45"/>
      <c r="D102" s="45"/>
      <c r="E102" s="45"/>
      <c r="F102" s="45"/>
      <c r="G102" s="45"/>
      <c r="H102" s="45"/>
      <c r="I102" s="45"/>
      <c r="J102" s="45"/>
      <c r="K102" s="45"/>
      <c r="L102" s="45"/>
      <c r="M102" s="45"/>
      <c r="N102" s="45"/>
      <c r="O102" s="45"/>
      <c r="P102" s="45"/>
      <c r="Q102" s="45"/>
      <c r="R102" s="45"/>
      <c r="S102" s="45"/>
      <c r="T102" s="45"/>
      <c r="U102" s="45"/>
    </row>
    <row r="103" spans="1:21" x14ac:dyDescent="0.25">
      <c r="A103" s="45"/>
      <c r="B103" s="49"/>
      <c r="C103" s="45"/>
      <c r="D103" s="45"/>
      <c r="E103" s="45"/>
      <c r="F103" s="45"/>
      <c r="G103" s="50"/>
      <c r="H103" s="45"/>
      <c r="I103" s="45"/>
      <c r="J103" s="45"/>
      <c r="K103" s="45"/>
      <c r="L103" s="45"/>
      <c r="M103" s="45"/>
      <c r="N103" s="45"/>
      <c r="O103" s="45"/>
      <c r="P103" s="45"/>
      <c r="Q103" s="45"/>
      <c r="R103" s="45"/>
      <c r="S103" s="45"/>
      <c r="T103" s="45"/>
      <c r="U103" s="45"/>
    </row>
    <row r="104" spans="1:21" x14ac:dyDescent="0.25">
      <c r="A104" s="45"/>
      <c r="B104" s="49"/>
      <c r="C104" s="45"/>
      <c r="D104" s="45"/>
      <c r="E104" s="45"/>
      <c r="F104" s="45"/>
      <c r="G104" s="45"/>
      <c r="H104" s="45"/>
      <c r="I104" s="45"/>
      <c r="J104" s="45"/>
      <c r="K104" s="45"/>
      <c r="L104" s="45"/>
      <c r="M104" s="45"/>
      <c r="N104" s="45"/>
      <c r="O104" s="45"/>
      <c r="P104" s="45"/>
      <c r="Q104" s="45"/>
      <c r="R104" s="45"/>
      <c r="S104" s="45"/>
      <c r="T104" s="45"/>
      <c r="U104" s="45"/>
    </row>
    <row r="105" spans="1:21" x14ac:dyDescent="0.25">
      <c r="A105" s="45"/>
      <c r="B105" s="49"/>
      <c r="C105" s="45"/>
      <c r="D105" s="45"/>
      <c r="E105" s="45"/>
      <c r="F105" s="45"/>
      <c r="G105" s="45"/>
      <c r="H105" s="45"/>
      <c r="I105" s="45"/>
      <c r="J105" s="45"/>
      <c r="K105" s="45"/>
      <c r="L105" s="45"/>
      <c r="M105" s="45"/>
      <c r="N105" s="45"/>
      <c r="O105" s="45"/>
      <c r="P105" s="45"/>
      <c r="Q105" s="45"/>
      <c r="R105" s="45"/>
      <c r="S105" s="45"/>
      <c r="T105" s="45"/>
      <c r="U105" s="45"/>
    </row>
    <row r="106" spans="1:21" x14ac:dyDescent="0.25">
      <c r="A106" s="45"/>
      <c r="B106" s="49"/>
      <c r="C106" s="45"/>
      <c r="D106" s="45"/>
      <c r="E106" s="45"/>
      <c r="F106" s="45"/>
      <c r="G106" s="45"/>
      <c r="H106" s="45"/>
      <c r="I106" s="45"/>
      <c r="J106" s="45"/>
      <c r="K106" s="45"/>
      <c r="L106" s="45"/>
      <c r="M106" s="45"/>
      <c r="N106" s="45"/>
      <c r="O106" s="45"/>
      <c r="P106" s="45"/>
      <c r="Q106" s="45"/>
      <c r="R106" s="45"/>
      <c r="S106" s="45"/>
      <c r="T106" s="45"/>
      <c r="U106" s="45"/>
    </row>
    <row r="107" spans="1:21" x14ac:dyDescent="0.25">
      <c r="A107" s="45"/>
      <c r="B107" s="49"/>
      <c r="C107" s="45"/>
      <c r="D107" s="45"/>
      <c r="E107" s="45"/>
      <c r="F107" s="45"/>
      <c r="G107" s="45"/>
      <c r="H107" s="45"/>
      <c r="I107" s="45"/>
      <c r="J107" s="45"/>
      <c r="K107" s="45"/>
      <c r="L107" s="45"/>
      <c r="M107" s="45"/>
      <c r="N107" s="45"/>
      <c r="O107" s="45"/>
      <c r="P107" s="45"/>
      <c r="Q107" s="45"/>
      <c r="R107" s="45"/>
      <c r="S107" s="45"/>
      <c r="T107" s="45"/>
      <c r="U107" s="45"/>
    </row>
    <row r="108" spans="1:21" x14ac:dyDescent="0.25">
      <c r="A108" s="45"/>
      <c r="B108" s="49"/>
      <c r="C108" s="45"/>
      <c r="D108" s="45"/>
      <c r="E108" s="45"/>
      <c r="F108" s="45"/>
      <c r="G108" s="45"/>
      <c r="H108" s="45"/>
      <c r="I108" s="45"/>
      <c r="J108" s="45"/>
      <c r="K108" s="45"/>
      <c r="L108" s="45"/>
      <c r="M108" s="45"/>
      <c r="N108" s="45"/>
      <c r="O108" s="45"/>
      <c r="P108" s="45"/>
      <c r="Q108" s="45"/>
      <c r="R108" s="45"/>
      <c r="S108" s="45"/>
      <c r="T108" s="45"/>
      <c r="U108" s="45"/>
    </row>
    <row r="109" spans="1:21" x14ac:dyDescent="0.25">
      <c r="A109" s="45"/>
      <c r="B109" s="49"/>
      <c r="C109" s="45"/>
      <c r="D109" s="45"/>
      <c r="E109" s="45"/>
      <c r="F109" s="45"/>
      <c r="G109" s="45"/>
      <c r="H109" s="45"/>
      <c r="I109" s="45"/>
      <c r="J109" s="45"/>
      <c r="K109" s="45"/>
      <c r="L109" s="45"/>
      <c r="M109" s="45"/>
      <c r="N109" s="45"/>
      <c r="O109" s="45"/>
      <c r="P109" s="45"/>
      <c r="Q109" s="45"/>
      <c r="R109" s="45"/>
      <c r="S109" s="45"/>
      <c r="T109" s="45"/>
      <c r="U109" s="45"/>
    </row>
    <row r="110" spans="1:21" x14ac:dyDescent="0.25">
      <c r="A110" s="45"/>
      <c r="B110" s="49"/>
      <c r="C110" s="45"/>
      <c r="D110" s="45"/>
      <c r="E110" s="45"/>
      <c r="F110" s="45"/>
      <c r="G110" s="45"/>
      <c r="H110" s="45"/>
      <c r="I110" s="45"/>
      <c r="J110" s="45"/>
      <c r="K110" s="45"/>
      <c r="L110" s="45"/>
      <c r="M110" s="45"/>
      <c r="N110" s="45"/>
      <c r="O110" s="45"/>
    </row>
    <row r="111" spans="1:21" x14ac:dyDescent="0.25">
      <c r="A111" s="45"/>
      <c r="B111" s="49"/>
      <c r="C111" s="45"/>
      <c r="D111" s="45"/>
      <c r="E111" s="45"/>
      <c r="F111" s="45"/>
      <c r="G111" s="45"/>
      <c r="H111" s="45"/>
      <c r="I111" s="45"/>
      <c r="J111" s="45"/>
      <c r="K111" s="45"/>
      <c r="L111" s="45"/>
      <c r="M111" s="45"/>
      <c r="N111" s="45"/>
      <c r="O111" s="45"/>
    </row>
    <row r="112" spans="1:21" x14ac:dyDescent="0.25">
      <c r="A112" s="45"/>
      <c r="B112" s="49"/>
      <c r="C112" s="45"/>
      <c r="D112" s="45"/>
      <c r="E112" s="45"/>
      <c r="F112" s="45"/>
      <c r="G112" s="45"/>
      <c r="H112" s="45"/>
      <c r="I112" s="45"/>
      <c r="J112" s="45"/>
      <c r="K112" s="45"/>
      <c r="L112" s="45"/>
      <c r="M112" s="45"/>
      <c r="N112" s="45"/>
      <c r="O112" s="45"/>
    </row>
    <row r="113" spans="1:31" x14ac:dyDescent="0.25">
      <c r="A113" s="45"/>
      <c r="B113" s="49"/>
      <c r="C113" s="45"/>
      <c r="D113" s="45"/>
      <c r="E113" s="45"/>
      <c r="F113" s="45"/>
      <c r="G113" s="45"/>
      <c r="H113" s="45"/>
      <c r="I113" s="45"/>
      <c r="J113" s="45"/>
      <c r="K113" s="45"/>
      <c r="L113" s="45"/>
      <c r="M113" s="45"/>
      <c r="N113" s="45"/>
      <c r="O113" s="45"/>
    </row>
    <row r="114" spans="1:31" x14ac:dyDescent="0.25">
      <c r="A114" s="45"/>
      <c r="B114" s="49"/>
      <c r="C114" s="45"/>
      <c r="D114" s="45"/>
      <c r="E114" s="45"/>
      <c r="F114" s="45"/>
      <c r="G114" s="45"/>
      <c r="H114" s="45"/>
      <c r="I114" s="45"/>
      <c r="J114" s="45"/>
      <c r="K114" s="45"/>
      <c r="L114" s="45"/>
      <c r="M114" s="45"/>
      <c r="N114" s="45"/>
      <c r="O114" s="45"/>
    </row>
    <row r="115" spans="1:31" x14ac:dyDescent="0.25">
      <c r="A115" s="45"/>
      <c r="B115" s="49"/>
      <c r="C115" s="45"/>
      <c r="D115" s="45"/>
      <c r="E115" s="45"/>
      <c r="F115" s="45"/>
      <c r="G115" s="45"/>
      <c r="H115" s="45"/>
      <c r="I115" s="45"/>
      <c r="J115" s="45"/>
      <c r="K115" s="45"/>
      <c r="L115" s="45"/>
      <c r="M115" s="45"/>
      <c r="N115" s="45"/>
      <c r="O115" s="45"/>
    </row>
    <row r="116" spans="1:31" x14ac:dyDescent="0.25">
      <c r="A116" s="45"/>
      <c r="B116" s="49"/>
      <c r="C116" s="45"/>
      <c r="D116" s="45"/>
      <c r="E116" s="45"/>
      <c r="F116" s="45"/>
      <c r="G116" s="45"/>
      <c r="H116" s="45"/>
      <c r="I116" s="45"/>
      <c r="J116" s="45"/>
      <c r="K116" s="45"/>
      <c r="L116" s="45"/>
      <c r="M116" s="45"/>
      <c r="N116" s="45"/>
      <c r="O116" s="45"/>
    </row>
    <row r="117" spans="1:31" x14ac:dyDescent="0.25">
      <c r="A117" s="45"/>
      <c r="B117" s="49"/>
      <c r="C117" s="45"/>
      <c r="D117" s="45"/>
      <c r="E117" s="45"/>
      <c r="F117" s="45"/>
      <c r="G117" s="45"/>
      <c r="H117" s="45"/>
      <c r="I117" s="45"/>
      <c r="J117" s="45"/>
      <c r="K117" s="45"/>
      <c r="L117" s="45"/>
      <c r="M117" s="45"/>
      <c r="N117" s="45"/>
      <c r="O117" s="45"/>
    </row>
    <row r="118" spans="1:31" x14ac:dyDescent="0.25">
      <c r="A118" s="45"/>
      <c r="B118" s="49"/>
      <c r="C118" s="45"/>
      <c r="D118" s="45"/>
      <c r="E118" s="45"/>
      <c r="F118" s="45"/>
      <c r="G118" s="45"/>
      <c r="H118" s="45"/>
      <c r="I118" s="45"/>
      <c r="J118" s="45"/>
      <c r="K118" s="45"/>
      <c r="L118" s="45"/>
      <c r="M118" s="45"/>
      <c r="N118" s="45"/>
      <c r="O118" s="45"/>
    </row>
    <row r="119" spans="1:31" x14ac:dyDescent="0.25">
      <c r="A119" s="45"/>
      <c r="B119" s="49"/>
      <c r="C119" s="45"/>
      <c r="D119" s="45"/>
      <c r="E119" s="45"/>
      <c r="F119" s="45"/>
      <c r="G119" s="45"/>
      <c r="H119" s="45"/>
      <c r="I119" s="45"/>
      <c r="J119" s="45"/>
      <c r="K119" s="45"/>
      <c r="L119" s="45"/>
      <c r="M119" s="45"/>
      <c r="N119" s="45"/>
      <c r="O119" s="45"/>
    </row>
    <row r="120" spans="1:31" x14ac:dyDescent="0.25">
      <c r="A120" s="45"/>
      <c r="B120" s="45"/>
      <c r="C120" s="45"/>
      <c r="D120" s="45"/>
      <c r="E120" s="45"/>
      <c r="F120" s="45"/>
      <c r="G120" s="45"/>
      <c r="H120" s="45"/>
      <c r="I120" s="45"/>
      <c r="J120" s="45"/>
      <c r="K120" s="45"/>
      <c r="L120" s="45"/>
      <c r="M120" s="45"/>
      <c r="N120" s="45"/>
      <c r="O120" s="45"/>
    </row>
    <row r="121" spans="1:31" x14ac:dyDescent="0.25">
      <c r="A121" s="45"/>
      <c r="B121" s="45"/>
      <c r="C121" s="45"/>
      <c r="D121" s="45"/>
      <c r="E121" s="45"/>
      <c r="F121" s="45"/>
      <c r="G121" s="45"/>
      <c r="H121" s="45"/>
      <c r="I121" s="45"/>
      <c r="J121" s="45"/>
      <c r="K121" s="45"/>
      <c r="L121" s="45"/>
      <c r="M121" s="45"/>
      <c r="N121" s="45"/>
      <c r="O121" s="45"/>
    </row>
    <row r="122" spans="1:31" x14ac:dyDescent="0.25">
      <c r="A122" s="45"/>
      <c r="B122" s="45"/>
      <c r="C122" s="45"/>
      <c r="D122" s="45"/>
      <c r="E122" s="45"/>
      <c r="F122" s="45"/>
      <c r="G122" s="45"/>
      <c r="H122" s="45"/>
      <c r="I122" s="45"/>
      <c r="J122" s="45"/>
      <c r="K122" s="45"/>
      <c r="L122" s="45"/>
      <c r="M122" s="45"/>
      <c r="N122" s="45"/>
      <c r="O122" s="45"/>
    </row>
    <row r="123" spans="1:31" x14ac:dyDescent="0.25">
      <c r="A123" s="45"/>
      <c r="B123" s="45"/>
      <c r="C123" s="45"/>
      <c r="D123" s="45"/>
      <c r="E123" s="45"/>
      <c r="F123" s="45"/>
      <c r="G123" s="45"/>
      <c r="H123" s="45"/>
      <c r="I123" s="45"/>
      <c r="J123" s="45"/>
      <c r="K123" s="45"/>
      <c r="L123" s="45"/>
      <c r="M123" s="45"/>
      <c r="N123" s="45"/>
      <c r="O123" s="45"/>
    </row>
    <row r="124" spans="1:31" x14ac:dyDescent="0.25">
      <c r="A124" s="45"/>
      <c r="B124" s="45"/>
      <c r="C124" s="45"/>
      <c r="D124" s="45"/>
      <c r="E124" s="45"/>
      <c r="F124" s="45"/>
      <c r="G124" s="45"/>
      <c r="H124" s="45"/>
      <c r="I124" s="45"/>
      <c r="J124" s="45"/>
      <c r="K124" s="45"/>
      <c r="L124" s="45"/>
      <c r="M124" s="45"/>
      <c r="N124" s="45"/>
      <c r="O124" s="45"/>
    </row>
    <row r="125" spans="1:31" x14ac:dyDescent="0.25">
      <c r="A125" s="45"/>
      <c r="B125" s="45"/>
      <c r="C125" s="45"/>
      <c r="D125" s="45"/>
      <c r="E125" s="45"/>
      <c r="F125" s="45"/>
      <c r="G125" s="45"/>
      <c r="H125" s="45"/>
      <c r="I125" s="45"/>
      <c r="J125" s="45"/>
      <c r="K125" s="45"/>
      <c r="L125" s="45"/>
      <c r="M125" s="45"/>
      <c r="N125" s="45"/>
      <c r="O125" s="45"/>
    </row>
    <row r="126" spans="1:31" x14ac:dyDescent="0.25">
      <c r="A126" s="45"/>
      <c r="B126" s="45"/>
      <c r="C126" s="45"/>
      <c r="D126" s="45"/>
      <c r="E126" s="45"/>
      <c r="F126" s="45"/>
      <c r="G126" s="45"/>
      <c r="H126" s="45"/>
      <c r="I126" s="45"/>
      <c r="J126" s="45"/>
      <c r="K126" s="45"/>
      <c r="L126" s="45"/>
      <c r="M126" s="45"/>
      <c r="N126" s="45"/>
      <c r="O126" s="45"/>
    </row>
    <row r="127" spans="1:31" x14ac:dyDescent="0.25">
      <c r="A127" s="45"/>
      <c r="B127" s="45"/>
      <c r="C127" s="45"/>
      <c r="D127" s="45"/>
      <c r="E127" s="45"/>
      <c r="F127" s="45"/>
      <c r="G127" s="45"/>
      <c r="H127" s="45"/>
      <c r="I127" s="45"/>
      <c r="J127" s="45"/>
      <c r="K127" s="45"/>
      <c r="L127" s="45"/>
      <c r="M127" s="45"/>
      <c r="N127" s="45"/>
      <c r="O127" s="45"/>
    </row>
    <row r="128" spans="1:31" x14ac:dyDescent="0.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row>
    <row r="129" spans="1:31" x14ac:dyDescent="0.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row>
    <row r="130" spans="1:31" x14ac:dyDescent="0.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row>
    <row r="131" spans="1:31" x14ac:dyDescent="0.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row>
    <row r="132" spans="1:31" x14ac:dyDescent="0.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row>
    <row r="133" spans="1:31" x14ac:dyDescent="0.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row>
    <row r="134" spans="1:31" x14ac:dyDescent="0.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row>
    <row r="135" spans="1:31" x14ac:dyDescent="0.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row>
    <row r="136" spans="1:31" x14ac:dyDescent="0.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row>
    <row r="137" spans="1:31" x14ac:dyDescent="0.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row>
    <row r="138" spans="1:31" x14ac:dyDescent="0.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row>
    <row r="139" spans="1:31" x14ac:dyDescent="0.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row>
    <row r="140" spans="1:31" x14ac:dyDescent="0.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row>
    <row r="141" spans="1:31" x14ac:dyDescent="0.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row>
    <row r="142" spans="1:31" x14ac:dyDescent="0.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row>
    <row r="143" spans="1:31" x14ac:dyDescent="0.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row>
    <row r="144" spans="1:31" x14ac:dyDescent="0.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row>
    <row r="145" spans="1:31" x14ac:dyDescent="0.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row>
    <row r="146" spans="1:31" x14ac:dyDescent="0.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row>
    <row r="147" spans="1:31" x14ac:dyDescent="0.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row>
    <row r="148" spans="1:31" x14ac:dyDescent="0.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row>
    <row r="149" spans="1:31" x14ac:dyDescent="0.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row>
    <row r="150" spans="1:31" x14ac:dyDescent="0.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row>
    <row r="151" spans="1:31" x14ac:dyDescent="0.25">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row>
    <row r="152" spans="1:31" x14ac:dyDescent="0.25">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row>
    <row r="153" spans="1:31" x14ac:dyDescent="0.25">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row>
    <row r="154" spans="1:31" x14ac:dyDescent="0.25">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row>
    <row r="155" spans="1:31" x14ac:dyDescent="0.25">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row>
    <row r="156" spans="1:31" x14ac:dyDescent="0.25">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row>
    <row r="157" spans="1:31" x14ac:dyDescent="0.25">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row>
    <row r="158" spans="1:31" x14ac:dyDescent="0.25">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row>
    <row r="159" spans="1:31" x14ac:dyDescent="0.25">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row>
    <row r="160" spans="1:31" x14ac:dyDescent="0.25">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row>
    <row r="161" spans="1:31" x14ac:dyDescent="0.25">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row>
    <row r="162" spans="1:31" x14ac:dyDescent="0.25">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row>
    <row r="163" spans="1:31" x14ac:dyDescent="0.25">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row>
    <row r="164" spans="1:31" x14ac:dyDescent="0.25">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row>
    <row r="165" spans="1:31" x14ac:dyDescent="0.25">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row>
    <row r="166" spans="1:31" x14ac:dyDescent="0.25">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row>
    <row r="167" spans="1:31" x14ac:dyDescent="0.25">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row>
    <row r="168" spans="1:31" x14ac:dyDescent="0.25">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row>
    <row r="169" spans="1:31" x14ac:dyDescent="0.25">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row>
    <row r="170" spans="1:31" x14ac:dyDescent="0.25">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row>
    <row r="171" spans="1:31" x14ac:dyDescent="0.25">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row>
    <row r="172" spans="1:31" x14ac:dyDescent="0.25">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row>
    <row r="173" spans="1:31" x14ac:dyDescent="0.25">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row>
    <row r="174" spans="1:31" x14ac:dyDescent="0.25">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row>
    <row r="175" spans="1:31" x14ac:dyDescent="0.25">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row>
    <row r="176" spans="1:31" x14ac:dyDescent="0.25">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row>
    <row r="177" spans="1:31" x14ac:dyDescent="0.2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row>
    <row r="178" spans="1:31" x14ac:dyDescent="0.2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row>
    <row r="179" spans="1:31" x14ac:dyDescent="0.2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row>
    <row r="180" spans="1:31" x14ac:dyDescent="0.2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row>
    <row r="181" spans="1:31" x14ac:dyDescent="0.2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row>
    <row r="182" spans="1:31" x14ac:dyDescent="0.2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row>
    <row r="183" spans="1:31" x14ac:dyDescent="0.2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row>
    <row r="184" spans="1:31" x14ac:dyDescent="0.2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row>
    <row r="185" spans="1:31" x14ac:dyDescent="0.25">
      <c r="A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row>
  </sheetData>
  <mergeCells count="9">
    <mergeCell ref="A5:E5"/>
    <mergeCell ref="E3:E4"/>
    <mergeCell ref="C1:C2"/>
    <mergeCell ref="C3:C4"/>
    <mergeCell ref="B1:B2"/>
    <mergeCell ref="B3:B4"/>
    <mergeCell ref="D3:D4"/>
    <mergeCell ref="D1:D2"/>
    <mergeCell ref="E1:E2"/>
  </mergeCells>
  <pageMargins left="0.7" right="0.7" top="0.75" bottom="0.75" header="0.3" footer="0.3"/>
  <pageSetup orientation="portrait" horizont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H128"/>
  <sheetViews>
    <sheetView zoomScaleNormal="100" workbookViewId="0">
      <pane ySplit="8" topLeftCell="A15" activePane="bottomLeft" state="frozen"/>
      <selection pane="bottomLeft" activeCell="F16" sqref="F16"/>
    </sheetView>
  </sheetViews>
  <sheetFormatPr baseColWidth="10" defaultRowHeight="15" x14ac:dyDescent="0.25"/>
  <cols>
    <col min="1" max="1" width="20.42578125" style="21" customWidth="1"/>
    <col min="2" max="2" width="15.7109375" style="21" bestFit="1" customWidth="1"/>
    <col min="3" max="3" width="48.28515625" style="21" customWidth="1"/>
    <col min="4" max="4" width="57.5703125" style="21" customWidth="1"/>
    <col min="5" max="5" width="30.7109375" style="21" bestFit="1" customWidth="1"/>
    <col min="6" max="6" width="24.5703125" style="21" customWidth="1"/>
    <col min="7" max="7" width="28" style="21" bestFit="1" customWidth="1"/>
    <col min="8" max="8" width="37.5703125" style="21" bestFit="1" customWidth="1"/>
    <col min="9" max="16384" width="11.42578125" style="21"/>
  </cols>
  <sheetData>
    <row r="1" spans="1:24" ht="15" customHeight="1" x14ac:dyDescent="0.25">
      <c r="A1" s="122"/>
      <c r="B1" s="381" t="s">
        <v>127</v>
      </c>
      <c r="C1" s="468"/>
      <c r="D1" s="387" t="s">
        <v>128</v>
      </c>
      <c r="E1" s="475"/>
      <c r="F1" s="388"/>
      <c r="G1" s="473" t="s">
        <v>159</v>
      </c>
      <c r="H1" s="379">
        <v>12</v>
      </c>
      <c r="I1" s="20"/>
      <c r="J1" s="20"/>
      <c r="K1" s="20"/>
      <c r="L1" s="20"/>
      <c r="M1" s="20"/>
      <c r="N1" s="20"/>
      <c r="O1" s="20"/>
      <c r="P1" s="20"/>
      <c r="Q1" s="20"/>
      <c r="R1" s="20"/>
      <c r="S1" s="20"/>
      <c r="T1" s="20"/>
      <c r="U1" s="20"/>
      <c r="V1" s="20"/>
    </row>
    <row r="2" spans="1:24" ht="15.75" customHeight="1" thickBot="1" x14ac:dyDescent="0.3">
      <c r="A2" s="123"/>
      <c r="B2" s="385"/>
      <c r="C2" s="469"/>
      <c r="D2" s="391"/>
      <c r="E2" s="476"/>
      <c r="F2" s="392"/>
      <c r="G2" s="474"/>
      <c r="H2" s="380"/>
      <c r="I2" s="20"/>
      <c r="J2" s="20"/>
      <c r="K2" s="20"/>
      <c r="L2" s="20"/>
      <c r="M2" s="20"/>
      <c r="N2" s="20"/>
      <c r="O2" s="20"/>
      <c r="P2" s="20"/>
      <c r="Q2" s="20"/>
      <c r="R2" s="20"/>
      <c r="S2" s="20"/>
      <c r="T2" s="20"/>
      <c r="U2" s="20"/>
      <c r="V2" s="20"/>
    </row>
    <row r="3" spans="1:24" x14ac:dyDescent="0.25">
      <c r="A3" s="123"/>
      <c r="B3" s="383" t="s">
        <v>160</v>
      </c>
      <c r="C3" s="470"/>
      <c r="D3" s="387" t="s">
        <v>239</v>
      </c>
      <c r="E3" s="475"/>
      <c r="F3" s="388"/>
      <c r="G3" s="471" t="s">
        <v>161</v>
      </c>
      <c r="H3" s="464">
        <v>43231</v>
      </c>
      <c r="I3" s="20"/>
      <c r="J3" s="20"/>
      <c r="K3" s="20"/>
      <c r="L3" s="20"/>
      <c r="M3" s="20"/>
      <c r="N3" s="20"/>
      <c r="O3" s="20"/>
      <c r="P3" s="20"/>
      <c r="Q3" s="20"/>
      <c r="R3" s="20"/>
      <c r="S3" s="20"/>
      <c r="T3" s="20"/>
      <c r="U3" s="20"/>
      <c r="V3" s="20"/>
    </row>
    <row r="4" spans="1:24" ht="15.75" thickBot="1" x14ac:dyDescent="0.3">
      <c r="A4" s="124"/>
      <c r="B4" s="385"/>
      <c r="C4" s="469"/>
      <c r="D4" s="391"/>
      <c r="E4" s="476"/>
      <c r="F4" s="392"/>
      <c r="G4" s="472"/>
      <c r="H4" s="380"/>
      <c r="I4" s="20"/>
      <c r="J4" s="20"/>
      <c r="K4" s="20"/>
      <c r="L4" s="20"/>
      <c r="M4" s="20"/>
      <c r="N4" s="20"/>
      <c r="O4" s="20"/>
      <c r="P4" s="20"/>
      <c r="Q4" s="20"/>
      <c r="R4" s="20"/>
      <c r="S4" s="20"/>
      <c r="T4" s="20"/>
      <c r="U4" s="20"/>
      <c r="V4" s="20"/>
      <c r="W4" s="20"/>
      <c r="X4" s="20"/>
    </row>
    <row r="5" spans="1:24" ht="15" customHeight="1" x14ac:dyDescent="0.25">
      <c r="A5" s="370" t="s">
        <v>71</v>
      </c>
      <c r="B5" s="371"/>
      <c r="C5" s="371"/>
      <c r="D5" s="371"/>
      <c r="E5" s="371"/>
      <c r="F5" s="371"/>
      <c r="G5" s="371"/>
      <c r="H5" s="372"/>
      <c r="I5" s="20"/>
      <c r="J5" s="20"/>
      <c r="K5" s="20"/>
      <c r="L5" s="20"/>
      <c r="M5" s="20"/>
      <c r="N5" s="20"/>
      <c r="O5" s="20"/>
      <c r="P5" s="20"/>
      <c r="Q5" s="20"/>
      <c r="R5" s="20"/>
      <c r="S5" s="20"/>
      <c r="T5" s="20"/>
      <c r="U5" s="20"/>
      <c r="V5" s="20"/>
      <c r="W5" s="20"/>
      <c r="X5" s="20"/>
    </row>
    <row r="6" spans="1:24" ht="6" customHeight="1" x14ac:dyDescent="0.25">
      <c r="A6" s="465"/>
      <c r="B6" s="466"/>
      <c r="C6" s="466"/>
      <c r="D6" s="466"/>
      <c r="E6" s="466"/>
      <c r="F6" s="466"/>
      <c r="G6" s="466"/>
      <c r="H6" s="467"/>
      <c r="I6" s="20"/>
      <c r="J6" s="20"/>
      <c r="K6" s="20"/>
      <c r="L6" s="20"/>
      <c r="M6" s="20"/>
      <c r="N6" s="20"/>
      <c r="O6" s="20"/>
      <c r="P6" s="20"/>
      <c r="Q6" s="20"/>
      <c r="R6" s="20"/>
      <c r="S6" s="20"/>
      <c r="T6" s="20"/>
      <c r="U6" s="20"/>
      <c r="V6" s="20"/>
      <c r="W6" s="20"/>
      <c r="X6" s="20"/>
    </row>
    <row r="7" spans="1:24" ht="15.75" customHeight="1" thickBot="1" x14ac:dyDescent="0.3">
      <c r="A7" s="373"/>
      <c r="B7" s="374"/>
      <c r="C7" s="374"/>
      <c r="D7" s="374"/>
      <c r="E7" s="374"/>
      <c r="F7" s="374"/>
      <c r="G7" s="374"/>
      <c r="H7" s="375"/>
      <c r="I7" s="20"/>
      <c r="J7" s="20"/>
      <c r="K7" s="20"/>
      <c r="L7" s="20"/>
      <c r="M7" s="20"/>
      <c r="N7" s="20"/>
      <c r="O7" s="20"/>
      <c r="P7" s="20"/>
      <c r="Q7" s="20"/>
      <c r="R7" s="20"/>
      <c r="S7" s="20"/>
      <c r="T7" s="20"/>
      <c r="U7" s="20"/>
      <c r="V7" s="20"/>
      <c r="W7" s="20"/>
      <c r="X7" s="20"/>
    </row>
    <row r="8" spans="1:24" ht="30.75" thickBot="1" x14ac:dyDescent="0.3">
      <c r="A8" s="125" t="s">
        <v>70</v>
      </c>
      <c r="B8" s="126" t="s">
        <v>43</v>
      </c>
      <c r="C8" s="126" t="s">
        <v>37</v>
      </c>
      <c r="D8" s="126" t="s">
        <v>45</v>
      </c>
      <c r="E8" s="126" t="s">
        <v>44</v>
      </c>
      <c r="F8" s="126" t="s">
        <v>46</v>
      </c>
      <c r="G8" s="126" t="s">
        <v>123</v>
      </c>
      <c r="H8" s="126" t="s">
        <v>122</v>
      </c>
      <c r="I8" s="20"/>
      <c r="J8" s="20"/>
      <c r="K8" s="20"/>
      <c r="L8" s="20"/>
      <c r="M8" s="20"/>
      <c r="N8" s="20"/>
      <c r="O8" s="20"/>
      <c r="P8" s="20"/>
      <c r="Q8" s="20"/>
      <c r="R8" s="20"/>
      <c r="S8" s="20"/>
      <c r="T8" s="20"/>
      <c r="U8" s="20"/>
      <c r="V8" s="20"/>
      <c r="W8" s="20"/>
      <c r="X8" s="20"/>
    </row>
    <row r="9" spans="1:24" ht="114" x14ac:dyDescent="0.25">
      <c r="A9" s="155">
        <v>1</v>
      </c>
      <c r="B9" s="127" t="s">
        <v>39</v>
      </c>
      <c r="C9" s="127" t="s">
        <v>338</v>
      </c>
      <c r="D9" s="127" t="s">
        <v>339</v>
      </c>
      <c r="E9" s="127">
        <v>2</v>
      </c>
      <c r="F9" s="127">
        <v>4</v>
      </c>
      <c r="G9" s="160">
        <f t="shared" ref="G9:G44" si="0">E9*F9</f>
        <v>8</v>
      </c>
      <c r="H9" s="155" t="str">
        <f t="shared" ref="H9:H44" si="1">IF(OR(AND(E9=1,F9=1),AND(E9=2,F9=1),AND(E9=3,F9=1),AND(E9=1,F9=2),AND(E9=2,F9=2)),"ZONA RIESGO BAJA",IF(OR(AND(E9=4,F9=1),AND(E9=3,F9=2),AND(E9=2,F9=3),AND(E9=1,F9=3)),"ZONA RIESGO MODERADO",IF(OR(AND(E9=5,F9=1),AND(E9=5,F9=2),AND(E9=4,F9=2),AND(E9=4,F9=3),AND(E9=3,F9=3),AND(E9=2,F9=4),AND(E9=1,F9=4),AND(E9=1,F9=5)),"ZONA RIESGO ALTO",IF(OR(AND(E9=5,F9=3),AND(E9=5,F9=4),AND(E9=5,F9=5),AND(E9=4,F9=4),AND(E9=4,F9=5),AND(E9=3,F9=4),AND(E9=3,F9=5),AND(E9=2,F9=5)),"ZONA RIESGO EXTREMO",0))))</f>
        <v>ZONA RIESGO ALTO</v>
      </c>
      <c r="I9" s="20"/>
      <c r="J9" s="20"/>
      <c r="K9" s="20"/>
      <c r="L9" s="20"/>
      <c r="M9" s="20"/>
      <c r="N9" s="20"/>
      <c r="O9" s="20"/>
      <c r="P9" s="20"/>
      <c r="Q9" s="20"/>
      <c r="R9" s="20"/>
      <c r="S9" s="20"/>
      <c r="T9" s="20"/>
      <c r="U9" s="20"/>
      <c r="V9" s="20"/>
      <c r="W9" s="20"/>
      <c r="X9" s="20"/>
    </row>
    <row r="10" spans="1:24" ht="86.25" thickBot="1" x14ac:dyDescent="0.3">
      <c r="A10" s="156">
        <v>2</v>
      </c>
      <c r="B10" s="82" t="s">
        <v>39</v>
      </c>
      <c r="C10" s="128" t="s">
        <v>340</v>
      </c>
      <c r="D10" s="128" t="s">
        <v>341</v>
      </c>
      <c r="E10" s="129">
        <v>3</v>
      </c>
      <c r="F10" s="129">
        <v>3</v>
      </c>
      <c r="G10" s="163">
        <f t="shared" si="0"/>
        <v>9</v>
      </c>
      <c r="H10" s="157" t="str">
        <f t="shared" si="1"/>
        <v>ZONA RIESGO ALTO</v>
      </c>
      <c r="I10" s="20"/>
      <c r="J10" s="20"/>
      <c r="K10" s="20"/>
      <c r="L10" s="20"/>
      <c r="M10" s="20"/>
      <c r="N10" s="20"/>
      <c r="O10" s="20"/>
      <c r="P10" s="20"/>
      <c r="Q10" s="20"/>
      <c r="R10" s="20"/>
      <c r="S10" s="20"/>
      <c r="T10" s="20"/>
      <c r="U10" s="20"/>
      <c r="V10" s="20"/>
      <c r="W10" s="20"/>
      <c r="X10" s="20"/>
    </row>
    <row r="11" spans="1:24" ht="43.5" thickBot="1" x14ac:dyDescent="0.3">
      <c r="A11" s="155">
        <v>3</v>
      </c>
      <c r="B11" s="97" t="s">
        <v>33</v>
      </c>
      <c r="C11" s="97" t="s">
        <v>438</v>
      </c>
      <c r="D11" s="97" t="s">
        <v>439</v>
      </c>
      <c r="E11" s="97">
        <v>1</v>
      </c>
      <c r="F11" s="97">
        <v>5</v>
      </c>
      <c r="G11" s="130">
        <f t="shared" si="0"/>
        <v>5</v>
      </c>
      <c r="H11" s="155" t="str">
        <f t="shared" si="1"/>
        <v>ZONA RIESGO ALTO</v>
      </c>
      <c r="I11" s="20"/>
      <c r="J11" s="20"/>
      <c r="K11" s="20"/>
      <c r="L11" s="20"/>
      <c r="M11" s="20"/>
      <c r="N11" s="20"/>
      <c r="O11" s="20"/>
      <c r="P11" s="20"/>
      <c r="Q11" s="20"/>
      <c r="R11" s="20"/>
      <c r="S11" s="20"/>
      <c r="T11" s="20"/>
      <c r="U11" s="20"/>
      <c r="V11" s="20"/>
      <c r="W11" s="20"/>
      <c r="X11" s="20"/>
    </row>
    <row r="12" spans="1:24" ht="142.5" x14ac:dyDescent="0.25">
      <c r="A12" s="155">
        <v>4</v>
      </c>
      <c r="B12" s="127" t="s">
        <v>33</v>
      </c>
      <c r="C12" s="127" t="s">
        <v>178</v>
      </c>
      <c r="D12" s="127" t="s">
        <v>179</v>
      </c>
      <c r="E12" s="127">
        <v>3</v>
      </c>
      <c r="F12" s="127">
        <v>4</v>
      </c>
      <c r="G12" s="160">
        <f t="shared" si="0"/>
        <v>12</v>
      </c>
      <c r="H12" s="155" t="str">
        <f t="shared" si="1"/>
        <v>ZONA RIESGO EXTREMO</v>
      </c>
      <c r="I12" s="20"/>
      <c r="J12" s="20"/>
      <c r="K12" s="20"/>
      <c r="L12" s="20"/>
      <c r="M12" s="20"/>
      <c r="N12" s="20"/>
      <c r="O12" s="20"/>
      <c r="P12" s="20"/>
      <c r="Q12" s="20"/>
      <c r="R12" s="20"/>
      <c r="S12" s="20"/>
      <c r="T12" s="20"/>
      <c r="U12" s="20"/>
      <c r="V12" s="20"/>
      <c r="W12" s="20"/>
      <c r="X12" s="20"/>
    </row>
    <row r="13" spans="1:24" ht="214.5" thickBot="1" x14ac:dyDescent="0.3">
      <c r="A13" s="156">
        <v>5</v>
      </c>
      <c r="B13" s="128" t="s">
        <v>33</v>
      </c>
      <c r="C13" s="128" t="s">
        <v>180</v>
      </c>
      <c r="D13" s="128" t="s">
        <v>181</v>
      </c>
      <c r="E13" s="128">
        <v>3</v>
      </c>
      <c r="F13" s="128">
        <v>4</v>
      </c>
      <c r="G13" s="162">
        <f t="shared" si="0"/>
        <v>12</v>
      </c>
      <c r="H13" s="156" t="str">
        <f t="shared" si="1"/>
        <v>ZONA RIESGO EXTREMO</v>
      </c>
      <c r="I13" s="20"/>
      <c r="J13" s="20"/>
      <c r="K13" s="20"/>
      <c r="L13" s="20"/>
      <c r="M13" s="20"/>
      <c r="N13" s="20"/>
      <c r="O13" s="20"/>
      <c r="P13" s="20"/>
      <c r="Q13" s="20"/>
      <c r="R13" s="20"/>
      <c r="S13" s="20"/>
      <c r="T13" s="20"/>
      <c r="U13" s="20"/>
      <c r="V13" s="20"/>
      <c r="W13" s="20"/>
      <c r="X13" s="20"/>
    </row>
    <row r="14" spans="1:24" ht="29.25" thickBot="1" x14ac:dyDescent="0.3">
      <c r="A14" s="131">
        <v>6</v>
      </c>
      <c r="B14" s="132" t="s">
        <v>33</v>
      </c>
      <c r="C14" s="132" t="s">
        <v>195</v>
      </c>
      <c r="D14" s="132" t="s">
        <v>196</v>
      </c>
      <c r="E14" s="132">
        <v>2</v>
      </c>
      <c r="F14" s="132">
        <v>4</v>
      </c>
      <c r="G14" s="133">
        <f t="shared" si="0"/>
        <v>8</v>
      </c>
      <c r="H14" s="131" t="str">
        <f t="shared" si="1"/>
        <v>ZONA RIESGO ALTO</v>
      </c>
      <c r="I14" s="20"/>
      <c r="J14" s="20"/>
      <c r="K14" s="20"/>
      <c r="L14" s="20"/>
      <c r="M14" s="20"/>
      <c r="N14" s="20"/>
      <c r="O14" s="20"/>
      <c r="P14" s="20"/>
      <c r="Q14" s="20"/>
      <c r="R14" s="20"/>
      <c r="S14" s="20"/>
      <c r="T14" s="20"/>
      <c r="U14" s="20"/>
      <c r="V14" s="20"/>
      <c r="W14" s="20"/>
      <c r="X14" s="20"/>
    </row>
    <row r="15" spans="1:24" ht="85.5" x14ac:dyDescent="0.25">
      <c r="A15" s="157">
        <v>7</v>
      </c>
      <c r="B15" s="129" t="s">
        <v>33</v>
      </c>
      <c r="C15" s="129" t="s">
        <v>463</v>
      </c>
      <c r="D15" s="127" t="s">
        <v>469</v>
      </c>
      <c r="E15" s="129">
        <v>1</v>
      </c>
      <c r="F15" s="129">
        <v>3</v>
      </c>
      <c r="G15" s="161">
        <f t="shared" si="0"/>
        <v>3</v>
      </c>
      <c r="H15" s="155" t="str">
        <f t="shared" si="1"/>
        <v>ZONA RIESGO MODERADO</v>
      </c>
      <c r="I15" s="20"/>
      <c r="J15" s="20"/>
      <c r="K15" s="20"/>
      <c r="L15" s="20"/>
      <c r="M15" s="20"/>
      <c r="N15" s="20"/>
      <c r="O15" s="20"/>
      <c r="P15" s="20"/>
      <c r="Q15" s="20"/>
      <c r="R15" s="20"/>
      <c r="S15" s="20"/>
      <c r="T15" s="20"/>
      <c r="U15" s="20"/>
      <c r="V15" s="20"/>
      <c r="W15" s="20"/>
      <c r="X15" s="20"/>
    </row>
    <row r="16" spans="1:24" ht="314.25" thickBot="1" x14ac:dyDescent="0.3">
      <c r="A16" s="157">
        <v>8</v>
      </c>
      <c r="B16" s="82" t="s">
        <v>33</v>
      </c>
      <c r="C16" s="128" t="s">
        <v>419</v>
      </c>
      <c r="D16" s="128" t="s">
        <v>420</v>
      </c>
      <c r="E16" s="128">
        <v>3</v>
      </c>
      <c r="F16" s="128">
        <v>5</v>
      </c>
      <c r="G16" s="163">
        <f t="shared" si="0"/>
        <v>15</v>
      </c>
      <c r="H16" s="156" t="str">
        <f t="shared" si="1"/>
        <v>ZONA RIESGO EXTREMO</v>
      </c>
      <c r="I16" s="20"/>
      <c r="J16" s="20"/>
      <c r="K16" s="20"/>
      <c r="L16" s="20"/>
      <c r="M16" s="20"/>
      <c r="N16" s="20"/>
      <c r="O16" s="20"/>
      <c r="P16" s="20"/>
      <c r="Q16" s="20"/>
      <c r="R16" s="20"/>
      <c r="S16" s="20"/>
      <c r="T16" s="20"/>
      <c r="U16" s="20"/>
      <c r="V16" s="20"/>
      <c r="W16" s="20"/>
      <c r="X16" s="20"/>
    </row>
    <row r="17" spans="1:34" ht="57" x14ac:dyDescent="0.25">
      <c r="A17" s="155">
        <v>9</v>
      </c>
      <c r="B17" s="97" t="s">
        <v>33</v>
      </c>
      <c r="C17" s="97" t="s">
        <v>206</v>
      </c>
      <c r="D17" s="97" t="s">
        <v>207</v>
      </c>
      <c r="E17" s="97">
        <v>2</v>
      </c>
      <c r="F17" s="97">
        <v>3</v>
      </c>
      <c r="G17" s="130">
        <f t="shared" si="0"/>
        <v>6</v>
      </c>
      <c r="H17" s="155" t="str">
        <f t="shared" si="1"/>
        <v>ZONA RIESGO MODERADO</v>
      </c>
      <c r="I17" s="20"/>
      <c r="J17" s="20"/>
      <c r="K17" s="20"/>
      <c r="L17" s="20"/>
      <c r="M17" s="20"/>
      <c r="N17" s="20"/>
      <c r="O17" s="20"/>
      <c r="P17" s="20"/>
      <c r="Q17" s="20"/>
      <c r="R17" s="20"/>
      <c r="S17" s="20"/>
      <c r="T17" s="20"/>
      <c r="U17" s="20"/>
      <c r="V17" s="20"/>
      <c r="W17" s="20"/>
      <c r="X17" s="20"/>
    </row>
    <row r="18" spans="1:34" ht="57" x14ac:dyDescent="0.25">
      <c r="A18" s="157">
        <v>10</v>
      </c>
      <c r="B18" s="99" t="s">
        <v>33</v>
      </c>
      <c r="C18" s="99" t="s">
        <v>208</v>
      </c>
      <c r="D18" s="99" t="s">
        <v>209</v>
      </c>
      <c r="E18" s="99">
        <v>3</v>
      </c>
      <c r="F18" s="99">
        <v>3</v>
      </c>
      <c r="G18" s="134">
        <f t="shared" si="0"/>
        <v>9</v>
      </c>
      <c r="H18" s="157" t="str">
        <f t="shared" si="1"/>
        <v>ZONA RIESGO ALTO</v>
      </c>
      <c r="I18" s="20"/>
      <c r="J18" s="20"/>
      <c r="K18" s="20"/>
      <c r="L18" s="20"/>
      <c r="M18" s="20"/>
      <c r="N18" s="20"/>
      <c r="O18" s="20"/>
      <c r="P18" s="20"/>
      <c r="Q18" s="20"/>
      <c r="R18" s="20"/>
      <c r="S18" s="20"/>
      <c r="T18" s="20"/>
      <c r="U18" s="20"/>
      <c r="V18" s="20"/>
      <c r="W18" s="20"/>
      <c r="X18" s="20"/>
    </row>
    <row r="19" spans="1:34" ht="43.5" thickBot="1" x14ac:dyDescent="0.3">
      <c r="A19" s="156">
        <v>11</v>
      </c>
      <c r="B19" s="98" t="s">
        <v>33</v>
      </c>
      <c r="C19" s="98" t="s">
        <v>210</v>
      </c>
      <c r="D19" s="98" t="s">
        <v>211</v>
      </c>
      <c r="E19" s="98">
        <v>3</v>
      </c>
      <c r="F19" s="98">
        <v>3</v>
      </c>
      <c r="G19" s="135">
        <f t="shared" si="0"/>
        <v>9</v>
      </c>
      <c r="H19" s="156" t="str">
        <f t="shared" si="1"/>
        <v>ZONA RIESGO ALTO</v>
      </c>
      <c r="I19" s="20"/>
      <c r="J19" s="20"/>
      <c r="K19" s="20"/>
      <c r="L19" s="20"/>
      <c r="M19" s="20"/>
      <c r="N19" s="20"/>
      <c r="O19" s="20"/>
      <c r="P19" s="20"/>
      <c r="Q19" s="20"/>
      <c r="R19" s="20"/>
      <c r="S19" s="20"/>
      <c r="T19" s="20"/>
      <c r="U19" s="20"/>
      <c r="V19" s="20"/>
      <c r="W19" s="20"/>
      <c r="X19" s="20"/>
    </row>
    <row r="20" spans="1:34" ht="42.75" x14ac:dyDescent="0.25">
      <c r="A20" s="155">
        <v>12</v>
      </c>
      <c r="B20" s="129" t="s">
        <v>31</v>
      </c>
      <c r="C20" s="129" t="s">
        <v>245</v>
      </c>
      <c r="D20" s="129" t="s">
        <v>431</v>
      </c>
      <c r="E20" s="129">
        <v>3</v>
      </c>
      <c r="F20" s="129">
        <v>5</v>
      </c>
      <c r="G20" s="161">
        <f t="shared" si="0"/>
        <v>15</v>
      </c>
      <c r="H20" s="155" t="str">
        <f t="shared" si="1"/>
        <v>ZONA RIESGO EXTREMO</v>
      </c>
      <c r="I20" s="31"/>
      <c r="J20" s="20"/>
      <c r="K20" s="20"/>
      <c r="L20" s="20"/>
      <c r="M20" s="20"/>
      <c r="N20" s="20"/>
      <c r="O20" s="20"/>
      <c r="P20" s="20"/>
      <c r="Q20" s="20"/>
      <c r="R20" s="20"/>
      <c r="S20" s="20"/>
      <c r="T20" s="20"/>
      <c r="U20" s="20"/>
      <c r="V20" s="20"/>
      <c r="W20" s="20"/>
      <c r="X20" s="20"/>
    </row>
    <row r="21" spans="1:34" ht="57" x14ac:dyDescent="0.25">
      <c r="A21" s="157">
        <v>13</v>
      </c>
      <c r="B21" s="129" t="s">
        <v>31</v>
      </c>
      <c r="C21" s="129" t="s">
        <v>432</v>
      </c>
      <c r="D21" s="129" t="s">
        <v>433</v>
      </c>
      <c r="E21" s="129">
        <v>3</v>
      </c>
      <c r="F21" s="129">
        <v>5</v>
      </c>
      <c r="G21" s="136">
        <f t="shared" si="0"/>
        <v>15</v>
      </c>
      <c r="H21" s="157" t="str">
        <f t="shared" si="1"/>
        <v>ZONA RIESGO EXTREMO</v>
      </c>
      <c r="I21" s="31"/>
      <c r="J21" s="31"/>
      <c r="K21" s="31"/>
      <c r="L21" s="31"/>
      <c r="M21" s="31"/>
      <c r="N21" s="31"/>
      <c r="O21" s="31"/>
      <c r="P21" s="31"/>
      <c r="Q21" s="31"/>
      <c r="R21" s="31"/>
      <c r="S21" s="31"/>
      <c r="T21" s="31"/>
      <c r="U21" s="31"/>
      <c r="V21" s="31"/>
      <c r="W21" s="31"/>
      <c r="X21" s="31"/>
      <c r="Y21" s="42"/>
      <c r="Z21" s="42"/>
      <c r="AA21" s="42"/>
      <c r="AB21" s="42"/>
      <c r="AC21" s="42"/>
    </row>
    <row r="22" spans="1:34" ht="29.25" thickBot="1" x14ac:dyDescent="0.3">
      <c r="A22" s="156">
        <v>14</v>
      </c>
      <c r="B22" s="129" t="s">
        <v>31</v>
      </c>
      <c r="C22" s="129" t="s">
        <v>434</v>
      </c>
      <c r="D22" s="129" t="s">
        <v>435</v>
      </c>
      <c r="E22" s="129">
        <v>1</v>
      </c>
      <c r="F22" s="129">
        <v>5</v>
      </c>
      <c r="G22" s="163">
        <f t="shared" si="0"/>
        <v>5</v>
      </c>
      <c r="H22" s="156" t="str">
        <f t="shared" si="1"/>
        <v>ZONA RIESGO ALTO</v>
      </c>
      <c r="I22" s="31"/>
      <c r="J22" s="31"/>
      <c r="K22" s="31"/>
      <c r="L22" s="31"/>
      <c r="M22" s="31"/>
      <c r="N22" s="31"/>
      <c r="O22" s="31"/>
      <c r="P22" s="31"/>
      <c r="Q22" s="31"/>
      <c r="R22" s="31"/>
      <c r="S22" s="31"/>
      <c r="T22" s="31"/>
      <c r="U22" s="31"/>
      <c r="V22" s="31"/>
      <c r="W22" s="31"/>
      <c r="X22" s="31"/>
      <c r="Y22" s="42"/>
      <c r="Z22" s="42"/>
      <c r="AA22" s="42"/>
      <c r="AB22" s="42"/>
      <c r="AC22" s="42"/>
    </row>
    <row r="23" spans="1:34" ht="72" thickBot="1" x14ac:dyDescent="0.3">
      <c r="A23" s="131">
        <v>15</v>
      </c>
      <c r="B23" s="132" t="s">
        <v>33</v>
      </c>
      <c r="C23" s="132" t="s">
        <v>263</v>
      </c>
      <c r="D23" s="132" t="s">
        <v>264</v>
      </c>
      <c r="E23" s="132">
        <v>3</v>
      </c>
      <c r="F23" s="132">
        <v>3</v>
      </c>
      <c r="G23" s="137">
        <f t="shared" si="0"/>
        <v>9</v>
      </c>
      <c r="H23" s="156" t="str">
        <f t="shared" si="1"/>
        <v>ZONA RIESGO ALTO</v>
      </c>
      <c r="I23" s="31"/>
      <c r="J23" s="31"/>
      <c r="K23" s="31"/>
      <c r="L23" s="31"/>
      <c r="M23" s="31"/>
      <c r="N23" s="31"/>
      <c r="O23" s="31"/>
      <c r="P23" s="31"/>
      <c r="Q23" s="31"/>
      <c r="R23" s="31"/>
      <c r="S23" s="31"/>
      <c r="T23" s="31"/>
      <c r="U23" s="31"/>
      <c r="V23" s="31"/>
      <c r="W23" s="31"/>
      <c r="X23" s="31"/>
      <c r="Y23" s="31"/>
      <c r="Z23" s="31"/>
      <c r="AA23" s="31"/>
      <c r="AB23" s="31"/>
      <c r="AC23" s="31"/>
      <c r="AD23" s="20"/>
      <c r="AE23" s="20"/>
      <c r="AF23" s="20"/>
      <c r="AG23" s="20"/>
      <c r="AH23" s="20"/>
    </row>
    <row r="24" spans="1:34" ht="99.75" x14ac:dyDescent="0.25">
      <c r="A24" s="157">
        <v>16</v>
      </c>
      <c r="B24" s="127" t="s">
        <v>29</v>
      </c>
      <c r="C24" s="127" t="s">
        <v>270</v>
      </c>
      <c r="D24" s="127" t="s">
        <v>271</v>
      </c>
      <c r="E24" s="127">
        <v>3</v>
      </c>
      <c r="F24" s="127">
        <v>4</v>
      </c>
      <c r="G24" s="160">
        <f t="shared" si="0"/>
        <v>12</v>
      </c>
      <c r="H24" s="155" t="str">
        <f t="shared" si="1"/>
        <v>ZONA RIESGO EXTREMO</v>
      </c>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row>
    <row r="25" spans="1:34" ht="100.5" thickBot="1" x14ac:dyDescent="0.3">
      <c r="A25" s="156">
        <v>17</v>
      </c>
      <c r="B25" s="128" t="s">
        <v>31</v>
      </c>
      <c r="C25" s="128" t="s">
        <v>272</v>
      </c>
      <c r="D25" s="128" t="s">
        <v>271</v>
      </c>
      <c r="E25" s="128">
        <v>3</v>
      </c>
      <c r="F25" s="128">
        <v>3</v>
      </c>
      <c r="G25" s="162">
        <f t="shared" si="0"/>
        <v>9</v>
      </c>
      <c r="H25" s="156" t="str">
        <f t="shared" si="1"/>
        <v>ZONA RIESGO ALTO</v>
      </c>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row>
    <row r="26" spans="1:34" ht="85.5" x14ac:dyDescent="0.25">
      <c r="A26" s="155">
        <v>18</v>
      </c>
      <c r="B26" s="97" t="s">
        <v>39</v>
      </c>
      <c r="C26" s="97" t="s">
        <v>290</v>
      </c>
      <c r="D26" s="97" t="s">
        <v>291</v>
      </c>
      <c r="E26" s="97">
        <v>2</v>
      </c>
      <c r="F26" s="97">
        <v>3</v>
      </c>
      <c r="G26" s="138">
        <f t="shared" si="0"/>
        <v>6</v>
      </c>
      <c r="H26" s="157" t="str">
        <f t="shared" si="1"/>
        <v>ZONA RIESGO MODERADO</v>
      </c>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row>
    <row r="27" spans="1:34" ht="43.5" thickBot="1" x14ac:dyDescent="0.3">
      <c r="A27" s="157">
        <v>19</v>
      </c>
      <c r="B27" s="98" t="s">
        <v>33</v>
      </c>
      <c r="C27" s="98" t="s">
        <v>292</v>
      </c>
      <c r="D27" s="98" t="s">
        <v>293</v>
      </c>
      <c r="E27" s="98">
        <v>1</v>
      </c>
      <c r="F27" s="98">
        <v>2</v>
      </c>
      <c r="G27" s="139">
        <f t="shared" si="0"/>
        <v>2</v>
      </c>
      <c r="H27" s="156" t="str">
        <f t="shared" si="1"/>
        <v>ZONA RIESGO BAJA</v>
      </c>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1:34" ht="43.5" thickBot="1" x14ac:dyDescent="0.3">
      <c r="A28" s="131">
        <v>20</v>
      </c>
      <c r="B28" s="100" t="s">
        <v>39</v>
      </c>
      <c r="C28" s="100" t="s">
        <v>305</v>
      </c>
      <c r="D28" s="100" t="s">
        <v>306</v>
      </c>
      <c r="E28" s="100">
        <v>2</v>
      </c>
      <c r="F28" s="100">
        <v>4</v>
      </c>
      <c r="G28" s="140">
        <f t="shared" si="0"/>
        <v>8</v>
      </c>
      <c r="H28" s="156" t="str">
        <f t="shared" si="1"/>
        <v>ZONA RIESGO ALTO</v>
      </c>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row>
    <row r="29" spans="1:34" ht="42.75" x14ac:dyDescent="0.25">
      <c r="A29" s="155">
        <v>21</v>
      </c>
      <c r="B29" s="69" t="s">
        <v>33</v>
      </c>
      <c r="C29" s="97" t="s">
        <v>317</v>
      </c>
      <c r="D29" s="97" t="s">
        <v>318</v>
      </c>
      <c r="E29" s="97">
        <v>1</v>
      </c>
      <c r="F29" s="97">
        <v>4</v>
      </c>
      <c r="G29" s="138">
        <f t="shared" si="0"/>
        <v>4</v>
      </c>
      <c r="H29" s="155" t="str">
        <f t="shared" si="1"/>
        <v>ZONA RIESGO ALTO</v>
      </c>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ht="57.75" thickBot="1" x14ac:dyDescent="0.3">
      <c r="A30" s="156">
        <v>22</v>
      </c>
      <c r="B30" s="98" t="s">
        <v>416</v>
      </c>
      <c r="C30" s="98" t="s">
        <v>421</v>
      </c>
      <c r="D30" s="98" t="s">
        <v>417</v>
      </c>
      <c r="E30" s="98">
        <v>2</v>
      </c>
      <c r="F30" s="98">
        <v>4</v>
      </c>
      <c r="G30" s="141">
        <f t="shared" si="0"/>
        <v>8</v>
      </c>
      <c r="H30" s="156" t="str">
        <f t="shared" si="1"/>
        <v>ZONA RIESGO ALTO</v>
      </c>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row>
    <row r="31" spans="1:34" ht="90" thickBot="1" x14ac:dyDescent="0.3">
      <c r="A31" s="156">
        <v>23</v>
      </c>
      <c r="B31" s="100" t="s">
        <v>22</v>
      </c>
      <c r="C31" s="54" t="s">
        <v>326</v>
      </c>
      <c r="D31" s="54" t="s">
        <v>327</v>
      </c>
      <c r="E31" s="100">
        <v>1</v>
      </c>
      <c r="F31" s="100">
        <v>2</v>
      </c>
      <c r="G31" s="140">
        <f t="shared" si="0"/>
        <v>2</v>
      </c>
      <c r="H31" s="131" t="str">
        <f t="shared" si="1"/>
        <v>ZONA RIESGO BAJA</v>
      </c>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4" ht="42.75" x14ac:dyDescent="0.25">
      <c r="A32" s="155">
        <v>24</v>
      </c>
      <c r="B32" s="97" t="s">
        <v>33</v>
      </c>
      <c r="C32" s="97" t="s">
        <v>363</v>
      </c>
      <c r="D32" s="97" t="s">
        <v>364</v>
      </c>
      <c r="E32" s="97">
        <v>1</v>
      </c>
      <c r="F32" s="97">
        <v>5</v>
      </c>
      <c r="G32" s="138">
        <f t="shared" si="0"/>
        <v>5</v>
      </c>
      <c r="H32" s="161" t="str">
        <f t="shared" si="1"/>
        <v>ZONA RIESGO ALTO</v>
      </c>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row>
    <row r="33" spans="1:34" ht="57" x14ac:dyDescent="0.25">
      <c r="A33" s="157">
        <v>25</v>
      </c>
      <c r="B33" s="99" t="s">
        <v>33</v>
      </c>
      <c r="C33" s="99" t="s">
        <v>365</v>
      </c>
      <c r="D33" s="99" t="s">
        <v>366</v>
      </c>
      <c r="E33" s="99">
        <v>2</v>
      </c>
      <c r="F33" s="99">
        <v>5</v>
      </c>
      <c r="G33" s="141">
        <f t="shared" si="0"/>
        <v>10</v>
      </c>
      <c r="H33" s="136" t="str">
        <f t="shared" si="1"/>
        <v>ZONA RIESGO EXTREMO</v>
      </c>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4" ht="42.75" x14ac:dyDescent="0.25">
      <c r="A34" s="157">
        <v>26</v>
      </c>
      <c r="B34" s="99" t="s">
        <v>33</v>
      </c>
      <c r="C34" s="99" t="s">
        <v>367</v>
      </c>
      <c r="D34" s="99" t="s">
        <v>368</v>
      </c>
      <c r="E34" s="99">
        <v>4</v>
      </c>
      <c r="F34" s="99">
        <v>3</v>
      </c>
      <c r="G34" s="141">
        <f t="shared" si="0"/>
        <v>12</v>
      </c>
      <c r="H34" s="136" t="str">
        <f t="shared" si="1"/>
        <v>ZONA RIESGO ALTO</v>
      </c>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row>
    <row r="35" spans="1:34" ht="57" x14ac:dyDescent="0.25">
      <c r="A35" s="157">
        <v>27</v>
      </c>
      <c r="B35" s="99" t="s">
        <v>416</v>
      </c>
      <c r="C35" s="99" t="s">
        <v>443</v>
      </c>
      <c r="D35" s="99" t="s">
        <v>444</v>
      </c>
      <c r="E35" s="99">
        <v>3</v>
      </c>
      <c r="F35" s="99">
        <v>4</v>
      </c>
      <c r="G35" s="141">
        <f t="shared" si="0"/>
        <v>12</v>
      </c>
      <c r="H35" s="136" t="str">
        <f t="shared" si="1"/>
        <v>ZONA RIESGO EXTREMO</v>
      </c>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1:34" ht="71.25" x14ac:dyDescent="0.25">
      <c r="A36" s="157">
        <v>28</v>
      </c>
      <c r="B36" s="84" t="s">
        <v>453</v>
      </c>
      <c r="C36" s="99" t="s">
        <v>454</v>
      </c>
      <c r="D36" s="99" t="s">
        <v>455</v>
      </c>
      <c r="E36" s="99">
        <v>3</v>
      </c>
      <c r="F36" s="99">
        <v>4</v>
      </c>
      <c r="G36" s="141">
        <f t="shared" si="0"/>
        <v>12</v>
      </c>
      <c r="H36" s="136" t="str">
        <f t="shared" si="1"/>
        <v>ZONA RIESGO EXTREMO</v>
      </c>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ht="72" thickBot="1" x14ac:dyDescent="0.3">
      <c r="A37" s="157">
        <v>29</v>
      </c>
      <c r="B37" s="99" t="s">
        <v>453</v>
      </c>
      <c r="C37" s="99" t="s">
        <v>456</v>
      </c>
      <c r="D37" s="99" t="s">
        <v>457</v>
      </c>
      <c r="E37" s="99">
        <v>2</v>
      </c>
      <c r="F37" s="99">
        <v>5</v>
      </c>
      <c r="G37" s="141">
        <f t="shared" si="0"/>
        <v>10</v>
      </c>
      <c r="H37" s="136" t="str">
        <f t="shared" si="1"/>
        <v>ZONA RIESGO EXTREMO</v>
      </c>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row>
    <row r="38" spans="1:34" ht="57" x14ac:dyDescent="0.25">
      <c r="A38" s="155">
        <v>30</v>
      </c>
      <c r="B38" s="102" t="s">
        <v>33</v>
      </c>
      <c r="C38" s="102" t="s">
        <v>369</v>
      </c>
      <c r="D38" s="102" t="s">
        <v>370</v>
      </c>
      <c r="E38" s="127">
        <v>2</v>
      </c>
      <c r="F38" s="127">
        <v>2</v>
      </c>
      <c r="G38" s="160">
        <f t="shared" si="0"/>
        <v>4</v>
      </c>
      <c r="H38" s="155" t="str">
        <f t="shared" si="1"/>
        <v>ZONA RIESGO BAJA</v>
      </c>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row r="39" spans="1:34" ht="86.25" thickBot="1" x14ac:dyDescent="0.3">
      <c r="A39" s="156">
        <v>31</v>
      </c>
      <c r="B39" s="142" t="s">
        <v>33</v>
      </c>
      <c r="C39" s="142" t="s">
        <v>371</v>
      </c>
      <c r="D39" s="142" t="s">
        <v>372</v>
      </c>
      <c r="E39" s="129">
        <v>2</v>
      </c>
      <c r="F39" s="129">
        <v>2</v>
      </c>
      <c r="G39" s="143">
        <f t="shared" si="0"/>
        <v>4</v>
      </c>
      <c r="H39" s="157" t="str">
        <f t="shared" si="1"/>
        <v>ZONA RIESGO BAJA</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42.75" x14ac:dyDescent="0.25">
      <c r="A40" s="155">
        <v>32</v>
      </c>
      <c r="B40" s="107" t="s">
        <v>33</v>
      </c>
      <c r="C40" s="107" t="s">
        <v>373</v>
      </c>
      <c r="D40" s="107" t="s">
        <v>374</v>
      </c>
      <c r="E40" s="97">
        <v>2</v>
      </c>
      <c r="F40" s="97">
        <v>2</v>
      </c>
      <c r="G40" s="130">
        <f t="shared" si="0"/>
        <v>4</v>
      </c>
      <c r="H40" s="155" t="str">
        <f t="shared" si="1"/>
        <v>ZONA RIESGO BAJA</v>
      </c>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43.5" x14ac:dyDescent="0.25">
      <c r="A41" s="157">
        <v>33</v>
      </c>
      <c r="B41" s="110" t="s">
        <v>33</v>
      </c>
      <c r="C41" s="144" t="s">
        <v>375</v>
      </c>
      <c r="D41" s="110" t="s">
        <v>376</v>
      </c>
      <c r="E41" s="99">
        <v>2</v>
      </c>
      <c r="F41" s="99">
        <v>2</v>
      </c>
      <c r="G41" s="134">
        <f t="shared" si="0"/>
        <v>4</v>
      </c>
      <c r="H41" s="157" t="str">
        <f t="shared" si="1"/>
        <v>ZONA RIESGO BAJA</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43.5" thickBot="1" x14ac:dyDescent="0.3">
      <c r="A42" s="156">
        <v>34</v>
      </c>
      <c r="B42" s="110" t="s">
        <v>33</v>
      </c>
      <c r="C42" s="110" t="s">
        <v>377</v>
      </c>
      <c r="D42" s="110" t="s">
        <v>378</v>
      </c>
      <c r="E42" s="99">
        <v>2</v>
      </c>
      <c r="F42" s="99">
        <v>2</v>
      </c>
      <c r="G42" s="134">
        <f t="shared" si="0"/>
        <v>4</v>
      </c>
      <c r="H42" s="156" t="str">
        <f t="shared" si="1"/>
        <v>ZONA RIESGO BAJA</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71.25" x14ac:dyDescent="0.25">
      <c r="A43" s="157">
        <v>35</v>
      </c>
      <c r="B43" s="102" t="s">
        <v>33</v>
      </c>
      <c r="C43" s="102" t="s">
        <v>379</v>
      </c>
      <c r="D43" s="102" t="s">
        <v>380</v>
      </c>
      <c r="E43" s="127">
        <v>2</v>
      </c>
      <c r="F43" s="127">
        <v>2</v>
      </c>
      <c r="G43" s="161">
        <f t="shared" si="0"/>
        <v>4</v>
      </c>
      <c r="H43" s="157" t="str">
        <f t="shared" si="1"/>
        <v>ZONA RIESGO BAJA</v>
      </c>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72" thickBot="1" x14ac:dyDescent="0.3">
      <c r="A44" s="156">
        <v>36</v>
      </c>
      <c r="B44" s="104" t="s">
        <v>33</v>
      </c>
      <c r="C44" s="104" t="s">
        <v>381</v>
      </c>
      <c r="D44" s="104" t="s">
        <v>382</v>
      </c>
      <c r="E44" s="128">
        <v>2</v>
      </c>
      <c r="F44" s="128">
        <v>2</v>
      </c>
      <c r="G44" s="163">
        <f t="shared" si="0"/>
        <v>4</v>
      </c>
      <c r="H44" s="156" t="str">
        <f t="shared" si="1"/>
        <v>ZONA RIESGO BAJA</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34"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row r="62" spans="1:34"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row>
    <row r="63" spans="1:34"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row>
    <row r="64" spans="1:34"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row>
    <row r="65" spans="1:34"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row>
    <row r="66" spans="1:34"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row>
    <row r="67" spans="1:34"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row>
    <row r="68" spans="1:34"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row>
    <row r="69" spans="1:34"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row>
    <row r="70" spans="1:34"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row>
    <row r="71" spans="1:34"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row>
    <row r="72" spans="1:34"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row>
    <row r="73" spans="1:34"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row>
    <row r="74" spans="1:34"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row>
    <row r="75" spans="1:34"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row>
    <row r="76" spans="1:34"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row>
    <row r="77" spans="1:34"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row>
    <row r="78" spans="1:34"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row>
    <row r="79" spans="1:34"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row>
    <row r="80" spans="1:34"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row>
    <row r="81" spans="1:34"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row>
    <row r="82" spans="1:34"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row>
    <row r="83" spans="1:34"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row>
    <row r="84" spans="1:34"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row>
    <row r="85" spans="1:34"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row>
    <row r="86" spans="1:34"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row>
    <row r="87" spans="1:34"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row>
    <row r="88" spans="1:34"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row>
    <row r="89" spans="1:34"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row>
    <row r="90" spans="1:34"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row>
    <row r="91" spans="1:34"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row>
    <row r="92" spans="1:34"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row>
    <row r="93" spans="1:34"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row>
    <row r="94" spans="1:34"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row>
    <row r="95" spans="1:34"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row>
    <row r="96" spans="1:34"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row>
    <row r="97" spans="1:34"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row>
    <row r="98" spans="1:34"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row>
    <row r="99" spans="1:34"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row>
    <row r="100" spans="1:34"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row>
    <row r="101" spans="1:34"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row>
    <row r="102" spans="1:34"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row>
    <row r="103" spans="1:34"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row>
    <row r="104" spans="1:34"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row>
    <row r="105" spans="1:34"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row>
    <row r="106" spans="1:34"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row>
    <row r="107" spans="1:34"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row>
    <row r="108" spans="1:34"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row>
    <row r="109" spans="1:34"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row>
    <row r="110" spans="1:34"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row>
    <row r="111" spans="1:34"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row>
    <row r="112" spans="1:34"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row>
    <row r="113" spans="1:34"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row>
    <row r="114" spans="1:34"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row>
    <row r="115" spans="1:34"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row>
    <row r="116" spans="1:34"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row>
    <row r="117" spans="1:34"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row>
    <row r="118" spans="1:34"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row>
    <row r="119" spans="1:34"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row>
    <row r="120" spans="1:34"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row>
    <row r="121" spans="1:34"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row>
    <row r="122" spans="1:34"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row>
    <row r="123" spans="1:34"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row>
    <row r="124" spans="1:34"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row>
    <row r="125" spans="1:34"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row>
    <row r="126" spans="1:34"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row>
    <row r="127" spans="1:34"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row>
    <row r="128" spans="1:34"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row>
  </sheetData>
  <mergeCells count="9">
    <mergeCell ref="H3:H4"/>
    <mergeCell ref="A5:H7"/>
    <mergeCell ref="B1:C2"/>
    <mergeCell ref="B3:C4"/>
    <mergeCell ref="G3:G4"/>
    <mergeCell ref="G1:G2"/>
    <mergeCell ref="H1:H2"/>
    <mergeCell ref="D1:F2"/>
    <mergeCell ref="D3:F4"/>
  </mergeCells>
  <conditionalFormatting sqref="H9:H44">
    <cfRule type="containsText" dxfId="7" priority="1" operator="containsText" text="BAJA">
      <formula>NOT(ISERROR(SEARCH("BAJA",H9)))</formula>
    </cfRule>
    <cfRule type="containsText" dxfId="6" priority="2" operator="containsText" text="MODERADO">
      <formula>NOT(ISERROR(SEARCH("MODERADO",H9)))</formula>
    </cfRule>
    <cfRule type="containsText" dxfId="5" priority="3" operator="containsText" text="ZONA RIESGO ALTO">
      <formula>NOT(ISERROR(SEARCH("ZONA RIESGO ALTO",H9)))</formula>
    </cfRule>
    <cfRule type="containsText" dxfId="4" priority="4" operator="containsText" text="EXTREMO">
      <formula>NOT(ISERROR(SEARCH("EXTREMO",H9)))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'C:\Users\francisco.pizarro\Desktop\Francisco\Matrices de riesgo\Por proceso\2018\[Matriz de Riesgo por Procesos juridica.xlsx]TABLAS DE INFORMACIÓN'!#REF!</xm:f>
          </x14:formula1>
          <xm:sqref>E32:F34 B32:B34</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B38:B39 E38:F39</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B40:B42 E40:F42</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B43:B44 E43:F44</xm:sqref>
        </x14:dataValidation>
        <x14:dataValidation type="list" allowBlank="1" showInputMessage="1" showErrorMessage="1">
          <x14:formula1>
            <xm:f>'TABLAS DE INFORMACIÓN'!$B$5:$B$12</xm:f>
          </x14:formula1>
          <xm:sqref>B31 B23:B29 B9:B14 B16:B19</xm:sqref>
        </x14:dataValidation>
        <x14:dataValidation type="list" allowBlank="1" showInputMessage="1" showErrorMessage="1">
          <x14:formula1>
            <xm:f>'TABLAS DE INFORMACIÓN'!$B$5:$B$13</xm:f>
          </x14:formula1>
          <xm:sqref>B30</xm:sqref>
        </x14:dataValidation>
        <x14:dataValidation type="list" allowBlank="1" showInputMessage="1" showErrorMessage="1">
          <x14:formula1>
            <xm:f>'TABLAS DE INFORMACIÓN'!$H$5:$H$9</xm:f>
          </x14:formula1>
          <xm:sqref>F23:F31 F9:F14 F16:F19</xm:sqref>
        </x14:dataValidation>
        <x14:dataValidation type="list" allowBlank="1" showInputMessage="1" showErrorMessage="1">
          <x14:formula1>
            <xm:f>'TABLAS DE INFORMACIÓN'!$E$5:$E$9</xm:f>
          </x14:formula1>
          <xm:sqref>E23:E31 E9:E14 E16:E19</xm:sqref>
        </x14:dataValidation>
        <x14:dataValidation type="list" allowBlank="1" showInputMessage="1" showErrorMessage="1">
          <x14:formula1>
            <xm:f>'C:\Users\francisco.pizarro\Downloads\[Matriz de Riesgo por Procesos GE, Ajustado Febrero.xlsx]TABLAS DE INFORMACIÓN'!#REF!</xm:f>
          </x14:formula1>
          <xm:sqref>B20:B22 F20:F22</xm:sqref>
        </x14:dataValidation>
        <x14:dataValidation type="list" allowBlank="1" showInputMessage="1" showErrorMessage="1">
          <x14:formula1>
            <xm:f>'C:\Users\francisco.pizarro\Downloads\[Matriz de Riesgo por Procesos actualizacion juridica y contractual.xlsx]TABLAS DE INFORMACIÓN'!#REF!</xm:f>
          </x14:formula1>
          <xm:sqref>B35:B37 E35:F37</xm:sqref>
        </x14:dataValidation>
        <x14:dataValidation type="list" allowBlank="1" showInputMessage="1" showErrorMessage="1">
          <x14:formula1>
            <xm:f>'C:\Users\francisco.pizarro\Downloads\[Copia de Copia de Matriz de Riesgo por Procesos correcciones nuevo (4).xlsx]TABLAS DE INFORMACIÓN'!#REF!</xm:f>
          </x14:formula1>
          <xm:sqref>B15</xm:sqref>
        </x14:dataValidation>
        <x14:dataValidation type="list" allowBlank="1" showInputMessage="1" showErrorMessage="1">
          <x14:formula1>
            <xm:f>'C:\Users\francisco.pizarro\Downloads\[Copia de Copia de Matriz de Riesgo por Procesos correcciones nuevo (4).xlsx]TABLAS DE INFORMACIÓN'!#REF!</xm:f>
          </x14:formula1>
          <xm:sqref>E15</xm:sqref>
        </x14:dataValidation>
        <x14:dataValidation type="list" allowBlank="1" showInputMessage="1" showErrorMessage="1">
          <x14:formula1>
            <xm:f>'C:\Users\francisco.pizarro\Downloads\[Copia de Copia de Matriz de Riesgo por Procesos correcciones nuevo (4).xlsx]TABLAS DE INFORMACIÓN'!#REF!</xm:f>
          </x14:formula1>
          <xm:sqref>F15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U81"/>
  <sheetViews>
    <sheetView topLeftCell="C1" zoomScaleNormal="100" workbookViewId="0">
      <pane ySplit="8" topLeftCell="A21" activePane="bottomLeft" state="frozen"/>
      <selection pane="bottomLeft" activeCell="G24" sqref="G24"/>
    </sheetView>
  </sheetViews>
  <sheetFormatPr baseColWidth="10" defaultRowHeight="15" x14ac:dyDescent="0.25"/>
  <cols>
    <col min="1" max="1" width="21.85546875" style="146" customWidth="1"/>
    <col min="2" max="2" width="41.5703125" style="146" customWidth="1"/>
    <col min="3" max="3" width="23.140625" style="146" bestFit="1" customWidth="1"/>
    <col min="4" max="4" width="30.7109375" style="146" customWidth="1"/>
    <col min="5" max="5" width="31.7109375" style="146" bestFit="1" customWidth="1"/>
    <col min="6" max="6" width="22.85546875" style="146" customWidth="1"/>
    <col min="7" max="7" width="28.42578125" style="146" customWidth="1"/>
    <col min="8" max="8" width="37.140625" style="146" customWidth="1"/>
    <col min="9" max="9" width="38.42578125" style="146" customWidth="1"/>
    <col min="10" max="16384" width="11.42578125" style="146"/>
  </cols>
  <sheetData>
    <row r="1" spans="1:25" ht="15" customHeight="1" x14ac:dyDescent="0.25">
      <c r="A1" s="477"/>
      <c r="B1" s="381" t="s">
        <v>127</v>
      </c>
      <c r="C1" s="468"/>
      <c r="D1" s="387" t="s">
        <v>128</v>
      </c>
      <c r="E1" s="475"/>
      <c r="F1" s="475"/>
      <c r="G1" s="388"/>
      <c r="H1" s="485" t="s">
        <v>159</v>
      </c>
      <c r="I1" s="379">
        <v>12</v>
      </c>
      <c r="J1" s="145"/>
      <c r="K1" s="145"/>
      <c r="L1" s="145"/>
      <c r="M1" s="145"/>
      <c r="N1" s="145"/>
      <c r="O1" s="145"/>
      <c r="P1" s="145"/>
      <c r="Q1" s="145"/>
      <c r="R1" s="145"/>
      <c r="S1" s="145"/>
      <c r="T1" s="145"/>
      <c r="U1" s="145"/>
      <c r="V1" s="145"/>
      <c r="W1" s="145"/>
      <c r="X1" s="145"/>
      <c r="Y1" s="145"/>
    </row>
    <row r="2" spans="1:25" ht="28.5" customHeight="1" thickBot="1" x14ac:dyDescent="0.3">
      <c r="A2" s="477"/>
      <c r="B2" s="385"/>
      <c r="C2" s="469"/>
      <c r="D2" s="391"/>
      <c r="E2" s="476"/>
      <c r="F2" s="476"/>
      <c r="G2" s="392"/>
      <c r="H2" s="394"/>
      <c r="I2" s="380"/>
      <c r="J2" s="145"/>
      <c r="K2" s="145"/>
      <c r="L2" s="145"/>
      <c r="M2" s="145"/>
      <c r="N2" s="145"/>
      <c r="O2" s="145"/>
      <c r="P2" s="145"/>
      <c r="Q2" s="145"/>
      <c r="R2" s="145"/>
      <c r="S2" s="145"/>
      <c r="T2" s="145"/>
      <c r="U2" s="145"/>
      <c r="V2" s="145"/>
      <c r="W2" s="145"/>
      <c r="X2" s="145"/>
      <c r="Y2" s="145"/>
    </row>
    <row r="3" spans="1:25" x14ac:dyDescent="0.25">
      <c r="A3" s="477"/>
      <c r="B3" s="383" t="s">
        <v>160</v>
      </c>
      <c r="C3" s="470"/>
      <c r="D3" s="387" t="s">
        <v>239</v>
      </c>
      <c r="E3" s="475"/>
      <c r="F3" s="475"/>
      <c r="G3" s="388"/>
      <c r="H3" s="484" t="s">
        <v>161</v>
      </c>
      <c r="I3" s="464">
        <v>43231</v>
      </c>
      <c r="J3" s="145"/>
      <c r="K3" s="145"/>
      <c r="L3" s="145"/>
      <c r="M3" s="145"/>
      <c r="N3" s="145"/>
      <c r="O3" s="145"/>
      <c r="P3" s="145"/>
      <c r="Q3" s="145"/>
      <c r="R3" s="145"/>
      <c r="S3" s="145"/>
      <c r="T3" s="145"/>
      <c r="U3" s="145"/>
      <c r="V3" s="145"/>
      <c r="W3" s="145"/>
      <c r="X3" s="145"/>
      <c r="Y3" s="145"/>
    </row>
    <row r="4" spans="1:25" ht="24" customHeight="1" thickBot="1" x14ac:dyDescent="0.3">
      <c r="A4" s="477"/>
      <c r="B4" s="385"/>
      <c r="C4" s="469"/>
      <c r="D4" s="391"/>
      <c r="E4" s="476"/>
      <c r="F4" s="476"/>
      <c r="G4" s="392"/>
      <c r="H4" s="386"/>
      <c r="I4" s="380"/>
      <c r="J4" s="145"/>
      <c r="K4" s="145"/>
      <c r="L4" s="145"/>
      <c r="M4" s="145"/>
      <c r="N4" s="145"/>
      <c r="O4" s="145"/>
      <c r="P4" s="145"/>
      <c r="Q4" s="145"/>
      <c r="R4" s="145"/>
      <c r="S4" s="145"/>
      <c r="T4" s="145"/>
      <c r="U4" s="145"/>
      <c r="V4" s="145"/>
      <c r="W4" s="145"/>
      <c r="X4" s="145"/>
      <c r="Y4" s="145"/>
    </row>
    <row r="5" spans="1:25" ht="15.75" thickTop="1" x14ac:dyDescent="0.25">
      <c r="A5" s="477"/>
      <c r="B5" s="482" t="s">
        <v>57</v>
      </c>
      <c r="C5" s="483"/>
      <c r="D5" s="466"/>
      <c r="E5" s="466"/>
      <c r="F5" s="466"/>
      <c r="G5" s="466"/>
      <c r="H5" s="466"/>
      <c r="I5" s="467"/>
      <c r="J5" s="145"/>
      <c r="K5" s="145"/>
      <c r="L5" s="145"/>
      <c r="M5" s="145"/>
      <c r="N5" s="145"/>
      <c r="O5" s="145"/>
      <c r="P5" s="145"/>
      <c r="Q5" s="145"/>
      <c r="R5" s="145"/>
      <c r="S5" s="145"/>
      <c r="T5" s="145"/>
      <c r="U5" s="145"/>
      <c r="V5" s="145"/>
      <c r="W5" s="145"/>
      <c r="X5" s="145"/>
      <c r="Y5" s="145"/>
    </row>
    <row r="6" spans="1:25" ht="15.75" thickBot="1" x14ac:dyDescent="0.3">
      <c r="A6" s="477"/>
      <c r="B6" s="373"/>
      <c r="C6" s="374"/>
      <c r="D6" s="374"/>
      <c r="E6" s="374"/>
      <c r="F6" s="374"/>
      <c r="G6" s="374"/>
      <c r="H6" s="374"/>
      <c r="I6" s="375"/>
      <c r="J6" s="145"/>
      <c r="K6" s="145"/>
      <c r="L6" s="145"/>
      <c r="M6" s="145"/>
      <c r="N6" s="145"/>
      <c r="O6" s="145"/>
      <c r="P6" s="145"/>
      <c r="Q6" s="145"/>
      <c r="R6" s="145"/>
      <c r="S6" s="145"/>
      <c r="T6" s="145"/>
      <c r="U6" s="145"/>
      <c r="V6" s="145"/>
      <c r="W6" s="145"/>
      <c r="X6" s="145"/>
      <c r="Y6" s="145"/>
    </row>
    <row r="7" spans="1:25" ht="15.75" thickBot="1" x14ac:dyDescent="0.3">
      <c r="A7" s="478"/>
      <c r="B7" s="479" t="s">
        <v>100</v>
      </c>
      <c r="C7" s="480"/>
      <c r="D7" s="480"/>
      <c r="E7" s="480"/>
      <c r="F7" s="480"/>
      <c r="G7" s="480"/>
      <c r="H7" s="480"/>
      <c r="I7" s="481"/>
      <c r="J7" s="145"/>
      <c r="K7" s="145"/>
      <c r="L7" s="145"/>
      <c r="M7" s="145"/>
      <c r="N7" s="145"/>
      <c r="O7" s="145"/>
      <c r="P7" s="145"/>
      <c r="Q7" s="145"/>
      <c r="R7" s="145"/>
      <c r="S7" s="145"/>
      <c r="T7" s="145"/>
      <c r="U7" s="145"/>
      <c r="V7" s="145"/>
      <c r="W7" s="145"/>
      <c r="X7" s="145"/>
      <c r="Y7" s="145"/>
    </row>
    <row r="8" spans="1:25" ht="81.75" customHeight="1" thickBot="1" x14ac:dyDescent="0.3">
      <c r="A8" s="126" t="s">
        <v>70</v>
      </c>
      <c r="B8" s="126" t="s">
        <v>102</v>
      </c>
      <c r="C8" s="126" t="s">
        <v>47</v>
      </c>
      <c r="D8" s="126" t="s">
        <v>83</v>
      </c>
      <c r="E8" s="247" t="s">
        <v>101</v>
      </c>
      <c r="F8" s="126" t="s">
        <v>48</v>
      </c>
      <c r="G8" s="247" t="s">
        <v>107</v>
      </c>
      <c r="H8" s="247" t="s">
        <v>108</v>
      </c>
      <c r="I8" s="247" t="s">
        <v>103</v>
      </c>
      <c r="J8" s="145"/>
      <c r="K8" s="145"/>
      <c r="L8" s="145"/>
      <c r="M8" s="145"/>
      <c r="N8" s="145"/>
      <c r="O8" s="145"/>
      <c r="P8" s="145"/>
      <c r="Q8" s="145"/>
      <c r="R8" s="145"/>
      <c r="S8" s="145"/>
      <c r="T8" s="145"/>
      <c r="U8" s="145"/>
      <c r="V8" s="145"/>
      <c r="W8" s="145"/>
      <c r="X8" s="145"/>
      <c r="Y8" s="145"/>
    </row>
    <row r="9" spans="1:25" ht="213.75" x14ac:dyDescent="0.25">
      <c r="A9" s="155">
        <v>1</v>
      </c>
      <c r="B9" s="127" t="s">
        <v>342</v>
      </c>
      <c r="C9" s="127" t="s">
        <v>79</v>
      </c>
      <c r="D9" s="127" t="s">
        <v>85</v>
      </c>
      <c r="E9" s="127" t="s">
        <v>98</v>
      </c>
      <c r="F9" s="127" t="s">
        <v>343</v>
      </c>
      <c r="G9" s="127" t="s">
        <v>98</v>
      </c>
      <c r="H9" s="127" t="s">
        <v>98</v>
      </c>
      <c r="I9" s="90" t="s">
        <v>90</v>
      </c>
      <c r="J9" s="145"/>
      <c r="K9" s="145"/>
      <c r="L9" s="145"/>
      <c r="M9" s="145"/>
      <c r="N9" s="145"/>
      <c r="O9" s="145"/>
      <c r="P9" s="145"/>
      <c r="Q9" s="145"/>
      <c r="R9" s="145"/>
      <c r="S9" s="145"/>
      <c r="T9" s="145"/>
      <c r="U9" s="145"/>
      <c r="V9" s="145"/>
      <c r="W9" s="145"/>
      <c r="X9" s="145"/>
      <c r="Y9" s="145"/>
    </row>
    <row r="10" spans="1:25" ht="186" thickBot="1" x14ac:dyDescent="0.3">
      <c r="A10" s="156">
        <v>2</v>
      </c>
      <c r="B10" s="82" t="s">
        <v>344</v>
      </c>
      <c r="C10" s="128" t="s">
        <v>79</v>
      </c>
      <c r="D10" s="128" t="s">
        <v>85</v>
      </c>
      <c r="E10" s="128" t="s">
        <v>98</v>
      </c>
      <c r="F10" s="128" t="s">
        <v>345</v>
      </c>
      <c r="G10" s="128" t="s">
        <v>98</v>
      </c>
      <c r="H10" s="128" t="s">
        <v>98</v>
      </c>
      <c r="I10" s="83" t="s">
        <v>91</v>
      </c>
      <c r="J10" s="145"/>
      <c r="K10" s="145"/>
      <c r="L10" s="145"/>
      <c r="M10" s="145"/>
      <c r="N10" s="145"/>
      <c r="O10" s="145"/>
      <c r="P10" s="145"/>
      <c r="Q10" s="145"/>
      <c r="R10" s="145"/>
      <c r="S10" s="145"/>
      <c r="T10" s="145"/>
      <c r="U10" s="145"/>
      <c r="V10" s="145"/>
      <c r="W10" s="145"/>
      <c r="X10" s="145"/>
      <c r="Y10" s="145"/>
    </row>
    <row r="11" spans="1:25" ht="72" thickBot="1" x14ac:dyDescent="0.3">
      <c r="A11" s="157">
        <v>3</v>
      </c>
      <c r="B11" s="84" t="s">
        <v>440</v>
      </c>
      <c r="C11" s="99" t="s">
        <v>79</v>
      </c>
      <c r="D11" s="99" t="s">
        <v>85</v>
      </c>
      <c r="E11" s="99" t="s">
        <v>98</v>
      </c>
      <c r="F11" s="99" t="s">
        <v>441</v>
      </c>
      <c r="G11" s="99" t="s">
        <v>98</v>
      </c>
      <c r="H11" s="99" t="s">
        <v>98</v>
      </c>
      <c r="I11" s="186" t="s">
        <v>91</v>
      </c>
      <c r="J11" s="145"/>
      <c r="K11" s="145"/>
      <c r="L11" s="145"/>
      <c r="M11" s="145"/>
      <c r="N11" s="145"/>
      <c r="O11" s="145"/>
      <c r="P11" s="145"/>
      <c r="Q11" s="145"/>
      <c r="R11" s="145"/>
      <c r="S11" s="145"/>
      <c r="T11" s="145"/>
      <c r="U11" s="145"/>
      <c r="V11" s="145"/>
      <c r="W11" s="145"/>
      <c r="X11" s="145"/>
      <c r="Y11" s="145"/>
    </row>
    <row r="12" spans="1:25" ht="28.5" x14ac:dyDescent="0.25">
      <c r="A12" s="155">
        <v>4</v>
      </c>
      <c r="B12" s="72" t="s">
        <v>182</v>
      </c>
      <c r="C12" s="127" t="s">
        <v>79</v>
      </c>
      <c r="D12" s="127" t="s">
        <v>85</v>
      </c>
      <c r="E12" s="127" t="s">
        <v>99</v>
      </c>
      <c r="F12" s="127" t="s">
        <v>183</v>
      </c>
      <c r="G12" s="127" t="s">
        <v>98</v>
      </c>
      <c r="H12" s="127" t="s">
        <v>99</v>
      </c>
      <c r="I12" s="90" t="s">
        <v>90</v>
      </c>
      <c r="J12" s="145"/>
      <c r="K12" s="145"/>
      <c r="L12" s="145"/>
      <c r="M12" s="145"/>
      <c r="N12" s="145"/>
      <c r="O12" s="145"/>
      <c r="P12" s="145"/>
      <c r="Q12" s="145"/>
      <c r="R12" s="145"/>
      <c r="S12" s="145"/>
      <c r="T12" s="145"/>
      <c r="U12" s="145"/>
      <c r="V12" s="145"/>
      <c r="W12" s="145"/>
      <c r="X12" s="145"/>
      <c r="Y12" s="145"/>
    </row>
    <row r="13" spans="1:25" ht="42.75" x14ac:dyDescent="0.25">
      <c r="A13" s="157">
        <v>4</v>
      </c>
      <c r="B13" s="67" t="s">
        <v>184</v>
      </c>
      <c r="C13" s="129" t="s">
        <v>79</v>
      </c>
      <c r="D13" s="129" t="s">
        <v>85</v>
      </c>
      <c r="E13" s="129" t="s">
        <v>99</v>
      </c>
      <c r="F13" s="129" t="s">
        <v>185</v>
      </c>
      <c r="G13" s="129" t="s">
        <v>99</v>
      </c>
      <c r="H13" s="129" t="s">
        <v>98</v>
      </c>
      <c r="I13" s="92" t="s">
        <v>92</v>
      </c>
      <c r="J13" s="147"/>
      <c r="K13" s="147"/>
      <c r="L13" s="147"/>
      <c r="M13" s="147"/>
      <c r="N13" s="145"/>
      <c r="O13" s="145"/>
      <c r="P13" s="145"/>
      <c r="Q13" s="145"/>
      <c r="R13" s="145"/>
      <c r="S13" s="145"/>
      <c r="T13" s="145"/>
      <c r="U13" s="145"/>
      <c r="V13" s="145"/>
      <c r="W13" s="145"/>
      <c r="X13" s="145"/>
      <c r="Y13" s="145"/>
    </row>
    <row r="14" spans="1:25" ht="42.75" x14ac:dyDescent="0.25">
      <c r="A14" s="157">
        <v>4</v>
      </c>
      <c r="B14" s="67" t="s">
        <v>186</v>
      </c>
      <c r="C14" s="129" t="s">
        <v>79</v>
      </c>
      <c r="D14" s="129" t="s">
        <v>85</v>
      </c>
      <c r="E14" s="129" t="s">
        <v>99</v>
      </c>
      <c r="F14" s="129" t="s">
        <v>185</v>
      </c>
      <c r="G14" s="129" t="s">
        <v>99</v>
      </c>
      <c r="H14" s="129" t="s">
        <v>98</v>
      </c>
      <c r="I14" s="92" t="s">
        <v>93</v>
      </c>
      <c r="J14" s="147"/>
      <c r="K14" s="147"/>
      <c r="L14" s="147"/>
      <c r="M14" s="147"/>
      <c r="N14" s="145"/>
      <c r="O14" s="145"/>
      <c r="P14" s="145"/>
      <c r="Q14" s="145"/>
      <c r="R14" s="145"/>
      <c r="S14" s="145"/>
      <c r="T14" s="145"/>
      <c r="U14" s="145"/>
      <c r="V14" s="145"/>
      <c r="W14" s="145"/>
      <c r="X14" s="145"/>
      <c r="Y14" s="145"/>
    </row>
    <row r="15" spans="1:25" ht="99.75" x14ac:dyDescent="0.25">
      <c r="A15" s="157">
        <v>4</v>
      </c>
      <c r="B15" s="67" t="s">
        <v>187</v>
      </c>
      <c r="C15" s="129" t="s">
        <v>79</v>
      </c>
      <c r="D15" s="129" t="s">
        <v>85</v>
      </c>
      <c r="E15" s="129" t="s">
        <v>98</v>
      </c>
      <c r="F15" s="129" t="s">
        <v>185</v>
      </c>
      <c r="G15" s="129" t="s">
        <v>98</v>
      </c>
      <c r="H15" s="129" t="s">
        <v>98</v>
      </c>
      <c r="I15" s="92" t="s">
        <v>90</v>
      </c>
      <c r="J15" s="145"/>
      <c r="K15" s="145"/>
      <c r="L15" s="145"/>
      <c r="M15" s="145"/>
      <c r="N15" s="145"/>
      <c r="O15" s="145"/>
      <c r="P15" s="145"/>
      <c r="Q15" s="145"/>
      <c r="R15" s="145"/>
      <c r="S15" s="145"/>
      <c r="T15" s="145"/>
      <c r="U15" s="145"/>
      <c r="V15" s="145"/>
      <c r="W15" s="145"/>
      <c r="X15" s="145"/>
      <c r="Y15" s="145"/>
    </row>
    <row r="16" spans="1:25" ht="42.75" x14ac:dyDescent="0.25">
      <c r="A16" s="157">
        <v>4</v>
      </c>
      <c r="B16" s="67" t="s">
        <v>188</v>
      </c>
      <c r="C16" s="129" t="s">
        <v>79</v>
      </c>
      <c r="D16" s="129" t="s">
        <v>85</v>
      </c>
      <c r="E16" s="129" t="s">
        <v>99</v>
      </c>
      <c r="F16" s="129" t="s">
        <v>185</v>
      </c>
      <c r="G16" s="129" t="s">
        <v>98</v>
      </c>
      <c r="H16" s="129" t="s">
        <v>98</v>
      </c>
      <c r="I16" s="92" t="s">
        <v>92</v>
      </c>
      <c r="J16" s="145"/>
      <c r="K16" s="145"/>
      <c r="L16" s="145"/>
      <c r="M16" s="145"/>
      <c r="N16" s="145"/>
      <c r="O16" s="145"/>
      <c r="P16" s="145"/>
      <c r="Q16" s="145"/>
      <c r="R16" s="145"/>
      <c r="S16" s="145"/>
      <c r="T16" s="145"/>
      <c r="U16" s="145"/>
      <c r="V16" s="145"/>
      <c r="W16" s="145"/>
      <c r="X16" s="145"/>
      <c r="Y16" s="145"/>
    </row>
    <row r="17" spans="1:27" ht="42.75" x14ac:dyDescent="0.25">
      <c r="A17" s="157">
        <v>5</v>
      </c>
      <c r="B17" s="67" t="s">
        <v>189</v>
      </c>
      <c r="C17" s="129" t="s">
        <v>79</v>
      </c>
      <c r="D17" s="129" t="s">
        <v>85</v>
      </c>
      <c r="E17" s="129" t="s">
        <v>99</v>
      </c>
      <c r="F17" s="129" t="s">
        <v>185</v>
      </c>
      <c r="G17" s="129" t="s">
        <v>98</v>
      </c>
      <c r="H17" s="129" t="s">
        <v>98</v>
      </c>
      <c r="I17" s="92" t="s">
        <v>92</v>
      </c>
      <c r="J17" s="145"/>
      <c r="K17" s="145"/>
      <c r="L17" s="145"/>
      <c r="M17" s="145"/>
      <c r="N17" s="145"/>
      <c r="O17" s="145"/>
      <c r="P17" s="145"/>
      <c r="Q17" s="145"/>
      <c r="R17" s="145"/>
      <c r="S17" s="145"/>
      <c r="T17" s="145"/>
      <c r="U17" s="145"/>
      <c r="V17" s="145"/>
      <c r="W17" s="145"/>
      <c r="X17" s="145"/>
      <c r="Y17" s="145"/>
    </row>
    <row r="18" spans="1:27" ht="42.75" x14ac:dyDescent="0.25">
      <c r="A18" s="157">
        <v>5</v>
      </c>
      <c r="B18" s="67" t="s">
        <v>190</v>
      </c>
      <c r="C18" s="129" t="s">
        <v>79</v>
      </c>
      <c r="D18" s="129" t="s">
        <v>85</v>
      </c>
      <c r="E18" s="129" t="s">
        <v>99</v>
      </c>
      <c r="F18" s="129" t="s">
        <v>185</v>
      </c>
      <c r="G18" s="129" t="s">
        <v>99</v>
      </c>
      <c r="H18" s="129" t="s">
        <v>98</v>
      </c>
      <c r="I18" s="92" t="s">
        <v>93</v>
      </c>
      <c r="J18" s="145"/>
      <c r="K18" s="145"/>
      <c r="L18" s="145"/>
      <c r="M18" s="145"/>
      <c r="N18" s="145"/>
      <c r="O18" s="145"/>
      <c r="P18" s="145"/>
      <c r="Q18" s="145"/>
      <c r="R18" s="145"/>
      <c r="S18" s="145"/>
      <c r="T18" s="145"/>
      <c r="U18" s="145"/>
      <c r="V18" s="145"/>
      <c r="W18" s="145"/>
      <c r="X18" s="145"/>
      <c r="Y18" s="145"/>
    </row>
    <row r="19" spans="1:27" ht="42.75" x14ac:dyDescent="0.25">
      <c r="A19" s="157">
        <v>5</v>
      </c>
      <c r="B19" s="67" t="s">
        <v>191</v>
      </c>
      <c r="C19" s="129" t="s">
        <v>79</v>
      </c>
      <c r="D19" s="129" t="s">
        <v>85</v>
      </c>
      <c r="E19" s="129" t="s">
        <v>99</v>
      </c>
      <c r="F19" s="129" t="s">
        <v>185</v>
      </c>
      <c r="G19" s="129" t="s">
        <v>98</v>
      </c>
      <c r="H19" s="129" t="s">
        <v>98</v>
      </c>
      <c r="I19" s="92" t="s">
        <v>90</v>
      </c>
      <c r="J19" s="145"/>
      <c r="K19" s="145"/>
      <c r="L19" s="145"/>
      <c r="M19" s="145"/>
      <c r="N19" s="145"/>
      <c r="O19" s="145"/>
      <c r="P19" s="145"/>
      <c r="Q19" s="145"/>
      <c r="R19" s="145"/>
      <c r="S19" s="145"/>
      <c r="T19" s="145"/>
      <c r="U19" s="145"/>
      <c r="V19" s="145"/>
      <c r="W19" s="145"/>
      <c r="X19" s="145"/>
      <c r="Y19" s="145"/>
    </row>
    <row r="20" spans="1:27" ht="43.5" thickBot="1" x14ac:dyDescent="0.3">
      <c r="A20" s="156">
        <v>5</v>
      </c>
      <c r="B20" s="82" t="s">
        <v>192</v>
      </c>
      <c r="C20" s="128" t="s">
        <v>79</v>
      </c>
      <c r="D20" s="128" t="s">
        <v>85</v>
      </c>
      <c r="E20" s="128" t="s">
        <v>98</v>
      </c>
      <c r="F20" s="128" t="s">
        <v>185</v>
      </c>
      <c r="G20" s="128" t="s">
        <v>98</v>
      </c>
      <c r="H20" s="128" t="s">
        <v>98</v>
      </c>
      <c r="I20" s="83" t="s">
        <v>90</v>
      </c>
      <c r="J20" s="145"/>
      <c r="K20" s="145"/>
      <c r="L20" s="145"/>
      <c r="M20" s="145"/>
      <c r="N20" s="145"/>
      <c r="O20" s="145"/>
      <c r="P20" s="145"/>
      <c r="Q20" s="145"/>
      <c r="R20" s="145"/>
      <c r="S20" s="145"/>
      <c r="T20" s="145"/>
      <c r="U20" s="145"/>
      <c r="V20" s="145"/>
      <c r="W20" s="145"/>
      <c r="X20" s="145"/>
      <c r="Y20" s="145"/>
    </row>
    <row r="21" spans="1:27" ht="57.75" thickBot="1" x14ac:dyDescent="0.3">
      <c r="A21" s="131">
        <v>6</v>
      </c>
      <c r="B21" s="132" t="s">
        <v>197</v>
      </c>
      <c r="C21" s="132" t="s">
        <v>79</v>
      </c>
      <c r="D21" s="132" t="s">
        <v>85</v>
      </c>
      <c r="E21" s="132" t="s">
        <v>99</v>
      </c>
      <c r="F21" s="132" t="s">
        <v>198</v>
      </c>
      <c r="G21" s="132" t="s">
        <v>98</v>
      </c>
      <c r="H21" s="132" t="s">
        <v>98</v>
      </c>
      <c r="I21" s="181" t="s">
        <v>90</v>
      </c>
      <c r="J21" s="145"/>
      <c r="K21" s="145"/>
      <c r="L21" s="145"/>
      <c r="M21" s="145"/>
      <c r="N21" s="145"/>
      <c r="O21" s="145"/>
      <c r="P21" s="145"/>
      <c r="Q21" s="145"/>
      <c r="R21" s="145"/>
      <c r="S21" s="145"/>
      <c r="T21" s="145"/>
      <c r="U21" s="145"/>
      <c r="V21" s="145"/>
      <c r="W21" s="145"/>
      <c r="X21" s="145"/>
      <c r="Y21" s="145"/>
    </row>
    <row r="22" spans="1:27" ht="28.5" x14ac:dyDescent="0.25">
      <c r="A22" s="155">
        <v>7</v>
      </c>
      <c r="B22" s="248" t="s">
        <v>465</v>
      </c>
      <c r="C22" s="129" t="s">
        <v>79</v>
      </c>
      <c r="D22" s="129" t="s">
        <v>85</v>
      </c>
      <c r="E22" s="129" t="s">
        <v>99</v>
      </c>
      <c r="F22" s="129" t="s">
        <v>468</v>
      </c>
      <c r="G22" s="127" t="s">
        <v>98</v>
      </c>
      <c r="H22" s="129" t="s">
        <v>98</v>
      </c>
      <c r="I22" s="92" t="s">
        <v>91</v>
      </c>
      <c r="J22" s="145"/>
      <c r="K22" s="145"/>
      <c r="L22" s="145"/>
      <c r="M22" s="145"/>
      <c r="N22" s="145"/>
      <c r="O22" s="145"/>
      <c r="P22" s="145"/>
      <c r="Q22" s="145"/>
      <c r="R22" s="145"/>
      <c r="S22" s="145"/>
      <c r="T22" s="145"/>
      <c r="U22" s="145"/>
      <c r="V22" s="145"/>
      <c r="W22" s="145"/>
      <c r="X22" s="145"/>
      <c r="Y22" s="145"/>
    </row>
    <row r="23" spans="1:27" ht="43.5" thickBot="1" x14ac:dyDescent="0.3">
      <c r="A23" s="156">
        <v>8</v>
      </c>
      <c r="B23" s="82" t="s">
        <v>333</v>
      </c>
      <c r="C23" s="128" t="s">
        <v>79</v>
      </c>
      <c r="D23" s="128" t="s">
        <v>85</v>
      </c>
      <c r="E23" s="129" t="s">
        <v>98</v>
      </c>
      <c r="F23" s="128" t="s">
        <v>283</v>
      </c>
      <c r="G23" s="128" t="s">
        <v>98</v>
      </c>
      <c r="H23" s="128" t="s">
        <v>98</v>
      </c>
      <c r="I23" s="83" t="s">
        <v>91</v>
      </c>
      <c r="J23" s="145"/>
      <c r="K23" s="145"/>
      <c r="L23" s="145"/>
      <c r="M23" s="145"/>
      <c r="N23" s="145"/>
      <c r="O23" s="145"/>
      <c r="P23" s="145"/>
      <c r="Q23" s="145"/>
      <c r="R23" s="145"/>
      <c r="S23" s="145"/>
      <c r="T23" s="145"/>
      <c r="U23" s="145"/>
      <c r="V23" s="145"/>
      <c r="W23" s="145"/>
      <c r="X23" s="145"/>
      <c r="Y23" s="145"/>
    </row>
    <row r="24" spans="1:27" ht="71.25" x14ac:dyDescent="0.25">
      <c r="A24" s="155">
        <v>9</v>
      </c>
      <c r="B24" s="69" t="s">
        <v>212</v>
      </c>
      <c r="C24" s="97" t="s">
        <v>79</v>
      </c>
      <c r="D24" s="97" t="s">
        <v>85</v>
      </c>
      <c r="E24" s="97" t="s">
        <v>98</v>
      </c>
      <c r="F24" s="97" t="s">
        <v>213</v>
      </c>
      <c r="G24" s="97" t="s">
        <v>98</v>
      </c>
      <c r="H24" s="97" t="s">
        <v>98</v>
      </c>
      <c r="I24" s="93" t="s">
        <v>90</v>
      </c>
      <c r="J24" s="145"/>
      <c r="K24" s="145"/>
      <c r="L24" s="145"/>
      <c r="M24" s="145"/>
      <c r="N24" s="145"/>
      <c r="O24" s="145"/>
      <c r="P24" s="145"/>
      <c r="Q24" s="145"/>
      <c r="R24" s="145"/>
      <c r="S24" s="145"/>
      <c r="T24" s="145"/>
      <c r="U24" s="145"/>
      <c r="V24" s="145"/>
      <c r="W24" s="145"/>
      <c r="X24" s="145"/>
      <c r="Y24" s="145"/>
    </row>
    <row r="25" spans="1:27" ht="28.5" x14ac:dyDescent="0.25">
      <c r="A25" s="249">
        <v>10</v>
      </c>
      <c r="B25" s="84" t="s">
        <v>218</v>
      </c>
      <c r="C25" s="99" t="s">
        <v>79</v>
      </c>
      <c r="D25" s="99" t="s">
        <v>85</v>
      </c>
      <c r="E25" s="99" t="s">
        <v>98</v>
      </c>
      <c r="F25" s="99" t="s">
        <v>219</v>
      </c>
      <c r="G25" s="99" t="s">
        <v>98</v>
      </c>
      <c r="H25" s="99" t="s">
        <v>99</v>
      </c>
      <c r="I25" s="186" t="s">
        <v>90</v>
      </c>
      <c r="J25" s="145"/>
      <c r="K25" s="145"/>
      <c r="L25" s="145"/>
      <c r="M25" s="145"/>
      <c r="N25" s="145"/>
      <c r="O25" s="145"/>
      <c r="P25" s="145"/>
      <c r="Q25" s="145"/>
      <c r="R25" s="145"/>
      <c r="S25" s="145"/>
      <c r="T25" s="145"/>
      <c r="U25" s="145"/>
      <c r="V25" s="145"/>
      <c r="W25" s="145"/>
      <c r="X25" s="145"/>
      <c r="Y25" s="145"/>
      <c r="Z25" s="145"/>
      <c r="AA25" s="145"/>
    </row>
    <row r="26" spans="1:27" ht="57.75" thickBot="1" x14ac:dyDescent="0.3">
      <c r="A26" s="124">
        <v>11</v>
      </c>
      <c r="B26" s="87" t="s">
        <v>220</v>
      </c>
      <c r="C26" s="98" t="s">
        <v>79</v>
      </c>
      <c r="D26" s="98" t="s">
        <v>85</v>
      </c>
      <c r="E26" s="98" t="s">
        <v>98</v>
      </c>
      <c r="F26" s="98" t="s">
        <v>213</v>
      </c>
      <c r="G26" s="98" t="s">
        <v>98</v>
      </c>
      <c r="H26" s="98" t="s">
        <v>98</v>
      </c>
      <c r="I26" s="94" t="s">
        <v>90</v>
      </c>
      <c r="J26" s="145"/>
      <c r="K26" s="145"/>
      <c r="L26" s="145"/>
      <c r="M26" s="145"/>
      <c r="N26" s="145"/>
      <c r="O26" s="145"/>
      <c r="P26" s="145"/>
      <c r="Q26" s="145"/>
      <c r="R26" s="145"/>
      <c r="S26" s="145"/>
      <c r="T26" s="145"/>
      <c r="U26" s="145"/>
      <c r="V26" s="145"/>
      <c r="W26" s="145"/>
      <c r="X26" s="145"/>
      <c r="Y26" s="145"/>
      <c r="Z26" s="145"/>
      <c r="AA26" s="145"/>
    </row>
    <row r="27" spans="1:27" ht="42.75" x14ac:dyDescent="0.25">
      <c r="A27" s="250">
        <v>12</v>
      </c>
      <c r="B27" s="67" t="s">
        <v>246</v>
      </c>
      <c r="C27" s="129" t="s">
        <v>80</v>
      </c>
      <c r="D27" s="129" t="s">
        <v>85</v>
      </c>
      <c r="E27" s="127" t="s">
        <v>98</v>
      </c>
      <c r="F27" s="129" t="s">
        <v>247</v>
      </c>
      <c r="G27" s="127" t="s">
        <v>98</v>
      </c>
      <c r="H27" s="127" t="s">
        <v>98</v>
      </c>
      <c r="I27" s="90" t="s">
        <v>248</v>
      </c>
      <c r="J27" s="147"/>
      <c r="K27" s="145"/>
      <c r="L27" s="145"/>
      <c r="M27" s="145"/>
      <c r="N27" s="145"/>
      <c r="O27" s="145"/>
      <c r="P27" s="145"/>
      <c r="Q27" s="145"/>
      <c r="R27" s="145"/>
      <c r="S27" s="145"/>
      <c r="T27" s="145"/>
      <c r="U27" s="145"/>
      <c r="V27" s="145"/>
      <c r="W27" s="145"/>
      <c r="X27" s="145"/>
      <c r="Y27" s="145"/>
      <c r="Z27" s="145"/>
      <c r="AA27" s="145"/>
    </row>
    <row r="28" spans="1:27" ht="42.75" x14ac:dyDescent="0.25">
      <c r="A28" s="249">
        <v>13</v>
      </c>
      <c r="B28" s="67" t="s">
        <v>249</v>
      </c>
      <c r="C28" s="129" t="s">
        <v>80</v>
      </c>
      <c r="D28" s="129" t="s">
        <v>85</v>
      </c>
      <c r="E28" s="129" t="s">
        <v>98</v>
      </c>
      <c r="F28" s="129" t="s">
        <v>247</v>
      </c>
      <c r="G28" s="129" t="s">
        <v>98</v>
      </c>
      <c r="H28" s="129" t="s">
        <v>99</v>
      </c>
      <c r="I28" s="92" t="s">
        <v>248</v>
      </c>
      <c r="J28" s="145"/>
      <c r="K28" s="145"/>
      <c r="L28" s="145"/>
      <c r="M28" s="145"/>
      <c r="N28" s="145"/>
      <c r="O28" s="145"/>
      <c r="P28" s="145"/>
      <c r="Q28" s="145"/>
      <c r="R28" s="145"/>
      <c r="S28" s="145"/>
      <c r="T28" s="145"/>
      <c r="U28" s="145"/>
      <c r="V28" s="145"/>
      <c r="W28" s="145"/>
      <c r="X28" s="145"/>
      <c r="Y28" s="145"/>
      <c r="Z28" s="145"/>
      <c r="AA28" s="145"/>
    </row>
    <row r="29" spans="1:27" ht="43.5" thickBot="1" x14ac:dyDescent="0.3">
      <c r="A29" s="124">
        <v>14</v>
      </c>
      <c r="B29" s="82" t="s">
        <v>250</v>
      </c>
      <c r="C29" s="128" t="s">
        <v>80</v>
      </c>
      <c r="D29" s="128" t="s">
        <v>85</v>
      </c>
      <c r="E29" s="128" t="s">
        <v>98</v>
      </c>
      <c r="F29" s="128" t="s">
        <v>247</v>
      </c>
      <c r="G29" s="128" t="s">
        <v>98</v>
      </c>
      <c r="H29" s="128" t="s">
        <v>98</v>
      </c>
      <c r="I29" s="83" t="s">
        <v>248</v>
      </c>
      <c r="J29" s="145"/>
      <c r="K29" s="145"/>
      <c r="L29" s="145"/>
      <c r="M29" s="145"/>
      <c r="N29" s="145"/>
      <c r="O29" s="145"/>
      <c r="P29" s="145"/>
      <c r="Q29" s="145"/>
      <c r="R29" s="145"/>
      <c r="S29" s="145"/>
      <c r="T29" s="145"/>
      <c r="U29" s="145"/>
      <c r="V29" s="145"/>
      <c r="W29" s="145"/>
      <c r="X29" s="145"/>
      <c r="Y29" s="145"/>
      <c r="Z29" s="145"/>
      <c r="AA29" s="145"/>
    </row>
    <row r="30" spans="1:27" ht="114.75" thickBot="1" x14ac:dyDescent="0.3">
      <c r="A30" s="251">
        <v>15</v>
      </c>
      <c r="B30" s="79" t="s">
        <v>265</v>
      </c>
      <c r="C30" s="132" t="s">
        <v>79</v>
      </c>
      <c r="D30" s="132" t="s">
        <v>85</v>
      </c>
      <c r="E30" s="132" t="s">
        <v>99</v>
      </c>
      <c r="F30" s="132" t="s">
        <v>266</v>
      </c>
      <c r="G30" s="132" t="s">
        <v>99</v>
      </c>
      <c r="H30" s="132" t="s">
        <v>98</v>
      </c>
      <c r="I30" s="181" t="s">
        <v>92</v>
      </c>
      <c r="J30" s="145"/>
      <c r="K30" s="145"/>
      <c r="L30" s="145"/>
      <c r="M30" s="145"/>
      <c r="N30" s="145"/>
      <c r="O30" s="145"/>
      <c r="P30" s="145"/>
      <c r="Q30" s="145"/>
      <c r="R30" s="145"/>
      <c r="S30" s="145"/>
      <c r="T30" s="145"/>
      <c r="U30" s="145"/>
      <c r="V30" s="145"/>
      <c r="W30" s="145"/>
      <c r="X30" s="145"/>
      <c r="Y30" s="145"/>
      <c r="Z30" s="145"/>
      <c r="AA30" s="145"/>
    </row>
    <row r="31" spans="1:27" ht="57" x14ac:dyDescent="0.25">
      <c r="A31" s="249">
        <v>16</v>
      </c>
      <c r="B31" s="72" t="s">
        <v>275</v>
      </c>
      <c r="C31" s="127" t="s">
        <v>80</v>
      </c>
      <c r="D31" s="127" t="s">
        <v>85</v>
      </c>
      <c r="E31" s="127" t="s">
        <v>99</v>
      </c>
      <c r="F31" s="127" t="s">
        <v>276</v>
      </c>
      <c r="G31" s="127" t="s">
        <v>99</v>
      </c>
      <c r="H31" s="127" t="s">
        <v>99</v>
      </c>
      <c r="I31" s="90" t="s">
        <v>92</v>
      </c>
      <c r="J31" s="145"/>
      <c r="K31" s="145"/>
      <c r="L31" s="145"/>
      <c r="M31" s="145"/>
      <c r="N31" s="145"/>
      <c r="O31" s="145"/>
      <c r="P31" s="145"/>
      <c r="Q31" s="145"/>
      <c r="R31" s="145"/>
      <c r="S31" s="145"/>
      <c r="T31" s="145"/>
      <c r="U31" s="145"/>
      <c r="V31" s="145"/>
      <c r="W31" s="145"/>
      <c r="X31" s="145"/>
      <c r="Y31" s="145"/>
      <c r="Z31" s="145"/>
      <c r="AA31" s="145"/>
    </row>
    <row r="32" spans="1:27" ht="57.75" thickBot="1" x14ac:dyDescent="0.3">
      <c r="A32" s="124">
        <v>17</v>
      </c>
      <c r="B32" s="82" t="s">
        <v>277</v>
      </c>
      <c r="C32" s="128" t="s">
        <v>79</v>
      </c>
      <c r="D32" s="128" t="s">
        <v>86</v>
      </c>
      <c r="E32" s="128" t="s">
        <v>99</v>
      </c>
      <c r="F32" s="128" t="s">
        <v>276</v>
      </c>
      <c r="G32" s="128" t="s">
        <v>99</v>
      </c>
      <c r="H32" s="128" t="s">
        <v>99</v>
      </c>
      <c r="I32" s="83" t="s">
        <v>92</v>
      </c>
      <c r="J32" s="145"/>
      <c r="K32" s="145"/>
      <c r="L32" s="145"/>
      <c r="M32" s="145"/>
      <c r="N32" s="145"/>
      <c r="O32" s="145"/>
      <c r="P32" s="145"/>
      <c r="Q32" s="145"/>
      <c r="R32" s="145"/>
      <c r="S32" s="145"/>
      <c r="T32" s="145"/>
      <c r="U32" s="145"/>
      <c r="V32" s="145"/>
      <c r="W32" s="145"/>
      <c r="X32" s="145"/>
      <c r="Y32" s="145"/>
      <c r="Z32" s="145"/>
      <c r="AA32" s="145"/>
    </row>
    <row r="33" spans="1:27" ht="142.5" x14ac:dyDescent="0.25">
      <c r="A33" s="250">
        <v>18</v>
      </c>
      <c r="B33" s="69" t="s">
        <v>294</v>
      </c>
      <c r="C33" s="97" t="s">
        <v>79</v>
      </c>
      <c r="D33" s="97" t="s">
        <v>85</v>
      </c>
      <c r="E33" s="97" t="s">
        <v>98</v>
      </c>
      <c r="F33" s="97" t="s">
        <v>295</v>
      </c>
      <c r="G33" s="97" t="s">
        <v>98</v>
      </c>
      <c r="H33" s="97" t="s">
        <v>98</v>
      </c>
      <c r="I33" s="93" t="s">
        <v>93</v>
      </c>
      <c r="J33" s="145"/>
      <c r="K33" s="145"/>
      <c r="L33" s="145"/>
      <c r="M33" s="145"/>
      <c r="N33" s="145"/>
      <c r="O33" s="145"/>
      <c r="P33" s="145"/>
      <c r="Q33" s="145"/>
      <c r="R33" s="145"/>
      <c r="S33" s="145"/>
      <c r="T33" s="145"/>
      <c r="U33" s="145"/>
      <c r="V33" s="145"/>
      <c r="W33" s="145"/>
      <c r="X33" s="145"/>
      <c r="Y33" s="145"/>
      <c r="Z33" s="145"/>
      <c r="AA33" s="145"/>
    </row>
    <row r="34" spans="1:27" ht="143.25" thickBot="1" x14ac:dyDescent="0.3">
      <c r="A34" s="124">
        <v>19</v>
      </c>
      <c r="B34" s="84" t="s">
        <v>296</v>
      </c>
      <c r="C34" s="98" t="s">
        <v>79</v>
      </c>
      <c r="D34" s="98" t="s">
        <v>85</v>
      </c>
      <c r="E34" s="98" t="s">
        <v>99</v>
      </c>
      <c r="F34" s="99" t="s">
        <v>295</v>
      </c>
      <c r="G34" s="98" t="s">
        <v>98</v>
      </c>
      <c r="H34" s="98" t="s">
        <v>98</v>
      </c>
      <c r="I34" s="94" t="s">
        <v>93</v>
      </c>
      <c r="J34" s="145"/>
      <c r="K34" s="145"/>
      <c r="L34" s="145"/>
      <c r="M34" s="145"/>
      <c r="N34" s="145"/>
      <c r="O34" s="145"/>
      <c r="P34" s="145"/>
      <c r="Q34" s="145"/>
      <c r="R34" s="145"/>
      <c r="S34" s="145"/>
      <c r="T34" s="145"/>
      <c r="U34" s="145"/>
      <c r="V34" s="145"/>
      <c r="W34" s="145"/>
      <c r="X34" s="145"/>
      <c r="Y34" s="145"/>
      <c r="Z34" s="145"/>
      <c r="AA34" s="145"/>
    </row>
    <row r="35" spans="1:27" ht="43.5" thickBot="1" x14ac:dyDescent="0.3">
      <c r="A35" s="124">
        <v>20</v>
      </c>
      <c r="B35" s="100" t="s">
        <v>308</v>
      </c>
      <c r="C35" s="100" t="s">
        <v>79</v>
      </c>
      <c r="D35" s="100" t="s">
        <v>85</v>
      </c>
      <c r="E35" s="100" t="s">
        <v>98</v>
      </c>
      <c r="F35" s="100" t="s">
        <v>307</v>
      </c>
      <c r="G35" s="100" t="s">
        <v>98</v>
      </c>
      <c r="H35" s="100" t="s">
        <v>98</v>
      </c>
      <c r="I35" s="252" t="s">
        <v>90</v>
      </c>
      <c r="J35" s="121"/>
      <c r="K35" s="147"/>
      <c r="L35" s="145"/>
      <c r="M35" s="145"/>
      <c r="N35" s="145"/>
      <c r="O35" s="145"/>
      <c r="P35" s="145"/>
      <c r="Q35" s="145"/>
      <c r="R35" s="145"/>
      <c r="S35" s="145"/>
      <c r="T35" s="145"/>
      <c r="U35" s="145"/>
      <c r="V35" s="145"/>
      <c r="W35" s="145"/>
      <c r="X35" s="145"/>
      <c r="Y35" s="145"/>
      <c r="Z35" s="145"/>
      <c r="AA35" s="145"/>
    </row>
    <row r="36" spans="1:27" ht="57" x14ac:dyDescent="0.25">
      <c r="A36" s="250">
        <v>21</v>
      </c>
      <c r="B36" s="69" t="s">
        <v>321</v>
      </c>
      <c r="C36" s="97" t="s">
        <v>79</v>
      </c>
      <c r="D36" s="97" t="s">
        <v>85</v>
      </c>
      <c r="E36" s="97" t="s">
        <v>98</v>
      </c>
      <c r="F36" s="97" t="s">
        <v>319</v>
      </c>
      <c r="G36" s="97" t="s">
        <v>98</v>
      </c>
      <c r="H36" s="97" t="s">
        <v>98</v>
      </c>
      <c r="I36" s="93" t="s">
        <v>91</v>
      </c>
      <c r="J36" s="147"/>
      <c r="K36" s="145"/>
      <c r="L36" s="145"/>
      <c r="M36" s="145"/>
      <c r="N36" s="145"/>
      <c r="O36" s="145"/>
      <c r="P36" s="145"/>
      <c r="Q36" s="145"/>
      <c r="R36" s="145"/>
      <c r="S36" s="145"/>
      <c r="T36" s="145"/>
      <c r="U36" s="145"/>
      <c r="V36" s="145"/>
      <c r="W36" s="145"/>
      <c r="X36" s="145"/>
      <c r="Y36" s="145"/>
      <c r="Z36" s="145"/>
      <c r="AA36" s="145"/>
    </row>
    <row r="37" spans="1:27" ht="42.75" x14ac:dyDescent="0.25">
      <c r="A37" s="249">
        <v>22</v>
      </c>
      <c r="B37" s="99" t="s">
        <v>426</v>
      </c>
      <c r="C37" s="99" t="s">
        <v>79</v>
      </c>
      <c r="D37" s="99" t="s">
        <v>85</v>
      </c>
      <c r="E37" s="99" t="s">
        <v>99</v>
      </c>
      <c r="F37" s="99" t="s">
        <v>423</v>
      </c>
      <c r="G37" s="99" t="s">
        <v>98</v>
      </c>
      <c r="H37" s="99" t="s">
        <v>98</v>
      </c>
      <c r="I37" s="186" t="s">
        <v>91</v>
      </c>
      <c r="J37" s="147"/>
      <c r="K37" s="145"/>
      <c r="L37" s="145"/>
      <c r="M37" s="145"/>
      <c r="N37" s="145"/>
      <c r="O37" s="145"/>
      <c r="P37" s="145"/>
      <c r="Q37" s="145"/>
      <c r="R37" s="145"/>
      <c r="S37" s="145"/>
      <c r="T37" s="145"/>
      <c r="U37" s="145"/>
      <c r="V37" s="145"/>
      <c r="W37" s="145"/>
      <c r="X37" s="145"/>
      <c r="Y37" s="145"/>
      <c r="Z37" s="145"/>
      <c r="AA37" s="145"/>
    </row>
    <row r="38" spans="1:27" ht="42.75" x14ac:dyDescent="0.25">
      <c r="A38" s="249">
        <v>22</v>
      </c>
      <c r="B38" s="99" t="s">
        <v>427</v>
      </c>
      <c r="C38" s="99" t="s">
        <v>79</v>
      </c>
      <c r="D38" s="99" t="s">
        <v>86</v>
      </c>
      <c r="E38" s="99" t="s">
        <v>98</v>
      </c>
      <c r="F38" s="99" t="s">
        <v>424</v>
      </c>
      <c r="G38" s="99" t="s">
        <v>98</v>
      </c>
      <c r="H38" s="99" t="s">
        <v>98</v>
      </c>
      <c r="I38" s="186" t="s">
        <v>91</v>
      </c>
      <c r="J38" s="147"/>
      <c r="K38" s="145"/>
      <c r="L38" s="145"/>
      <c r="M38" s="145"/>
      <c r="N38" s="145"/>
      <c r="O38" s="145"/>
      <c r="P38" s="145"/>
      <c r="Q38" s="145"/>
      <c r="R38" s="145"/>
      <c r="S38" s="145"/>
      <c r="T38" s="145"/>
      <c r="U38" s="145"/>
      <c r="V38" s="145"/>
      <c r="W38" s="145"/>
      <c r="X38" s="145"/>
      <c r="Y38" s="145"/>
      <c r="Z38" s="145"/>
      <c r="AA38" s="145"/>
    </row>
    <row r="39" spans="1:27" ht="43.5" thickBot="1" x14ac:dyDescent="0.3">
      <c r="A39" s="124">
        <v>22</v>
      </c>
      <c r="B39" s="99" t="s">
        <v>425</v>
      </c>
      <c r="C39" s="99" t="s">
        <v>79</v>
      </c>
      <c r="D39" s="99" t="s">
        <v>85</v>
      </c>
      <c r="E39" s="99" t="s">
        <v>99</v>
      </c>
      <c r="F39" s="99" t="s">
        <v>423</v>
      </c>
      <c r="G39" s="99" t="s">
        <v>98</v>
      </c>
      <c r="H39" s="99" t="s">
        <v>98</v>
      </c>
      <c r="I39" s="186" t="s">
        <v>91</v>
      </c>
      <c r="J39" s="147"/>
      <c r="K39" s="145"/>
      <c r="L39" s="145"/>
      <c r="M39" s="145"/>
      <c r="N39" s="145"/>
      <c r="O39" s="145"/>
      <c r="P39" s="145"/>
      <c r="Q39" s="145"/>
      <c r="R39" s="145"/>
      <c r="S39" s="145"/>
      <c r="T39" s="145"/>
      <c r="U39" s="145"/>
      <c r="V39" s="145"/>
      <c r="W39" s="145"/>
      <c r="X39" s="145"/>
      <c r="Y39" s="145"/>
      <c r="Z39" s="145"/>
      <c r="AA39" s="145"/>
    </row>
    <row r="40" spans="1:27" ht="72" thickBot="1" x14ac:dyDescent="0.3">
      <c r="A40" s="251">
        <v>23</v>
      </c>
      <c r="B40" s="253" t="s">
        <v>328</v>
      </c>
      <c r="C40" s="100" t="s">
        <v>79</v>
      </c>
      <c r="D40" s="100" t="s">
        <v>86</v>
      </c>
      <c r="E40" s="100" t="s">
        <v>98</v>
      </c>
      <c r="F40" s="100" t="s">
        <v>329</v>
      </c>
      <c r="G40" s="100" t="s">
        <v>98</v>
      </c>
      <c r="H40" s="100" t="s">
        <v>98</v>
      </c>
      <c r="I40" s="252" t="s">
        <v>91</v>
      </c>
      <c r="J40" s="145"/>
      <c r="K40" s="145"/>
      <c r="L40" s="145"/>
      <c r="M40" s="145"/>
      <c r="N40" s="145"/>
      <c r="O40" s="145"/>
      <c r="P40" s="145"/>
      <c r="Q40" s="145"/>
      <c r="R40" s="145"/>
      <c r="S40" s="145"/>
      <c r="T40" s="145"/>
      <c r="U40" s="145"/>
      <c r="V40" s="145"/>
      <c r="W40" s="145"/>
      <c r="X40" s="145"/>
      <c r="Y40" s="145"/>
      <c r="Z40" s="145"/>
      <c r="AA40" s="145"/>
    </row>
    <row r="41" spans="1:27" ht="57" x14ac:dyDescent="0.25">
      <c r="A41" s="250">
        <v>24</v>
      </c>
      <c r="B41" s="69" t="s">
        <v>383</v>
      </c>
      <c r="C41" s="97" t="s">
        <v>79</v>
      </c>
      <c r="D41" s="97" t="s">
        <v>85</v>
      </c>
      <c r="E41" s="97" t="s">
        <v>98</v>
      </c>
      <c r="F41" s="97" t="s">
        <v>384</v>
      </c>
      <c r="G41" s="97" t="s">
        <v>98</v>
      </c>
      <c r="H41" s="97" t="s">
        <v>98</v>
      </c>
      <c r="I41" s="93" t="s">
        <v>91</v>
      </c>
      <c r="J41" s="145"/>
      <c r="K41" s="145"/>
      <c r="L41" s="145"/>
      <c r="M41" s="145"/>
      <c r="N41" s="145"/>
      <c r="O41" s="145"/>
      <c r="P41" s="145"/>
      <c r="Q41" s="145"/>
      <c r="R41" s="145"/>
      <c r="S41" s="145"/>
      <c r="T41" s="145"/>
      <c r="U41" s="145"/>
      <c r="V41" s="145"/>
      <c r="W41" s="145"/>
      <c r="X41" s="145"/>
      <c r="Y41" s="145"/>
      <c r="Z41" s="145"/>
      <c r="AA41" s="145"/>
    </row>
    <row r="42" spans="1:27" x14ac:dyDescent="0.25">
      <c r="A42" s="249">
        <v>25</v>
      </c>
      <c r="B42" s="84" t="s">
        <v>385</v>
      </c>
      <c r="C42" s="99" t="s">
        <v>80</v>
      </c>
      <c r="D42" s="99" t="s">
        <v>85</v>
      </c>
      <c r="E42" s="99" t="s">
        <v>98</v>
      </c>
      <c r="F42" s="99" t="s">
        <v>386</v>
      </c>
      <c r="G42" s="99" t="s">
        <v>98</v>
      </c>
      <c r="H42" s="99" t="s">
        <v>98</v>
      </c>
      <c r="I42" s="186" t="s">
        <v>91</v>
      </c>
      <c r="J42" s="145"/>
      <c r="K42" s="145"/>
      <c r="L42" s="145"/>
      <c r="M42" s="145"/>
      <c r="N42" s="145"/>
      <c r="O42" s="145"/>
      <c r="P42" s="145"/>
      <c r="Q42" s="145"/>
      <c r="R42" s="145"/>
      <c r="S42" s="145"/>
      <c r="T42" s="145"/>
      <c r="U42" s="145"/>
      <c r="V42" s="145"/>
      <c r="W42" s="145"/>
      <c r="X42" s="145"/>
      <c r="Y42" s="145"/>
      <c r="Z42" s="145"/>
      <c r="AA42" s="145"/>
    </row>
    <row r="43" spans="1:27" x14ac:dyDescent="0.25">
      <c r="A43" s="249">
        <v>25</v>
      </c>
      <c r="B43" s="84" t="s">
        <v>387</v>
      </c>
      <c r="C43" s="99" t="s">
        <v>80</v>
      </c>
      <c r="D43" s="99" t="s">
        <v>85</v>
      </c>
      <c r="E43" s="99" t="s">
        <v>98</v>
      </c>
      <c r="F43" s="99" t="s">
        <v>386</v>
      </c>
      <c r="G43" s="99" t="s">
        <v>98</v>
      </c>
      <c r="H43" s="99" t="s">
        <v>98</v>
      </c>
      <c r="I43" s="186" t="s">
        <v>91</v>
      </c>
      <c r="J43" s="145"/>
      <c r="K43" s="145"/>
      <c r="L43" s="145"/>
      <c r="M43" s="145"/>
      <c r="N43" s="145"/>
      <c r="O43" s="145"/>
      <c r="P43" s="145"/>
      <c r="Q43" s="145"/>
      <c r="R43" s="145"/>
      <c r="S43" s="145"/>
      <c r="T43" s="145"/>
      <c r="U43" s="145"/>
      <c r="V43" s="145"/>
      <c r="W43" s="145"/>
      <c r="X43" s="145"/>
      <c r="Y43" s="145"/>
      <c r="Z43" s="145"/>
      <c r="AA43" s="145"/>
    </row>
    <row r="44" spans="1:27" ht="71.25" x14ac:dyDescent="0.25">
      <c r="A44" s="249">
        <v>26</v>
      </c>
      <c r="B44" s="84" t="s">
        <v>388</v>
      </c>
      <c r="C44" s="99" t="s">
        <v>79</v>
      </c>
      <c r="D44" s="99" t="s">
        <v>85</v>
      </c>
      <c r="E44" s="99" t="s">
        <v>98</v>
      </c>
      <c r="F44" s="99" t="s">
        <v>389</v>
      </c>
      <c r="G44" s="99" t="s">
        <v>98</v>
      </c>
      <c r="H44" s="99" t="s">
        <v>98</v>
      </c>
      <c r="I44" s="186" t="s">
        <v>92</v>
      </c>
      <c r="J44" s="145"/>
      <c r="K44" s="145"/>
      <c r="L44" s="145"/>
      <c r="M44" s="145"/>
      <c r="N44" s="145"/>
      <c r="O44" s="145"/>
      <c r="P44" s="145"/>
      <c r="Q44" s="145"/>
      <c r="R44" s="145"/>
      <c r="S44" s="145"/>
      <c r="T44" s="145"/>
      <c r="U44" s="145"/>
      <c r="V44" s="145"/>
      <c r="W44" s="145"/>
      <c r="X44" s="145"/>
      <c r="Y44" s="145"/>
      <c r="Z44" s="145"/>
      <c r="AA44" s="145"/>
    </row>
    <row r="45" spans="1:27" ht="42.75" x14ac:dyDescent="0.25">
      <c r="A45" s="249">
        <v>27</v>
      </c>
      <c r="B45" s="84" t="s">
        <v>445</v>
      </c>
      <c r="C45" s="99" t="s">
        <v>79</v>
      </c>
      <c r="D45" s="99" t="s">
        <v>85</v>
      </c>
      <c r="E45" s="99" t="s">
        <v>98</v>
      </c>
      <c r="F45" s="99" t="s">
        <v>446</v>
      </c>
      <c r="G45" s="99" t="s">
        <v>98</v>
      </c>
      <c r="H45" s="99" t="s">
        <v>98</v>
      </c>
      <c r="I45" s="186" t="s">
        <v>92</v>
      </c>
      <c r="J45" s="145"/>
      <c r="K45" s="145"/>
      <c r="L45" s="145"/>
      <c r="M45" s="145"/>
      <c r="N45" s="145"/>
      <c r="O45" s="145"/>
      <c r="P45" s="145"/>
      <c r="Q45" s="145"/>
      <c r="R45" s="145"/>
      <c r="S45" s="145"/>
      <c r="T45" s="145"/>
      <c r="U45" s="145"/>
      <c r="V45" s="145"/>
      <c r="W45" s="145"/>
      <c r="X45" s="145"/>
      <c r="Y45" s="145"/>
      <c r="Z45" s="145"/>
      <c r="AA45" s="145"/>
    </row>
    <row r="46" spans="1:27" ht="42.75" x14ac:dyDescent="0.25">
      <c r="A46" s="249">
        <v>27</v>
      </c>
      <c r="B46" s="84" t="s">
        <v>447</v>
      </c>
      <c r="C46" s="99" t="s">
        <v>79</v>
      </c>
      <c r="D46" s="99" t="s">
        <v>85</v>
      </c>
      <c r="E46" s="99" t="s">
        <v>98</v>
      </c>
      <c r="F46" s="99" t="s">
        <v>446</v>
      </c>
      <c r="G46" s="99" t="s">
        <v>98</v>
      </c>
      <c r="H46" s="99" t="s">
        <v>98</v>
      </c>
      <c r="I46" s="186" t="s">
        <v>92</v>
      </c>
      <c r="J46" s="145"/>
      <c r="K46" s="145"/>
      <c r="L46" s="145"/>
      <c r="M46" s="145"/>
      <c r="N46" s="145"/>
      <c r="O46" s="145"/>
      <c r="P46" s="145"/>
      <c r="Q46" s="145"/>
      <c r="R46" s="145"/>
      <c r="S46" s="145"/>
      <c r="T46" s="145"/>
      <c r="U46" s="145"/>
      <c r="V46" s="145"/>
      <c r="W46" s="145"/>
      <c r="X46" s="145"/>
      <c r="Y46" s="145"/>
      <c r="Z46" s="145"/>
      <c r="AA46" s="145"/>
    </row>
    <row r="47" spans="1:27" ht="42.75" x14ac:dyDescent="0.25">
      <c r="A47" s="249">
        <v>27</v>
      </c>
      <c r="B47" s="84" t="s">
        <v>448</v>
      </c>
      <c r="C47" s="99" t="s">
        <v>79</v>
      </c>
      <c r="D47" s="99" t="s">
        <v>85</v>
      </c>
      <c r="E47" s="99" t="s">
        <v>98</v>
      </c>
      <c r="F47" s="99" t="s">
        <v>446</v>
      </c>
      <c r="G47" s="99" t="s">
        <v>98</v>
      </c>
      <c r="H47" s="99" t="s">
        <v>98</v>
      </c>
      <c r="I47" s="186" t="s">
        <v>92</v>
      </c>
      <c r="J47" s="145"/>
      <c r="K47" s="145"/>
      <c r="L47" s="145"/>
      <c r="M47" s="145"/>
      <c r="N47" s="145"/>
      <c r="O47" s="145"/>
      <c r="P47" s="145"/>
      <c r="Q47" s="145"/>
      <c r="R47" s="145"/>
      <c r="S47" s="145"/>
      <c r="T47" s="145"/>
      <c r="U47" s="145"/>
      <c r="V47" s="145"/>
      <c r="W47" s="145"/>
      <c r="X47" s="145"/>
      <c r="Y47" s="145"/>
      <c r="Z47" s="145"/>
      <c r="AA47" s="145"/>
    </row>
    <row r="48" spans="1:27" ht="71.25" x14ac:dyDescent="0.25">
      <c r="A48" s="249">
        <v>28</v>
      </c>
      <c r="B48" s="84" t="s">
        <v>458</v>
      </c>
      <c r="C48" s="99" t="s">
        <v>79</v>
      </c>
      <c r="D48" s="99" t="s">
        <v>85</v>
      </c>
      <c r="E48" s="99" t="s">
        <v>98</v>
      </c>
      <c r="F48" s="99" t="s">
        <v>459</v>
      </c>
      <c r="G48" s="99" t="s">
        <v>98</v>
      </c>
      <c r="H48" s="99" t="s">
        <v>98</v>
      </c>
      <c r="I48" s="186" t="s">
        <v>91</v>
      </c>
      <c r="J48" s="145"/>
      <c r="K48" s="145"/>
      <c r="L48" s="145"/>
      <c r="M48" s="145"/>
      <c r="N48" s="145"/>
      <c r="O48" s="145"/>
      <c r="P48" s="145"/>
      <c r="Q48" s="145"/>
      <c r="R48" s="145"/>
      <c r="S48" s="145"/>
      <c r="T48" s="145"/>
      <c r="U48" s="145"/>
      <c r="V48" s="145"/>
      <c r="W48" s="145"/>
      <c r="X48" s="145"/>
      <c r="Y48" s="145"/>
      <c r="Z48" s="145"/>
      <c r="AA48" s="145"/>
    </row>
    <row r="49" spans="1:47" ht="72" thickBot="1" x14ac:dyDescent="0.3">
      <c r="A49" s="124">
        <v>29</v>
      </c>
      <c r="B49" s="87" t="s">
        <v>460</v>
      </c>
      <c r="C49" s="98" t="s">
        <v>79</v>
      </c>
      <c r="D49" s="98" t="s">
        <v>85</v>
      </c>
      <c r="E49" s="98" t="s">
        <v>98</v>
      </c>
      <c r="F49" s="98" t="s">
        <v>461</v>
      </c>
      <c r="G49" s="98" t="s">
        <v>98</v>
      </c>
      <c r="H49" s="98" t="s">
        <v>98</v>
      </c>
      <c r="I49" s="94" t="s">
        <v>91</v>
      </c>
      <c r="J49" s="145"/>
      <c r="K49" s="145"/>
      <c r="L49" s="145"/>
      <c r="M49" s="145"/>
      <c r="N49" s="145"/>
      <c r="O49" s="145"/>
      <c r="P49" s="145"/>
      <c r="Q49" s="145"/>
      <c r="R49" s="145"/>
      <c r="S49" s="145"/>
      <c r="T49" s="145"/>
      <c r="U49" s="145"/>
      <c r="V49" s="145"/>
      <c r="W49" s="145"/>
      <c r="X49" s="145"/>
      <c r="Y49" s="145"/>
      <c r="Z49" s="145"/>
      <c r="AA49" s="145"/>
    </row>
    <row r="50" spans="1:47" ht="85.5" x14ac:dyDescent="0.25">
      <c r="A50" s="250">
        <v>30</v>
      </c>
      <c r="B50" s="142" t="s">
        <v>390</v>
      </c>
      <c r="C50" s="142" t="s">
        <v>79</v>
      </c>
      <c r="D50" s="142" t="s">
        <v>86</v>
      </c>
      <c r="E50" s="142" t="s">
        <v>98</v>
      </c>
      <c r="F50" s="142" t="s">
        <v>391</v>
      </c>
      <c r="G50" s="142" t="s">
        <v>98</v>
      </c>
      <c r="H50" s="142" t="s">
        <v>98</v>
      </c>
      <c r="I50" s="153" t="s">
        <v>91</v>
      </c>
      <c r="J50" s="145"/>
      <c r="K50" s="145"/>
      <c r="L50" s="145"/>
      <c r="M50" s="145"/>
      <c r="N50" s="145"/>
      <c r="O50" s="145"/>
      <c r="P50" s="145"/>
      <c r="Q50" s="145"/>
      <c r="R50" s="145"/>
      <c r="S50" s="145"/>
      <c r="T50" s="145"/>
      <c r="U50" s="145"/>
      <c r="V50" s="145"/>
      <c r="W50" s="145"/>
      <c r="X50" s="145"/>
      <c r="Y50" s="145"/>
      <c r="Z50" s="145"/>
      <c r="AA50" s="145"/>
    </row>
    <row r="51" spans="1:47" ht="129" thickBot="1" x14ac:dyDescent="0.3">
      <c r="A51" s="124">
        <v>31</v>
      </c>
      <c r="B51" s="142" t="s">
        <v>392</v>
      </c>
      <c r="C51" s="142" t="s">
        <v>79</v>
      </c>
      <c r="D51" s="142" t="s">
        <v>86</v>
      </c>
      <c r="E51" s="142" t="s">
        <v>98</v>
      </c>
      <c r="F51" s="142" t="s">
        <v>393</v>
      </c>
      <c r="G51" s="142" t="s">
        <v>98</v>
      </c>
      <c r="H51" s="142" t="s">
        <v>98</v>
      </c>
      <c r="I51" s="153" t="s">
        <v>91</v>
      </c>
      <c r="J51" s="145"/>
      <c r="K51" s="145"/>
      <c r="L51" s="145"/>
      <c r="M51" s="145"/>
      <c r="N51" s="145"/>
      <c r="O51" s="145"/>
      <c r="P51" s="145"/>
      <c r="Q51" s="145"/>
      <c r="R51" s="145"/>
      <c r="S51" s="145"/>
      <c r="T51" s="145"/>
      <c r="U51" s="145"/>
      <c r="V51" s="145"/>
      <c r="W51" s="145"/>
      <c r="X51" s="145"/>
      <c r="Y51" s="145"/>
      <c r="Z51" s="145"/>
      <c r="AA51" s="145"/>
    </row>
    <row r="52" spans="1:47" ht="57" x14ac:dyDescent="0.25">
      <c r="A52" s="250">
        <v>32</v>
      </c>
      <c r="B52" s="107" t="s">
        <v>394</v>
      </c>
      <c r="C52" s="107" t="s">
        <v>79</v>
      </c>
      <c r="D52" s="107" t="s">
        <v>86</v>
      </c>
      <c r="E52" s="107" t="s">
        <v>98</v>
      </c>
      <c r="F52" s="107" t="s">
        <v>395</v>
      </c>
      <c r="G52" s="107" t="s">
        <v>98</v>
      </c>
      <c r="H52" s="107" t="s">
        <v>98</v>
      </c>
      <c r="I52" s="109" t="s">
        <v>91</v>
      </c>
      <c r="J52" s="147"/>
      <c r="K52" s="147"/>
      <c r="L52" s="147"/>
      <c r="M52" s="147"/>
      <c r="N52" s="147"/>
      <c r="O52" s="147"/>
      <c r="P52" s="147"/>
      <c r="Q52" s="147"/>
      <c r="R52" s="147"/>
      <c r="S52" s="147"/>
      <c r="T52" s="147"/>
      <c r="U52" s="147"/>
      <c r="V52" s="147"/>
      <c r="W52" s="147"/>
      <c r="X52" s="147"/>
      <c r="Y52" s="147"/>
      <c r="Z52" s="147"/>
      <c r="AA52" s="147"/>
      <c r="AB52" s="148"/>
      <c r="AC52" s="148"/>
      <c r="AD52" s="148"/>
      <c r="AE52" s="148"/>
      <c r="AF52" s="148"/>
      <c r="AG52" s="148"/>
      <c r="AH52" s="148"/>
      <c r="AI52" s="148"/>
      <c r="AJ52" s="148"/>
      <c r="AK52" s="148"/>
      <c r="AL52" s="148"/>
      <c r="AM52" s="148"/>
      <c r="AN52" s="148"/>
      <c r="AO52" s="148"/>
      <c r="AP52" s="148"/>
      <c r="AQ52" s="148"/>
      <c r="AR52" s="148"/>
      <c r="AS52" s="148"/>
      <c r="AT52" s="148"/>
      <c r="AU52" s="148"/>
    </row>
    <row r="53" spans="1:47" ht="85.5" x14ac:dyDescent="0.25">
      <c r="A53" s="249">
        <v>33</v>
      </c>
      <c r="B53" s="110" t="s">
        <v>396</v>
      </c>
      <c r="C53" s="110" t="s">
        <v>79</v>
      </c>
      <c r="D53" s="110" t="s">
        <v>86</v>
      </c>
      <c r="E53" s="110" t="s">
        <v>98</v>
      </c>
      <c r="F53" s="110" t="s">
        <v>399</v>
      </c>
      <c r="G53" s="110" t="s">
        <v>98</v>
      </c>
      <c r="H53" s="110" t="s">
        <v>98</v>
      </c>
      <c r="I53" s="112" t="s">
        <v>91</v>
      </c>
      <c r="J53" s="147"/>
      <c r="K53" s="147"/>
      <c r="L53" s="147"/>
      <c r="M53" s="147"/>
      <c r="N53" s="147"/>
      <c r="O53" s="147"/>
      <c r="P53" s="147"/>
      <c r="Q53" s="147"/>
      <c r="R53" s="147"/>
      <c r="S53" s="147"/>
      <c r="T53" s="147"/>
      <c r="U53" s="147"/>
      <c r="V53" s="147"/>
      <c r="W53" s="147"/>
      <c r="X53" s="147"/>
      <c r="Y53" s="147"/>
      <c r="Z53" s="147"/>
      <c r="AA53" s="147"/>
      <c r="AB53" s="148"/>
      <c r="AC53" s="148"/>
      <c r="AD53" s="148"/>
      <c r="AE53" s="148"/>
      <c r="AF53" s="148"/>
      <c r="AG53" s="148"/>
      <c r="AH53" s="148"/>
      <c r="AI53" s="148"/>
      <c r="AJ53" s="148"/>
      <c r="AK53" s="148"/>
      <c r="AL53" s="148"/>
      <c r="AM53" s="148"/>
      <c r="AN53" s="148"/>
      <c r="AO53" s="148"/>
      <c r="AP53" s="148"/>
      <c r="AQ53" s="148"/>
      <c r="AR53" s="148"/>
      <c r="AS53" s="148"/>
      <c r="AT53" s="148"/>
      <c r="AU53" s="148"/>
    </row>
    <row r="54" spans="1:47" ht="43.5" thickBot="1" x14ac:dyDescent="0.3">
      <c r="A54" s="124">
        <v>34</v>
      </c>
      <c r="B54" s="110" t="s">
        <v>398</v>
      </c>
      <c r="C54" s="110" t="s">
        <v>79</v>
      </c>
      <c r="D54" s="110" t="s">
        <v>86</v>
      </c>
      <c r="E54" s="110" t="s">
        <v>98</v>
      </c>
      <c r="F54" s="110" t="s">
        <v>400</v>
      </c>
      <c r="G54" s="110" t="s">
        <v>98</v>
      </c>
      <c r="H54" s="110" t="s">
        <v>98</v>
      </c>
      <c r="I54" s="112" t="s">
        <v>91</v>
      </c>
      <c r="J54" s="147"/>
      <c r="K54" s="147"/>
      <c r="L54" s="145"/>
      <c r="M54" s="145"/>
      <c r="N54" s="145"/>
      <c r="O54" s="145"/>
      <c r="P54" s="145"/>
      <c r="Q54" s="145"/>
      <c r="R54" s="145"/>
      <c r="S54" s="145"/>
      <c r="T54" s="145"/>
      <c r="U54" s="145"/>
      <c r="V54" s="145"/>
      <c r="W54" s="145"/>
      <c r="X54" s="145"/>
      <c r="Y54" s="145"/>
      <c r="Z54" s="145"/>
      <c r="AA54" s="145"/>
    </row>
    <row r="55" spans="1:47" ht="85.5" x14ac:dyDescent="0.25">
      <c r="A55" s="249">
        <v>35</v>
      </c>
      <c r="B55" s="102" t="s">
        <v>401</v>
      </c>
      <c r="C55" s="102" t="s">
        <v>79</v>
      </c>
      <c r="D55" s="102" t="s">
        <v>86</v>
      </c>
      <c r="E55" s="102" t="s">
        <v>98</v>
      </c>
      <c r="F55" s="102" t="s">
        <v>395</v>
      </c>
      <c r="G55" s="102" t="s">
        <v>98</v>
      </c>
      <c r="H55" s="102" t="s">
        <v>98</v>
      </c>
      <c r="I55" s="254" t="s">
        <v>91</v>
      </c>
      <c r="J55" s="147"/>
      <c r="K55" s="147"/>
      <c r="L55" s="147"/>
      <c r="M55" s="147"/>
      <c r="N55" s="147"/>
      <c r="O55" s="147"/>
      <c r="P55" s="147"/>
      <c r="Q55" s="147"/>
      <c r="R55" s="147"/>
      <c r="S55" s="147"/>
      <c r="T55" s="147"/>
      <c r="U55" s="147"/>
      <c r="V55" s="147"/>
      <c r="W55" s="145"/>
      <c r="X55" s="145"/>
      <c r="Y55" s="145"/>
      <c r="Z55" s="145"/>
      <c r="AA55" s="145"/>
    </row>
    <row r="56" spans="1:47" ht="86.25" thickBot="1" x14ac:dyDescent="0.3">
      <c r="A56" s="124">
        <v>36</v>
      </c>
      <c r="B56" s="104" t="s">
        <v>402</v>
      </c>
      <c r="C56" s="104" t="s">
        <v>79</v>
      </c>
      <c r="D56" s="104" t="s">
        <v>86</v>
      </c>
      <c r="E56" s="104" t="s">
        <v>98</v>
      </c>
      <c r="F56" s="104" t="s">
        <v>397</v>
      </c>
      <c r="G56" s="104" t="s">
        <v>98</v>
      </c>
      <c r="H56" s="104" t="s">
        <v>98</v>
      </c>
      <c r="I56" s="106" t="s">
        <v>91</v>
      </c>
      <c r="J56" s="147"/>
      <c r="K56" s="147"/>
      <c r="L56" s="147"/>
      <c r="M56" s="147"/>
      <c r="N56" s="147"/>
      <c r="O56" s="147"/>
      <c r="P56" s="147"/>
      <c r="Q56" s="147"/>
      <c r="R56" s="147"/>
      <c r="S56" s="147"/>
      <c r="T56" s="147"/>
      <c r="U56" s="147"/>
      <c r="V56" s="147"/>
      <c r="W56" s="145"/>
      <c r="X56" s="145"/>
      <c r="Y56" s="145"/>
      <c r="Z56" s="145"/>
      <c r="AA56" s="145"/>
    </row>
    <row r="57" spans="1:47" x14ac:dyDescent="0.25">
      <c r="A57" s="145"/>
      <c r="B57" s="147"/>
      <c r="C57" s="147"/>
      <c r="D57" s="147"/>
      <c r="E57" s="147"/>
      <c r="F57" s="147"/>
      <c r="G57" s="147"/>
      <c r="H57" s="147"/>
      <c r="I57" s="147"/>
      <c r="J57" s="147"/>
      <c r="K57" s="147"/>
      <c r="L57" s="147"/>
      <c r="M57" s="147"/>
      <c r="N57" s="147"/>
      <c r="O57" s="147"/>
      <c r="P57" s="147"/>
      <c r="Q57" s="147"/>
      <c r="R57" s="147"/>
      <c r="S57" s="147"/>
      <c r="T57" s="147"/>
      <c r="U57" s="147"/>
      <c r="V57" s="147"/>
      <c r="W57" s="145"/>
      <c r="X57" s="145"/>
      <c r="Y57" s="145"/>
      <c r="Z57" s="145"/>
      <c r="AA57" s="145"/>
    </row>
    <row r="58" spans="1:47" x14ac:dyDescent="0.25">
      <c r="A58" s="145"/>
      <c r="B58" s="147"/>
      <c r="C58" s="147"/>
      <c r="D58" s="147"/>
      <c r="E58" s="147"/>
      <c r="F58" s="147"/>
      <c r="G58" s="147"/>
      <c r="H58" s="147"/>
      <c r="I58" s="147"/>
      <c r="J58" s="147"/>
      <c r="K58" s="147"/>
      <c r="L58" s="147"/>
      <c r="M58" s="147"/>
      <c r="N58" s="147"/>
      <c r="O58" s="147"/>
      <c r="P58" s="147"/>
      <c r="Q58" s="147"/>
      <c r="R58" s="147"/>
      <c r="S58" s="147"/>
      <c r="T58" s="147"/>
      <c r="U58" s="147"/>
      <c r="V58" s="147"/>
      <c r="W58" s="145"/>
      <c r="X58" s="145"/>
      <c r="Y58" s="145"/>
      <c r="Z58" s="145"/>
      <c r="AA58" s="145"/>
    </row>
    <row r="59" spans="1:47" x14ac:dyDescent="0.25">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row>
    <row r="60" spans="1:47" x14ac:dyDescent="0.25">
      <c r="A60" s="14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row>
    <row r="61" spans="1:47" x14ac:dyDescent="0.25">
      <c r="A61" s="14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row>
    <row r="62" spans="1:47" x14ac:dyDescent="0.25">
      <c r="A62" s="145"/>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row>
    <row r="63" spans="1:47" x14ac:dyDescent="0.25">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row>
    <row r="64" spans="1:47" x14ac:dyDescent="0.25">
      <c r="A64" s="145"/>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row>
    <row r="65" spans="1:27" x14ac:dyDescent="0.25">
      <c r="A65" s="145"/>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row>
    <row r="66" spans="1:27" x14ac:dyDescent="0.25">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row>
    <row r="67" spans="1:27" x14ac:dyDescent="0.25">
      <c r="A67" s="145"/>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row>
    <row r="68" spans="1:27" x14ac:dyDescent="0.25">
      <c r="A68" s="145"/>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row>
    <row r="69" spans="1:27" x14ac:dyDescent="0.25">
      <c r="A69" s="145"/>
      <c r="B69" s="145"/>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row>
    <row r="70" spans="1:27" x14ac:dyDescent="0.25">
      <c r="A70" s="145"/>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row>
    <row r="71" spans="1:27" x14ac:dyDescent="0.25">
      <c r="A71" s="145"/>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row>
    <row r="72" spans="1:27" x14ac:dyDescent="0.25">
      <c r="A72" s="145"/>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row>
    <row r="73" spans="1:27" x14ac:dyDescent="0.25">
      <c r="A73" s="145"/>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row>
    <row r="74" spans="1:27" x14ac:dyDescent="0.25">
      <c r="A74" s="145"/>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row>
    <row r="75" spans="1:27" x14ac:dyDescent="0.25">
      <c r="A75" s="145"/>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row>
    <row r="76" spans="1:27" x14ac:dyDescent="0.25">
      <c r="A76" s="145"/>
      <c r="B76" s="145"/>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row>
    <row r="77" spans="1:27" x14ac:dyDescent="0.25">
      <c r="A77" s="145"/>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row>
    <row r="78" spans="1:27" x14ac:dyDescent="0.25">
      <c r="A78" s="145"/>
      <c r="B78" s="145"/>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row>
    <row r="79" spans="1:27" x14ac:dyDescent="0.25">
      <c r="A79" s="145"/>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row>
    <row r="80" spans="1:27" x14ac:dyDescent="0.25">
      <c r="A80" s="145"/>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row>
    <row r="81" spans="1:27" x14ac:dyDescent="0.25">
      <c r="A81" s="145"/>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45"/>
    </row>
  </sheetData>
  <mergeCells count="11">
    <mergeCell ref="A1:A7"/>
    <mergeCell ref="B7:I7"/>
    <mergeCell ref="B5:I6"/>
    <mergeCell ref="B1:C2"/>
    <mergeCell ref="B3:C4"/>
    <mergeCell ref="H3:H4"/>
    <mergeCell ref="I3:I4"/>
    <mergeCell ref="H1:H2"/>
    <mergeCell ref="I1:I2"/>
    <mergeCell ref="D3:G4"/>
    <mergeCell ref="D1:G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'TABLAS DE INFORMACIÓN'!$S$15:$S$19</xm:f>
          </x14:formula1>
          <xm:sqref>I24:I38 I40 I9:I10 I12:I21</xm:sqref>
        </x14:dataValidation>
        <x14:dataValidation type="list" allowBlank="1" showInputMessage="1" showErrorMessage="1">
          <x14:formula1>
            <xm:f>'TABLAS DE INFORMACIÓN'!$K$7:$K$8</xm:f>
          </x14:formula1>
          <xm:sqref>E40 G40:H40 G24:H38 E9:E10 G9:H10 G12:H21 E12:E21 E23:E38</xm:sqref>
        </x14:dataValidation>
        <x14:dataValidation type="list" allowBlank="1" showInputMessage="1" showErrorMessage="1">
          <x14:formula1>
            <xm:f>'TABLAS DE INFORMACIÓN'!$T$4:$T$5</xm:f>
          </x14:formula1>
          <xm:sqref>C24:C38 C40 C9:C10 C12:C21</xm:sqref>
        </x14:dataValidation>
        <x14:dataValidation type="list" allowBlank="1" showInputMessage="1" showErrorMessage="1">
          <x14:formula1>
            <xm:f>'TABLAS DE INFORMACIÓN'!$Q$4:$Q$5</xm:f>
          </x14:formula1>
          <xm:sqref>D24:D38 D40 D9:D10 D12:D21</xm:sqref>
        </x14:dataValidation>
        <x14:dataValidation type="list" allowBlank="1" showInputMessage="1" showErrorMessage="1">
          <x14:formula1>
            <xm:f>'C:\Users\francisco.pizarro\Desktop\Francisco\Matrices de riesgo\Por proceso\2018\[Matriz de Riesgo por Procesos juridica.xlsx]TABLAS DE INFORMACIÓN'!#REF!</xm:f>
          </x14:formula1>
          <xm:sqref>G41:I44 G45:H49 C41:E49</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G50:I51 C50:E51</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G52:I54 C52:E54</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G55:I56 C55:E56</xm:sqref>
        </x14:dataValidation>
        <x14:dataValidation type="list" allowBlank="1" showInputMessage="1" showErrorMessage="1">
          <x14:formula1>
            <xm:f>'C:\Users\francisco.pizarro\Desktop\Francisco\[Matriz de Riesgo por Procesos correcciones.xlsx]TABLAS DE INFORMACIÓN'!#REF!</xm:f>
          </x14:formula1>
          <xm:sqref>C39:E39 G39:I39</xm:sqref>
        </x14:dataValidation>
        <x14:dataValidation type="list" allowBlank="1" showInputMessage="1" showErrorMessage="1">
          <x14:formula1>
            <xm:f>'[FINALMatriz de Riesgo por Procesos correcciones (1) (1).xlsx]TABLAS DE INFORMACIÓN'!#REF!</xm:f>
          </x14:formula1>
          <xm:sqref>C11:E11 G11:I11</xm:sqref>
        </x14:dataValidation>
        <x14:dataValidation type="list" allowBlank="1" showInputMessage="1" showErrorMessage="1">
          <x14:formula1>
            <xm:f>'C:\Users\francisco.pizarro\Downloads\[Matriz de Riesgo por Procesos actualizacion juridica y contractual.xlsx]TABLAS DE INFORMACIÓN'!#REF!</xm:f>
          </x14:formula1>
          <xm:sqref>I45:I49</xm:sqref>
        </x14:dataValidation>
        <x14:dataValidation type="list" allowBlank="1" showInputMessage="1" showErrorMessage="1">
          <x14:formula1>
            <xm:f>'C:\Users\francisco.pizarro\Downloads\[Matriz de Riesgo por Procesos (2) - comodatos.xlsx]TABLAS DE INFORMACIÓN'!#REF!</xm:f>
          </x14:formula1>
          <xm:sqref>G23:I23 C23:D23 G22:H22</xm:sqref>
        </x14:dataValidation>
        <x14:dataValidation type="list" allowBlank="1" showInputMessage="1" showErrorMessage="1">
          <x14:formula1>
            <xm:f>'C:\Users\francisco.pizarro\Downloads\[Copia de Copia de Matriz de Riesgo por Procesos correcciones nuevo (4).xlsx]TABLAS DE INFORMACIÓN'!#REF!</xm:f>
          </x14:formula1>
          <xm:sqref>I22</xm:sqref>
        </x14:dataValidation>
        <x14:dataValidation type="list" allowBlank="1" showInputMessage="1" showErrorMessage="1">
          <x14:formula1>
            <xm:f>'C:\Users\francisco.pizarro\Downloads\[Copia de Copia de Matriz de Riesgo por Procesos correcciones nuevo (4).xlsx]TABLAS DE INFORMACIÓN'!#REF!</xm:f>
          </x14:formula1>
          <xm:sqref>E22</xm:sqref>
        </x14:dataValidation>
        <x14:dataValidation type="list" allowBlank="1" showInputMessage="1" showErrorMessage="1">
          <x14:formula1>
            <xm:f>'C:\Users\francisco.pizarro\Downloads\[Copia de Copia de Matriz de Riesgo por Procesos correcciones nuevo (4).xlsx]TABLAS DE INFORMACIÓN'!#REF!</xm:f>
          </x14:formula1>
          <xm:sqref>D22</xm:sqref>
        </x14:dataValidation>
        <x14:dataValidation type="list" allowBlank="1" showInputMessage="1" showErrorMessage="1">
          <x14:formula1>
            <xm:f>'C:\Users\francisco.pizarro\Downloads\[Copia de Copia de Matriz de Riesgo por Procesos correcciones nuevo (4).xlsx]TABLAS DE INFORMACIÓN'!#REF!</xm:f>
          </x14:formula1>
          <xm:sqref>C22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G109"/>
  <sheetViews>
    <sheetView zoomScaleNormal="100" workbookViewId="0">
      <pane ySplit="8" topLeftCell="A18" activePane="bottomLeft" state="frozen"/>
      <selection pane="bottomLeft" activeCell="B5" sqref="B5:G6"/>
    </sheetView>
  </sheetViews>
  <sheetFormatPr baseColWidth="10" defaultRowHeight="15" x14ac:dyDescent="0.25"/>
  <cols>
    <col min="1" max="1" width="20.7109375" style="9" customWidth="1"/>
    <col min="2" max="2" width="17.140625" style="9" bestFit="1" customWidth="1"/>
    <col min="3" max="3" width="37.85546875" style="9" customWidth="1"/>
    <col min="4" max="4" width="48" style="9" bestFit="1" customWidth="1"/>
    <col min="5" max="5" width="25.28515625" style="9" bestFit="1" customWidth="1"/>
    <col min="6" max="6" width="37.140625" style="9" bestFit="1" customWidth="1"/>
    <col min="7" max="7" width="27.42578125" style="9" bestFit="1" customWidth="1"/>
    <col min="8" max="16384" width="11.42578125" style="9"/>
  </cols>
  <sheetData>
    <row r="1" spans="1:33" ht="15" customHeight="1" x14ac:dyDescent="0.25">
      <c r="A1" s="204"/>
      <c r="B1" s="496" t="s">
        <v>127</v>
      </c>
      <c r="C1" s="497"/>
      <c r="D1" s="387" t="s">
        <v>128</v>
      </c>
      <c r="E1" s="388"/>
      <c r="F1" s="393" t="s">
        <v>159</v>
      </c>
      <c r="G1" s="462">
        <v>12</v>
      </c>
      <c r="H1" s="11"/>
      <c r="I1" s="11"/>
      <c r="J1" s="12"/>
      <c r="K1" s="8"/>
      <c r="L1" s="8"/>
    </row>
    <row r="2" spans="1:33" ht="15.75" customHeight="1" thickBot="1" x14ac:dyDescent="0.3">
      <c r="A2" s="204"/>
      <c r="B2" s="498"/>
      <c r="C2" s="499"/>
      <c r="D2" s="391"/>
      <c r="E2" s="392"/>
      <c r="F2" s="394"/>
      <c r="G2" s="463"/>
      <c r="H2" s="13"/>
      <c r="I2" s="13"/>
      <c r="J2" s="12"/>
      <c r="K2" s="8"/>
      <c r="L2" s="8"/>
      <c r="M2" s="8"/>
      <c r="N2" s="8"/>
      <c r="O2" s="8"/>
      <c r="P2" s="8"/>
      <c r="Q2" s="8"/>
      <c r="R2" s="8"/>
      <c r="S2" s="8"/>
      <c r="T2" s="8"/>
      <c r="U2" s="8"/>
      <c r="V2" s="8"/>
      <c r="W2" s="8"/>
      <c r="X2" s="8"/>
      <c r="Y2" s="8"/>
      <c r="Z2" s="8"/>
      <c r="AA2" s="8"/>
      <c r="AB2" s="8"/>
      <c r="AC2" s="8"/>
      <c r="AD2" s="8"/>
      <c r="AE2" s="8"/>
      <c r="AF2" s="8"/>
      <c r="AG2" s="8"/>
    </row>
    <row r="3" spans="1:33" x14ac:dyDescent="0.25">
      <c r="A3" s="204"/>
      <c r="B3" s="500" t="s">
        <v>160</v>
      </c>
      <c r="C3" s="501"/>
      <c r="D3" s="387" t="s">
        <v>239</v>
      </c>
      <c r="E3" s="388"/>
      <c r="F3" s="502" t="s">
        <v>161</v>
      </c>
      <c r="G3" s="453">
        <v>43231</v>
      </c>
      <c r="H3" s="13"/>
      <c r="I3" s="13"/>
      <c r="J3" s="12"/>
      <c r="K3" s="8"/>
      <c r="L3" s="8"/>
      <c r="M3" s="8"/>
      <c r="N3" s="8"/>
      <c r="O3" s="8"/>
      <c r="P3" s="8"/>
      <c r="Q3" s="8"/>
      <c r="R3" s="8"/>
      <c r="S3" s="8"/>
      <c r="T3" s="8"/>
      <c r="U3" s="8"/>
      <c r="V3" s="8"/>
      <c r="W3" s="8"/>
      <c r="X3" s="8"/>
      <c r="Y3" s="8"/>
      <c r="Z3" s="8"/>
      <c r="AA3" s="8"/>
      <c r="AB3" s="8"/>
      <c r="AC3" s="8"/>
      <c r="AD3" s="8"/>
      <c r="AE3" s="8"/>
      <c r="AF3" s="8"/>
      <c r="AG3" s="8"/>
    </row>
    <row r="4" spans="1:33" ht="15.75" thickBot="1" x14ac:dyDescent="0.3">
      <c r="A4" s="204"/>
      <c r="B4" s="498"/>
      <c r="C4" s="499"/>
      <c r="D4" s="391"/>
      <c r="E4" s="392"/>
      <c r="F4" s="503"/>
      <c r="G4" s="504"/>
      <c r="H4" s="13"/>
      <c r="I4" s="13"/>
      <c r="J4" s="12"/>
      <c r="K4" s="8"/>
      <c r="L4" s="8"/>
      <c r="M4" s="8"/>
      <c r="N4" s="8"/>
      <c r="O4" s="8"/>
      <c r="P4" s="8"/>
      <c r="Q4" s="8"/>
      <c r="R4" s="8"/>
      <c r="S4" s="8"/>
      <c r="T4" s="8"/>
      <c r="U4" s="8"/>
      <c r="V4" s="8"/>
      <c r="W4" s="8"/>
      <c r="X4" s="8"/>
      <c r="Y4" s="8"/>
      <c r="Z4" s="8"/>
      <c r="AA4" s="8"/>
      <c r="AB4" s="8"/>
      <c r="AC4" s="8"/>
      <c r="AD4" s="8"/>
      <c r="AE4" s="8"/>
      <c r="AF4" s="8"/>
      <c r="AG4" s="8"/>
    </row>
    <row r="5" spans="1:33" ht="15.75" thickTop="1" x14ac:dyDescent="0.25">
      <c r="A5" s="205"/>
      <c r="B5" s="489" t="s">
        <v>49</v>
      </c>
      <c r="C5" s="490"/>
      <c r="D5" s="491"/>
      <c r="E5" s="491"/>
      <c r="F5" s="490"/>
      <c r="G5" s="492"/>
      <c r="H5" s="12"/>
      <c r="I5" s="12"/>
      <c r="J5" s="12"/>
      <c r="K5" s="8"/>
      <c r="L5" s="8"/>
      <c r="M5" s="8"/>
      <c r="N5" s="8"/>
      <c r="O5" s="8"/>
      <c r="P5" s="8"/>
      <c r="Q5" s="8"/>
      <c r="R5" s="8"/>
      <c r="S5" s="8"/>
      <c r="T5" s="8"/>
      <c r="U5" s="8"/>
      <c r="V5" s="8"/>
      <c r="W5" s="8"/>
      <c r="X5" s="8"/>
      <c r="Y5" s="8"/>
      <c r="Z5" s="8"/>
      <c r="AA5" s="8"/>
      <c r="AB5" s="8"/>
      <c r="AC5" s="8"/>
      <c r="AD5" s="8"/>
      <c r="AE5" s="8"/>
      <c r="AF5" s="8"/>
      <c r="AG5" s="8"/>
    </row>
    <row r="6" spans="1:33" ht="15.75" thickBot="1" x14ac:dyDescent="0.3">
      <c r="A6" s="205"/>
      <c r="B6" s="493"/>
      <c r="C6" s="494"/>
      <c r="D6" s="494"/>
      <c r="E6" s="494"/>
      <c r="F6" s="494"/>
      <c r="G6" s="495"/>
      <c r="H6" s="8"/>
      <c r="I6" s="8"/>
      <c r="J6" s="8"/>
      <c r="K6" s="8"/>
      <c r="L6" s="8"/>
      <c r="M6" s="8"/>
      <c r="N6" s="8"/>
      <c r="O6" s="8"/>
      <c r="P6" s="8"/>
      <c r="Q6" s="8"/>
      <c r="R6" s="8"/>
      <c r="S6" s="8"/>
      <c r="T6" s="8"/>
      <c r="U6" s="8"/>
      <c r="V6" s="8"/>
      <c r="W6" s="8"/>
      <c r="X6" s="8"/>
      <c r="Y6" s="8"/>
      <c r="Z6" s="8"/>
      <c r="AA6" s="8"/>
      <c r="AB6" s="8"/>
      <c r="AC6" s="8"/>
      <c r="AD6" s="8"/>
      <c r="AE6" s="8"/>
      <c r="AF6" s="8"/>
      <c r="AG6" s="8"/>
    </row>
    <row r="7" spans="1:33" ht="15.75" thickBot="1" x14ac:dyDescent="0.3">
      <c r="A7" s="205"/>
      <c r="B7" s="486" t="s">
        <v>126</v>
      </c>
      <c r="C7" s="488"/>
      <c r="D7" s="486" t="s">
        <v>125</v>
      </c>
      <c r="E7" s="487"/>
      <c r="F7" s="487"/>
      <c r="G7" s="488"/>
      <c r="H7" s="8"/>
      <c r="I7" s="8"/>
      <c r="J7" s="8"/>
      <c r="K7" s="8"/>
      <c r="L7" s="8"/>
      <c r="M7" s="8"/>
      <c r="N7" s="8"/>
      <c r="O7" s="8"/>
      <c r="P7" s="8"/>
      <c r="Q7" s="8"/>
      <c r="R7" s="8"/>
      <c r="S7" s="8"/>
      <c r="T7" s="8"/>
      <c r="U7" s="8"/>
      <c r="V7" s="8"/>
      <c r="W7" s="8"/>
      <c r="X7" s="8"/>
      <c r="Y7" s="8"/>
      <c r="Z7" s="8"/>
      <c r="AA7" s="8"/>
      <c r="AB7" s="8"/>
      <c r="AC7" s="8"/>
      <c r="AD7" s="8"/>
      <c r="AE7" s="8"/>
      <c r="AF7" s="8"/>
      <c r="AG7" s="8"/>
    </row>
    <row r="8" spans="1:33" ht="45.75" thickBot="1" x14ac:dyDescent="0.3">
      <c r="A8" s="206" t="s">
        <v>70</v>
      </c>
      <c r="B8" s="207" t="s">
        <v>53</v>
      </c>
      <c r="C8" s="207" t="s">
        <v>38</v>
      </c>
      <c r="D8" s="208" t="s">
        <v>105</v>
      </c>
      <c r="E8" s="209" t="s">
        <v>109</v>
      </c>
      <c r="F8" s="207" t="s">
        <v>54</v>
      </c>
      <c r="G8" s="207" t="s">
        <v>124</v>
      </c>
      <c r="H8" s="8"/>
      <c r="I8" s="8"/>
      <c r="J8" s="8"/>
      <c r="K8" s="8"/>
      <c r="L8" s="8"/>
      <c r="M8" s="8"/>
      <c r="N8" s="8"/>
      <c r="O8" s="8"/>
      <c r="P8" s="8"/>
      <c r="Q8" s="8"/>
      <c r="R8" s="8"/>
      <c r="S8" s="8"/>
      <c r="T8" s="8"/>
      <c r="U8" s="8"/>
      <c r="V8" s="8"/>
      <c r="W8" s="8"/>
      <c r="X8" s="8"/>
      <c r="Y8" s="8"/>
      <c r="Z8" s="8"/>
      <c r="AA8" s="8"/>
      <c r="AB8" s="8"/>
      <c r="AC8" s="8"/>
      <c r="AD8" s="8"/>
      <c r="AE8" s="8"/>
      <c r="AF8" s="8"/>
      <c r="AG8" s="8"/>
    </row>
    <row r="9" spans="1:33" x14ac:dyDescent="0.25">
      <c r="A9" s="158">
        <v>1</v>
      </c>
      <c r="B9" s="210" t="s">
        <v>98</v>
      </c>
      <c r="C9" s="210" t="s">
        <v>98</v>
      </c>
      <c r="D9" s="211">
        <f>SUM(IF('VALORACIÓN DE CONTROL DE RIESGO'!D9="Automatico",15,IF('VALORACIÓN DE CONTROL DE RIESGO'!D9="Manual",10,0)),(IF('VALORACIÓN DE CONTROL DE RIESGO'!E9="SI",15,0)),(IF('VALORACIÓN DE CONTROL DE RIESGO'!F9="",0,5)),(IF('VALORACIÓN DE CONTROL DE RIESGO'!G9="SI",10,0)),(IF('VALORACIÓN DE CONTROL DE RIESGO'!H9="SI",30,0)),(IF('VALORACIÓN DE CONTROL DE RIESGO'!I9="Mensual",15,IF('VALORACIÓN DE CONTROL DE RIESGO'!I9="Trimestral",11,IF('VALORACIÓN DE CONTROL DE RIESGO'!I9="Semestral",8,IF('VALORACIÓN DE CONTROL DE RIESGO'!I9="Anual",4))))))</f>
        <v>85</v>
      </c>
      <c r="E9" s="211">
        <f>IF(OR(B9="NO",AND(B9="SI",OR(D9&lt;51,D9=51))),'ANALISIS DE RIESGOS'!E9,IF(AND(B9="SI",AND(D9&gt;51,OR(D9&lt;75,D9=75)),'ANALISIS DE RIESGOS'!E9&gt;1),'ANALISIS DE RIESGOS'!E9-1,IF(AND(B9="SI",D9&gt;75,'ANALISIS DE RIESGOS'!E9&gt;2),'ANALISIS DE RIESGOS'!E9-2,'ANALISIS DE RIESGOS'!E9)))</f>
        <v>2</v>
      </c>
      <c r="F9" s="212">
        <f>IF(OR(C9="NO",AND(C9="SI",OR(D9&lt;51,D9=51))),'ANALISIS DE RIESGOS'!F9,IF(AND(C9="SI",AND(D9&gt;51,OR(D9&lt;75,D9=75))),'ANALISIS DE RIESGOS'!F9-1,IF(AND(C9="SI",D9&gt;75),'ANALISIS DE RIESGOS'!F9-2,0)))</f>
        <v>2</v>
      </c>
      <c r="G9" s="213"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H9" s="8"/>
      <c r="I9" s="8"/>
      <c r="J9" s="8"/>
      <c r="K9" s="8"/>
      <c r="L9" s="8"/>
      <c r="M9" s="8"/>
      <c r="N9" s="8"/>
      <c r="O9" s="8"/>
      <c r="P9" s="8"/>
      <c r="Q9" s="8"/>
      <c r="R9" s="8"/>
      <c r="S9" s="8"/>
      <c r="T9" s="8"/>
      <c r="U9" s="8"/>
      <c r="V9" s="8"/>
      <c r="W9" s="8"/>
      <c r="X9" s="8"/>
      <c r="Y9" s="8"/>
      <c r="Z9" s="8"/>
      <c r="AA9" s="8"/>
      <c r="AB9" s="8"/>
      <c r="AC9" s="8"/>
      <c r="AD9" s="8"/>
      <c r="AE9" s="8"/>
      <c r="AF9" s="8"/>
      <c r="AG9" s="8"/>
    </row>
    <row r="10" spans="1:33" ht="15.75" thickBot="1" x14ac:dyDescent="0.3">
      <c r="A10" s="159">
        <v>2</v>
      </c>
      <c r="B10" s="76" t="s">
        <v>98</v>
      </c>
      <c r="C10" s="76" t="s">
        <v>98</v>
      </c>
      <c r="D10" s="214">
        <f>SUM(IF('VALORACIÓN DE CONTROL DE RIESGO'!D10="Automatico",15,IF('VALORACIÓN DE CONTROL DE RIESGO'!D10="Manual",10,0)),(IF('VALORACIÓN DE CONTROL DE RIESGO'!E10="SI",15,0)),(IF('VALORACIÓN DE CONTROL DE RIESGO'!F10="",0,5)),(IF('VALORACIÓN DE CONTROL DE RIESGO'!G10="SI",10,0)),(IF('VALORACIÓN DE CONTROL DE RIESGO'!H10="SI",30,0)),(IF('VALORACIÓN DE CONTROL DE RIESGO'!I10="Mensual",15,IF('VALORACIÓN DE CONTROL DE RIESGO'!I10="Trimestral",11,IF('VALORACIÓN DE CONTROL DE RIESGO'!I10="Semestral",8,IF('VALORACIÓN DE CONTROL DE RIESGO'!I10="Anual",4))))))</f>
        <v>81</v>
      </c>
      <c r="E10" s="214">
        <f>IF(A10&lt;&gt;A9,(IF(OR(B10="NO",AND(B10="SI",OR(D10&lt;51,D10=51))),'ANALISIS DE RIESGOS'!E10,IF(AND(B10="SI",AND(D10&gt;51,OR(D10&lt;75,D10=75)),'ANALISIS DE RIESGOS'!E10&gt;1),'ANALISIS DE RIESGOS'!E10-1,IF(AND(B10="SI",D10&gt;75,'ANALISIS DE RIESGOS'!E10&gt;2),'ANALISIS DE RIESGOS'!E10-2,'ANALISIS DE RIESGOS'!E10)))),IF(OR(B10="NO",AND(B10="SI",OR(D10&lt;51,D10=51)),E9="1"),E9,IF(AND(B10="SI",AND(D10&gt;51,OR(D10&lt;75,D10=75)),E9&gt;1),E9-1,IF(AND(B10="SI",D10&gt;75,E9&gt;2),E9-2,E9))))</f>
        <v>1</v>
      </c>
      <c r="F10" s="215">
        <f>IF(OR(C10="NO",AND(C10="SI",OR(D10&lt;51,D10=51))),'ANALISIS DE RIESGOS'!F10,IF(AND(C10="SI",AND(D10&gt;51,OR(D10&lt;75,D10=75))),'ANALISIS DE RIESGOS'!F10-1,IF(AND(C10="SI",D10&gt;75),'ANALISIS DE RIESGOS'!F10-2,0)))</f>
        <v>1</v>
      </c>
      <c r="G10" s="159"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H10" s="8"/>
      <c r="I10" s="8"/>
      <c r="J10" s="8"/>
      <c r="K10" s="8"/>
      <c r="L10" s="8"/>
      <c r="M10" s="8"/>
      <c r="N10" s="8"/>
      <c r="O10" s="8"/>
      <c r="P10" s="8"/>
      <c r="Q10" s="8"/>
      <c r="R10" s="8"/>
      <c r="S10" s="8"/>
      <c r="T10" s="8"/>
      <c r="U10" s="8"/>
      <c r="V10" s="8"/>
      <c r="W10" s="8"/>
      <c r="X10" s="8"/>
      <c r="Y10" s="8"/>
      <c r="Z10" s="8"/>
      <c r="AA10" s="8"/>
      <c r="AB10" s="8"/>
      <c r="AC10" s="8"/>
      <c r="AD10" s="8"/>
      <c r="AE10" s="8"/>
      <c r="AF10" s="8"/>
      <c r="AG10" s="8"/>
    </row>
    <row r="11" spans="1:33" ht="15.75" thickBot="1" x14ac:dyDescent="0.3">
      <c r="A11" s="154">
        <v>3</v>
      </c>
      <c r="B11" s="85" t="s">
        <v>98</v>
      </c>
      <c r="C11" s="88" t="s">
        <v>98</v>
      </c>
      <c r="D11" s="216">
        <f>SUM(IF('VALORACIÓN DE CONTROL DE RIESGO'!D11="Automatico",15,IF('VALORACIÓN DE CONTROL DE RIESGO'!D11="Manual",10,0)),(IF('VALORACIÓN DE CONTROL DE RIESGO'!E11="SI",15,0)),(IF('VALORACIÓN DE CONTROL DE RIESGO'!F11="",0,5)),(IF('VALORACIÓN DE CONTROL DE RIESGO'!G11="SI",10,0)),(IF('VALORACIÓN DE CONTROL DE RIESGO'!H11="SI",30,0)),(IF('VALORACIÓN DE CONTROL DE RIESGO'!I11="Mensual",15,IF('VALORACIÓN DE CONTROL DE RIESGO'!I11="Trimestral",11,IF('VALORACIÓN DE CONTROL DE RIESGO'!I11="Semestral",8,IF('VALORACIÓN DE CONTROL DE RIESGO'!I11="Anual",4))))))</f>
        <v>81</v>
      </c>
      <c r="E11" s="216">
        <f>IF(A11&lt;&gt;A10,(IF(OR(B11="NO",AND(B11="SI",OR(D11&lt;51,D11=51))),'ANALISIS DE RIESGOS'!E11,IF(AND(B11="SI",AND(D11&gt;51,OR(D11&lt;75,D11=75)),'ANALISIS DE RIESGOS'!E11&gt;1),'ANALISIS DE RIESGOS'!E11-1,IF(AND(B11="SI",D11&gt;75,'ANALISIS DE RIESGOS'!E11&gt;2),'ANALISIS DE RIESGOS'!E11-2,'ANALISIS DE RIESGOS'!E11)))),IF(OR(B11="NO",AND(B11="SI",OR(D11&lt;51,D11=51)),E10="1"),E10,IF(AND(B11="SI",AND(D11&gt;51,OR(D11&lt;75,D11=75)),E10&gt;1),E10-1,IF(AND(B11="SI",D11&gt;75,E10&gt;2),E10-2,E10))))</f>
        <v>1</v>
      </c>
      <c r="F11" s="217">
        <f>IF(A11&lt;&gt;A10,IF(OR(C11="NO",AND(C11="SI",OR(D11&lt;51,D11=51))),'ANALISIS DE RIESGOS'!F11,IF(AND(C11="SI",AND(D11&gt;51,OR(D11&lt;75,D11=75)),'ANALISIS DE RIESGOS'!F11&gt;1),'ANALISIS DE RIESGOS'!F11-1,IF(AND(C11="SI",D11&gt;75,'ANALISIS DE RIESGOS'!F11&gt;2),'ANALISIS DE RIESGOS'!F11-2,'ANALISIS DE RIESGOS'!F11))),IF(OR(C11="NO",AND(C11="SI",OR(D11&lt;51,D11=51))),F10,IF(AND(C11="SI",AND(D11&gt;51,OR(D11&lt;75,D11=75)),F10&gt;1),F10-1,IF(AND(C11="SI",D11&gt;75,F10&gt;2),F10-2,F10))))</f>
        <v>3</v>
      </c>
      <c r="G11" s="158"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MODERADO</v>
      </c>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3" x14ac:dyDescent="0.25">
      <c r="A12" s="158">
        <v>4</v>
      </c>
      <c r="B12" s="73" t="s">
        <v>98</v>
      </c>
      <c r="C12" s="73" t="s">
        <v>98</v>
      </c>
      <c r="D12" s="218">
        <f>SUM(IF('VALORACIÓN DE CONTROL DE RIESGO'!D12="Automatico",15,IF('VALORACIÓN DE CONTROL DE RIESGO'!D12="Manual",10,0)),(IF('VALORACIÓN DE CONTROL DE RIESGO'!E12="SI",15,0)),(IF('VALORACIÓN DE CONTROL DE RIESGO'!F12="",0,5)),(IF('VALORACIÓN DE CONTROL DE RIESGO'!G12="SI",10,0)),(IF('VALORACIÓN DE CONTROL DE RIESGO'!H12="SI",30,0)),(IF('VALORACIÓN DE CONTROL DE RIESGO'!I12="Mensual",15,IF('VALORACIÓN DE CONTROL DE RIESGO'!I12="Trimestral",11,IF('VALORACIÓN DE CONTROL DE RIESGO'!I12="Semestral",8,IF('VALORACIÓN DE CONTROL DE RIESGO'!I12="Anual",4))))))</f>
        <v>40</v>
      </c>
      <c r="E12" s="218">
        <f>IF(A12&lt;&gt;A11,(IF(OR(B12="NO",AND(B12="SI",OR(D12&lt;51,D12=51))),'ANALISIS DE RIESGOS'!E12,IF(AND(B12="SI",AND(D12&gt;51,OR(D12&lt;75,D12=75)),'ANALISIS DE RIESGOS'!E12&gt;1),'ANALISIS DE RIESGOS'!E12-1,IF(AND(B12="SI",D12&gt;75,'ANALISIS DE RIESGOS'!E12&gt;2),'ANALISIS DE RIESGOS'!E12-2,'ANALISIS DE RIESGOS'!E12)))),IF(OR(B12="NO",AND(B12="SI",OR(D12&lt;51,D12=51)),E11="1"),E11,IF(AND(B12="SI",AND(D12&gt;51,OR(D12&lt;75,D12=75)),E11&gt;1),E11-1,IF(AND(B12="SI",D12&gt;75,E11&gt;2),E11-2,E11))))</f>
        <v>3</v>
      </c>
      <c r="F12" s="219">
        <f>IF(A12&lt;&gt;A11,IF(OR(C12="NO",AND(C12="SI",OR(D12&lt;51,D12=51))),'ANALISIS DE RIESGOS'!F12,IF(AND(C12="SI",AND(D12&gt;51,OR(D12&lt;75,D12=75)),'ANALISIS DE RIESGOS'!F12&gt;1),'ANALISIS DE RIESGOS'!F12-1,IF(AND(C12="SI",D12&gt;75,'ANALISIS DE RIESGOS'!F12&gt;2),'ANALISIS DE RIESGOS'!F12-2,'ANALISIS DE RIESGOS'!F12))),IF(OR(C12="NO",AND(C12="SI",OR(D12&lt;51,D12=51))),F11,IF(AND(C12="SI",AND(D12&gt;51,OR(D12&lt;75,D12=75)),F11&gt;1),F11-1,IF(AND(C12="SI",D12&gt;75,F11&gt;2),F11-2,F11))))</f>
        <v>4</v>
      </c>
      <c r="G12" s="158"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EXTREMO</v>
      </c>
      <c r="H12" s="8"/>
      <c r="I12" s="8"/>
      <c r="J12" s="8"/>
      <c r="K12" s="8"/>
      <c r="L12" s="8"/>
      <c r="M12" s="8"/>
      <c r="N12" s="8"/>
      <c r="O12" s="8"/>
      <c r="P12" s="8"/>
      <c r="Q12" s="8"/>
      <c r="R12" s="8"/>
      <c r="S12" s="8"/>
      <c r="T12" s="8"/>
      <c r="U12" s="8"/>
      <c r="V12" s="8"/>
      <c r="W12" s="8"/>
      <c r="X12" s="8"/>
      <c r="Y12" s="8"/>
      <c r="Z12" s="8"/>
      <c r="AA12" s="8"/>
      <c r="AB12" s="8"/>
      <c r="AC12" s="8"/>
      <c r="AD12" s="8"/>
      <c r="AE12" s="8"/>
      <c r="AF12" s="8"/>
      <c r="AG12" s="8"/>
    </row>
    <row r="13" spans="1:33" x14ac:dyDescent="0.25">
      <c r="A13" s="154">
        <v>4</v>
      </c>
      <c r="B13" s="68" t="s">
        <v>98</v>
      </c>
      <c r="C13" s="68" t="s">
        <v>98</v>
      </c>
      <c r="D13" s="220">
        <f>SUM(IF('VALORACIÓN DE CONTROL DE RIESGO'!D13="Automatico",15,IF('VALORACIÓN DE CONTROL DE RIESGO'!D13="Manual",10,0)),(IF('VALORACIÓN DE CONTROL DE RIESGO'!E13="SI",15,0)),(IF('VALORACIÓN DE CONTROL DE RIESGO'!F13="",0,5)),(IF('VALORACIÓN DE CONTROL DE RIESGO'!G13="SI",10,0)),(IF('VALORACIÓN DE CONTROL DE RIESGO'!H13="SI",30,0)),(IF('VALORACIÓN DE CONTROL DE RIESGO'!I13="Mensual",15,IF('VALORACIÓN DE CONTROL DE RIESGO'!I13="Trimestral",11,IF('VALORACIÓN DE CONTROL DE RIESGO'!I13="Semestral",8,IF('VALORACIÓN DE CONTROL DE RIESGO'!I13="Anual",4))))))</f>
        <v>53</v>
      </c>
      <c r="E13" s="220">
        <f>IF(A13&lt;&gt;A12,(IF(OR(B13="NO",AND(B13="SI",OR(D13&lt;51,D13=51))),'ANALISIS DE RIESGOS'!E13,IF(AND(B13="SI",AND(D13&gt;51,OR(D13&lt;75,D13=75)),'ANALISIS DE RIESGOS'!E13&gt;1),'ANALISIS DE RIESGOS'!E13-1,IF(AND(B13="SI",D13&gt;75,'ANALISIS DE RIESGOS'!E13&gt;2),'ANALISIS DE RIESGOS'!E13-2,'ANALISIS DE RIESGOS'!E13)))),IF(OR(B13="NO",AND(B13="SI",OR(D13&lt;51,D13=51)),E12="1"),E12,IF(AND(B13="SI",AND(D13&gt;51,OR(D13&lt;75,D13=75)),E12&gt;1),E12-1,IF(AND(B13="SI",D13&gt;75,E12&gt;2),E12-2,E12))))</f>
        <v>2</v>
      </c>
      <c r="F13" s="221">
        <f>IF(A13&lt;&gt;A12,IF(OR(C13="NO",AND(C13="SI",OR(D13&lt;51,D13=51))),'ANALISIS DE RIESGOS'!F13,IF(AND(C13="SI",AND(D13&gt;51,OR(D13&lt;75,D13=75)),'ANALISIS DE RIESGOS'!F13&gt;1),'ANALISIS DE RIESGOS'!F13-1,IF(AND(C13="SI",D13&gt;75,'ANALISIS DE RIESGOS'!F13&gt;2),'ANALISIS DE RIESGOS'!F13-2,'ANALISIS DE RIESGOS'!F13))),IF(OR(C13="NO",AND(C13="SI",OR(D13&lt;51,D13=51))),F12,IF(AND(C13="SI",AND(D13&gt;51,OR(D13&lt;75,D13=75)),F12&gt;1),F12-1,IF(AND(C13="SI",D13&gt;75,F12&gt;2),F12-2,F12))))</f>
        <v>3</v>
      </c>
      <c r="G13" s="154"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MODERADO</v>
      </c>
      <c r="H13" s="8"/>
      <c r="I13" s="8"/>
      <c r="J13" s="8"/>
      <c r="K13" s="8"/>
      <c r="L13" s="8"/>
      <c r="M13" s="8"/>
      <c r="N13" s="8"/>
      <c r="O13" s="8"/>
      <c r="P13" s="8"/>
      <c r="Q13" s="8"/>
      <c r="R13" s="8"/>
      <c r="S13" s="8"/>
      <c r="T13" s="8"/>
      <c r="U13" s="8"/>
      <c r="V13" s="8"/>
      <c r="W13" s="8"/>
      <c r="X13" s="8"/>
      <c r="Y13" s="8"/>
      <c r="Z13" s="8"/>
      <c r="AA13" s="8"/>
      <c r="AB13" s="8"/>
      <c r="AC13" s="8"/>
      <c r="AD13" s="8"/>
      <c r="AE13" s="8"/>
      <c r="AF13" s="8"/>
      <c r="AG13" s="8"/>
    </row>
    <row r="14" spans="1:33" x14ac:dyDescent="0.25">
      <c r="A14" s="154">
        <v>4</v>
      </c>
      <c r="B14" s="68" t="s">
        <v>98</v>
      </c>
      <c r="C14" s="68" t="s">
        <v>98</v>
      </c>
      <c r="D14" s="220">
        <f>SUM(IF('VALORACIÓN DE CONTROL DE RIESGO'!D14="Automatico",15,IF('VALORACIÓN DE CONTROL DE RIESGO'!D14="Manual",10,0)),(IF('VALORACIÓN DE CONTROL DE RIESGO'!E14="SI",15,0)),(IF('VALORACIÓN DE CONTROL DE RIESGO'!F14="",0,5)),(IF('VALORACIÓN DE CONTROL DE RIESGO'!G14="SI",10,0)),(IF('VALORACIÓN DE CONTROL DE RIESGO'!H14="SI",30,0)),(IF('VALORACIÓN DE CONTROL DE RIESGO'!I14="Mensual",15,IF('VALORACIÓN DE CONTROL DE RIESGO'!I14="Trimestral",11,IF('VALORACIÓN DE CONTROL DE RIESGO'!I14="Semestral",8,IF('VALORACIÓN DE CONTROL DE RIESGO'!I14="Anual",4))))))</f>
        <v>49</v>
      </c>
      <c r="E14" s="220">
        <f>IF(A14&lt;&gt;A13,(IF(OR(B14="NO",AND(B14="SI",OR(D14&lt;51,D14=51))),'ANALISIS DE RIESGOS'!E14,IF(AND(B14="SI",AND(D14&gt;51,OR(D14&lt;75,D14=75)),'ANALISIS DE RIESGOS'!E14&gt;1),'ANALISIS DE RIESGOS'!E14-1,IF(AND(B14="SI",D14&gt;75,'ANALISIS DE RIESGOS'!E14&gt;2),'ANALISIS DE RIESGOS'!E14-2,'ANALISIS DE RIESGOS'!E14)))),IF(OR(B14="NO",AND(B14="SI",OR(D14&lt;51,D14=51)),E13="1"),E13,IF(AND(B14="SI",AND(D14&gt;51,OR(D14&lt;75,D14=75)),E13&gt;1),E13-1,IF(AND(B14="SI",D14&gt;75,E13&gt;2),E13-2,E13))))</f>
        <v>2</v>
      </c>
      <c r="F14" s="221">
        <f>IF(A14&lt;&gt;A13,IF(OR(C14="NO",AND(C14="SI",OR(D14&lt;51,D14=51))),'ANALISIS DE RIESGOS'!F14,IF(AND(C14="SI",AND(D14&gt;51,OR(D14&lt;75,D14=75)),'ANALISIS DE RIESGOS'!F14&gt;1),'ANALISIS DE RIESGOS'!F14-1,IF(AND(C14="SI",D14&gt;75,'ANALISIS DE RIESGOS'!F14&gt;2),'ANALISIS DE RIESGOS'!F14-2,'ANALISIS DE RIESGOS'!F14))),IF(OR(C14="NO",AND(C14="SI",OR(D14&lt;51,D14=51))),F13,IF(AND(C14="SI",AND(D14&gt;51,OR(D14&lt;75,D14=75)),F13&gt;1),F13-1,IF(AND(C14="SI",D14&gt;75,F13&gt;2),F13-2,F13))))</f>
        <v>3</v>
      </c>
      <c r="G14" s="154"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MODERADO</v>
      </c>
      <c r="H14" s="8"/>
      <c r="I14" s="8"/>
      <c r="J14" s="8"/>
      <c r="K14" s="8"/>
      <c r="L14" s="8"/>
      <c r="M14" s="8"/>
      <c r="N14" s="8"/>
      <c r="O14" s="8"/>
      <c r="P14" s="8"/>
      <c r="Q14" s="8"/>
      <c r="R14" s="8"/>
      <c r="S14" s="8"/>
      <c r="T14" s="8"/>
      <c r="U14" s="8"/>
      <c r="V14" s="8"/>
      <c r="W14" s="8"/>
      <c r="X14" s="8"/>
      <c r="Y14" s="8"/>
      <c r="Z14" s="8"/>
      <c r="AA14" s="8"/>
      <c r="AB14" s="8"/>
      <c r="AC14" s="8"/>
      <c r="AD14" s="8"/>
      <c r="AE14" s="8"/>
      <c r="AF14" s="8"/>
      <c r="AG14" s="8"/>
    </row>
    <row r="15" spans="1:33" x14ac:dyDescent="0.25">
      <c r="A15" s="154">
        <v>4</v>
      </c>
      <c r="B15" s="68" t="s">
        <v>98</v>
      </c>
      <c r="C15" s="68" t="s">
        <v>98</v>
      </c>
      <c r="D15" s="220">
        <f>SUM(IF('VALORACIÓN DE CONTROL DE RIESGO'!D15="Automatico",15,IF('VALORACIÓN DE CONTROL DE RIESGO'!D15="Manual",10,0)),(IF('VALORACIÓN DE CONTROL DE RIESGO'!E15="SI",15,0)),(IF('VALORACIÓN DE CONTROL DE RIESGO'!F15="",0,5)),(IF('VALORACIÓN DE CONTROL DE RIESGO'!G15="SI",10,0)),(IF('VALORACIÓN DE CONTROL DE RIESGO'!H15="SI",30,0)),(IF('VALORACIÓN DE CONTROL DE RIESGO'!I15="Mensual",15,IF('VALORACIÓN DE CONTROL DE RIESGO'!I15="Trimestral",11,IF('VALORACIÓN DE CONTROL DE RIESGO'!I15="Semestral",8,IF('VALORACIÓN DE CONTROL DE RIESGO'!I15="Anual",4))))))</f>
        <v>85</v>
      </c>
      <c r="E15" s="220">
        <f>IF(A15&lt;&gt;A14,(IF(OR(B15="NO",AND(B15="SI",OR(D15&lt;51,D15=51))),'ANALISIS DE RIESGOS'!E15,IF(AND(B15="SI",AND(D15&gt;51,OR(D15&lt;75,D15=75)),'ANALISIS DE RIESGOS'!E15&gt;1),'ANALISIS DE RIESGOS'!E15-1,IF(AND(B15="SI",D15&gt;75,'ANALISIS DE RIESGOS'!E15&gt;2),'ANALISIS DE RIESGOS'!E15-2,'ANALISIS DE RIESGOS'!E15)))),IF(OR(B15="NO",AND(B15="SI",OR(D15&lt;51,D15=51)),E14="1"),E14,IF(AND(B15="SI",AND(D15&gt;51,OR(D15&lt;75,D15=75)),E14&gt;1),E14-1,IF(AND(B15="SI",D15&gt;75,E14&gt;2),E14-2,E14))))</f>
        <v>2</v>
      </c>
      <c r="F15" s="221">
        <f>IF(A15&lt;&gt;A14,IF(OR(C15="NO",AND(C15="SI",OR(D15&lt;51,D15=51))),'ANALISIS DE RIESGOS'!F15,IF(AND(C15="SI",AND(D15&gt;51,OR(D15&lt;75,D15=75)),'ANALISIS DE RIESGOS'!F15&gt;1),'ANALISIS DE RIESGOS'!F15-1,IF(AND(C15="SI",D15&gt;75,'ANALISIS DE RIESGOS'!F15&gt;2),'ANALISIS DE RIESGOS'!F15-2,'ANALISIS DE RIESGOS'!F15))),IF(OR(C15="NO",AND(C15="SI",OR(D15&lt;51,D15=51))),F14,IF(AND(C15="SI",AND(D15&gt;51,OR(D15&lt;75,D15=75)),F14&gt;1),F14-1,IF(AND(C15="SI",D15&gt;75,F14&gt;2),F14-2,F14))))</f>
        <v>1</v>
      </c>
      <c r="G15" s="154"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BAJA</v>
      </c>
      <c r="H15" s="8"/>
      <c r="I15" s="8"/>
      <c r="J15" s="8"/>
      <c r="K15" s="8"/>
      <c r="L15" s="8"/>
      <c r="M15" s="8"/>
      <c r="N15" s="8"/>
      <c r="O15" s="8"/>
      <c r="P15" s="8"/>
      <c r="Q15" s="8"/>
      <c r="R15" s="8"/>
      <c r="S15" s="8"/>
      <c r="T15" s="8"/>
      <c r="U15" s="8"/>
      <c r="V15" s="8"/>
      <c r="W15" s="8"/>
      <c r="X15" s="8"/>
      <c r="Y15" s="8"/>
      <c r="Z15" s="8"/>
      <c r="AA15" s="8"/>
      <c r="AB15" s="8"/>
      <c r="AC15" s="8"/>
      <c r="AD15" s="8"/>
      <c r="AE15" s="8"/>
      <c r="AF15" s="8"/>
      <c r="AG15" s="8"/>
    </row>
    <row r="16" spans="1:33" x14ac:dyDescent="0.25">
      <c r="A16" s="154">
        <v>4</v>
      </c>
      <c r="B16" s="222" t="s">
        <v>98</v>
      </c>
      <c r="C16" s="222" t="s">
        <v>98</v>
      </c>
      <c r="D16" s="223">
        <f>SUM(IF('VALORACIÓN DE CONTROL DE RIESGO'!D16="Automatico",15,IF('VALORACIÓN DE CONTROL DE RIESGO'!D16="Manual",10,0)),(IF('VALORACIÓN DE CONTROL DE RIESGO'!E16="SI",15,0)),(IF('VALORACIÓN DE CONTROL DE RIESGO'!F16="",0,5)),(IF('VALORACIÓN DE CONTROL DE RIESGO'!G16="SI",10,0)),(IF('VALORACIÓN DE CONTROL DE RIESGO'!H16="SI",30,0)),(IF('VALORACIÓN DE CONTROL DE RIESGO'!I16="Mensual",15,IF('VALORACIÓN DE CONTROL DE RIESGO'!I16="Trimestral",11,IF('VALORACIÓN DE CONTROL DE RIESGO'!I16="Semestral",8,IF('VALORACIÓN DE CONTROL DE RIESGO'!I16="Anual",4))))))</f>
        <v>63</v>
      </c>
      <c r="E16" s="223">
        <f>IF(A16&lt;&gt;A15,(IF(OR(B16="NO",AND(B16="SI",OR(D16&lt;51,D16=51))),'ANALISIS DE RIESGOS'!E16,IF(AND(B16="SI",AND(D16&gt;51,OR(D16&lt;75,D16=75)),'ANALISIS DE RIESGOS'!E16&gt;1),'ANALISIS DE RIESGOS'!E16-1,IF(AND(B16="SI",D16&gt;75,'ANALISIS DE RIESGOS'!E16&gt;2),'ANALISIS DE RIESGOS'!E16-2,'ANALISIS DE RIESGOS'!E16)))),IF(OR(B16="NO",AND(B16="SI",OR(D16&lt;51,D16=51)),E15="1"),E15,IF(AND(B16="SI",AND(D16&gt;51,OR(D16&lt;75,D16=75)),E15&gt;1),E15-1,IF(AND(B16="SI",D16&gt;75,E15&gt;2),E15-2,E15))))</f>
        <v>1</v>
      </c>
      <c r="F16" s="224">
        <f>IF(A16&lt;&gt;A15,IF(OR(C16="NO",AND(C16="SI",OR(D16&lt;51,D16=51))),'ANALISIS DE RIESGOS'!F16,IF(AND(C16="SI",AND(D16&gt;51,OR(D16&lt;75,D16=75)),'ANALISIS DE RIESGOS'!F16&gt;1),'ANALISIS DE RIESGOS'!F16-1,IF(AND(C16="SI",D16&gt;75,'ANALISIS DE RIESGOS'!F16&gt;2),'ANALISIS DE RIESGOS'!F16-2,'ANALISIS DE RIESGOS'!F16))),IF(OR(C16="NO",AND(C16="SI",OR(D16&lt;51,D16=51))),F15,IF(AND(C16="SI",AND(D16&gt;51,OR(D16&lt;75,D16=75)),F15&gt;1),F15-1,IF(AND(C16="SI",D16&gt;75,F15&gt;2),F15-2,F15))))</f>
        <v>1</v>
      </c>
      <c r="G16" s="225"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H16" s="8"/>
      <c r="I16" s="8"/>
      <c r="J16" s="8"/>
      <c r="K16" s="8"/>
      <c r="L16" s="8"/>
      <c r="M16" s="8"/>
      <c r="N16" s="8"/>
      <c r="O16" s="8"/>
      <c r="P16" s="8"/>
      <c r="Q16" s="8"/>
      <c r="R16" s="8"/>
      <c r="S16" s="8"/>
      <c r="T16" s="8"/>
      <c r="U16" s="8"/>
      <c r="V16" s="8"/>
      <c r="W16" s="8"/>
      <c r="X16" s="8"/>
      <c r="Y16" s="8"/>
      <c r="Z16" s="8"/>
      <c r="AA16" s="8"/>
      <c r="AB16" s="8"/>
      <c r="AC16" s="8"/>
      <c r="AD16" s="8"/>
      <c r="AE16" s="8"/>
      <c r="AF16" s="8"/>
      <c r="AG16" s="8"/>
    </row>
    <row r="17" spans="1:33" x14ac:dyDescent="0.25">
      <c r="A17" s="154">
        <v>5</v>
      </c>
      <c r="B17" s="68" t="s">
        <v>98</v>
      </c>
      <c r="C17" s="68" t="s">
        <v>98</v>
      </c>
      <c r="D17" s="220">
        <f>SUM(IF('VALORACIÓN DE CONTROL DE RIESGO'!D17="Automatico",15,IF('VALORACIÓN DE CONTROL DE RIESGO'!D17="Manual",10,0)),(IF('VALORACIÓN DE CONTROL DE RIESGO'!E17="SI",15,0)),(IF('VALORACIÓN DE CONTROL DE RIESGO'!F17="",0,5)),(IF('VALORACIÓN DE CONTROL DE RIESGO'!G17="SI",10,0)),(IF('VALORACIÓN DE CONTROL DE RIESGO'!H17="SI",30,0)),(IF('VALORACIÓN DE CONTROL DE RIESGO'!I17="Mensual",15,IF('VALORACIÓN DE CONTROL DE RIESGO'!I17="Trimestral",11,IF('VALORACIÓN DE CONTROL DE RIESGO'!I17="Semestral",8,IF('VALORACIÓN DE CONTROL DE RIESGO'!I17="Anual",4))))))</f>
        <v>63</v>
      </c>
      <c r="E17" s="220">
        <f>IF(A17&lt;&gt;A16,(IF(OR(B17="NO",AND(B17="SI",OR(D17&lt;51,D17=51))),'ANALISIS DE RIESGOS'!E13,IF(AND(B17="SI",AND(D17&gt;51,OR(D17&lt;75,D17=75)),'ANALISIS DE RIESGOS'!E13&gt;1),'ANALISIS DE RIESGOS'!E13-1,IF(AND(B17="SI",D17&gt;75,'ANALISIS DE RIESGOS'!E13&gt;2),'ANALISIS DE RIESGOS'!E13-2,'ANALISIS DE RIESGOS'!E13)))),IF(OR(B17="NO",AND(B17="SI",OR(D17&lt;51,D17=51)),E16="1"),E16,IF(AND(B17="SI",AND(D17&gt;51,OR(D17&lt;75,D17=75)),E16&gt;1),E16-1,IF(AND(B17="SI",D17&gt;75,E16&gt;2),E16-2,E16))))</f>
        <v>2</v>
      </c>
      <c r="F17" s="221">
        <f>IF(A17&lt;&gt;A16,IF(OR(C17="NO",AND(C17="SI",OR(D17&lt;51,D17=51))),'ANALISIS DE RIESGOS'!F13,IF(AND(C17="SI",AND(D17&gt;51,OR(D17&lt;75,D17=75)),'ANALISIS DE RIESGOS'!F13&gt;1),'ANALISIS DE RIESGOS'!F13-1,IF(AND(C17="SI",D17&gt;75,'ANALISIS DE RIESGOS'!F13&gt;2),'ANALISIS DE RIESGOS'!F13-2,'ANALISIS DE RIESGOS'!F13))),IF(OR(C17="NO",AND(C17="SI",OR(D17&lt;51,D17=51))),F16,IF(AND(C17="SI",AND(D17&gt;51,OR(D17&lt;75,D17=75)),F16&gt;1),F16-1,IF(AND(C17="SI",D17&gt;75,F16&gt;2),F16-2,F16))))</f>
        <v>3</v>
      </c>
      <c r="G17" s="154"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MODERADO</v>
      </c>
      <c r="H17" s="8"/>
      <c r="I17" s="12"/>
      <c r="J17" s="8"/>
      <c r="K17" s="8"/>
      <c r="L17" s="8"/>
      <c r="M17" s="8"/>
      <c r="N17" s="8"/>
      <c r="O17" s="8"/>
      <c r="P17" s="8"/>
      <c r="Q17" s="8"/>
      <c r="R17" s="8"/>
      <c r="S17" s="8"/>
      <c r="T17" s="8"/>
      <c r="U17" s="8"/>
      <c r="V17" s="8"/>
      <c r="W17" s="8"/>
      <c r="X17" s="8"/>
      <c r="Y17" s="8"/>
      <c r="Z17" s="8"/>
      <c r="AA17" s="8"/>
      <c r="AB17" s="8"/>
      <c r="AC17" s="8"/>
      <c r="AD17" s="8"/>
      <c r="AE17" s="8"/>
      <c r="AF17" s="8"/>
      <c r="AG17" s="8"/>
    </row>
    <row r="18" spans="1:33" x14ac:dyDescent="0.25">
      <c r="A18" s="154">
        <v>5</v>
      </c>
      <c r="B18" s="68" t="s">
        <v>98</v>
      </c>
      <c r="C18" s="68" t="s">
        <v>98</v>
      </c>
      <c r="D18" s="220">
        <f>SUM(IF('VALORACIÓN DE CONTROL DE RIESGO'!D18="Automatico",15,IF('VALORACIÓN DE CONTROL DE RIESGO'!D18="Manual",10,0)),(IF('VALORACIÓN DE CONTROL DE RIESGO'!E18="SI",15,0)),(IF('VALORACIÓN DE CONTROL DE RIESGO'!F18="",0,5)),(IF('VALORACIÓN DE CONTROL DE RIESGO'!G18="SI",10,0)),(IF('VALORACIÓN DE CONTROL DE RIESGO'!H18="SI",30,0)),(IF('VALORACIÓN DE CONTROL DE RIESGO'!I18="Mensual",15,IF('VALORACIÓN DE CONTROL DE RIESGO'!I18="Trimestral",11,IF('VALORACIÓN DE CONTROL DE RIESGO'!I18="Semestral",8,IF('VALORACIÓN DE CONTROL DE RIESGO'!I18="Anual",4))))))</f>
        <v>49</v>
      </c>
      <c r="E18" s="220">
        <f>IF(A18&lt;&gt;A17,(IF(OR(B18="NO",AND(B18="SI",OR(D18&lt;51,D18=51))),'ANALISIS DE RIESGOS'!E14,IF(AND(B18="SI",AND(D18&gt;51,OR(D18&lt;75,D18=75)),'ANALISIS DE RIESGOS'!E14&gt;1),'ANALISIS DE RIESGOS'!E14-1,IF(AND(B18="SI",D18&gt;75,'ANALISIS DE RIESGOS'!E14&gt;2),'ANALISIS DE RIESGOS'!E14-2,'ANALISIS DE RIESGOS'!E14)))),IF(OR(B18="NO",AND(B18="SI",OR(D18&lt;51,D18=51)),E17="1"),E17,IF(AND(B18="SI",AND(D18&gt;51,OR(D18&lt;75,D18=75)),E17&gt;1),E17-1,IF(AND(B18="SI",D18&gt;75,E17&gt;2),E17-2,E17))))</f>
        <v>2</v>
      </c>
      <c r="F18" s="221">
        <f>IF(A18&lt;&gt;A17,IF(OR(C18="NO",AND(C18="SI",OR(D18&lt;51,D18=51))),'ANALISIS DE RIESGOS'!F14,IF(AND(C18="SI",AND(D18&gt;51,OR(D18&lt;75,D18=75)),'ANALISIS DE RIESGOS'!F14&gt;1),'ANALISIS DE RIESGOS'!F14-1,IF(AND(C18="SI",D18&gt;75,'ANALISIS DE RIESGOS'!F14&gt;2),'ANALISIS DE RIESGOS'!F14-2,'ANALISIS DE RIESGOS'!F14))),IF(OR(C18="NO",AND(C18="SI",OR(D18&lt;51,D18=51))),F17,IF(AND(C18="SI",AND(D18&gt;51,OR(D18&lt;75,D18=75)),F17&gt;1),F17-1,IF(AND(C18="SI",D18&gt;75,F17&gt;2),F17-2,F17))))</f>
        <v>3</v>
      </c>
      <c r="G18" s="154"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MODERADO</v>
      </c>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x14ac:dyDescent="0.25">
      <c r="A19" s="154">
        <v>5</v>
      </c>
      <c r="B19" s="68" t="s">
        <v>98</v>
      </c>
      <c r="C19" s="68" t="s">
        <v>98</v>
      </c>
      <c r="D19" s="220">
        <f>SUM(IF('VALORACIÓN DE CONTROL DE RIESGO'!D19="Automatico",15,IF('VALORACIÓN DE CONTROL DE RIESGO'!D19="Manual",10,0)),(IF('VALORACIÓN DE CONTROL DE RIESGO'!E19="SI",15,0)),(IF('VALORACIÓN DE CONTROL DE RIESGO'!F19="",0,5)),(IF('VALORACIÓN DE CONTROL DE RIESGO'!G19="SI",10,0)),(IF('VALORACIÓN DE CONTROL DE RIESGO'!H19="SI",30,0)),(IF('VALORACIÓN DE CONTROL DE RIESGO'!I19="Mensual",15,IF('VALORACIÓN DE CONTROL DE RIESGO'!I19="Trimestral",11,IF('VALORACIÓN DE CONTROL DE RIESGO'!I19="Semestral",8,IF('VALORACIÓN DE CONTROL DE RIESGO'!I19="Anual",4))))))</f>
        <v>70</v>
      </c>
      <c r="E19" s="220">
        <f>IF(A19&lt;&gt;A18,(IF(OR(B19="NO",AND(B19="SI",OR(D19&lt;51,D19=51))),'ANALISIS DE RIESGOS'!E15,IF(AND(B19="SI",AND(D19&gt;51,OR(D19&lt;75,D19=75)),'ANALISIS DE RIESGOS'!E15&gt;1),'ANALISIS DE RIESGOS'!E15-1,IF(AND(B19="SI",D19&gt;75,'ANALISIS DE RIESGOS'!E15&gt;2),'ANALISIS DE RIESGOS'!E15-2,'ANALISIS DE RIESGOS'!E15)))),IF(OR(B19="NO",AND(B19="SI",OR(D19&lt;51,D19=51)),E18="1"),E18,IF(AND(B19="SI",AND(D19&gt;51,OR(D19&lt;75,D19=75)),E18&gt;1),E18-1,IF(AND(B19="SI",D19&gt;75,E18&gt;2),E18-2,E18))))</f>
        <v>1</v>
      </c>
      <c r="F19" s="221">
        <f>IF(A19&lt;&gt;A18,IF(OR(C19="NO",AND(C19="SI",OR(D19&lt;51,D19=51))),'ANALISIS DE RIESGOS'!F15,IF(AND(C19="SI",AND(D19&gt;51,OR(D19&lt;75,D19=75)),'ANALISIS DE RIESGOS'!F15&gt;1),'ANALISIS DE RIESGOS'!F15-1,IF(AND(C19="SI",D19&gt;75,'ANALISIS DE RIESGOS'!F15&gt;2),'ANALISIS DE RIESGOS'!F15-2,'ANALISIS DE RIESGOS'!F15))),IF(OR(C19="NO",AND(C19="SI",OR(D19&lt;51,D19=51))),F18,IF(AND(C19="SI",AND(D19&gt;51,OR(D19&lt;75,D19=75)),F18&gt;1),F18-1,IF(AND(C19="SI",D19&gt;75,F18&gt;2),F18-2,F18))))</f>
        <v>2</v>
      </c>
      <c r="G19" s="154"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H19" s="8"/>
      <c r="I19" s="8"/>
      <c r="J19" s="8"/>
      <c r="K19" s="8"/>
      <c r="L19" s="8"/>
      <c r="M19" s="8"/>
      <c r="N19" s="8"/>
      <c r="O19" s="8"/>
      <c r="P19" s="8"/>
      <c r="Q19" s="8"/>
      <c r="R19" s="8"/>
      <c r="S19" s="8"/>
      <c r="T19" s="8"/>
      <c r="U19" s="8"/>
      <c r="V19" s="8"/>
      <c r="W19" s="8"/>
      <c r="X19" s="8"/>
      <c r="Y19" s="8"/>
      <c r="Z19" s="8"/>
      <c r="AA19" s="8"/>
      <c r="AB19" s="8"/>
      <c r="AC19" s="8"/>
      <c r="AD19" s="8"/>
      <c r="AE19" s="8"/>
      <c r="AF19" s="8"/>
      <c r="AG19" s="8"/>
    </row>
    <row r="20" spans="1:33" ht="15.75" thickBot="1" x14ac:dyDescent="0.3">
      <c r="A20" s="154">
        <v>5</v>
      </c>
      <c r="B20" s="76" t="s">
        <v>98</v>
      </c>
      <c r="C20" s="76" t="s">
        <v>98</v>
      </c>
      <c r="D20" s="214">
        <f>SUM(IF('VALORACIÓN DE CONTROL DE RIESGO'!D20="Automatico",15,IF('VALORACIÓN DE CONTROL DE RIESGO'!D20="Manual",10,0)),(IF('VALORACIÓN DE CONTROL DE RIESGO'!E20="SI",15,0)),(IF('VALORACIÓN DE CONTROL DE RIESGO'!F20="",0,5)),(IF('VALORACIÓN DE CONTROL DE RIESGO'!G20="SI",10,0)),(IF('VALORACIÓN DE CONTROL DE RIESGO'!H20="SI",30,0)),(IF('VALORACIÓN DE CONTROL DE RIESGO'!I20="Mensual",15,IF('VALORACIÓN DE CONTROL DE RIESGO'!I20="Trimestral",11,IF('VALORACIÓN DE CONTROL DE RIESGO'!I20="Semestral",8,IF('VALORACIÓN DE CONTROL DE RIESGO'!I20="Anual",4))))))</f>
        <v>85</v>
      </c>
      <c r="E20" s="214">
        <f>IF(A20&lt;&gt;A19,(IF(OR(B20="NO",AND(B20="SI",OR(D20&lt;51,D20=51))),'ANALISIS DE RIESGOS'!E16,IF(AND(B20="SI",AND(D20&gt;51,OR(D20&lt;75,D20=75)),'ANALISIS DE RIESGOS'!E16&gt;1),'ANALISIS DE RIESGOS'!E16-1,IF(AND(B20="SI",D20&gt;75,'ANALISIS DE RIESGOS'!E16&gt;2),'ANALISIS DE RIESGOS'!E16-2,'ANALISIS DE RIESGOS'!E16)))),IF(OR(B20="NO",AND(B20="SI",OR(D20&lt;51,D20=51)),E19="1"),E19,IF(AND(B20="SI",AND(D20&gt;51,OR(D20&lt;75,D20=75)),E19&gt;1),E19-1,IF(AND(B20="SI",D20&gt;75,E19&gt;2),E19-2,E19))))</f>
        <v>1</v>
      </c>
      <c r="F20" s="215">
        <f>IF(A20&lt;&gt;A19,IF(OR(C20="NO",AND(C20="SI",OR(D20&lt;51,D20=51))),'ANALISIS DE RIESGOS'!F16,IF(AND(C20="SI",AND(D20&gt;51,OR(D20&lt;75,D20=75)),'ANALISIS DE RIESGOS'!F16&gt;1),'ANALISIS DE RIESGOS'!F16-1,IF(AND(C20="SI",D20&gt;75,'ANALISIS DE RIESGOS'!F16&gt;2),'ANALISIS DE RIESGOS'!F16-2,'ANALISIS DE RIESGOS'!F16))),IF(OR(C20="NO",AND(C20="SI",OR(D20&lt;51,D20=51))),F19,IF(AND(C20="SI",AND(D20&gt;51,OR(D20&lt;75,D20=75)),F19&gt;1),F19-1,IF(AND(C20="SI",D20&gt;75,F19&gt;2),F19-2,F19))))</f>
        <v>2</v>
      </c>
      <c r="G20" s="159"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H20" s="8"/>
      <c r="I20" s="8"/>
      <c r="J20" s="8"/>
      <c r="K20" s="12"/>
      <c r="L20" s="8"/>
      <c r="M20" s="8"/>
      <c r="N20" s="8"/>
      <c r="O20" s="8"/>
      <c r="P20" s="8"/>
      <c r="Q20" s="8"/>
      <c r="R20" s="8"/>
      <c r="S20" s="8"/>
      <c r="T20" s="8"/>
      <c r="U20" s="8"/>
      <c r="V20" s="8"/>
      <c r="W20" s="8"/>
      <c r="X20" s="8"/>
      <c r="Y20" s="8"/>
      <c r="Z20" s="8"/>
      <c r="AA20" s="8"/>
      <c r="AB20" s="8"/>
      <c r="AC20" s="8"/>
      <c r="AD20" s="8"/>
      <c r="AE20" s="8"/>
      <c r="AF20" s="8"/>
      <c r="AG20" s="8"/>
    </row>
    <row r="21" spans="1:33" ht="15.75" thickBot="1" x14ac:dyDescent="0.3">
      <c r="A21" s="78">
        <v>6</v>
      </c>
      <c r="B21" s="85" t="s">
        <v>98</v>
      </c>
      <c r="C21" s="85" t="s">
        <v>98</v>
      </c>
      <c r="D21" s="216">
        <f>SUM(IF('VALORACIÓN DE CONTROL DE RIESGO'!D21="Automatico",15,IF('VALORACIÓN DE CONTROL DE RIESGO'!D21="Manual",10,0)),(IF('VALORACIÓN DE CONTROL DE RIESGO'!E21="SI",15,0)),(IF('VALORACIÓN DE CONTROL DE RIESGO'!F21="",0,5)),(IF('VALORACIÓN DE CONTROL DE RIESGO'!G21="SI",10,0)),(IF('VALORACIÓN DE CONTROL DE RIESGO'!H21="SI",30,0)),(IF('VALORACIÓN DE CONTROL DE RIESGO'!I21="Mensual",15,IF('VALORACIÓN DE CONTROL DE RIESGO'!I21="Trimestral",11,IF('VALORACIÓN DE CONTROL DE RIESGO'!I21="Semestral",8,IF('VALORACIÓN DE CONTROL DE RIESGO'!I21="Anual",4))))))</f>
        <v>70</v>
      </c>
      <c r="E21" s="216">
        <f>IF(A21&lt;&gt;A20,(IF(OR(B21="NO",AND(B21="SI",OR(D21&lt;51,D21=51))),'ANALISIS DE RIESGOS'!E14,IF(AND(B21="SI",AND(D21&gt;51,OR(D21&lt;75,D21=75)),'ANALISIS DE RIESGOS'!E14&gt;1),'ANALISIS DE RIESGOS'!E14-1,IF(AND(B21="SI",D21&gt;75,'ANALISIS DE RIESGOS'!E14&gt;2),'ANALISIS DE RIESGOS'!E14-2,'ANALISIS DE RIESGOS'!E14)))),IF(OR(B21="NO",AND(B21="SI",OR(D21&lt;51,D21=51)),E20="1"),E20,IF(AND(B21="SI",AND(D21&gt;51,OR(D21&lt;75,D21=75)),E20&gt;1),E20-1,IF(AND(B21="SI",D21&gt;75,E20&gt;2),E20-2,E20))))</f>
        <v>1</v>
      </c>
      <c r="F21" s="217">
        <f>IF(A21&lt;&gt;A20,IF(OR(C21="NO",AND(C21="SI",OR(D21&lt;51,D21=51))),'ANALISIS DE RIESGOS'!F14,IF(AND(C21="SI",AND(D21&gt;51,OR(D21&lt;75,D21=75)),'ANALISIS DE RIESGOS'!F14&gt;1),'ANALISIS DE RIESGOS'!F14-1,IF(AND(C21="SI",D21&gt;75,'ANALISIS DE RIESGOS'!F14&gt;2),'ANALISIS DE RIESGOS'!F14-2,'ANALISIS DE RIESGOS'!F14))),IF(OR(C21="NO",AND(C21="SI",OR(D21&lt;51,D21=51))),F20,IF(AND(C21="SI",AND(D21&gt;51,OR(D21&lt;75,D21=75)),F20&gt;1),F20-1,IF(AND(C21="SI",D21&gt;75,F20&gt;2),F20-2,F20))))</f>
        <v>3</v>
      </c>
      <c r="G21" s="158"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MODERADO</v>
      </c>
      <c r="H21" s="8"/>
      <c r="I21" s="8"/>
      <c r="J21" s="8"/>
      <c r="K21" s="8"/>
      <c r="L21" s="8"/>
      <c r="M21" s="8"/>
      <c r="N21" s="8"/>
      <c r="O21" s="8"/>
      <c r="P21" s="8"/>
      <c r="Q21" s="8"/>
      <c r="R21" s="8"/>
      <c r="S21" s="8"/>
      <c r="T21" s="8"/>
      <c r="U21" s="8"/>
      <c r="V21" s="8"/>
      <c r="W21" s="8"/>
      <c r="X21" s="8"/>
      <c r="Y21" s="8"/>
      <c r="Z21" s="8"/>
      <c r="AA21" s="8"/>
      <c r="AB21" s="8"/>
      <c r="AC21" s="8"/>
      <c r="AD21" s="8"/>
      <c r="AE21" s="8"/>
      <c r="AF21" s="8"/>
      <c r="AG21" s="8"/>
    </row>
    <row r="22" spans="1:33" x14ac:dyDescent="0.25">
      <c r="A22" s="158">
        <v>7</v>
      </c>
      <c r="B22" s="73" t="s">
        <v>98</v>
      </c>
      <c r="C22" s="73" t="s">
        <v>98</v>
      </c>
      <c r="D22" s="218">
        <f>SUM(IF('VALORACIÓN DE CONTROL DE RIESGO'!D22="Automatico",15,IF('VALORACIÓN DE CONTROL DE RIESGO'!D22="Manual",10,0)),(IF('VALORACIÓN DE CONTROL DE RIESGO'!E22="SI",15,0)),(IF('VALORACIÓN DE CONTROL DE RIESGO'!F22="",0,5)),(IF('VALORACIÓN DE CONTROL DE RIESGO'!G22="SI",10,0)),(IF('VALORACIÓN DE CONTROL DE RIESGO'!H22="SI",30,0)),(IF('VALORACIÓN DE CONTROL DE RIESGO'!I22="Mensual",15,IF('VALORACIÓN DE CONTROL DE RIESGO'!I22="Trimestral",11,IF('VALORACIÓN DE CONTROL DE RIESGO'!I22="Semestral",8,IF('VALORACIÓN DE CONTROL DE RIESGO'!I22="Anual",4))))))</f>
        <v>66</v>
      </c>
      <c r="E22" s="218">
        <f>IF(A22&lt;&gt;A21,(IF(OR(B22="NO",AND(B22="SI",OR(D22&lt;51,D22=51))),'ANALISIS DE RIESGOS'!E15,IF(AND(B22="SI",AND(D22&gt;51,OR(D22&lt;75,D22=75)),'ANALISIS DE RIESGOS'!E15&gt;1),'ANALISIS DE RIESGOS'!E15-1,IF(AND(B22="SI",D22&gt;75,'ANALISIS DE RIESGOS'!E15&gt;2),'ANALISIS DE RIESGOS'!E15-2,'ANALISIS DE RIESGOS'!E15)))),IF(OR(B22="NO",AND(B22="SI",OR(D22&lt;51,D22=51)),E21="1"),E21,IF(AND(B22="SI",AND(D22&gt;51,OR(D22&lt;75,D22=75)),E21&gt;1),E21-1,IF(AND(B22="SI",D22&gt;75,E21&gt;2),E21-2,E21))))</f>
        <v>1</v>
      </c>
      <c r="F22" s="219">
        <f>IF(A22&lt;&gt;A21,IF(OR(C22="NO",AND(C22="SI",OR(D22&lt;51,D22=51))),'ANALISIS DE RIESGOS'!F15,IF(AND(C22="SI",AND(D22&gt;51,OR(D22&lt;75,D22=75)),'ANALISIS DE RIESGOS'!F15&gt;1),'ANALISIS DE RIESGOS'!F15-1,IF(AND(C22="SI",D22&gt;75,'ANALISIS DE RIESGOS'!F15&gt;2),'ANALISIS DE RIESGOS'!F15-2,'ANALISIS DE RIESGOS'!F15))),IF(OR(C22="NO",AND(C22="SI",OR(D22&lt;51,D22=51))),F21,IF(AND(C22="SI",AND(D22&gt;51,OR(D22&lt;75,D22=75)),F21&gt;1),F21-1,IF(AND(C22="SI",D22&gt;75,F21&gt;2),F21-2,F21))))</f>
        <v>2</v>
      </c>
      <c r="G22" s="158"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H22" s="8"/>
      <c r="I22" s="8"/>
      <c r="J22" s="8"/>
      <c r="K22" s="8"/>
      <c r="L22" s="8"/>
      <c r="M22" s="8"/>
      <c r="N22" s="8"/>
      <c r="O22" s="8"/>
      <c r="P22" s="8"/>
      <c r="Q22" s="8"/>
      <c r="R22" s="8"/>
      <c r="S22" s="8"/>
      <c r="T22" s="8"/>
      <c r="U22" s="8"/>
      <c r="V22" s="8"/>
      <c r="W22" s="8"/>
      <c r="X22" s="8"/>
      <c r="Y22" s="8"/>
      <c r="Z22" s="8"/>
      <c r="AA22" s="8"/>
      <c r="AB22" s="8"/>
      <c r="AC22" s="8"/>
      <c r="AD22" s="8"/>
      <c r="AE22" s="8"/>
      <c r="AF22" s="8"/>
      <c r="AG22" s="8"/>
    </row>
    <row r="23" spans="1:33" ht="15.75" thickBot="1" x14ac:dyDescent="0.3">
      <c r="A23" s="159">
        <v>8</v>
      </c>
      <c r="B23" s="76" t="s">
        <v>98</v>
      </c>
      <c r="C23" s="76" t="s">
        <v>98</v>
      </c>
      <c r="D23" s="214">
        <f>SUM(IF('VALORACIÓN DE CONTROL DE RIESGO'!D23="Automatico",15,IF('VALORACIÓN DE CONTROL DE RIESGO'!D23="Manual",10,0)),(IF('VALORACIÓN DE CONTROL DE RIESGO'!E23="SI",15,0)),(IF('VALORACIÓN DE CONTROL DE RIESGO'!F23="",0,5)),(IF('VALORACIÓN DE CONTROL DE RIESGO'!G23="SI",10,0)),(IF('VALORACIÓN DE CONTROL DE RIESGO'!H23="SI",30,0)),(IF('VALORACIÓN DE CONTROL DE RIESGO'!I23="Mensual",15,IF('VALORACIÓN DE CONTROL DE RIESGO'!I23="Trimestral",11,IF('VALORACIÓN DE CONTROL DE RIESGO'!I23="Semestral",8,IF('VALORACIÓN DE CONTROL DE RIESGO'!I23="Anual",4))))))</f>
        <v>81</v>
      </c>
      <c r="E23" s="214">
        <f>IF(A23&lt;&gt;A22,(IF(OR(B23="NO",AND(B23="SI",OR(D23&lt;51,D23=51))),'ANALISIS DE RIESGOS'!E16,IF(AND(B23="SI",AND(D23&gt;51,OR(D23&lt;75,D23=75)),'ANALISIS DE RIESGOS'!E16&gt;1),'ANALISIS DE RIESGOS'!E16-1,IF(AND(B23="SI",D23&gt;75,'ANALISIS DE RIESGOS'!E16&gt;2),'ANALISIS DE RIESGOS'!E16-2,'ANALISIS DE RIESGOS'!E16)))),IF(OR(B23="NO",AND(B23="SI",OR(D23&lt;51,D23=51)),E22="1"),E22,IF(AND(B23="SI",AND(D23&gt;51,OR(D23&lt;75,D23=75)),E22&gt;1),E22-1,IF(AND(B23="SI",D23&gt;75,E22&gt;2),E22-2,E22))))</f>
        <v>1</v>
      </c>
      <c r="F23" s="215">
        <f>IF(A23&lt;&gt;A22,IF(OR(C23="NO",AND(C23="SI",OR(D23&lt;51,D23=51))),'ANALISIS DE RIESGOS'!F16,IF(AND(C23="SI",AND(D23&gt;51,OR(D23&lt;75,D23=75)),'ANALISIS DE RIESGOS'!F16&gt;1),'ANALISIS DE RIESGOS'!F16-1,IF(AND(C23="SI",D23&gt;75,'ANALISIS DE RIESGOS'!F16&gt;2),'ANALISIS DE RIESGOS'!F16-2,'ANALISIS DE RIESGOS'!F16))),IF(OR(C23="NO",AND(C23="SI",OR(D23&lt;51,D23=51))),F22,IF(AND(C23="SI",AND(D23&gt;51,OR(D23&lt;75,D23=75)),F22&gt;1),F22-1,IF(AND(C23="SI",D23&gt;75,F22&gt;2),F22-2,F22))))</f>
        <v>3</v>
      </c>
      <c r="G23" s="159"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MODERADO</v>
      </c>
      <c r="H23" s="8"/>
      <c r="I23" s="8"/>
      <c r="J23" s="8"/>
      <c r="K23" s="8"/>
      <c r="L23" s="8"/>
      <c r="M23" s="8"/>
      <c r="N23" s="8"/>
      <c r="O23" s="8"/>
      <c r="P23" s="8"/>
      <c r="Q23" s="8"/>
      <c r="R23" s="8"/>
      <c r="S23" s="8"/>
      <c r="T23" s="8"/>
      <c r="U23" s="8"/>
      <c r="V23" s="8"/>
      <c r="W23" s="8"/>
      <c r="X23" s="8"/>
      <c r="Y23" s="8"/>
      <c r="Z23" s="8"/>
      <c r="AA23" s="8"/>
      <c r="AB23" s="8"/>
      <c r="AC23" s="8"/>
      <c r="AD23" s="8"/>
      <c r="AE23" s="8"/>
      <c r="AF23" s="8"/>
      <c r="AG23" s="8"/>
    </row>
    <row r="24" spans="1:33" x14ac:dyDescent="0.25">
      <c r="A24" s="158">
        <v>9</v>
      </c>
      <c r="B24" s="226" t="s">
        <v>98</v>
      </c>
      <c r="C24" s="226" t="s">
        <v>98</v>
      </c>
      <c r="D24" s="227">
        <f>SUM(IF('VALORACIÓN DE CONTROL DE RIESGO'!D24="Automatico",15,IF('VALORACIÓN DE CONTROL DE RIESGO'!D24="Manual",10,0)),(IF('VALORACIÓN DE CONTROL DE RIESGO'!E24="SI",15,0)),(IF('VALORACIÓN DE CONTROL DE RIESGO'!F24="",0,5)),(IF('VALORACIÓN DE CONTROL DE RIESGO'!G24="SI",10,0)),(IF('VALORACIÓN DE CONTROL DE RIESGO'!H24="SI",30,0)),(IF('VALORACIÓN DE CONTROL DE RIESGO'!I24="Mensual",15,IF('VALORACIÓN DE CONTROL DE RIESGO'!I24="Trimestral",11,IF('VALORACIÓN DE CONTROL DE RIESGO'!I24="Semestral",8,IF('VALORACIÓN DE CONTROL DE RIESGO'!I24="Anual",4))))))</f>
        <v>85</v>
      </c>
      <c r="E24" s="227">
        <f>IF(A24&lt;&gt;A23,(IF(OR(B24="NO",AND(B24="SI",OR(D24&lt;51,D24=51))),'ANALISIS DE RIESGOS'!E17,IF(AND(B24="SI",AND(D24&gt;51,OR(D24&lt;75,D24=75)),'ANALISIS DE RIESGOS'!E17&gt;1),'ANALISIS DE RIESGOS'!E17-1,IF(AND(B24="SI",D24&gt;75,'ANALISIS DE RIESGOS'!E17&gt;2),'ANALISIS DE RIESGOS'!E17-2,'ANALISIS DE RIESGOS'!E17)))),IF(OR(B24="NO",AND(B24="SI",OR(D24&lt;51,D24=51)),E23="1"),E23,IF(AND(B24="SI",AND(D24&gt;51,OR(D24&lt;75,D24=75)),E23&gt;1),E23-1,IF(AND(B24="SI",D24&gt;75,E23&gt;2),E23-2,E23))))</f>
        <v>2</v>
      </c>
      <c r="F24" s="228">
        <f>IF(A24&lt;&gt;A23,IF(OR(C24="NO",AND(C24="SI",OR(D24&lt;51,D24=51))),'ANALISIS DE RIESGOS'!F17,IF(AND(C24="SI",AND(D24&gt;51,OR(D24&lt;75,D24=75)),'ANALISIS DE RIESGOS'!F17&gt;1),'ANALISIS DE RIESGOS'!F17-1,IF(AND(C24="SI",D24&gt;75,'ANALISIS DE RIESGOS'!F17&gt;2),'ANALISIS DE RIESGOS'!F17-2,'ANALISIS DE RIESGOS'!F17))),IF(OR(C24="NO",AND(C24="SI",OR(D24&lt;51,D24=51))),F23,IF(AND(C24="SI",AND(D24&gt;51,OR(D24&lt;75,D24=75)),F23&gt;1),F23-1,IF(AND(C24="SI",D24&gt;75,F23&gt;2),F23-2,F23))))</f>
        <v>1</v>
      </c>
      <c r="G24" s="213"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H24" s="8"/>
      <c r="I24" s="8"/>
      <c r="J24" s="8"/>
      <c r="K24" s="8"/>
      <c r="L24" s="8"/>
      <c r="M24" s="8"/>
      <c r="N24" s="8"/>
      <c r="O24" s="8"/>
      <c r="P24" s="8"/>
      <c r="Q24" s="8"/>
      <c r="R24" s="8"/>
      <c r="S24" s="8"/>
      <c r="T24" s="8"/>
      <c r="U24" s="8"/>
      <c r="V24" s="8"/>
      <c r="W24" s="8"/>
      <c r="X24" s="8"/>
      <c r="Y24" s="8"/>
      <c r="Z24" s="8"/>
      <c r="AA24" s="8"/>
      <c r="AB24" s="8"/>
      <c r="AC24" s="8"/>
      <c r="AD24" s="8"/>
      <c r="AE24" s="8"/>
      <c r="AF24" s="8"/>
      <c r="AG24" s="8"/>
    </row>
    <row r="25" spans="1:33" x14ac:dyDescent="0.25">
      <c r="A25" s="229">
        <v>10</v>
      </c>
      <c r="B25" s="230" t="s">
        <v>98</v>
      </c>
      <c r="C25" s="230" t="s">
        <v>98</v>
      </c>
      <c r="D25" s="231">
        <f>SUM(IF('VALORACIÓN DE CONTROL DE RIESGO'!D25="Automatico",15,IF('VALORACIÓN DE CONTROL DE RIESGO'!D25="Manual",10,0)),(IF('VALORACIÓN DE CONTROL DE RIESGO'!E25="SI",15,0)),(IF('VALORACIÓN DE CONTROL DE RIESGO'!F25="",0,5)),(IF('VALORACIÓN DE CONTROL DE RIESGO'!G25="SI",10,0)),(IF('VALORACIÓN DE CONTROL DE RIESGO'!H25="SI",30,0)),(IF('VALORACIÓN DE CONTROL DE RIESGO'!I25="Mensual",15,IF('VALORACIÓN DE CONTROL DE RIESGO'!I25="Trimestral",11,IF('VALORACIÓN DE CONTROL DE RIESGO'!I25="Semestral",8,IF('VALORACIÓN DE CONTROL DE RIESGO'!I25="Anual",4))))))</f>
        <v>55</v>
      </c>
      <c r="E25" s="231">
        <f>IF(A25&lt;&gt;A24,(IF(OR(B25="NO",AND(B25="SI",OR(D25&lt;51,D25=51))),'ANALISIS DE RIESGOS'!E18,IF(AND(B25="SI",AND(D25&gt;51,OR(D25&lt;75,D25=75)),'ANALISIS DE RIESGOS'!E18&gt;1),'ANALISIS DE RIESGOS'!E18-1,IF(AND(B25="SI",D25&gt;75,'ANALISIS DE RIESGOS'!E18&gt;2),'ANALISIS DE RIESGOS'!E18-2,'ANALISIS DE RIESGOS'!E18)))),IF(OR(B25="NO",AND(B25="SI",OR(D25&lt;51,D25=51)),E24="1"),E24,IF(AND(B25="SI",AND(D25&gt;51,OR(D25&lt;75,D25=75)),E24&gt;1),E24-1,IF(AND(B25="SI",D25&gt;75,E24&gt;2),E24-2,E24))))</f>
        <v>2</v>
      </c>
      <c r="F25" s="232">
        <f>IF(A25&lt;&gt;A24,IF(OR(C25="NO",AND(C25="SI",OR(D25&lt;51,D25=51))),'ANALISIS DE RIESGOS'!F18,IF(AND(C25="SI",AND(D25&gt;51,OR(D25&lt;75,D25=75)),'ANALISIS DE RIESGOS'!F18&gt;1),'ANALISIS DE RIESGOS'!F18-1,IF(AND(C25="SI",D25&gt;75,'ANALISIS DE RIESGOS'!F18&gt;2),'ANALISIS DE RIESGOS'!F18-2,'ANALISIS DE RIESGOS'!F18))),IF(OR(C25="NO",AND(C25="SI",OR(D25&lt;51,D25=51))),F24,IF(AND(C25="SI",AND(D25&gt;51,OR(D25&lt;75,D25=75)),F24&gt;1),F24-1,IF(AND(C25="SI",D25&gt;75,F24&gt;2),F24-2,F24))))</f>
        <v>2</v>
      </c>
      <c r="G25" s="233"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H25" s="8"/>
      <c r="I25" s="8"/>
      <c r="J25" s="8"/>
      <c r="K25" s="8"/>
      <c r="L25" s="8"/>
      <c r="M25" s="8"/>
      <c r="N25" s="8"/>
      <c r="O25" s="8"/>
      <c r="P25" s="8"/>
      <c r="Q25" s="8"/>
      <c r="R25" s="8"/>
      <c r="S25" s="8"/>
      <c r="T25" s="8"/>
      <c r="U25" s="8"/>
      <c r="V25" s="8"/>
      <c r="W25" s="8"/>
      <c r="X25" s="8"/>
      <c r="Y25" s="8"/>
      <c r="Z25" s="8"/>
      <c r="AA25" s="8"/>
      <c r="AB25" s="8"/>
      <c r="AC25" s="8"/>
      <c r="AD25" s="8"/>
      <c r="AE25" s="8"/>
      <c r="AF25" s="8"/>
      <c r="AG25" s="8"/>
    </row>
    <row r="26" spans="1:33" ht="15.75" thickBot="1" x14ac:dyDescent="0.3">
      <c r="A26" s="234">
        <v>11</v>
      </c>
      <c r="B26" s="85" t="s">
        <v>98</v>
      </c>
      <c r="C26" s="85" t="s">
        <v>98</v>
      </c>
      <c r="D26" s="216">
        <f>SUM(IF('VALORACIÓN DE CONTROL DE RIESGO'!D26="Automatico",15,IF('VALORACIÓN DE CONTROL DE RIESGO'!D26="Manual",10,0)),(IF('VALORACIÓN DE CONTROL DE RIESGO'!E26="SI",15,0)),(IF('VALORACIÓN DE CONTROL DE RIESGO'!F26="",0,5)),(IF('VALORACIÓN DE CONTROL DE RIESGO'!G26="SI",10,0)),(IF('VALORACIÓN DE CONTROL DE RIESGO'!H26="SI",30,0)),(IF('VALORACIÓN DE CONTROL DE RIESGO'!I26="Mensual",15,IF('VALORACIÓN DE CONTROL DE RIESGO'!I26="Trimestral",11,IF('VALORACIÓN DE CONTROL DE RIESGO'!I26="Semestral",8,IF('VALORACIÓN DE CONTROL DE RIESGO'!I26="Anual",4))))))</f>
        <v>85</v>
      </c>
      <c r="E26" s="216">
        <f>IF(A26&lt;&gt;A25,(IF(OR(B26="NO",AND(B26="SI",OR(D26&lt;51,D26=51))),'ANALISIS DE RIESGOS'!E19,IF(AND(B26="SI",AND(D26&gt;51,OR(D26&lt;75,D26=75)),'ANALISIS DE RIESGOS'!E19&gt;1),'ANALISIS DE RIESGOS'!E19-1,IF(AND(B26="SI",D26&gt;75,'ANALISIS DE RIESGOS'!E19&gt;2),'ANALISIS DE RIESGOS'!E19-2,'ANALISIS DE RIESGOS'!E19)))),IF(OR(B26="NO",AND(B26="SI",OR(D26&lt;51,D26=51)),E25="1"),E25,IF(AND(B26="SI",AND(D26&gt;51,OR(D26&lt;75,D26=75)),E25&gt;1),E25-1,IF(AND(B26="SI",D26&gt;75,E25&gt;2),E25-2,E25))))</f>
        <v>1</v>
      </c>
      <c r="F26" s="217">
        <f>IF(A26&lt;&gt;A25,IF(OR(C26="NO",AND(C26="SI",OR(D26&lt;51,D26=51))),'ANALISIS DE RIESGOS'!F19,IF(AND(C26="SI",AND(D26&gt;51,OR(D26&lt;75,D26=75)),'ANALISIS DE RIESGOS'!F19&gt;1),'ANALISIS DE RIESGOS'!F19-1,IF(AND(C26="SI",D26&gt;75,'ANALISIS DE RIESGOS'!F19&gt;2),'ANALISIS DE RIESGOS'!F19-2,'ANALISIS DE RIESGOS'!F19))),IF(OR(C26="NO",AND(C26="SI",OR(D26&lt;51,D26=51))),F25,IF(AND(C26="SI",AND(D26&gt;51,OR(D26&lt;75,D26=75)),F25&gt;1),F25-1,IF(AND(C26="SI",D26&gt;75,F25&gt;2),F25-2,F25))))</f>
        <v>1</v>
      </c>
      <c r="G26" s="159"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H26" s="8"/>
      <c r="I26" s="8"/>
      <c r="J26" s="8"/>
      <c r="K26" s="8"/>
      <c r="L26" s="8"/>
      <c r="M26" s="8"/>
      <c r="N26" s="8"/>
      <c r="O26" s="8"/>
      <c r="P26" s="8"/>
      <c r="Q26" s="8"/>
      <c r="R26" s="8"/>
      <c r="S26" s="8"/>
      <c r="T26" s="8"/>
      <c r="U26" s="8"/>
      <c r="V26" s="8"/>
      <c r="W26" s="8"/>
      <c r="X26" s="8"/>
      <c r="Y26" s="8"/>
      <c r="Z26" s="8"/>
      <c r="AA26" s="8"/>
      <c r="AB26" s="8"/>
      <c r="AC26" s="8"/>
      <c r="AD26" s="8"/>
      <c r="AE26" s="8"/>
      <c r="AF26" s="8"/>
      <c r="AG26" s="8"/>
    </row>
    <row r="27" spans="1:33" x14ac:dyDescent="0.25">
      <c r="A27" s="235">
        <v>12</v>
      </c>
      <c r="B27" s="210" t="s">
        <v>98</v>
      </c>
      <c r="C27" s="210" t="s">
        <v>98</v>
      </c>
      <c r="D27" s="211">
        <f>SUM(IF('VALORACIÓN DE CONTROL DE RIESGO'!D27="Automatico",15,IF('VALORACIÓN DE CONTROL DE RIESGO'!D27="Manual",10,0)),(IF('VALORACIÓN DE CONTROL DE RIESGO'!E27="SI",15,0)),(IF('VALORACIÓN DE CONTROL DE RIESGO'!F27="",0,5)),(IF('VALORACIÓN DE CONTROL DE RIESGO'!G27="SI",10,0)),(IF('VALORACIÓN DE CONTROL DE RIESGO'!H27="SI",30,0)),(IF('VALORACIÓN DE CONTROL DE RIESGO'!I27="Mensual",15,IF('VALORACIÓN DE CONTROL DE RIESGO'!I27="Trimestral",11,IF('VALORACIÓN DE CONTROL DE RIESGO'!I27="Semestral",8,IF('VALORACIÓN DE CONTROL DE RIESGO'!I27="Anual",4))))))</f>
        <v>70</v>
      </c>
      <c r="E27" s="211">
        <f>IF(A27&lt;&gt;A26,(IF(OR(B27="NO",AND(B27="SI",OR(D27&lt;51,D27=51))),'ANALISIS DE RIESGOS'!E20,IF(AND(B27="SI",AND(D27&gt;51,OR(D27&lt;75,D27=75)),'ANALISIS DE RIESGOS'!E20&gt;1),'ANALISIS DE RIESGOS'!E20-1,IF(AND(B27="SI",D27&gt;75,'ANALISIS DE RIESGOS'!E20&gt;2),'ANALISIS DE RIESGOS'!E20-2,'ANALISIS DE RIESGOS'!E20)))),IF(OR(B27="NO",AND(B27="SI",OR(D27&lt;51,D27=51)),E26="1"),E26,IF(AND(B27="SI",AND(D27&gt;51,OR(D27&lt;75,D27=75)),E26&gt;1),E26-1,IF(AND(B27="SI",D27&gt;75,E26&gt;2),E26-2,E26))))</f>
        <v>2</v>
      </c>
      <c r="F27" s="212">
        <f>IF(A27&lt;&gt;A26,IF(OR(C27="NO",AND(C27="SI",OR(D27&lt;51,D27=51))),'ANALISIS DE RIESGOS'!F20,IF(AND(C27="SI",AND(D27&gt;51,OR(D27&lt;75,D27=75)),'ANALISIS DE RIESGOS'!F20&gt;1),'ANALISIS DE RIESGOS'!F20-1,IF(AND(C27="SI",D27&gt;75,'ANALISIS DE RIESGOS'!F20&gt;2),'ANALISIS DE RIESGOS'!F20-2,'ANALISIS DE RIESGOS'!F20))),IF(OR(C27="NO",AND(C27="SI",OR(D27&lt;51,D27=51))),F26,IF(AND(C27="SI",AND(D27&gt;51,OR(D27&lt;75,D27=75)),F26&gt;1),F26-1,IF(AND(C27="SI",D27&gt;75,F26&gt;2),F26-2,F26))))</f>
        <v>4</v>
      </c>
      <c r="G27" s="213"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ALTO</v>
      </c>
      <c r="H27" s="12"/>
      <c r="I27" s="8"/>
      <c r="J27" s="8"/>
      <c r="K27" s="8"/>
      <c r="L27" s="8"/>
      <c r="M27" s="8"/>
      <c r="N27" s="8"/>
      <c r="O27" s="8"/>
      <c r="P27" s="8"/>
      <c r="Q27" s="8"/>
      <c r="R27" s="8"/>
      <c r="S27" s="8"/>
      <c r="T27" s="8"/>
      <c r="U27" s="8"/>
      <c r="V27" s="8"/>
      <c r="W27" s="8"/>
      <c r="X27" s="8"/>
      <c r="Y27" s="8"/>
      <c r="Z27" s="8"/>
      <c r="AA27" s="8"/>
      <c r="AB27" s="8"/>
      <c r="AC27" s="8"/>
      <c r="AD27" s="8"/>
      <c r="AE27" s="8"/>
      <c r="AF27" s="8"/>
      <c r="AG27" s="8"/>
    </row>
    <row r="28" spans="1:33" x14ac:dyDescent="0.25">
      <c r="A28" s="229">
        <v>13</v>
      </c>
      <c r="B28" s="236" t="s">
        <v>98</v>
      </c>
      <c r="C28" s="236" t="s">
        <v>98</v>
      </c>
      <c r="D28" s="237">
        <f>SUM(IF('VALORACIÓN DE CONTROL DE RIESGO'!D28="Automatico",15,IF('VALORACIÓN DE CONTROL DE RIESGO'!D28="Manual",10,0)),(IF('VALORACIÓN DE CONTROL DE RIESGO'!E28="SI",15,0)),(IF('VALORACIÓN DE CONTROL DE RIESGO'!F28="",0,5)),(IF('VALORACIÓN DE CONTROL DE RIESGO'!G28="SI",10,0)),(IF('VALORACIÓN DE CONTROL DE RIESGO'!H28="SI",30,0)),(IF('VALORACIÓN DE CONTROL DE RIESGO'!I28="Mensual",15,IF('VALORACIÓN DE CONTROL DE RIESGO'!I28="Trimestral",11,IF('VALORACIÓN DE CONTROL DE RIESGO'!I28="Semestral",8,IF('VALORACIÓN DE CONTROL DE RIESGO'!I28="Anual",4))))))</f>
        <v>40</v>
      </c>
      <c r="E28" s="237">
        <f>IF(A28&lt;&gt;A27,(IF(OR(B28="NO",AND(B28="SI",OR(D28&lt;51,D28=51))),'ANALISIS DE RIESGOS'!E21,IF(AND(B28="SI",AND(D28&gt;51,OR(D28&lt;75,D28=75)),'ANALISIS DE RIESGOS'!E21&gt;1),'ANALISIS DE RIESGOS'!E21-1,IF(AND(B28="SI",D28&gt;75,'ANALISIS DE RIESGOS'!E21&gt;2),'ANALISIS DE RIESGOS'!E21-2,'ANALISIS DE RIESGOS'!E21)))),IF(OR(B28="NO",AND(B28="SI",OR(D28&lt;51,D28=51)),E27="1"),E27,IF(AND(B28="SI",AND(D28&gt;51,OR(D28&lt;75,D28=75)),E27&gt;1),E27-1,IF(AND(B28="SI",D28&gt;75,E27&gt;2),E27-2,E27))))</f>
        <v>3</v>
      </c>
      <c r="F28" s="238">
        <f>IF(A28&lt;&gt;A27,IF(OR(C28="NO",AND(C28="SI",OR(D28&lt;51,D28=51))),'ANALISIS DE RIESGOS'!F21,IF(AND(C28="SI",AND(D28&gt;51,OR(D28&lt;75,D28=75)),'ANALISIS DE RIESGOS'!F21&gt;1),'ANALISIS DE RIESGOS'!F21-1,IF(AND(C28="SI",D28&gt;75,'ANALISIS DE RIESGOS'!F21&gt;2),'ANALISIS DE RIESGOS'!F21-2,'ANALISIS DE RIESGOS'!F21))),IF(OR(C28="NO",AND(C28="SI",OR(D28&lt;51,D28=51))),F27,IF(AND(C28="SI",AND(D28&gt;51,OR(D28&lt;75,D28=75)),F27&gt;1),F27-1,IF(AND(C28="SI",D28&gt;75,F27&gt;2),F27-2,F27))))</f>
        <v>5</v>
      </c>
      <c r="G28" s="233"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EXTREMO</v>
      </c>
      <c r="H28" s="8"/>
      <c r="I28" s="8"/>
      <c r="J28" s="8"/>
      <c r="K28" s="8"/>
      <c r="L28" s="8"/>
      <c r="M28" s="8"/>
      <c r="N28" s="8"/>
      <c r="O28" s="8"/>
      <c r="P28" s="8"/>
      <c r="Q28" s="8"/>
      <c r="R28" s="8"/>
      <c r="S28" s="8"/>
      <c r="T28" s="8"/>
      <c r="U28" s="8"/>
      <c r="V28" s="8"/>
      <c r="W28" s="8"/>
      <c r="X28" s="8"/>
      <c r="Y28" s="8"/>
      <c r="Z28" s="8"/>
      <c r="AA28" s="8"/>
      <c r="AB28" s="8"/>
      <c r="AC28" s="8"/>
      <c r="AD28" s="8"/>
      <c r="AE28" s="8"/>
      <c r="AF28" s="8"/>
      <c r="AG28" s="8"/>
    </row>
    <row r="29" spans="1:33" ht="15.75" thickBot="1" x14ac:dyDescent="0.3">
      <c r="A29" s="234">
        <v>14</v>
      </c>
      <c r="B29" s="76" t="s">
        <v>98</v>
      </c>
      <c r="C29" s="76" t="s">
        <v>98</v>
      </c>
      <c r="D29" s="214">
        <f>SUM(IF('VALORACIÓN DE CONTROL DE RIESGO'!D29="Automatico",15,IF('VALORACIÓN DE CONTROL DE RIESGO'!D29="Manual",10,0)),(IF('VALORACIÓN DE CONTROL DE RIESGO'!E29="SI",15,0)),(IF('VALORACIÓN DE CONTROL DE RIESGO'!F29="",0,5)),(IF('VALORACIÓN DE CONTROL DE RIESGO'!G29="SI",10,0)),(IF('VALORACIÓN DE CONTROL DE RIESGO'!H29="SI",30,0)),(IF('VALORACIÓN DE CONTROL DE RIESGO'!I29="Mensual",15,IF('VALORACIÓN DE CONTROL DE RIESGO'!I29="Trimestral",11,IF('VALORACIÓN DE CONTROL DE RIESGO'!I29="Semestral",8,IF('VALORACIÓN DE CONTROL DE RIESGO'!I29="Anual",4))))))</f>
        <v>70</v>
      </c>
      <c r="E29" s="214">
        <f>IF(A29&lt;&gt;A28,(IF(OR(B29="NO",AND(B29="SI",OR(D29&lt;51,D29=51))),'ANALISIS DE RIESGOS'!E22,IF(AND(B29="SI",AND(D29&gt;51,OR(D29&lt;75,D29=75)),'ANALISIS DE RIESGOS'!E22&gt;1),'ANALISIS DE RIESGOS'!E22-1,IF(AND(B29="SI",D29&gt;75,'ANALISIS DE RIESGOS'!E22&gt;2),'ANALISIS DE RIESGOS'!E22-2,'ANALISIS DE RIESGOS'!E22)))),IF(OR(B29="NO",AND(B29="SI",OR(D29&lt;51,D29=51)),E28="1"),E28,IF(AND(B29="SI",AND(D29&gt;51,OR(D29&lt;75,D29=75)),E28&gt;1),E28-1,IF(AND(B29="SI",D29&gt;75,E28&gt;2),E28-2,E28))))</f>
        <v>1</v>
      </c>
      <c r="F29" s="215">
        <f>IF(A29&lt;&gt;A28,IF(OR(C29="NO",AND(C29="SI",OR(D29&lt;51,D29=51))),'ANALISIS DE RIESGOS'!F22,IF(AND(C29="SI",AND(D29&gt;51,OR(D29&lt;75,D29=75)),'ANALISIS DE RIESGOS'!F22&gt;1),'ANALISIS DE RIESGOS'!F22-1,IF(AND(C29="SI",D29&gt;75,'ANALISIS DE RIESGOS'!F22&gt;2),'ANALISIS DE RIESGOS'!F22-2,'ANALISIS DE RIESGOS'!F22))),IF(OR(C29="NO",AND(C29="SI",OR(D29&lt;51,D29=51))),F28,IF(AND(C29="SI",AND(D29&gt;51,OR(D29&lt;75,D29=75)),F28&gt;1),F28-1,IF(AND(C29="SI",D29&gt;75,F28&gt;2),F28-2,F28))))</f>
        <v>4</v>
      </c>
      <c r="G29" s="154"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ALTO</v>
      </c>
      <c r="H29" s="8"/>
      <c r="I29" s="8"/>
      <c r="J29" s="8"/>
      <c r="K29" s="8"/>
      <c r="L29" s="8"/>
      <c r="M29" s="8"/>
      <c r="N29" s="8"/>
      <c r="O29" s="8"/>
      <c r="P29" s="8"/>
      <c r="Q29" s="8"/>
      <c r="R29" s="8"/>
      <c r="S29" s="8"/>
      <c r="T29" s="8"/>
      <c r="U29" s="8"/>
      <c r="V29" s="8"/>
      <c r="W29" s="8"/>
      <c r="X29" s="8"/>
      <c r="Y29" s="8"/>
      <c r="Z29" s="8"/>
      <c r="AA29" s="8"/>
      <c r="AB29" s="8"/>
      <c r="AC29" s="8"/>
      <c r="AD29" s="8"/>
      <c r="AE29" s="8"/>
      <c r="AF29" s="8"/>
      <c r="AG29" s="8"/>
    </row>
    <row r="30" spans="1:33" ht="15.75" thickBot="1" x14ac:dyDescent="0.3">
      <c r="A30" s="239">
        <v>15</v>
      </c>
      <c r="B30" s="85" t="s">
        <v>98</v>
      </c>
      <c r="C30" s="85" t="s">
        <v>98</v>
      </c>
      <c r="D30" s="216">
        <f>SUM(IF('VALORACIÓN DE CONTROL DE RIESGO'!D30="Automatico",15,IF('VALORACIÓN DE CONTROL DE RIESGO'!D30="Manual",10,0)),(IF('VALORACIÓN DE CONTROL DE RIESGO'!E30="SI",15,0)),(IF('VALORACIÓN DE CONTROL DE RIESGO'!F30="",0,5)),(IF('VALORACIÓN DE CONTROL DE RIESGO'!G30="SI",10,0)),(IF('VALORACIÓN DE CONTROL DE RIESGO'!H30="SI",30,0)),(IF('VALORACIÓN DE CONTROL DE RIESGO'!I30="Mensual",15,IF('VALORACIÓN DE CONTROL DE RIESGO'!I30="Trimestral",11,IF('VALORACIÓN DE CONTROL DE RIESGO'!I30="Semestral",8,IF('VALORACIÓN DE CONTROL DE RIESGO'!I30="Anual",4))))))</f>
        <v>53</v>
      </c>
      <c r="E30" s="216">
        <f>IF(A30&lt;&gt;A29,(IF(OR(B30="NO",AND(B30="SI",OR(D30&lt;51,D30=51))),'ANALISIS DE RIESGOS'!E23,IF(AND(B30="SI",AND(D30&gt;51,OR(D30&lt;75,D30=75)),'ANALISIS DE RIESGOS'!E23&gt;1),'ANALISIS DE RIESGOS'!E23-1,IF(AND(B30="SI",D30&gt;75,'ANALISIS DE RIESGOS'!E23&gt;2),'ANALISIS DE RIESGOS'!E23-2,'ANALISIS DE RIESGOS'!E23)))),IF(OR(B30="NO",AND(B30="SI",OR(D30&lt;51,D30=51)),E29="1"),E29,IF(AND(B30="SI",AND(D30&gt;51,OR(D30&lt;75,D30=75)),E29&gt;1),E29-1,IF(AND(B30="SI",D30&gt;75,E29&gt;2),E29-2,E29))))</f>
        <v>2</v>
      </c>
      <c r="F30" s="216">
        <f>IF(A30&lt;&gt;A29,IF(OR(C30="NO",AND(C30="SI",OR(D30&lt;51,D30=51))),'ANALISIS DE RIESGOS'!F23,IF(AND(C30="SI",AND(D30&gt;51,OR(D30&lt;75,D30=75)),'ANALISIS DE RIESGOS'!F23&gt;1),'ANALISIS DE RIESGOS'!F23-1,IF(AND(C30="SI",D30&gt;75,'ANALISIS DE RIESGOS'!F23&gt;2),'ANALISIS DE RIESGOS'!F23-2,'ANALISIS DE RIESGOS'!F23))),IF(OR(C30="NO",AND(C30="SI",OR(D30&lt;51,D30=51))),F29,IF(AND(C30="SI",AND(D30&gt;51,OR(D30&lt;75,D30=75)),F29&gt;1),F29-1,IF(AND(C30="SI",D30&gt;75,F29&gt;2),F29-2,F29))))</f>
        <v>2</v>
      </c>
      <c r="G30" s="158"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H30" s="8"/>
      <c r="I30" s="8"/>
      <c r="J30" s="8"/>
      <c r="K30" s="8"/>
      <c r="L30" s="8"/>
      <c r="M30" s="8"/>
      <c r="N30" s="8"/>
      <c r="O30" s="8"/>
      <c r="P30" s="8"/>
      <c r="Q30" s="8"/>
      <c r="R30" s="8"/>
      <c r="S30" s="8"/>
      <c r="T30" s="8"/>
      <c r="U30" s="8"/>
      <c r="V30" s="8"/>
      <c r="W30" s="8"/>
      <c r="X30" s="8"/>
      <c r="Y30" s="8"/>
      <c r="Z30" s="8"/>
      <c r="AA30" s="8"/>
      <c r="AB30" s="8"/>
      <c r="AC30" s="8"/>
      <c r="AD30" s="8"/>
      <c r="AE30" s="8"/>
      <c r="AF30" s="8"/>
      <c r="AG30" s="8"/>
    </row>
    <row r="31" spans="1:33" x14ac:dyDescent="0.25">
      <c r="A31" s="229">
        <v>16</v>
      </c>
      <c r="B31" s="210" t="s">
        <v>98</v>
      </c>
      <c r="C31" s="210" t="s">
        <v>98</v>
      </c>
      <c r="D31" s="211">
        <f>SUM(IF('VALORACIÓN DE CONTROL DE RIESGO'!D31="Automatico",15,IF('VALORACIÓN DE CONTROL DE RIESGO'!D31="Manual",10,0)),(IF('VALORACIÓN DE CONTROL DE RIESGO'!E31="SI",15,0)),(IF('VALORACIÓN DE CONTROL DE RIESGO'!F31="",0,5)),(IF('VALORACIÓN DE CONTROL DE RIESGO'!G31="SI",10,0)),(IF('VALORACIÓN DE CONTROL DE RIESGO'!H31="SI",30,0)),(IF('VALORACIÓN DE CONTROL DE RIESGO'!I31="Mensual",15,IF('VALORACIÓN DE CONTROL DE RIESGO'!I31="Trimestral",11,IF('VALORACIÓN DE CONTROL DE RIESGO'!I31="Semestral",8,IF('VALORACIÓN DE CONTROL DE RIESGO'!I31="Anual",4))))))</f>
        <v>23</v>
      </c>
      <c r="E31" s="211">
        <f>IF(A31&lt;&gt;A30,(IF(OR(B31="NO",AND(B31="SI",OR(D31&lt;51,D31=51))),'ANALISIS DE RIESGOS'!E24,IF(AND(B31="SI",AND(D31&gt;51,OR(D31&lt;75,D31=75)),'ANALISIS DE RIESGOS'!E24&gt;1),'ANALISIS DE RIESGOS'!E24-1,IF(AND(B31="SI",D31&gt;75,'ANALISIS DE RIESGOS'!E24&gt;2),'ANALISIS DE RIESGOS'!E24-2,'ANALISIS DE RIESGOS'!E24)))),IF(OR(B31="NO",AND(B31="SI",OR(D31&lt;51,D31=51)),E30="1"),E30,IF(AND(B31="SI",AND(D31&gt;51,OR(D31&lt;75,D31=75)),E30&gt;1),E30-1,IF(AND(B31="SI",D31&gt;75,E30&gt;2),E30-2,E30))))</f>
        <v>3</v>
      </c>
      <c r="F31" s="212">
        <f>IF(A31&lt;&gt;A30,IF(OR(C31="NO",AND(C31="SI",OR(D31&lt;51,D31=51))),'ANALISIS DE RIESGOS'!F24,IF(AND(C31="SI",AND(D31&gt;51,OR(D31&lt;75,D31=75)),'ANALISIS DE RIESGOS'!F24&gt;1),'ANALISIS DE RIESGOS'!F24-1,IF(AND(C31="SI",D31&gt;75,'ANALISIS DE RIESGOS'!F24&gt;2),'ANALISIS DE RIESGOS'!F24-2,'ANALISIS DE RIESGOS'!F24))),IF(OR(C31="NO",AND(C31="SI",OR(D31&lt;51,D31=51))),F30,IF(AND(C31="SI",AND(D31&gt;51,OR(D31&lt;75,D31=75)),F30&gt;1),F30-1,IF(AND(C31="SI",D31&gt;75,F30&gt;2),F30-2,F30))))</f>
        <v>4</v>
      </c>
      <c r="G31" s="213"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EXTREMO</v>
      </c>
      <c r="H31" s="8"/>
      <c r="I31" s="8"/>
      <c r="J31" s="8"/>
      <c r="K31" s="8"/>
      <c r="L31" s="8"/>
      <c r="M31" s="8"/>
      <c r="N31" s="8"/>
      <c r="O31" s="8"/>
      <c r="P31" s="8"/>
      <c r="Q31" s="8"/>
      <c r="R31" s="8"/>
      <c r="S31" s="8"/>
      <c r="T31" s="8"/>
      <c r="U31" s="8"/>
      <c r="V31" s="8"/>
      <c r="W31" s="8"/>
      <c r="X31" s="8"/>
      <c r="Y31" s="8"/>
      <c r="Z31" s="8"/>
      <c r="AA31" s="8"/>
      <c r="AB31" s="8"/>
      <c r="AC31" s="8"/>
      <c r="AD31" s="8"/>
      <c r="AE31" s="8"/>
      <c r="AF31" s="8"/>
      <c r="AG31" s="8"/>
    </row>
    <row r="32" spans="1:33" ht="15.75" thickBot="1" x14ac:dyDescent="0.3">
      <c r="A32" s="234">
        <v>17</v>
      </c>
      <c r="B32" s="76" t="s">
        <v>98</v>
      </c>
      <c r="C32" s="76" t="s">
        <v>98</v>
      </c>
      <c r="D32" s="214">
        <f>SUM(IF('VALORACIÓN DE CONTROL DE RIESGO'!D32="Automatico",15,IF('VALORACIÓN DE CONTROL DE RIESGO'!D32="Manual",10,0)),(IF('VALORACIÓN DE CONTROL DE RIESGO'!E32="SI",15,0)),(IF('VALORACIÓN DE CONTROL DE RIESGO'!F32="",0,5)),(IF('VALORACIÓN DE CONTROL DE RIESGO'!G32="SI",10,0)),(IF('VALORACIÓN DE CONTROL DE RIESGO'!H32="SI",30,0)),(IF('VALORACIÓN DE CONTROL DE RIESGO'!I32="Mensual",15,IF('VALORACIÓN DE CONTROL DE RIESGO'!I32="Trimestral",11,IF('VALORACIÓN DE CONTROL DE RIESGO'!I32="Semestral",8,IF('VALORACIÓN DE CONTROL DE RIESGO'!I32="Anual",4))))))</f>
        <v>28</v>
      </c>
      <c r="E32" s="214">
        <f>IF(A32&lt;&gt;A31,(IF(OR(B32="NO",AND(B32="SI",OR(D32&lt;51,D32=51))),'ANALISIS DE RIESGOS'!E25,IF(AND(B32="SI",AND(D32&gt;51,OR(D32&lt;75,D32=75)),'ANALISIS DE RIESGOS'!E25&gt;1),'ANALISIS DE RIESGOS'!E25-1,IF(AND(B32="SI",D32&gt;75,'ANALISIS DE RIESGOS'!E25&gt;2),'ANALISIS DE RIESGOS'!E25-2,'ANALISIS DE RIESGOS'!E25)))),IF(OR(B32="NO",AND(B32="SI",OR(D32&lt;51,D32=51)),E31="1"),E31,IF(AND(B32="SI",AND(D32&gt;51,OR(D32&lt;75,D32=75)),E31&gt;1),E31-1,IF(AND(B32="SI",D32&gt;75,E31&gt;2),E31-2,E31))))</f>
        <v>3</v>
      </c>
      <c r="F32" s="215">
        <f>IF(A32&lt;&gt;A31,IF(OR(C32="NO",AND(C32="SI",OR(D32&lt;51,D32=51))),'ANALISIS DE RIESGOS'!F25,IF(AND(C32="SI",AND(D32&gt;51,OR(D32&lt;75,D32=75)),'ANALISIS DE RIESGOS'!F25&gt;1),'ANALISIS DE RIESGOS'!F25-1,IF(AND(C32="SI",D32&gt;75,'ANALISIS DE RIESGOS'!F25&gt;2),'ANALISIS DE RIESGOS'!F25-2,'ANALISIS DE RIESGOS'!F25))),IF(OR(C32="NO",AND(C32="SI",OR(D32&lt;51,D32=51))),F31,IF(AND(C32="SI",AND(D32&gt;51,OR(D32&lt;75,D32=75)),F31&gt;1),F31-1,IF(AND(C32="SI",D32&gt;75,F31&gt;2),F31-2,F31))))</f>
        <v>3</v>
      </c>
      <c r="G32" s="159"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ALTO</v>
      </c>
      <c r="H32" s="8"/>
      <c r="I32" s="8"/>
      <c r="J32" s="8"/>
      <c r="K32" s="8"/>
      <c r="L32" s="8"/>
      <c r="M32" s="8"/>
      <c r="N32" s="8"/>
      <c r="O32" s="8"/>
      <c r="P32" s="8"/>
      <c r="Q32" s="8"/>
      <c r="R32" s="8"/>
      <c r="S32" s="8"/>
      <c r="T32" s="8"/>
      <c r="U32" s="8"/>
      <c r="V32" s="8"/>
      <c r="W32" s="8"/>
      <c r="X32" s="8"/>
      <c r="Y32" s="8"/>
      <c r="Z32" s="8"/>
      <c r="AA32" s="8"/>
      <c r="AB32" s="8"/>
      <c r="AC32" s="8"/>
      <c r="AD32" s="8"/>
      <c r="AE32" s="8"/>
      <c r="AF32" s="8"/>
      <c r="AG32" s="8"/>
    </row>
    <row r="33" spans="1:33" x14ac:dyDescent="0.25">
      <c r="A33" s="235">
        <v>18</v>
      </c>
      <c r="B33" s="226" t="s">
        <v>98</v>
      </c>
      <c r="C33" s="226" t="s">
        <v>98</v>
      </c>
      <c r="D33" s="227">
        <f>SUM(IF('VALORACIÓN DE CONTROL DE RIESGO'!D33="Automatico",15,IF('VALORACIÓN DE CONTROL DE RIESGO'!D33="Manual",10,0)),(IF('VALORACIÓN DE CONTROL DE RIESGO'!E33="SI",15,0)),(IF('VALORACIÓN DE CONTROL DE RIESGO'!F33="",0,5)),(IF('VALORACIÓN DE CONTROL DE RIESGO'!G33="SI",10,0)),(IF('VALORACIÓN DE CONTROL DE RIESGO'!H33="SI",30,0)),(IF('VALORACIÓN DE CONTROL DE RIESGO'!I33="Mensual",15,IF('VALORACIÓN DE CONTROL DE RIESGO'!I33="Trimestral",11,IF('VALORACIÓN DE CONTROL DE RIESGO'!I33="Semestral",8,IF('VALORACIÓN DE CONTROL DE RIESGO'!I33="Anual",4))))))</f>
        <v>74</v>
      </c>
      <c r="E33" s="227">
        <f>IF(A33&lt;&gt;A32,(IF(OR(B33="NO",AND(B33="SI",OR(D33&lt;51,D33=51))),'ANALISIS DE RIESGOS'!E26,IF(AND(B33="SI",AND(D33&gt;51,OR(D33&lt;75,D33=75)),'ANALISIS DE RIESGOS'!E26&gt;1),'ANALISIS DE RIESGOS'!E26-1,IF(AND(B33="SI",D33&gt;75,'ANALISIS DE RIESGOS'!E26&gt;2),'ANALISIS DE RIESGOS'!E26-2,'ANALISIS DE RIESGOS'!E26)))),IF(OR(B33="NO",AND(B33="SI",OR(D33&lt;51,D33=51)),E32="1"),E32,IF(AND(B33="SI",AND(D33&gt;51,OR(D33&lt;75,D33=75)),E32&gt;1),E32-1,IF(AND(B33="SI",D33&gt;75,E32&gt;2),E32-2,E32))))</f>
        <v>1</v>
      </c>
      <c r="F33" s="227">
        <f>IF(A33&lt;&gt;A32,IF(OR(C33="NO",AND(C33="SI",OR(D33&lt;51,D33=51))),'ANALISIS DE RIESGOS'!F26,IF(AND(C33="SI",AND(D33&gt;51,OR(D33&lt;75,D33=75)),'ANALISIS DE RIESGOS'!F26&gt;1),'ANALISIS DE RIESGOS'!F26-1,IF(AND(C33="SI",D33&gt;75,'ANALISIS DE RIESGOS'!F26&gt;2),'ANALISIS DE RIESGOS'!F26-2,'ANALISIS DE RIESGOS'!F26))),IF(OR(C33="NO",AND(C33="SI",OR(D33&lt;51,D33=51))),F32,IF(AND(C33="SI",AND(D33&gt;51,OR(D33&lt;75,D33=75)),F32&gt;1),F32-1,IF(AND(C33="SI",D33&gt;75,F32&gt;2),F32-2,F32))))</f>
        <v>2</v>
      </c>
      <c r="G33" s="213"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H33" s="8"/>
      <c r="I33" s="8"/>
      <c r="J33" s="8"/>
      <c r="K33" s="8"/>
      <c r="L33" s="8"/>
      <c r="M33" s="8"/>
      <c r="N33" s="8"/>
      <c r="O33" s="8"/>
      <c r="P33" s="8"/>
      <c r="Q33" s="8"/>
      <c r="R33" s="8"/>
      <c r="S33" s="8"/>
      <c r="T33" s="8"/>
      <c r="U33" s="8"/>
      <c r="V33" s="8"/>
      <c r="W33" s="8"/>
      <c r="X33" s="8"/>
      <c r="Y33" s="8"/>
      <c r="Z33" s="8"/>
      <c r="AA33" s="8"/>
      <c r="AB33" s="8"/>
      <c r="AC33" s="8"/>
      <c r="AD33" s="8"/>
      <c r="AE33" s="8"/>
      <c r="AF33" s="8"/>
      <c r="AG33" s="8"/>
    </row>
    <row r="34" spans="1:33" ht="15.75" thickBot="1" x14ac:dyDescent="0.3">
      <c r="A34" s="229">
        <v>19</v>
      </c>
      <c r="B34" s="85" t="s">
        <v>98</v>
      </c>
      <c r="C34" s="85" t="s">
        <v>98</v>
      </c>
      <c r="D34" s="216">
        <f>SUM(IF('VALORACIÓN DE CONTROL DE RIESGO'!D34="Automatico",15,IF('VALORACIÓN DE CONTROL DE RIESGO'!D34="Manual",10,0)),(IF('VALORACIÓN DE CONTROL DE RIESGO'!E34="SI",15,0)),(IF('VALORACIÓN DE CONTROL DE RIESGO'!F34="",0,5)),(IF('VALORACIÓN DE CONTROL DE RIESGO'!G34="SI",10,0)),(IF('VALORACIÓN DE CONTROL DE RIESGO'!H34="SI",30,0)),(IF('VALORACIÓN DE CONTROL DE RIESGO'!I34="Mensual",15,IF('VALORACIÓN DE CONTROL DE RIESGO'!I34="Trimestral",11,IF('VALORACIÓN DE CONTROL DE RIESGO'!I34="Semestral",8,IF('VALORACIÓN DE CONTROL DE RIESGO'!I34="Anual",4))))))</f>
        <v>59</v>
      </c>
      <c r="E34" s="216">
        <f>IF(A34&lt;&gt;A33,(IF(OR(B34="NO",AND(B34="SI",OR(D34&lt;51,D34=51))),'ANALISIS DE RIESGOS'!E27,IF(AND(B34="SI",AND(D34&gt;51,OR(D34&lt;75,D34=75)),'ANALISIS DE RIESGOS'!E27&gt;1),'ANALISIS DE RIESGOS'!E27-1,IF(AND(B34="SI",D34&gt;75,'ANALISIS DE RIESGOS'!E27&gt;2),'ANALISIS DE RIESGOS'!E27-2,'ANALISIS DE RIESGOS'!E27)))),IF(OR(B34="NO",AND(B34="SI",OR(D34&lt;51,D34=51)),E33="1"),E33,IF(AND(B34="SI",AND(D34&gt;51,OR(D34&lt;75,D34=75)),E33&gt;1),E33-1,IF(AND(B34="SI",D34&gt;75,E33&gt;2),E33-2,E33))))</f>
        <v>1</v>
      </c>
      <c r="F34" s="216">
        <f>IF(A34&lt;&gt;A33,IF(OR(C34="NO",AND(C34="SI",OR(D34&lt;51,D34=51))),'ANALISIS DE RIESGOS'!F27,IF(AND(C34="SI",AND(D34&gt;51,OR(D34&lt;75,D34=75)),'ANALISIS DE RIESGOS'!F27&gt;1),'ANALISIS DE RIESGOS'!F27-1,IF(AND(C34="SI",D34&gt;75,'ANALISIS DE RIESGOS'!F27&gt;2),'ANALISIS DE RIESGOS'!F27-2,'ANALISIS DE RIESGOS'!F27))),IF(OR(C34="NO",AND(C34="SI",OR(D34&lt;51,D34=51))),F33,IF(AND(C34="SI",AND(D34&gt;51,OR(D34&lt;75,D34=75)),F33&gt;1),F33-1,IF(AND(C34="SI",D34&gt;75,F33&gt;2),F33-2,F33))))</f>
        <v>1</v>
      </c>
      <c r="G34" s="159"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H34" s="8"/>
      <c r="I34" s="8"/>
      <c r="J34" s="8"/>
      <c r="K34" s="8"/>
      <c r="L34" s="8"/>
      <c r="M34" s="8"/>
      <c r="N34" s="8"/>
      <c r="O34" s="8"/>
      <c r="P34" s="8"/>
      <c r="Q34" s="8"/>
      <c r="R34" s="8"/>
      <c r="S34" s="8"/>
      <c r="T34" s="8"/>
      <c r="U34" s="8"/>
      <c r="V34" s="8"/>
      <c r="W34" s="8"/>
      <c r="X34" s="8"/>
      <c r="Y34" s="8"/>
      <c r="Z34" s="8"/>
      <c r="AA34" s="8"/>
      <c r="AB34" s="8"/>
      <c r="AC34" s="8"/>
      <c r="AD34" s="8"/>
      <c r="AE34" s="8"/>
      <c r="AF34" s="8"/>
      <c r="AG34" s="8"/>
    </row>
    <row r="35" spans="1:33" ht="15.75" thickBot="1" x14ac:dyDescent="0.3">
      <c r="A35" s="239">
        <v>20</v>
      </c>
      <c r="B35" s="96" t="s">
        <v>98</v>
      </c>
      <c r="C35" s="96" t="s">
        <v>98</v>
      </c>
      <c r="D35" s="240">
        <f>SUM(IF('VALORACIÓN DE CONTROL DE RIESGO'!D35="Automatico",15,IF('VALORACIÓN DE CONTROL DE RIESGO'!D35="Manual",10,0)),(IF('VALORACIÓN DE CONTROL DE RIESGO'!E35="SI",15,0)),(IF('VALORACIÓN DE CONTROL DE RIESGO'!F35="",0,5)),(IF('VALORACIÓN DE CONTROL DE RIESGO'!G35="SI",10,0)),(IF('VALORACIÓN DE CONTROL DE RIESGO'!H35="SI",30,0)),(IF('VALORACIÓN DE CONTROL DE RIESGO'!I35="Mensual",15,IF('VALORACIÓN DE CONTROL DE RIESGO'!I35="Trimestral",11,IF('VALORACIÓN DE CONTROL DE RIESGO'!I35="Semestral",8,IF('VALORACIÓN DE CONTROL DE RIESGO'!I35="Anual",4))))))</f>
        <v>85</v>
      </c>
      <c r="E35" s="240">
        <f>IF(A35&lt;&gt;A34,(IF(OR(B35="NO",AND(B35="SI",OR(D35&lt;51,D35=51))),'ANALISIS DE RIESGOS'!E28,IF(AND(B35="SI",AND(D35&gt;51,OR(D35&lt;75,D35=75)),'ANALISIS DE RIESGOS'!E28&gt;1),'ANALISIS DE RIESGOS'!E28-1,IF(AND(B35="SI",D35&gt;75,'ANALISIS DE RIESGOS'!E28&gt;2),'ANALISIS DE RIESGOS'!E28-2,'ANALISIS DE RIESGOS'!E28)))),IF(OR(B35="NO",AND(B35="SI",OR(D35&lt;51,D35=51)),E34="1"),E34,IF(AND(B35="SI",AND(D35&gt;51,OR(D35&lt;75,D35=75)),E34&gt;1),E34-1,IF(AND(B35="SI",D35&gt;75,E34&gt;2),E34-2,E34))))</f>
        <v>2</v>
      </c>
      <c r="F35" s="241">
        <f>IF(A35&lt;&gt;A34,IF(OR(C35="NO",AND(C35="SI",OR(D35&lt;51,D35=51))),'ANALISIS DE RIESGOS'!F28,IF(AND(C35="SI",AND(D35&gt;51,OR(D35&lt;75,D35=75)),'ANALISIS DE RIESGOS'!F28&gt;1),'ANALISIS DE RIESGOS'!F28-1,IF(AND(C35="SI",D35&gt;75,'ANALISIS DE RIESGOS'!F28&gt;2),'ANALISIS DE RIESGOS'!F28-2,'ANALISIS DE RIESGOS'!F28))),IF(OR(C35="NO",AND(C35="SI",OR(D35&lt;51,D35=51))),F34,IF(AND(C35="SI",AND(D35&gt;51,OR(D35&lt;75,D35=75)),F34&gt;1),F34-1,IF(AND(C35="SI",D35&gt;75,F34&gt;2),F34-2,F34))))</f>
        <v>2</v>
      </c>
      <c r="G35" s="158"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BAJA</v>
      </c>
      <c r="H35" s="8"/>
      <c r="I35" s="8"/>
      <c r="J35" s="8"/>
      <c r="K35" s="8"/>
      <c r="L35" s="8"/>
      <c r="M35" s="8"/>
      <c r="N35" s="8"/>
      <c r="O35" s="8"/>
      <c r="P35" s="8"/>
      <c r="Q35" s="8"/>
      <c r="R35" s="8"/>
      <c r="S35" s="8"/>
      <c r="T35" s="8"/>
      <c r="U35" s="8"/>
      <c r="V35" s="8"/>
      <c r="W35" s="8"/>
      <c r="X35" s="8"/>
      <c r="Y35" s="8"/>
      <c r="Z35" s="8"/>
      <c r="AA35" s="8"/>
      <c r="AB35" s="8"/>
      <c r="AC35" s="8"/>
      <c r="AD35" s="8"/>
      <c r="AE35" s="8"/>
      <c r="AF35" s="8"/>
      <c r="AG35" s="8"/>
    </row>
    <row r="36" spans="1:33" x14ac:dyDescent="0.25">
      <c r="A36" s="235">
        <v>21</v>
      </c>
      <c r="B36" s="226" t="s">
        <v>98</v>
      </c>
      <c r="C36" s="226" t="s">
        <v>98</v>
      </c>
      <c r="D36" s="227">
        <f>SUM(IF('VALORACIÓN DE CONTROL DE RIESGO'!D36="Automatico",15,IF('VALORACIÓN DE CONTROL DE RIESGO'!D36="Manual",10,0)),(IF('VALORACIÓN DE CONTROL DE RIESGO'!E36="SI",15,0)),(IF('VALORACIÓN DE CONTROL DE RIESGO'!F36="",0,5)),(IF('VALORACIÓN DE CONTROL DE RIESGO'!G36="SI",10,0)),(IF('VALORACIÓN DE CONTROL DE RIESGO'!H36="SI",30,0)),(IF('VALORACIÓN DE CONTROL DE RIESGO'!I36="Mensual",15,IF('VALORACIÓN DE CONTROL DE RIESGO'!I36="Trimestral",11,IF('VALORACIÓN DE CONTROL DE RIESGO'!I36="Semestral",8,IF('VALORACIÓN DE CONTROL DE RIESGO'!I36="Anual",4))))))</f>
        <v>81</v>
      </c>
      <c r="E36" s="227">
        <f>IF(A36&lt;&gt;A35,(IF(OR(B36="NO",AND(B36="SI",OR(D36&lt;51,D36=51))),'ANALISIS DE RIESGOS'!E29,IF(AND(B36="SI",AND(D36&gt;51,OR(D36&lt;75,D36=75)),'ANALISIS DE RIESGOS'!E29&gt;1),'ANALISIS DE RIESGOS'!E29-1,IF(AND(B36="SI",D36&gt;75,'ANALISIS DE RIESGOS'!E29&gt;2),'ANALISIS DE RIESGOS'!E29-2,'ANALISIS DE RIESGOS'!E29)))),IF(OR(B36="NO",AND(B36="SI",OR(D36&lt;51,D36=51)),E35="1"),E35,IF(AND(B36="SI",AND(D36&gt;51,OR(D36&lt;75,D36=75)),E35&gt;1),E35-1,IF(AND(B36="SI",D36&gt;75,E35&gt;2),E35-2,E35))))</f>
        <v>1</v>
      </c>
      <c r="F36" s="227">
        <f>IF(A36&lt;&gt;A35,IF(OR(C36="NO",AND(C36="SI",OR(D36&lt;51,D36=51))),'ANALISIS DE RIESGOS'!F29,IF(AND(C36="SI",AND(D36&gt;51,OR(D36&lt;75,D36=75)),'ANALISIS DE RIESGOS'!F29&gt;1),'ANALISIS DE RIESGOS'!F29-1,IF(AND(C36="SI",D36&gt;75,'ANALISIS DE RIESGOS'!F29&gt;2),'ANALISIS DE RIESGOS'!F29-2,'ANALISIS DE RIESGOS'!F29))),IF(OR(C36="NO",AND(C36="SI",OR(D36&lt;51,D36=51))),F35,IF(AND(C36="SI",AND(D36&gt;51,OR(D36&lt;75,D36=75)),F35&gt;1),F35-1,IF(AND(C36="SI",D36&gt;75,F35&gt;2),F35-2,F35))))</f>
        <v>2</v>
      </c>
      <c r="G36" s="213"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BAJA</v>
      </c>
      <c r="H36" s="8"/>
      <c r="I36" s="8"/>
      <c r="J36" s="8"/>
      <c r="K36" s="8"/>
      <c r="L36" s="8"/>
      <c r="M36" s="8"/>
      <c r="N36" s="8"/>
      <c r="O36" s="8"/>
      <c r="P36" s="8"/>
      <c r="Q36" s="8"/>
      <c r="R36" s="8"/>
      <c r="S36" s="8"/>
      <c r="T36" s="8"/>
      <c r="U36" s="8"/>
      <c r="V36" s="8"/>
      <c r="W36" s="8"/>
      <c r="X36" s="8"/>
      <c r="Y36" s="8"/>
      <c r="Z36" s="8"/>
      <c r="AA36" s="8"/>
      <c r="AB36" s="8"/>
      <c r="AC36" s="8"/>
      <c r="AD36" s="8"/>
      <c r="AE36" s="8"/>
      <c r="AF36" s="8"/>
      <c r="AG36" s="8"/>
    </row>
    <row r="37" spans="1:33" x14ac:dyDescent="0.25">
      <c r="A37" s="229">
        <v>22</v>
      </c>
      <c r="B37" s="85" t="s">
        <v>98</v>
      </c>
      <c r="C37" s="85" t="s">
        <v>98</v>
      </c>
      <c r="D37" s="216">
        <f>SUM(IF('VALORACIÓN DE CONTROL DE RIESGO'!D37="Automatico",15,IF('VALORACIÓN DE CONTROL DE RIESGO'!D37="Manual",10,0)),(IF('VALORACIÓN DE CONTROL DE RIESGO'!E37="SI",15,0)),(IF('VALORACIÓN DE CONTROL DE RIESGO'!F37="",0,5)),(IF('VALORACIÓN DE CONTROL DE RIESGO'!G37="SI",10,0)),(IF('VALORACIÓN DE CONTROL DE RIESGO'!H37="SI",30,0)),(IF('VALORACIÓN DE CONTROL DE RIESGO'!I37="Mensual",15,IF('VALORACIÓN DE CONTROL DE RIESGO'!I37="Trimestral",11,IF('VALORACIÓN DE CONTROL DE RIESGO'!I37="Semestral",8,IF('VALORACIÓN DE CONTROL DE RIESGO'!I37="Anual",4))))))</f>
        <v>66</v>
      </c>
      <c r="E37" s="216">
        <f>IF(A37&lt;&gt;A36,(IF(OR(B37="NO",AND(B37="SI",OR(D37&lt;51,D37=51))),'ANALISIS DE RIESGOS'!E30,IF(AND(B37="SI",AND(D37&gt;51,OR(D37&lt;75,D37=75)),'ANALISIS DE RIESGOS'!E30&gt;1),'ANALISIS DE RIESGOS'!E30-1,IF(AND(B37="SI",D37&gt;75,'ANALISIS DE RIESGOS'!E30&gt;2),'ANALISIS DE RIESGOS'!E30-2,'ANALISIS DE RIESGOS'!E30)))),IF(OR(B37="NO",AND(B37="SI",OR(D37&lt;51,D37=51)),E36="1"),E36,IF(AND(B37="SI",AND(D37&gt;51,OR(D37&lt;75,D37=75)),E36&gt;1),E36-1,IF(AND(B37="SI",D37&gt;75,E36&gt;2),E36-2,E36))))</f>
        <v>1</v>
      </c>
      <c r="F37" s="216">
        <f>IF(A37&lt;&gt;A36,IF(OR(C37="NO",AND(C37="SI",OR(D37&lt;51,D37=51))),'ANALISIS DE RIESGOS'!F30,IF(AND(C37="SI",AND(D37&gt;51,OR(D37&lt;75,D37=75)),'ANALISIS DE RIESGOS'!F30&gt;1),'ANALISIS DE RIESGOS'!F30-1,IF(AND(C37="SI",D37&gt;75,'ANALISIS DE RIESGOS'!F30&gt;2),'ANALISIS DE RIESGOS'!F30-2,'ANALISIS DE RIESGOS'!F30))),IF(OR(C37="NO",AND(C37="SI",OR(D37&lt;51,D37=51))),F36,IF(AND(C37="SI",AND(D37&gt;51,OR(D37&lt;75,D37=75)),F36&gt;1),F36-1,IF(AND(C37="SI",D37&gt;75,F36&gt;2),F36-2,F36))))</f>
        <v>3</v>
      </c>
      <c r="G37" s="154"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MODERADO</v>
      </c>
      <c r="H37" s="8"/>
      <c r="I37" s="8"/>
      <c r="J37" s="8"/>
      <c r="K37" s="8"/>
      <c r="L37" s="8"/>
      <c r="M37" s="8"/>
      <c r="N37" s="8"/>
      <c r="O37" s="8"/>
      <c r="P37" s="8"/>
      <c r="Q37" s="8"/>
      <c r="R37" s="8"/>
      <c r="S37" s="8"/>
      <c r="T37" s="8"/>
      <c r="U37" s="8"/>
      <c r="V37" s="8"/>
      <c r="W37" s="8"/>
      <c r="X37" s="8"/>
      <c r="Y37" s="8"/>
      <c r="Z37" s="8"/>
      <c r="AA37" s="8"/>
      <c r="AB37" s="8"/>
      <c r="AC37" s="8"/>
      <c r="AD37" s="8"/>
      <c r="AE37" s="8"/>
      <c r="AF37" s="8"/>
      <c r="AG37" s="8"/>
    </row>
    <row r="38" spans="1:33" x14ac:dyDescent="0.25">
      <c r="A38" s="229">
        <v>22</v>
      </c>
      <c r="B38" s="85" t="s">
        <v>98</v>
      </c>
      <c r="C38" s="85" t="s">
        <v>98</v>
      </c>
      <c r="D38" s="216">
        <f>SUM(IF('VALORACIÓN DE CONTROL DE RIESGO'!D38="Automatico",15,IF('VALORACIÓN DE CONTROL DE RIESGO'!D38="Manual",10,0)),(IF('VALORACIÓN DE CONTROL DE RIESGO'!E38="SI",15,0)),(IF('VALORACIÓN DE CONTROL DE RIESGO'!F38="",0,5)),(IF('VALORACIÓN DE CONTROL DE RIESGO'!G38="SI",10,0)),(IF('VALORACIÓN DE CONTROL DE RIESGO'!H38="SI",30,0)),(IF('VALORACIÓN DE CONTROL DE RIESGO'!I38="Mensual",15,IF('VALORACIÓN DE CONTROL DE RIESGO'!I38="Trimestral",11,IF('VALORACIÓN DE CONTROL DE RIESGO'!I38="Semestral",8,IF('VALORACIÓN DE CONTROL DE RIESGO'!I38="Anual",4))))))</f>
        <v>86</v>
      </c>
      <c r="E38" s="216">
        <f>IF(A38&lt;&gt;A37,(IF(OR(B38="NO",AND(B38="SI",OR(D38&lt;51,D38=51))),'ANALISIS DE RIESGOS'!E31,IF(AND(B38="SI",AND(D38&gt;51,OR(D38&lt;75,D38=75)),'ANALISIS DE RIESGOS'!E31&gt;1),'ANALISIS DE RIESGOS'!E31-1,IF(AND(B38="SI",D38&gt;75,'ANALISIS DE RIESGOS'!E31&gt;2),'ANALISIS DE RIESGOS'!E31-2,'ANALISIS DE RIESGOS'!E31)))),IF(OR(B38="NO",AND(B38="SI",OR(D38&lt;51,D38=51)),E37="1"),E37,IF(AND(B38="SI",AND(D38&gt;51,OR(D38&lt;75,D38=75)),E37&gt;1),E37-1,IF(AND(B38="SI",D38&gt;75,E37&gt;2),E37-2,E37))))</f>
        <v>1</v>
      </c>
      <c r="F38" s="216">
        <f>IF(A38&lt;&gt;A37,IF(OR(C38="NO",AND(C38="SI",OR(D38&lt;51,D38=51))),'ANALISIS DE RIESGOS'!F31,IF(AND(C38="SI",AND(D38&gt;51,OR(D38&lt;75,D38=75)),'ANALISIS DE RIESGOS'!F31&gt;1),'ANALISIS DE RIESGOS'!F31-1,IF(AND(C38="SI",D38&gt;75,'ANALISIS DE RIESGOS'!F31&gt;2),'ANALISIS DE RIESGOS'!F31-2,'ANALISIS DE RIESGOS'!F31))),IF(OR(C38="NO",AND(C38="SI",OR(D38&lt;51,D38=51))),F37,IF(AND(C38="SI",AND(D38&gt;51,OR(D38&lt;75,D38=75)),F37&gt;1),F37-1,IF(AND(C38="SI",D38&gt;75,F37&gt;2),F37-2,F37))))</f>
        <v>1</v>
      </c>
      <c r="G38" s="154"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BAJA</v>
      </c>
      <c r="H38" s="8"/>
      <c r="I38" s="8"/>
      <c r="J38" s="8"/>
      <c r="K38" s="8"/>
      <c r="L38" s="8"/>
      <c r="M38" s="8"/>
      <c r="N38" s="8"/>
      <c r="O38" s="8"/>
      <c r="P38" s="8"/>
      <c r="Q38" s="8"/>
      <c r="R38" s="8"/>
      <c r="S38" s="8"/>
      <c r="T38" s="8"/>
      <c r="U38" s="8"/>
      <c r="V38" s="8"/>
      <c r="W38" s="8"/>
      <c r="X38" s="8"/>
      <c r="Y38" s="8"/>
      <c r="Z38" s="8"/>
      <c r="AA38" s="8"/>
      <c r="AB38" s="8"/>
      <c r="AC38" s="8"/>
      <c r="AD38" s="8"/>
      <c r="AE38" s="8"/>
      <c r="AF38" s="8"/>
      <c r="AG38" s="8"/>
    </row>
    <row r="39" spans="1:33" ht="15.75" thickBot="1" x14ac:dyDescent="0.3">
      <c r="A39" s="229">
        <v>22</v>
      </c>
      <c r="B39" s="85" t="s">
        <v>98</v>
      </c>
      <c r="C39" s="85" t="s">
        <v>98</v>
      </c>
      <c r="D39" s="216">
        <f>SUM(IF('VALORACIÓN DE CONTROL DE RIESGO'!D39="Automatico",15,IF('VALORACIÓN DE CONTROL DE RIESGO'!D39="Manual",10,0)),(IF('VALORACIÓN DE CONTROL DE RIESGO'!E39="SI",15,0)),(IF('VALORACIÓN DE CONTROL DE RIESGO'!F39="",0,5)),(IF('VALORACIÓN DE CONTROL DE RIESGO'!G39="SI",10,0)),(IF('VALORACIÓN DE CONTROL DE RIESGO'!H39="SI",30,0)),(IF('VALORACIÓN DE CONTROL DE RIESGO'!I39="Mensual",15,IF('VALORACIÓN DE CONTROL DE RIESGO'!I39="Trimestral",11,IF('VALORACIÓN DE CONTROL DE RIESGO'!I39="Semestral",8,IF('VALORACIÓN DE CONTROL DE RIESGO'!I39="Anual",4))))))</f>
        <v>66</v>
      </c>
      <c r="E39" s="216">
        <f>IF(A39&lt;&gt;A38,(IF(OR(B39="NO",AND(B39="SI",OR(D39&lt;51,D39=51))),'ANALISIS DE RIESGOS'!E32,IF(AND(B39="SI",AND(D39&gt;51,OR(D39&lt;75,D39=75)),'ANALISIS DE RIESGOS'!E32&gt;1),'ANALISIS DE RIESGOS'!E32-1,IF(AND(B39="SI",D39&gt;75,'ANALISIS DE RIESGOS'!E32&gt;2),'ANALISIS DE RIESGOS'!E32-2,'ANALISIS DE RIESGOS'!E32)))),IF(OR(B39="NO",AND(B39="SI",OR(D39&lt;51,D39=51)),E38="1"),E38,IF(AND(B39="SI",AND(D39&gt;51,OR(D39&lt;75,D39=75)),E38&gt;1),E38-1,IF(AND(B39="SI",D39&gt;75,E38&gt;2),E38-2,E38))))</f>
        <v>1</v>
      </c>
      <c r="F39" s="216">
        <f>IF(A39&lt;&gt;A38,IF(OR(C39="NO",AND(C39="SI",OR(D39&lt;51,D39=51))),'ANALISIS DE RIESGOS'!F32,IF(AND(C39="SI",AND(D39&gt;51,OR(D39&lt;75,D39=75)),'ANALISIS DE RIESGOS'!F32&gt;1),'ANALISIS DE RIESGOS'!F32-1,IF(AND(C39="SI",D39&gt;75,'ANALISIS DE RIESGOS'!F32&gt;2),'ANALISIS DE RIESGOS'!F32-2,'ANALISIS DE RIESGOS'!F32))),IF(OR(C39="NO",AND(C39="SI",OR(D39&lt;51,D39=51))),F38,IF(AND(C39="SI",AND(D39&gt;51,OR(D39&lt;75,D39=75)),F38&gt;1),F38-1,IF(AND(C39="SI",D39&gt;75,F38&gt;2),F38-2,F38))))</f>
        <v>1</v>
      </c>
      <c r="G39" s="159"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H39" s="8"/>
      <c r="I39" s="8"/>
      <c r="J39" s="8"/>
      <c r="K39" s="8"/>
      <c r="L39" s="8"/>
      <c r="M39" s="8"/>
      <c r="N39" s="8"/>
      <c r="O39" s="8"/>
      <c r="P39" s="8"/>
      <c r="Q39" s="8"/>
      <c r="R39" s="8"/>
      <c r="S39" s="8"/>
      <c r="T39" s="8"/>
      <c r="U39" s="8"/>
      <c r="V39" s="8"/>
      <c r="W39" s="8"/>
      <c r="X39" s="8"/>
      <c r="Y39" s="8"/>
      <c r="Z39" s="8"/>
      <c r="AA39" s="8"/>
      <c r="AB39" s="8"/>
      <c r="AC39" s="8"/>
      <c r="AD39" s="8"/>
      <c r="AE39" s="8"/>
      <c r="AF39" s="8"/>
      <c r="AG39" s="8"/>
    </row>
    <row r="40" spans="1:33" ht="15.75" thickBot="1" x14ac:dyDescent="0.3">
      <c r="A40" s="242">
        <v>23</v>
      </c>
      <c r="B40" s="96" t="s">
        <v>98</v>
      </c>
      <c r="C40" s="96" t="s">
        <v>98</v>
      </c>
      <c r="D40" s="240">
        <f>SUM(IF('VALORACIÓN DE CONTROL DE RIESGO'!D40="Automatico",15,IF('VALORACIÓN DE CONTROL DE RIESGO'!D40="Manual",10,0)),(IF('VALORACIÓN DE CONTROL DE RIESGO'!E40="SI",15,0)),(IF('VALORACIÓN DE CONTROL DE RIESGO'!F40="",0,5)),(IF('VALORACIÓN DE CONTROL DE RIESGO'!G40="SI",10,0)),(IF('VALORACIÓN DE CONTROL DE RIESGO'!H40="SI",30,0)),(IF('VALORACIÓN DE CONTROL DE RIESGO'!I40="Mensual",15,IF('VALORACIÓN DE CONTROL DE RIESGO'!I40="Trimestral",11,IF('VALORACIÓN DE CONTROL DE RIESGO'!I40="Semestral",8,IF('VALORACIÓN DE CONTROL DE RIESGO'!I40="Anual",4))))))</f>
        <v>86</v>
      </c>
      <c r="E40" s="240">
        <f>IF(A40&lt;&gt;A39,(IF(OR(B40="NO",AND(B40="SI",OR(D40&lt;51,D40=51))),'ANALISIS DE RIESGOS'!E31,IF(AND(B40="SI",AND(D40&gt;51,OR(D40&lt;75,D40=75)),'ANALISIS DE RIESGOS'!E31&gt;1),'ANALISIS DE RIESGOS'!E31-1,IF(AND(B40="SI",D40&gt;75,'ANALISIS DE RIESGOS'!E31&gt;2),'ANALISIS DE RIESGOS'!E31-2,'ANALISIS DE RIESGOS'!E31)))),IF(OR(B40="NO",AND(B40="SI",OR(D40&lt;51,D40=51)),E39="1"),E39,IF(AND(B40="SI",AND(D40&gt;51,OR(D40&lt;75,D40=75)),E39&gt;1),E39-1,IF(AND(B40="SI",D40&gt;75,E39&gt;2),E39-2,E39))))</f>
        <v>1</v>
      </c>
      <c r="F40" s="241">
        <f>IF(A40&lt;&gt;A36,IF(OR(C40="NO",AND(C40="SI",OR(D40&lt;51,D40=51))),'ANALISIS DE RIESGOS'!F31,IF(AND(C40="SI",AND(D40&gt;51,OR(D40&lt;75,D40=75)),'ANALISIS DE RIESGOS'!F31&gt;1),'ANALISIS DE RIESGOS'!F31-1,IF(AND(C40="SI",D40&gt;75,'ANALISIS DE RIESGOS'!F31&gt;2),'ANALISIS DE RIESGOS'!F31-2,'ANALISIS DE RIESGOS'!F31))),IF(OR(C40="NO",AND(C40="SI",OR(D40&lt;51,D40=51))),F39,IF(AND(C40="SI",AND(D40&gt;51,OR(D40&lt;75,D40=75)),F39&gt;1),F39-1,IF(AND(C40="SI",D40&gt;75,F39&gt;2),F39-2,F39))))</f>
        <v>2</v>
      </c>
      <c r="G40" s="78"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1:33" x14ac:dyDescent="0.25">
      <c r="A41" s="229">
        <v>24</v>
      </c>
      <c r="B41" s="243" t="s">
        <v>98</v>
      </c>
      <c r="C41" s="243" t="s">
        <v>98</v>
      </c>
      <c r="D41" s="244">
        <f>SUM(IF('VALORACIÓN DE CONTROL DE RIESGO'!D41="Automatico",15,IF('VALORACIÓN DE CONTROL DE RIESGO'!D41="Manual",10,0)),(IF('VALORACIÓN DE CONTROL DE RIESGO'!E41="SI",15,0)),(IF('VALORACIÓN DE CONTROL DE RIESGO'!F41="",0,5)),(IF('VALORACIÓN DE CONTROL DE RIESGO'!G41="SI",10,0)),(IF('VALORACIÓN DE CONTROL DE RIESGO'!H41="SI",30,0)),(IF('VALORACIÓN DE CONTROL DE RIESGO'!I41="Mensual",15,IF('VALORACIÓN DE CONTROL DE RIESGO'!I41="Trimestral",11,IF('VALORACIÓN DE CONTROL DE RIESGO'!I41="Semestral",8,IF('VALORACIÓN DE CONTROL DE RIESGO'!I41="Anual",4))))))</f>
        <v>81</v>
      </c>
      <c r="E41" s="244">
        <f>IF(A41&lt;&gt;A40,(IF(OR(B41="NO",AND(B41="SI",OR(D41&lt;51,D41=51))),'ANALISIS DE RIESGOS'!E32,IF(AND(B41="SI",AND(D41&gt;51,OR(D41&lt;75,D41=75)),'ANALISIS DE RIESGOS'!E32&gt;1),'ANALISIS DE RIESGOS'!E32-1,IF(AND(B41="SI",D41&gt;75,'ANALISIS DE RIESGOS'!E32&gt;2),'ANALISIS DE RIESGOS'!E32-2,'ANALISIS DE RIESGOS'!E32)))),IF(OR(B41="NO",AND(B41="SI",OR(D41&lt;51,D41=51)),E40="1"),E40,IF(AND(B41="SI",AND(D41&gt;51,OR(D41&lt;75,D41=75)),E40&gt;1),E40-1,IF(AND(B41="SI",D41&gt;75,E40&gt;2),E40-2,E40))))</f>
        <v>1</v>
      </c>
      <c r="F41" s="245">
        <f>IF(A41&lt;&gt;A40,IF(OR(C41="NO",AND(C41="SI",OR(D41&lt;51,D41=51))),'ANALISIS DE RIESGOS'!F32,IF(AND(C41="SI",AND(D41&gt;51,OR(D41&lt;75,D41=75)),'ANALISIS DE RIESGOS'!F32&gt;1),'ANALISIS DE RIESGOS'!F32-1,IF(AND(C41="SI",D41&gt;75,'ANALISIS DE RIESGOS'!F32&gt;2),'ANALISIS DE RIESGOS'!F32-2,'ANALISIS DE RIESGOS'!F32))),IF(OR(C41="NO",AND(C41="SI",OR(D41&lt;51,D41=51))),F40,IF(AND(C41="SI",AND(D41&gt;51,OR(D41&lt;75,D41=75)),F40&gt;1),F40-1,IF(AND(C41="SI",D41&gt;75,F40&gt;2),F40-2,F40))))</f>
        <v>3</v>
      </c>
      <c r="G41" s="213"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MODERADO</v>
      </c>
      <c r="H41" s="8"/>
      <c r="I41" s="8"/>
      <c r="J41" s="8"/>
      <c r="K41" s="8"/>
      <c r="L41" s="8"/>
      <c r="M41" s="8"/>
      <c r="N41" s="8"/>
      <c r="O41" s="8"/>
      <c r="P41" s="8"/>
      <c r="Q41" s="8"/>
      <c r="R41" s="8"/>
      <c r="S41" s="8"/>
      <c r="T41" s="8"/>
      <c r="U41" s="8"/>
      <c r="V41" s="8"/>
      <c r="W41" s="8"/>
      <c r="X41" s="8"/>
      <c r="Y41" s="8"/>
      <c r="Z41" s="8"/>
      <c r="AA41" s="8"/>
      <c r="AB41" s="8"/>
      <c r="AC41" s="8"/>
      <c r="AD41" s="8"/>
      <c r="AE41" s="8"/>
      <c r="AF41" s="8"/>
      <c r="AG41" s="8"/>
    </row>
    <row r="42" spans="1:33" x14ac:dyDescent="0.25">
      <c r="A42" s="229">
        <v>25</v>
      </c>
      <c r="B42" s="85" t="s">
        <v>98</v>
      </c>
      <c r="C42" s="85" t="s">
        <v>98</v>
      </c>
      <c r="D42" s="216">
        <f>SUM(IF('VALORACIÓN DE CONTROL DE RIESGO'!D42="Automatico",15,IF('VALORACIÓN DE CONTROL DE RIESGO'!D42="Manual",10,0)),(IF('VALORACIÓN DE CONTROL DE RIESGO'!E42="SI",15,0)),(IF('VALORACIÓN DE CONTROL DE RIESGO'!F42="",0,5)),(IF('VALORACIÓN DE CONTROL DE RIESGO'!G42="SI",10,0)),(IF('VALORACIÓN DE CONTROL DE RIESGO'!H42="SI",30,0)),(IF('VALORACIÓN DE CONTROL DE RIESGO'!I42="Mensual",15,IF('VALORACIÓN DE CONTROL DE RIESGO'!I42="Trimestral",11,IF('VALORACIÓN DE CONTROL DE RIESGO'!I42="Semestral",8,IF('VALORACIÓN DE CONTROL DE RIESGO'!I42="Anual",4))))))</f>
        <v>81</v>
      </c>
      <c r="E42" s="216">
        <f>IF(A42&lt;&gt;A41,(IF(OR(B42="NO",AND(B42="SI",OR(D42&lt;51,D42=51))),'ANALISIS DE RIESGOS'!E33,IF(AND(B42="SI",AND(D42&gt;51,OR(D42&lt;75,D42=75)),'ANALISIS DE RIESGOS'!E33&gt;1),'ANALISIS DE RIESGOS'!E33-1,IF(AND(B42="SI",D42&gt;75,'ANALISIS DE RIESGOS'!E33&gt;2),'ANALISIS DE RIESGOS'!E33-2,'ANALISIS DE RIESGOS'!E33)))),IF(OR(B42="NO",AND(B42="SI",OR(D42&lt;51,D42=51)),E41="1"),E41,IF(AND(B42="SI",AND(D42&gt;51,OR(D42&lt;75,D42=75)),E41&gt;1),E41-1,IF(AND(B42="SI",D42&gt;75,E41&gt;2),E41-2,E41))))</f>
        <v>2</v>
      </c>
      <c r="F42" s="217">
        <f>IF(A42&lt;&gt;A41,IF(OR(C42="NO",AND(C42="SI",OR(D42&lt;51,D42=51))),'ANALISIS DE RIESGOS'!F33,IF(AND(C42="SI",AND(D42&gt;51,OR(D42&lt;75,D42=75)),'ANALISIS DE RIESGOS'!F33&gt;1),'ANALISIS DE RIESGOS'!F33-1,IF(AND(C42="SI",D42&gt;75,'ANALISIS DE RIESGOS'!F33&gt;2),'ANALISIS DE RIESGOS'!F33-2,'ANALISIS DE RIESGOS'!F33))),IF(OR(C42="NO",AND(C42="SI",OR(D42&lt;51,D42=51))),F41,IF(AND(C42="SI",AND(D42&gt;51,OR(D42&lt;75,D42=75)),F41&gt;1),F41-1,IF(AND(C42="SI",D42&gt;75,F41&gt;2),F41-2,F41))))</f>
        <v>3</v>
      </c>
      <c r="G42" s="225"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MODERADO</v>
      </c>
      <c r="H42" s="8"/>
      <c r="I42" s="8"/>
      <c r="J42" s="8"/>
      <c r="K42" s="8"/>
      <c r="L42" s="8"/>
      <c r="M42" s="8"/>
      <c r="N42" s="8"/>
      <c r="O42" s="8"/>
      <c r="P42" s="8"/>
      <c r="Q42" s="8"/>
      <c r="R42" s="8"/>
      <c r="S42" s="8"/>
      <c r="T42" s="8"/>
      <c r="U42" s="8"/>
      <c r="V42" s="8"/>
      <c r="W42" s="8"/>
      <c r="X42" s="8"/>
      <c r="Y42" s="8"/>
      <c r="Z42" s="8"/>
      <c r="AA42" s="8"/>
      <c r="AB42" s="8"/>
      <c r="AC42" s="8"/>
      <c r="AD42" s="8"/>
      <c r="AE42" s="8"/>
      <c r="AF42" s="8"/>
      <c r="AG42" s="8"/>
    </row>
    <row r="43" spans="1:33" x14ac:dyDescent="0.25">
      <c r="A43" s="229">
        <v>25</v>
      </c>
      <c r="B43" s="243" t="s">
        <v>98</v>
      </c>
      <c r="C43" s="243" t="s">
        <v>98</v>
      </c>
      <c r="D43" s="244">
        <f>SUM(IF('VALORACIÓN DE CONTROL DE RIESGO'!D43="Automatico",15,IF('VALORACIÓN DE CONTROL DE RIESGO'!D43="Manual",10,0)),(IF('VALORACIÓN DE CONTROL DE RIESGO'!E43="SI",15,0)),(IF('VALORACIÓN DE CONTROL DE RIESGO'!F43="",0,5)),(IF('VALORACIÓN DE CONTROL DE RIESGO'!G43="SI",10,0)),(IF('VALORACIÓN DE CONTROL DE RIESGO'!H43="SI",30,0)),(IF('VALORACIÓN DE CONTROL DE RIESGO'!I43="Mensual",15,IF('VALORACIÓN DE CONTROL DE RIESGO'!I43="Trimestral",11,IF('VALORACIÓN DE CONTROL DE RIESGO'!I43="Semestral",8,IF('VALORACIÓN DE CONTROL DE RIESGO'!I43="Anual",4))))))</f>
        <v>81</v>
      </c>
      <c r="E43" s="244">
        <f>IF(A43&lt;&gt;A42,(IF(OR(B43="NO",AND(B43="SI",OR(D43&lt;51,D43=51))),'ANALISIS DE RIESGOS'!E34,IF(AND(B43="SI",AND(D43&gt;51,OR(D43&lt;75,D43=75)),'ANALISIS DE RIESGOS'!E34&gt;1),'ANALISIS DE RIESGOS'!E34-1,IF(AND(B43="SI",D43&gt;75,'ANALISIS DE RIESGOS'!E34&gt;2),'ANALISIS DE RIESGOS'!E34-2,'ANALISIS DE RIESGOS'!E34)))),IF(OR(B43="NO",AND(B43="SI",OR(D43&lt;51,D43=51)),E42="1"),E42,IF(AND(B43="SI",AND(D43&gt;51,OR(D43&lt;75,D43=75)),E42&gt;1),E42-1,IF(AND(B43="SI",D43&gt;75,E42&gt;2),E42-2,E42))))</f>
        <v>2</v>
      </c>
      <c r="F43" s="245">
        <f>IF(A43&lt;&gt;A42,IF(OR(C43="NO",AND(C43="SI",OR(D43&lt;51,D43=51))),'ANALISIS DE RIESGOS'!F34,IF(AND(C43="SI",AND(D43&gt;51,OR(D43&lt;75,D43=75)),'ANALISIS DE RIESGOS'!F34&gt;1),'ANALISIS DE RIESGOS'!F34-1,IF(AND(C43="SI",D43&gt;75,'ANALISIS DE RIESGOS'!F34&gt;2),'ANALISIS DE RIESGOS'!F34-2,'ANALISIS DE RIESGOS'!F34))),IF(OR(C43="NO",AND(C43="SI",OR(D43&lt;51,D43=51))),F42,IF(AND(C43="SI",AND(D43&gt;51,OR(D43&lt;75,D43=75)),F42&gt;1),F42-1,IF(AND(C43="SI",D43&gt;75,F42&gt;2),F42-2,F42))))</f>
        <v>1</v>
      </c>
      <c r="G43" s="225"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H43" s="8"/>
      <c r="I43" s="8"/>
      <c r="J43" s="8"/>
      <c r="K43" s="8"/>
      <c r="L43" s="8"/>
      <c r="M43" s="8"/>
      <c r="N43" s="8"/>
      <c r="O43" s="8"/>
      <c r="P43" s="8"/>
      <c r="Q43" s="8"/>
      <c r="R43" s="8"/>
      <c r="S43" s="8"/>
      <c r="T43" s="8"/>
      <c r="U43" s="8"/>
      <c r="V43" s="8"/>
      <c r="W43" s="8"/>
      <c r="X43" s="8"/>
      <c r="Y43" s="8"/>
      <c r="Z43" s="8"/>
      <c r="AA43" s="8"/>
      <c r="AB43" s="8"/>
      <c r="AC43" s="8"/>
      <c r="AD43" s="8"/>
      <c r="AE43" s="8"/>
      <c r="AF43" s="8"/>
      <c r="AG43" s="8"/>
    </row>
    <row r="44" spans="1:33" x14ac:dyDescent="0.25">
      <c r="A44" s="229">
        <v>26</v>
      </c>
      <c r="B44" s="246" t="s">
        <v>98</v>
      </c>
      <c r="C44" s="230" t="s">
        <v>98</v>
      </c>
      <c r="D44" s="231">
        <f>SUM(IF('VALORACIÓN DE CONTROL DE RIESGO'!D44="Automatico",15,IF('VALORACIÓN DE CONTROL DE RIESGO'!D44="Manual",10,0)),(IF('VALORACIÓN DE CONTROL DE RIESGO'!E44="SI",15,0)),(IF('VALORACIÓN DE CONTROL DE RIESGO'!F44="",0,5)),(IF('VALORACIÓN DE CONTROL DE RIESGO'!G44="SI",10,0)),(IF('VALORACIÓN DE CONTROL DE RIESGO'!H44="SI",30,0)),(IF('VALORACIÓN DE CONTROL DE RIESGO'!I44="Mensual",15,IF('VALORACIÓN DE CONTROL DE RIESGO'!I44="Trimestral",11,IF('VALORACIÓN DE CONTROL DE RIESGO'!I44="Semestral",8,IF('VALORACIÓN DE CONTROL DE RIESGO'!I44="Anual",4))))))</f>
        <v>78</v>
      </c>
      <c r="E44" s="231">
        <f>IF(A44&lt;&gt;A43,(IF(OR(B44="NO",AND(B44="SI",OR(D44&lt;51,D44=51))),'ANALISIS DE RIESGOS'!E34,IF(AND(B44="SI",AND(D44&gt;51,OR(D44&lt;75,D44=75)),'ANALISIS DE RIESGOS'!E34&gt;1),'ANALISIS DE RIESGOS'!E34-1,IF(AND(B44="SI",D44&gt;75,'ANALISIS DE RIESGOS'!E34&gt;2),'ANALISIS DE RIESGOS'!E34-2,'ANALISIS DE RIESGOS'!E34)))),IF(OR(B44="NO",AND(B44="SI",OR(D44&lt;51,D44=51)),E43="1"),E43,IF(AND(B44="SI",AND(D44&gt;51,OR(D44&lt;75,D44=75)),E43&gt;1),E43-1,IF(AND(B44="SI",D44&gt;75,E43&gt;2),E43-2,E43))))</f>
        <v>2</v>
      </c>
      <c r="F44" s="232">
        <f>IF(A44&lt;&gt;A43,IF(OR(C44="NO",AND(C44="SI",OR(D44&lt;51,D44=51))),'ANALISIS DE RIESGOS'!F34,IF(AND(C44="SI",AND(D44&gt;51,OR(D44&lt;75,D44=75)),'ANALISIS DE RIESGOS'!F34&gt;1),'ANALISIS DE RIESGOS'!F34-1,IF(AND(C44="SI",D44&gt;75,'ANALISIS DE RIESGOS'!F34&gt;2),'ANALISIS DE RIESGOS'!F34-2,'ANALISIS DE RIESGOS'!F34))),IF(OR(C44="NO",AND(C44="SI",OR(D44&lt;51,D44=51))),F43,IF(AND(C44="SI",AND(D44&gt;51,OR(D44&lt;75,D44=75)),F43&gt;1),F43-1,IF(AND(C44="SI",D44&gt;75,F43&gt;2),F43-2,F43))))</f>
        <v>1</v>
      </c>
      <c r="G44" s="225"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H44" s="8"/>
      <c r="I44" s="8"/>
      <c r="J44" s="8"/>
      <c r="K44" s="8"/>
      <c r="L44" s="8"/>
      <c r="M44" s="8"/>
      <c r="N44" s="8"/>
      <c r="O44" s="8"/>
      <c r="P44" s="8"/>
      <c r="Q44" s="8"/>
      <c r="R44" s="8"/>
      <c r="S44" s="8"/>
      <c r="T44" s="8"/>
      <c r="U44" s="8"/>
      <c r="V44" s="8"/>
      <c r="W44" s="8"/>
      <c r="X44" s="8"/>
      <c r="Y44" s="8"/>
      <c r="Z44" s="8"/>
      <c r="AA44" s="8"/>
      <c r="AB44" s="8"/>
      <c r="AC44" s="8"/>
      <c r="AD44" s="8"/>
      <c r="AE44" s="8"/>
      <c r="AF44" s="8"/>
      <c r="AG44" s="8"/>
    </row>
    <row r="45" spans="1:33" x14ac:dyDescent="0.25">
      <c r="A45" s="229">
        <v>27</v>
      </c>
      <c r="B45" s="85" t="s">
        <v>98</v>
      </c>
      <c r="C45" s="85" t="s">
        <v>98</v>
      </c>
      <c r="D45" s="216">
        <f>SUM(IF('VALORACIÓN DE CONTROL DE RIESGO'!D45="Automatico",15,IF('VALORACIÓN DE CONTROL DE RIESGO'!D45="Manual",10,0)),(IF('VALORACIÓN DE CONTROL DE RIESGO'!E45="SI",15,0)),(IF('VALORACIÓN DE CONTROL DE RIESGO'!F45="",0,5)),(IF('VALORACIÓN DE CONTROL DE RIESGO'!G45="SI",10,0)),(IF('VALORACIÓN DE CONTROL DE RIESGO'!H45="SI",30,0)),(IF('VALORACIÓN DE CONTROL DE RIESGO'!I45="Mensual",15,IF('VALORACIÓN DE CONTROL DE RIESGO'!I45="Trimestral",11,IF('VALORACIÓN DE CONTROL DE RIESGO'!I45="Semestral",8,IF('VALORACIÓN DE CONTROL DE RIESGO'!I45="Anual",4))))))</f>
        <v>78</v>
      </c>
      <c r="E45" s="216">
        <f>IF(A45&lt;&gt;A44,(IF(OR(B45="NO",AND(B45="SI",OR(D45&lt;51,D45=51))),'ANALISIS DE RIESGOS'!E35,IF(AND(B45="SI",AND(D45&gt;51,OR(D45&lt;75,D45=75)),'ANALISIS DE RIESGOS'!E35&gt;1),'ANALISIS DE RIESGOS'!E35-1,IF(AND(B45="SI",D45&gt;75,'ANALISIS DE RIESGOS'!E35&gt;2),'ANALISIS DE RIESGOS'!E35-2,'ANALISIS DE RIESGOS'!E35)))),IF(OR(B45="NO",AND(B45="SI",OR(D45&lt;51,D45=51)),E44="1"),E44,IF(AND(B45="SI",AND(D45&gt;51,OR(D45&lt;75,D45=75)),E44&gt;1),E44-1,IF(AND(B45="SI",D45&gt;75,E44&gt;2),E44-2,E44))))</f>
        <v>1</v>
      </c>
      <c r="F45" s="217">
        <f>IF(A45&lt;&gt;A44,IF(OR(C45="NO",AND(C45="SI",OR(D45&lt;51,D45=51))),'ANALISIS DE RIESGOS'!F35,IF(AND(C45="SI",AND(D45&gt;51,OR(D45&lt;75,D45=75)),'ANALISIS DE RIESGOS'!F35&gt;1),'ANALISIS DE RIESGOS'!F35-1,IF(AND(C45="SI",D45&gt;75,'ANALISIS DE RIESGOS'!F35&gt;2),'ANALISIS DE RIESGOS'!F35-2,'ANALISIS DE RIESGOS'!F35))),IF(OR(C45="NO",AND(C45="SI",OR(D45&lt;51,D45=51))),F44,IF(AND(C45="SI",AND(D45&gt;51,OR(D45&lt;75,D45=75)),F44&gt;1),F44-1,IF(AND(C45="SI",D45&gt;75,F44&gt;2),F44-2,F44))))</f>
        <v>2</v>
      </c>
      <c r="G45" s="225"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H45" s="8"/>
      <c r="I45" s="8"/>
      <c r="J45" s="8"/>
      <c r="K45" s="8"/>
      <c r="L45" s="8"/>
      <c r="M45" s="8"/>
      <c r="N45" s="8"/>
      <c r="O45" s="8"/>
      <c r="P45" s="8"/>
      <c r="Q45" s="8"/>
      <c r="R45" s="8"/>
      <c r="S45" s="8"/>
      <c r="T45" s="8"/>
      <c r="U45" s="8"/>
      <c r="V45" s="8"/>
      <c r="W45" s="8"/>
      <c r="X45" s="8"/>
      <c r="Y45" s="8"/>
      <c r="Z45" s="8"/>
      <c r="AA45" s="8"/>
      <c r="AB45" s="8"/>
      <c r="AC45" s="8"/>
      <c r="AD45" s="8"/>
      <c r="AE45" s="8"/>
      <c r="AF45" s="8"/>
      <c r="AG45" s="8"/>
    </row>
    <row r="46" spans="1:33" x14ac:dyDescent="0.25">
      <c r="A46" s="229">
        <v>27</v>
      </c>
      <c r="B46" s="85" t="s">
        <v>98</v>
      </c>
      <c r="C46" s="85" t="s">
        <v>98</v>
      </c>
      <c r="D46" s="216">
        <f>SUM(IF('VALORACIÓN DE CONTROL DE RIESGO'!D46="Automatico",15,IF('VALORACIÓN DE CONTROL DE RIESGO'!D46="Manual",10,0)),(IF('VALORACIÓN DE CONTROL DE RIESGO'!E46="SI",15,0)),(IF('VALORACIÓN DE CONTROL DE RIESGO'!F46="",0,5)),(IF('VALORACIÓN DE CONTROL DE RIESGO'!G46="SI",10,0)),(IF('VALORACIÓN DE CONTROL DE RIESGO'!H46="SI",30,0)),(IF('VALORACIÓN DE CONTROL DE RIESGO'!I46="Mensual",15,IF('VALORACIÓN DE CONTROL DE RIESGO'!I46="Trimestral",11,IF('VALORACIÓN DE CONTROL DE RIESGO'!I46="Semestral",8,IF('VALORACIÓN DE CONTROL DE RIESGO'!I46="Anual",4))))))</f>
        <v>78</v>
      </c>
      <c r="E46" s="216">
        <f>IF(A46&lt;&gt;A45,(IF(OR(B46="NO",AND(B46="SI",OR(D46&lt;51,D46=51))),'ANALISIS DE RIESGOS'!E38,IF(AND(B46="SI",AND(D46&gt;51,OR(D46&lt;75,D46=75)),'ANALISIS DE RIESGOS'!E38&gt;1),'ANALISIS DE RIESGOS'!E38-1,IF(AND(B46="SI",D46&gt;75,'ANALISIS DE RIESGOS'!E38&gt;2),'ANALISIS DE RIESGOS'!E38-2,'ANALISIS DE RIESGOS'!E38)))),IF(OR(B46="NO",AND(B46="SI",OR(D46&lt;51,D46=51)),E45="1"),E45,IF(AND(B46="SI",AND(D46&gt;51,OR(D46&lt;75,D46=75)),E45&gt;1),E45-1,IF(AND(B46="SI",D46&gt;75,E45&gt;2),E45-2,E45))))</f>
        <v>1</v>
      </c>
      <c r="F46" s="217">
        <f>IF(A46&lt;&gt;A45,IF(OR(C46="NO",AND(C46="SI",OR(D46&lt;51,D46=51))),'ANALISIS DE RIESGOS'!F38,IF(AND(C46="SI",AND(D46&gt;51,OR(D46&lt;75,D46=75)),'ANALISIS DE RIESGOS'!F38&gt;1),'ANALISIS DE RIESGOS'!F38-1,IF(AND(C46="SI",D46&gt;75,'ANALISIS DE RIESGOS'!F38&gt;2),'ANALISIS DE RIESGOS'!F38-2,'ANALISIS DE RIESGOS'!F38))),IF(OR(C46="NO",AND(C46="SI",OR(D46&lt;51,D46=51))),F45,IF(AND(C46="SI",AND(D46&gt;51,OR(D46&lt;75,D46=75)),F45&gt;1),F45-1,IF(AND(C46="SI",D46&gt;75,F45&gt;2),F45-2,F45))))</f>
        <v>2</v>
      </c>
      <c r="G46" s="225"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H46" s="8"/>
      <c r="I46" s="8"/>
      <c r="J46" s="8"/>
      <c r="K46" s="8"/>
      <c r="L46" s="8"/>
      <c r="M46" s="8"/>
      <c r="N46" s="8"/>
      <c r="O46" s="8"/>
      <c r="P46" s="8"/>
      <c r="Q46" s="8"/>
      <c r="R46" s="8"/>
      <c r="S46" s="8"/>
      <c r="T46" s="8"/>
      <c r="U46" s="8"/>
      <c r="V46" s="8"/>
      <c r="W46" s="8"/>
      <c r="X46" s="8"/>
      <c r="Y46" s="8"/>
      <c r="Z46" s="8"/>
      <c r="AA46" s="8"/>
      <c r="AB46" s="8"/>
      <c r="AC46" s="8"/>
      <c r="AD46" s="8"/>
      <c r="AE46" s="8"/>
      <c r="AF46" s="8"/>
      <c r="AG46" s="8"/>
    </row>
    <row r="47" spans="1:33" x14ac:dyDescent="0.25">
      <c r="A47" s="229">
        <v>27</v>
      </c>
      <c r="B47" s="85" t="s">
        <v>98</v>
      </c>
      <c r="C47" s="85" t="s">
        <v>98</v>
      </c>
      <c r="D47" s="216">
        <f>SUM(IF('VALORACIÓN DE CONTROL DE RIESGO'!D47="Automatico",15,IF('VALORACIÓN DE CONTROL DE RIESGO'!D47="Manual",10,0)),(IF('VALORACIÓN DE CONTROL DE RIESGO'!E47="SI",15,0)),(IF('VALORACIÓN DE CONTROL DE RIESGO'!F47="",0,5)),(IF('VALORACIÓN DE CONTROL DE RIESGO'!G47="SI",10,0)),(IF('VALORACIÓN DE CONTROL DE RIESGO'!H47="SI",30,0)),(IF('VALORACIÓN DE CONTROL DE RIESGO'!I47="Mensual",15,IF('VALORACIÓN DE CONTROL DE RIESGO'!I47="Trimestral",11,IF('VALORACIÓN DE CONTROL DE RIESGO'!I47="Semestral",8,IF('VALORACIÓN DE CONTROL DE RIESGO'!I47="Anual",4))))))</f>
        <v>78</v>
      </c>
      <c r="E47" s="216">
        <f>IF(A47&lt;&gt;A46,(IF(OR(B47="NO",AND(B47="SI",OR(D47&lt;51,D47=51))),'ANALISIS DE RIESGOS'!E39,IF(AND(B47="SI",AND(D47&gt;51,OR(D47&lt;75,D47=75)),'ANALISIS DE RIESGOS'!E39&gt;1),'ANALISIS DE RIESGOS'!E39-1,IF(AND(B47="SI",D47&gt;75,'ANALISIS DE RIESGOS'!E39&gt;2),'ANALISIS DE RIESGOS'!E39-2,'ANALISIS DE RIESGOS'!E39)))),IF(OR(B47="NO",AND(B47="SI",OR(D47&lt;51,D47=51)),E46="1"),E46,IF(AND(B47="SI",AND(D47&gt;51,OR(D47&lt;75,D47=75)),E46&gt;1),E46-1,IF(AND(B47="SI",D47&gt;75,E46&gt;2),E46-2,E46))))</f>
        <v>1</v>
      </c>
      <c r="F47" s="217">
        <f>IF(A47&lt;&gt;A46,IF(OR(C47="NO",AND(C47="SI",OR(D47&lt;51,D47=51))),'ANALISIS DE RIESGOS'!F39,IF(AND(C47="SI",AND(D47&gt;51,OR(D47&lt;75,D47=75)),'ANALISIS DE RIESGOS'!F39&gt;1),'ANALISIS DE RIESGOS'!F39-1,IF(AND(C47="SI",D47&gt;75,'ANALISIS DE RIESGOS'!F39&gt;2),'ANALISIS DE RIESGOS'!F39-2,'ANALISIS DE RIESGOS'!F39))),IF(OR(C47="NO",AND(C47="SI",OR(D47&lt;51,D47=51))),F46,IF(AND(C47="SI",AND(D47&gt;51,OR(D47&lt;75,D47=75)),F46&gt;1),F46-1,IF(AND(C47="SI",D47&gt;75,F46&gt;2),F46-2,F46))))</f>
        <v>2</v>
      </c>
      <c r="G47" s="225"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3" x14ac:dyDescent="0.25">
      <c r="A48" s="229">
        <v>28</v>
      </c>
      <c r="B48" s="246" t="s">
        <v>98</v>
      </c>
      <c r="C48" s="230" t="s">
        <v>98</v>
      </c>
      <c r="D48" s="231">
        <f>SUM(IF('VALORACIÓN DE CONTROL DE RIESGO'!D48="Automatico",15,IF('VALORACIÓN DE CONTROL DE RIESGO'!D48="Manual",10,0)),(IF('VALORACIÓN DE CONTROL DE RIESGO'!E48="SI",15,0)),(IF('VALORACIÓN DE CONTROL DE RIESGO'!F48="",0,5)),(IF('VALORACIÓN DE CONTROL DE RIESGO'!G48="SI",10,0)),(IF('VALORACIÓN DE CONTROL DE RIESGO'!H48="SI",30,0)),(IF('VALORACIÓN DE CONTROL DE RIESGO'!I48="Mensual",15,IF('VALORACIÓN DE CONTROL DE RIESGO'!I48="Trimestral",11,IF('VALORACIÓN DE CONTROL DE RIESGO'!I48="Semestral",8,IF('VALORACIÓN DE CONTROL DE RIESGO'!I48="Anual",4))))))</f>
        <v>81</v>
      </c>
      <c r="E48" s="231">
        <f>IF(A48&lt;&gt;A47,(IF(OR(B48="NO",AND(B48="SI",OR(D48&lt;51,D48=51))),'ANALISIS DE RIESGOS'!E36,IF(AND(B48="SI",AND(D48&gt;51,OR(D48&lt;75,D48=75)),'ANALISIS DE RIESGOS'!E36&gt;1),'ANALISIS DE RIESGOS'!E36-1,IF(AND(B48="SI",D48&gt;75,'ANALISIS DE RIESGOS'!E36&gt;2),'ANALISIS DE RIESGOS'!E36-2,'ANALISIS DE RIESGOS'!E36)))),IF(OR(B48="NO",AND(B48="SI",OR(D48&lt;51,D48=51)),E47="1"),E47,IF(AND(B48="SI",AND(D48&gt;51,OR(D48&lt;75,D48=75)),E47&gt;1),E47-1,IF(AND(B48="SI",D48&gt;75,E47&gt;2),E47-2,E47))))</f>
        <v>1</v>
      </c>
      <c r="F48" s="232">
        <f>IF(A48&lt;&gt;A47,IF(OR(C48="NO",AND(C48="SI",OR(D48&lt;51,D48=51))),'ANALISIS DE RIESGOS'!F36,IF(AND(C48="SI",AND(D48&gt;51,OR(D48&lt;75,D48=75)),'ANALISIS DE RIESGOS'!F36&gt;1),'ANALISIS DE RIESGOS'!F36-1,IF(AND(C48="SI",D48&gt;75,'ANALISIS DE RIESGOS'!F36&gt;2),'ANALISIS DE RIESGOS'!F36-2,'ANALISIS DE RIESGOS'!F36))),IF(OR(C48="NO",AND(C48="SI",OR(D48&lt;51,D48=51))),F47,IF(AND(C48="SI",AND(D48&gt;51,OR(D48&lt;75,D48=75)),F47&gt;1),F47-1,IF(AND(C48="SI",D48&gt;75,F47&gt;2),F47-2,F47))))</f>
        <v>2</v>
      </c>
      <c r="G48" s="225"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H48" s="8"/>
      <c r="I48" s="8"/>
      <c r="J48" s="8"/>
      <c r="K48" s="8"/>
      <c r="L48" s="8"/>
      <c r="M48" s="8"/>
      <c r="N48" s="8"/>
      <c r="O48" s="8"/>
      <c r="P48" s="8"/>
      <c r="Q48" s="8"/>
      <c r="R48" s="8"/>
      <c r="S48" s="8"/>
      <c r="T48" s="8"/>
      <c r="U48" s="8"/>
      <c r="V48" s="8"/>
      <c r="W48" s="8"/>
      <c r="X48" s="8"/>
      <c r="Y48" s="8"/>
      <c r="Z48" s="8"/>
      <c r="AA48" s="8"/>
      <c r="AB48" s="8"/>
      <c r="AC48" s="8"/>
      <c r="AD48" s="8"/>
      <c r="AE48" s="8"/>
      <c r="AF48" s="8"/>
      <c r="AG48" s="8"/>
    </row>
    <row r="49" spans="1:33" ht="15.75" thickBot="1" x14ac:dyDescent="0.3">
      <c r="A49" s="229">
        <v>29</v>
      </c>
      <c r="B49" s="85" t="s">
        <v>98</v>
      </c>
      <c r="C49" s="85" t="s">
        <v>98</v>
      </c>
      <c r="D49" s="216">
        <f>SUM(IF('VALORACIÓN DE CONTROL DE RIESGO'!D49="Automatico",15,IF('VALORACIÓN DE CONTROL DE RIESGO'!D49="Manual",10,0)),(IF('VALORACIÓN DE CONTROL DE RIESGO'!E49="SI",15,0)),(IF('VALORACIÓN DE CONTROL DE RIESGO'!F49="",0,5)),(IF('VALORACIÓN DE CONTROL DE RIESGO'!G49="SI",10,0)),(IF('VALORACIÓN DE CONTROL DE RIESGO'!H49="SI",30,0)),(IF('VALORACIÓN DE CONTROL DE RIESGO'!I49="Mensual",15,IF('VALORACIÓN DE CONTROL DE RIESGO'!I49="Trimestral",11,IF('VALORACIÓN DE CONTROL DE RIESGO'!I49="Semestral",8,IF('VALORACIÓN DE CONTROL DE RIESGO'!I49="Anual",4))))))</f>
        <v>81</v>
      </c>
      <c r="E49" s="231">
        <f>IF(A49&lt;&gt;A48,(IF(OR(B49="NO",AND(B49="SI",OR(D49&lt;51,D49=51))),'ANALISIS DE RIESGOS'!E37,IF(AND(B49="SI",AND(D49&gt;51,OR(D49&lt;75,D49=75)),'ANALISIS DE RIESGOS'!E37&gt;1),'ANALISIS DE RIESGOS'!E37-1,IF(AND(B49="SI",D49&gt;75,'ANALISIS DE RIESGOS'!E37&gt;1),'ANALISIS DE RIESGOS'!E37-1,'ANALISIS DE RIESGOS'!E37)))),IF(OR(B49="NO",AND(B49="SI",OR(D49&lt;51,D49=51)),E48="1"),E48,IF(AND(B49="SI",AND(D49&gt;51,OR(D49&lt;75,D49=75)),E48&gt;1),E48-1,IF(AND(B49="SI",D49&gt;75,E48&gt;2),E48-2,E48))))</f>
        <v>1</v>
      </c>
      <c r="F49" s="232">
        <f>IF(A49&lt;&gt;A48,IF(OR(C49="NO",AND(C49="SI",OR(D49&lt;51,D49=51))),'ANALISIS DE RIESGOS'!F37,IF(AND(C49="SI",AND(D49&gt;51,OR(D49&lt;75,D49=75)),'ANALISIS DE RIESGOS'!F37&gt;1),'ANALISIS DE RIESGOS'!F37-1,IF(AND(C49="SI",D49&gt;75,'ANALISIS DE RIESGOS'!F37&gt;2),'ANALISIS DE RIESGOS'!F37-2,'ANALISIS DE RIESGOS'!F37))),IF(OR(C49="NO",AND(C49="SI",OR(D49&lt;51,D49=51))),F48,IF(AND(C49="SI",AND(D49&gt;51,OR(D49&lt;75,D49=75)),F48&gt;1),F48-1,IF(AND(C49="SI",D49&gt;75,F48&gt;2),F48-2,F48))))</f>
        <v>3</v>
      </c>
      <c r="G49" s="159"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MODERADO</v>
      </c>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x14ac:dyDescent="0.25">
      <c r="A50" s="235">
        <v>30</v>
      </c>
      <c r="B50" s="210" t="s">
        <v>98</v>
      </c>
      <c r="C50" s="210" t="s">
        <v>98</v>
      </c>
      <c r="D50" s="211">
        <f>SUM(IF('VALORACIÓN DE CONTROL DE RIESGO'!D50="Automatico",15,IF('VALORACIÓN DE CONTROL DE RIESGO'!D50="Manual",10,0)),(IF('VALORACIÓN DE CONTROL DE RIESGO'!E50="SI",15,0)),(IF('VALORACIÓN DE CONTROL DE RIESGO'!F50="",0,5)),(IF('VALORACIÓN DE CONTROL DE RIESGO'!G50="SI",10,0)),(IF('VALORACIÓN DE CONTROL DE RIESGO'!H50="SI",30,0)),(IF('VALORACIÓN DE CONTROL DE RIESGO'!I50="Mensual",15,IF('VALORACIÓN DE CONTROL DE RIESGO'!I50="Trimestral",11,IF('VALORACIÓN DE CONTROL DE RIESGO'!I50="Semestral",8,IF('VALORACIÓN DE CONTROL DE RIESGO'!I50="Anual",4))))))</f>
        <v>86</v>
      </c>
      <c r="E50" s="211">
        <f>IF(A50&lt;&gt;A44,(IF(OR(B50="NO",AND(B50="SI",OR(D50&lt;51,D50=51))),'ANALISIS DE RIESGOS'!E38,IF(AND(B50="SI",AND(D50&gt;51,OR(D50&lt;75,D50=75)),'ANALISIS DE RIESGOS'!E38&gt;1),'ANALISIS DE RIESGOS'!E38-1,IF(AND(B50="SI",D50&gt;75,'ANALISIS DE RIESGOS'!E38&gt;2),'ANALISIS DE RIESGOS'!E38-2,'ANALISIS DE RIESGOS'!E38)))),IF(OR(B50="NO",AND(B50="SI",OR(D50&lt;51,D50=51)),E44="1"),E44,IF(AND(B50="SI",AND(D50&gt;51,OR(D50&lt;75,D50=75)),E44&gt;1),E44-1,IF(AND(B50="SI",D50&gt;75,E44&gt;2),E44-2,E44))))</f>
        <v>2</v>
      </c>
      <c r="F50" s="212">
        <f>IF(A50&lt;&gt;A44,IF(OR(C50="NO",AND(C50="SI",OR(D50&lt;51,D50=51))),'ANALISIS DE RIESGOS'!F38,IF(AND(C50="SI",AND(D50&gt;51,OR(D50&lt;75,D50=75)),'ANALISIS DE RIESGOS'!F38&gt;1),'ANALISIS DE RIESGOS'!F38-1,IF(AND(C50="SI",D50&gt;75,'ANALISIS DE RIESGOS'!F38&gt;2),'ANALISIS DE RIESGOS'!F38-2,'ANALISIS DE RIESGOS'!F38))),IF(OR(C50="NO",AND(C50="SI",OR(D50&lt;51,D50=51))),F44,IF(AND(C50="SI",AND(D50&gt;51,OR(D50&lt;75,D50=75)),F44&gt;1),F44-1,IF(AND(C50="SI",D50&gt;75,F44&gt;2),F44-2,F44))))</f>
        <v>2</v>
      </c>
      <c r="G50" s="213"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1:33" ht="15.75" thickBot="1" x14ac:dyDescent="0.3">
      <c r="A51" s="229">
        <v>31</v>
      </c>
      <c r="B51" s="76" t="s">
        <v>98</v>
      </c>
      <c r="C51" s="76" t="s">
        <v>98</v>
      </c>
      <c r="D51" s="214">
        <f>SUM(IF('VALORACIÓN DE CONTROL DE RIESGO'!D51="Automatico",15,IF('VALORACIÓN DE CONTROL DE RIESGO'!D51="Manual",10,0)),(IF('VALORACIÓN DE CONTROL DE RIESGO'!E51="SI",15,0)),(IF('VALORACIÓN DE CONTROL DE RIESGO'!F51="",0,5)),(IF('VALORACIÓN DE CONTROL DE RIESGO'!G51="SI",10,0)),(IF('VALORACIÓN DE CONTROL DE RIESGO'!H51="SI",30,0)),(IF('VALORACIÓN DE CONTROL DE RIESGO'!I51="Mensual",15,IF('VALORACIÓN DE CONTROL DE RIESGO'!I51="Trimestral",11,IF('VALORACIÓN DE CONTROL DE RIESGO'!I51="Semestral",8,IF('VALORACIÓN DE CONTROL DE RIESGO'!I51="Anual",4))))))</f>
        <v>86</v>
      </c>
      <c r="E51" s="214">
        <f>IF(A51&lt;&gt;A50,(IF(OR(B51="NO",AND(B51="SI",OR(D51&lt;51,D51=51))),'ANALISIS DE RIESGOS'!E39,IF(AND(B51="SI",AND(D51&gt;51,OR(D51&lt;75,D51=75)),'ANALISIS DE RIESGOS'!E39&gt;1),'ANALISIS DE RIESGOS'!E39-1,IF(AND(B51="SI",D51&gt;75,'ANALISIS DE RIESGOS'!E39&gt;2),'ANALISIS DE RIESGOS'!E39-2,'ANALISIS DE RIESGOS'!E39)))),IF(OR(B51="NO",AND(B51="SI",OR(D51&lt;51,D51=51)),E50="1"),E50,IF(AND(B51="SI",AND(D51&gt;51,OR(D51&lt;75,D51=75)),E50&gt;1),E50-1,IF(AND(B51="SI",D51&gt;75,E50&gt;2),E50-2,E50))))</f>
        <v>2</v>
      </c>
      <c r="F51" s="215">
        <f>IF(A51&lt;&gt;A50,IF(OR(C51="NO",AND(C51="SI",OR(D51&lt;51,D51=51))),'ANALISIS DE RIESGOS'!F39,IF(AND(C51="SI",AND(D51&gt;51,OR(D51&lt;75,D51=75)),'ANALISIS DE RIESGOS'!F39&gt;1),'ANALISIS DE RIESGOS'!F39-1,IF(AND(C51="SI",D51&gt;75,'ANALISIS DE RIESGOS'!F39&gt;2),'ANALISIS DE RIESGOS'!F39-2,'ANALISIS DE RIESGOS'!F39))),IF(OR(C51="NO",AND(C51="SI",OR(D51&lt;51,D51=51))),F50,IF(AND(C51="SI",AND(D51&gt;51,OR(D51&lt;75,D51=75)),F50&gt;1),F50-1,IF(AND(C51="SI",D51&gt;75,F50&gt;2),F50-2,F50))))</f>
        <v>2</v>
      </c>
      <c r="G51" s="159"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33" x14ac:dyDescent="0.25">
      <c r="A52" s="235">
        <v>32</v>
      </c>
      <c r="B52" s="226" t="s">
        <v>98</v>
      </c>
      <c r="C52" s="226" t="s">
        <v>98</v>
      </c>
      <c r="D52" s="227">
        <f>SUM(IF('VALORACIÓN DE CONTROL DE RIESGO'!D52="Automatico",15,IF('VALORACIÓN DE CONTROL DE RIESGO'!D52="Manual",10,0)),(IF('VALORACIÓN DE CONTROL DE RIESGO'!E52="SI",15,0)),(IF('VALORACIÓN DE CONTROL DE RIESGO'!F52="",0,5)),(IF('VALORACIÓN DE CONTROL DE RIESGO'!G52="SI",10,0)),(IF('VALORACIÓN DE CONTROL DE RIESGO'!H52="SI",30,0)),(IF('VALORACIÓN DE CONTROL DE RIESGO'!I52="Mensual",15,IF('VALORACIÓN DE CONTROL DE RIESGO'!I52="Trimestral",11,IF('VALORACIÓN DE CONTROL DE RIESGO'!I52="Semestral",8,IF('VALORACIÓN DE CONTROL DE RIESGO'!I52="Anual",4))))))</f>
        <v>86</v>
      </c>
      <c r="E52" s="227">
        <f>IF(A52&lt;&gt;A51,(IF(OR(B52="NO",AND(B52="SI",OR(D52&lt;51,D52=51))),'ANALISIS DE RIESGOS'!E40,IF(AND(B52="SI",AND(D52&gt;51,OR(D52&lt;75,D52=75)),'ANALISIS DE RIESGOS'!E40&gt;1),'ANALISIS DE RIESGOS'!E40-1,IF(AND(B52="SI",D52&gt;75,'ANALISIS DE RIESGOS'!E40&gt;2),'ANALISIS DE RIESGOS'!E40-2,'ANALISIS DE RIESGOS'!E40)))),IF(OR(B52="NO",AND(B52="SI",OR(D52&lt;51,D52=51)),E51="1"),E51,IF(AND(B52="SI",AND(D52&gt;51,OR(D52&lt;75,D52=75)),E51&gt;1),E51-1,IF(AND(B52="SI",D52&gt;75,E51&gt;2),E51-2,E51))))</f>
        <v>2</v>
      </c>
      <c r="F52" s="228">
        <f>IF(A52&lt;&gt;A51,IF(OR(C52="NO",AND(C52="SI",OR(D52&lt;51,D52=51))),'ANALISIS DE RIESGOS'!F40,IF(AND(C52="SI",AND(D52&gt;51,OR(D52&lt;75,D52=75)),'ANALISIS DE RIESGOS'!F40&gt;1),'ANALISIS DE RIESGOS'!F40-1,IF(AND(C52="SI",D52&gt;75,'ANALISIS DE RIESGOS'!F40&gt;2),'ANALISIS DE RIESGOS'!F40-2,'ANALISIS DE RIESGOS'!F40))),IF(OR(C52="NO",AND(C52="SI",OR(D52&lt;51,D52=51))),F51,IF(AND(C52="SI",AND(D52&gt;51,OR(D52&lt;75,D52=75)),F51&gt;1),F51-1,IF(AND(C52="SI",D52&gt;75,F51&gt;2),F51-2,F51))))</f>
        <v>2</v>
      </c>
      <c r="G52" s="213"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3" x14ac:dyDescent="0.25">
      <c r="A53" s="229">
        <v>33</v>
      </c>
      <c r="B53" s="230" t="s">
        <v>98</v>
      </c>
      <c r="C53" s="230" t="s">
        <v>98</v>
      </c>
      <c r="D53" s="231">
        <f>SUM(IF('VALORACIÓN DE CONTROL DE RIESGO'!D53="Automatico",15,IF('VALORACIÓN DE CONTROL DE RIESGO'!D53="Manual",10,0)),(IF('VALORACIÓN DE CONTROL DE RIESGO'!E53="SI",15,0)),(IF('VALORACIÓN DE CONTROL DE RIESGO'!F53="",0,5)),(IF('VALORACIÓN DE CONTROL DE RIESGO'!G53="SI",10,0)),(IF('VALORACIÓN DE CONTROL DE RIESGO'!H53="SI",30,0)),(IF('VALORACIÓN DE CONTROL DE RIESGO'!I53="Mensual",15,IF('VALORACIÓN DE CONTROL DE RIESGO'!I53="Trimestral",11,IF('VALORACIÓN DE CONTROL DE RIESGO'!I53="Semestral",8,IF('VALORACIÓN DE CONTROL DE RIESGO'!I53="Anual",4))))))</f>
        <v>86</v>
      </c>
      <c r="E53" s="231">
        <f>IF(A53&lt;&gt;A52,(IF(OR(B53="NO",AND(B53="SI",OR(D53&lt;51,D53=51))),'ANALISIS DE RIESGOS'!E41,IF(AND(B53="SI",AND(D53&gt;51,OR(D53&lt;75,D53=75)),'ANALISIS DE RIESGOS'!E41&gt;1),'ANALISIS DE RIESGOS'!E41-1,IF(AND(B53="SI",D53&gt;75,'ANALISIS DE RIESGOS'!E41&gt;2),'ANALISIS DE RIESGOS'!E41-2,'ANALISIS DE RIESGOS'!E41)))),IF(OR(B53="NO",AND(B53="SI",OR(D53&lt;51,D53=51)),E52="1"),E52,IF(AND(B53="SI",AND(D53&gt;51,OR(D53&lt;75,D53=75)),E52&gt;1),E52-1,IF(AND(B53="SI",D53&gt;75,E52&gt;2),E52-2,E52))))</f>
        <v>2</v>
      </c>
      <c r="F53" s="232">
        <f>IF(A53&lt;&gt;A52,IF(OR(C53="NO",AND(C53="SI",OR(D53&lt;51,D53=51))),'ANALISIS DE RIESGOS'!F41,IF(AND(C53="SI",AND(D53&gt;51,OR(D53&lt;75,D53=75)),'ANALISIS DE RIESGOS'!F41&gt;1),'ANALISIS DE RIESGOS'!F41-1,IF(AND(C53="SI",D53&gt;75,'ANALISIS DE RIESGOS'!F41&gt;2),'ANALISIS DE RIESGOS'!F41-2,'ANALISIS DE RIESGOS'!F41))),IF(OR(C53="NO",AND(C53="SI",OR(D53&lt;51,D53=51))),F52,IF(AND(C53="SI",AND(D53&gt;51,OR(D53&lt;75,D53=75)),F52&gt;1),F52-1,IF(AND(C53="SI",D53&gt;75,F52&gt;2),F52-2,F52))))</f>
        <v>2</v>
      </c>
      <c r="G53" s="225"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3" ht="15.75" thickBot="1" x14ac:dyDescent="0.3">
      <c r="A54" s="234">
        <v>34</v>
      </c>
      <c r="B54" s="85" t="s">
        <v>98</v>
      </c>
      <c r="C54" s="85" t="s">
        <v>98</v>
      </c>
      <c r="D54" s="216">
        <f>SUM(IF('VALORACIÓN DE CONTROL DE RIESGO'!D54="Automatico",15,IF('VALORACIÓN DE CONTROL DE RIESGO'!D54="Manual",10,0)),(IF('VALORACIÓN DE CONTROL DE RIESGO'!E54="SI",15,0)),(IF('VALORACIÓN DE CONTROL DE RIESGO'!F54="",0,5)),(IF('VALORACIÓN DE CONTROL DE RIESGO'!G54="SI",10,0)),(IF('VALORACIÓN DE CONTROL DE RIESGO'!H54="SI",30,0)),(IF('VALORACIÓN DE CONTROL DE RIESGO'!I54="Mensual",15,IF('VALORACIÓN DE CONTROL DE RIESGO'!I54="Trimestral",11,IF('VALORACIÓN DE CONTROL DE RIESGO'!I54="Semestral",8,IF('VALORACIÓN DE CONTROL DE RIESGO'!I54="Anual",4))))))</f>
        <v>86</v>
      </c>
      <c r="E54" s="216">
        <f>IF(A54&lt;&gt;A53,(IF(OR(B54="NO",AND(B54="SI",OR(D54&lt;51,D54=51))),'ANALISIS DE RIESGOS'!E42,IF(AND(B54="SI",AND(D54&gt;51,OR(D54&lt;75,D54=75)),'ANALISIS DE RIESGOS'!E42&gt;1),'ANALISIS DE RIESGOS'!E42-1,IF(AND(B54="SI",D54&gt;75,'ANALISIS DE RIESGOS'!E42&gt;2),'ANALISIS DE RIESGOS'!E42-2,'ANALISIS DE RIESGOS'!E42)))),IF(OR(B54="NO",AND(B54="SI",OR(D54&lt;51,D54=51)),E53="1"),E53,IF(AND(B54="SI",AND(D54&gt;51,OR(D54&lt;75,D54=75)),E53&gt;1),E53-1,IF(AND(B54="SI",D54&gt;75,E53&gt;2),E53-2,E53))))</f>
        <v>2</v>
      </c>
      <c r="F54" s="217">
        <f>IF(A54&lt;&gt;A53,IF(OR(C54="NO",AND(C54="SI",OR(D54&lt;51,D54=51))),'ANALISIS DE RIESGOS'!F42,IF(AND(C54="SI",AND(D54&gt;51,OR(D54&lt;75,D54=75)),'ANALISIS DE RIESGOS'!F42&gt;1),'ANALISIS DE RIESGOS'!F42-1,IF(AND(C54="SI",D54&gt;75,'ANALISIS DE RIESGOS'!F42&gt;2),'ANALISIS DE RIESGOS'!F42-2,'ANALISIS DE RIESGOS'!F42))),IF(OR(C54="NO",AND(C54="SI",OR(D54&lt;51,D54=51))),F53,IF(AND(C54="SI",AND(D54&gt;51,OR(D54&lt;75,D54=75)),F53&gt;1),F53-1,IF(AND(C54="SI",D54&gt;75,F53&gt;2),F53-2,F53))))</f>
        <v>2</v>
      </c>
      <c r="G54" s="159"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H54" s="8"/>
      <c r="I54" s="12"/>
      <c r="J54" s="8"/>
      <c r="K54" s="8"/>
      <c r="L54" s="8"/>
      <c r="M54" s="8"/>
      <c r="N54" s="8"/>
      <c r="O54" s="8"/>
      <c r="P54" s="8"/>
      <c r="Q54" s="8"/>
      <c r="R54" s="8"/>
      <c r="S54" s="8"/>
      <c r="T54" s="8"/>
      <c r="U54" s="8"/>
      <c r="V54" s="8"/>
      <c r="W54" s="8"/>
      <c r="X54" s="8"/>
      <c r="Y54" s="8"/>
      <c r="Z54" s="8"/>
      <c r="AA54" s="8"/>
      <c r="AB54" s="8"/>
      <c r="AC54" s="8"/>
      <c r="AD54" s="8"/>
      <c r="AE54" s="8"/>
      <c r="AF54" s="8"/>
      <c r="AG54" s="8"/>
    </row>
    <row r="55" spans="1:33" x14ac:dyDescent="0.25">
      <c r="A55" s="229">
        <v>35</v>
      </c>
      <c r="B55" s="210" t="s">
        <v>98</v>
      </c>
      <c r="C55" s="210" t="s">
        <v>98</v>
      </c>
      <c r="D55" s="211">
        <f>SUM(IF('VALORACIÓN DE CONTROL DE RIESGO'!D55="Automatico",15,IF('VALORACIÓN DE CONTROL DE RIESGO'!D55="Manual",10,0)),(IF('VALORACIÓN DE CONTROL DE RIESGO'!E55="SI",15,0)),(IF('VALORACIÓN DE CONTROL DE RIESGO'!F55="",0,5)),(IF('VALORACIÓN DE CONTROL DE RIESGO'!G55="SI",10,0)),(IF('VALORACIÓN DE CONTROL DE RIESGO'!H55="SI",30,0)),(IF('VALORACIÓN DE CONTROL DE RIESGO'!I55="Mensual",15,IF('VALORACIÓN DE CONTROL DE RIESGO'!I55="Trimestral",11,IF('VALORACIÓN DE CONTROL DE RIESGO'!I55="Semestral",8,IF('VALORACIÓN DE CONTROL DE RIESGO'!I55="Anual",4))))))</f>
        <v>86</v>
      </c>
      <c r="E55" s="211">
        <f>IF(A55&lt;&gt;A54,(IF(OR(B55="NO",AND(B55="SI",OR(D55&lt;51,D55=51))),'ANALISIS DE RIESGOS'!E43,IF(AND(B55="SI",AND(D55&gt;51,OR(D55&lt;75,D55=75)),'ANALISIS DE RIESGOS'!E43&gt;1),'ANALISIS DE RIESGOS'!E43-1,IF(AND(B55="SI",D55&gt;75,'ANALISIS DE RIESGOS'!E43&gt;2),'ANALISIS DE RIESGOS'!E43-2,'ANALISIS DE RIESGOS'!E43)))),IF(OR(B55="NO",AND(B55="SI",OR(D55&lt;51,D55=51)),E54="1"),E54,IF(AND(B55="SI",AND(D55&gt;51,OR(D55&lt;75,D55=75)),E54&gt;1),E54-1,IF(AND(B55="SI",D55&gt;75,E54&gt;2),E54-2,E54))))</f>
        <v>2</v>
      </c>
      <c r="F55" s="212">
        <f>IF(A55&lt;&gt;A54,IF(OR(C55="NO",AND(C55="SI",OR(D55&lt;51,D55=51))),'ANALISIS DE RIESGOS'!F43,IF(AND(C55="SI",AND(D55&gt;51,OR(D55&lt;75,D55=75)),'ANALISIS DE RIESGOS'!F43&gt;1),'ANALISIS DE RIESGOS'!F43-1,IF(AND(C55="SI",D55&gt;75,'ANALISIS DE RIESGOS'!F43&gt;2),'ANALISIS DE RIESGOS'!F43-2,'ANALISIS DE RIESGOS'!F43))),IF(OR(C55="NO",AND(C55="SI",OR(D55&lt;51,D55=51))),F54,IF(AND(C55="SI",AND(D55&gt;51,OR(D55&lt;75,D55=75)),F54&gt;1),F54-1,IF(AND(C55="SI",D55&gt;75,F54&gt;2),F54-2,F54))))</f>
        <v>2</v>
      </c>
      <c r="G55" s="225"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1:33" ht="15.75" thickBot="1" x14ac:dyDescent="0.3">
      <c r="A56" s="234">
        <v>36</v>
      </c>
      <c r="B56" s="76" t="s">
        <v>98</v>
      </c>
      <c r="C56" s="76" t="s">
        <v>98</v>
      </c>
      <c r="D56" s="214">
        <f>SUM(IF('VALORACIÓN DE CONTROL DE RIESGO'!D56="Automatico",15,IF('VALORACIÓN DE CONTROL DE RIESGO'!D56="Manual",10,0)),(IF('VALORACIÓN DE CONTROL DE RIESGO'!E56="SI",15,0)),(IF('VALORACIÓN DE CONTROL DE RIESGO'!F56="",0,5)),(IF('VALORACIÓN DE CONTROL DE RIESGO'!G56="SI",10,0)),(IF('VALORACIÓN DE CONTROL DE RIESGO'!H56="SI",30,0)),(IF('VALORACIÓN DE CONTROL DE RIESGO'!I56="Mensual",15,IF('VALORACIÓN DE CONTROL DE RIESGO'!I56="Trimestral",11,IF('VALORACIÓN DE CONTROL DE RIESGO'!I56="Semestral",8,IF('VALORACIÓN DE CONTROL DE RIESGO'!I56="Anual",4))))))</f>
        <v>86</v>
      </c>
      <c r="E56" s="214">
        <f>IF(A56&lt;&gt;A55,(IF(OR(B56="NO",AND(B56="SI",OR(D56&lt;51,D56=51))),'ANALISIS DE RIESGOS'!E44,IF(AND(B56="SI",AND(D56&gt;51,OR(D56&lt;75,D56=75)),'ANALISIS DE RIESGOS'!E44&gt;1),'ANALISIS DE RIESGOS'!E44-1,IF(AND(B56="SI",D56&gt;75,'ANALISIS DE RIESGOS'!E44&gt;2),'ANALISIS DE RIESGOS'!E44-2,'ANALISIS DE RIESGOS'!E44)))),IF(OR(B56="NO",AND(B56="SI",OR(D56&lt;51,D56=51)),E55="1"),E55,IF(AND(B56="SI",AND(D56&gt;51,OR(D56&lt;75,D56=75)),E55&gt;1),E55-1,IF(AND(B56="SI",D56&gt;75,E55&gt;2),E55-2,E55))))</f>
        <v>2</v>
      </c>
      <c r="F56" s="215">
        <f>IF(A56&lt;&gt;A55,IF(OR(C56="NO",AND(C56="SI",OR(D56&lt;51,D56=51))),'ANALISIS DE RIESGOS'!F44,IF(AND(C56="SI",AND(D56&gt;51,OR(D56&lt;75,D56=75)),'ANALISIS DE RIESGOS'!F44&gt;1),'ANALISIS DE RIESGOS'!F44-1,IF(AND(C56="SI",D56&gt;75,'ANALISIS DE RIESGOS'!F44&gt;2),'ANALISIS DE RIESGOS'!F44-2,'ANALISIS DE RIESGOS'!F44))),IF(OR(C56="NO",AND(C56="SI",OR(D56&lt;51,D56=51))),F55,IF(AND(C56="SI",AND(D56&gt;51,OR(D56&lt;75,D56=75)),F55&gt;1),F55-1,IF(AND(C56="SI",D56&gt;75,F55&gt;2),F55-2,F55))))</f>
        <v>2</v>
      </c>
      <c r="G56" s="159"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H56" s="8"/>
      <c r="I56" s="8"/>
      <c r="J56" s="8"/>
      <c r="K56" s="8"/>
      <c r="L56" s="8"/>
      <c r="M56" s="8"/>
      <c r="N56" s="8"/>
      <c r="O56" s="8"/>
      <c r="P56" s="8"/>
      <c r="Q56" s="8"/>
      <c r="R56" s="8"/>
      <c r="S56" s="8"/>
      <c r="T56" s="8"/>
      <c r="U56" s="8"/>
      <c r="V56" s="8"/>
      <c r="W56" s="8"/>
      <c r="X56" s="8"/>
      <c r="Y56" s="8"/>
      <c r="Z56" s="8"/>
      <c r="AA56" s="8"/>
      <c r="AB56" s="8"/>
      <c r="AC56" s="8"/>
      <c r="AD56" s="8"/>
      <c r="AE56" s="8"/>
      <c r="AF56" s="8"/>
      <c r="AG56" s="8"/>
    </row>
    <row r="57" spans="1:33"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row>
    <row r="58" spans="1:33" ht="15.75" thickBot="1" x14ac:dyDescent="0.3">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row>
    <row r="59" spans="1:33" ht="15.75" thickBot="1" x14ac:dyDescent="0.3">
      <c r="A59" s="8"/>
      <c r="B59" s="8"/>
      <c r="C59" s="8"/>
      <c r="D59" s="8"/>
      <c r="E59" s="8"/>
      <c r="F59" s="59"/>
      <c r="G59" s="8"/>
      <c r="H59" s="8"/>
      <c r="I59" s="8"/>
      <c r="J59" s="8"/>
      <c r="K59" s="8"/>
      <c r="L59" s="8"/>
      <c r="M59" s="8"/>
      <c r="N59" s="8"/>
      <c r="O59" s="8"/>
      <c r="P59" s="8"/>
      <c r="Q59" s="8"/>
      <c r="R59" s="8"/>
      <c r="S59" s="8"/>
      <c r="T59" s="8"/>
      <c r="U59" s="8"/>
      <c r="V59" s="8"/>
      <c r="W59" s="8"/>
      <c r="X59" s="8"/>
      <c r="Y59" s="8"/>
      <c r="Z59" s="8"/>
      <c r="AA59" s="8"/>
      <c r="AB59" s="8"/>
      <c r="AC59" s="8"/>
      <c r="AD59" s="8"/>
      <c r="AE59" s="8"/>
      <c r="AF59" s="8"/>
      <c r="AG59" s="8"/>
    </row>
    <row r="60" spans="1:33"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row>
    <row r="61" spans="1:33"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row>
    <row r="62" spans="1:33"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row>
    <row r="63" spans="1:33" x14ac:dyDescent="0.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row>
    <row r="64" spans="1:33" x14ac:dyDescent="0.25">
      <c r="A64" s="8"/>
      <c r="B64" s="8"/>
      <c r="C64" s="8"/>
      <c r="D64" s="8"/>
      <c r="E64" s="8"/>
      <c r="F64" s="8"/>
      <c r="G64" s="8"/>
      <c r="H64" s="8"/>
      <c r="I64" s="8"/>
      <c r="J64" s="8"/>
      <c r="K64" s="8"/>
      <c r="L64" s="8"/>
      <c r="M64" s="8"/>
      <c r="N64" s="8"/>
      <c r="O64" s="8"/>
      <c r="P64" s="8"/>
      <c r="Q64" s="8"/>
      <c r="R64" s="8"/>
      <c r="S64" s="8"/>
      <c r="T64" s="8"/>
      <c r="U64" s="8"/>
      <c r="V64" s="8"/>
    </row>
    <row r="65" spans="1:22" x14ac:dyDescent="0.25">
      <c r="A65" s="8"/>
      <c r="B65" s="8"/>
      <c r="C65" s="8"/>
      <c r="D65" s="8"/>
      <c r="E65" s="8"/>
      <c r="F65" s="8"/>
      <c r="G65" s="8"/>
      <c r="H65" s="8"/>
      <c r="I65" s="8"/>
      <c r="J65" s="8"/>
      <c r="K65" s="8"/>
      <c r="L65" s="8"/>
      <c r="M65" s="8"/>
      <c r="N65" s="8"/>
      <c r="O65" s="8"/>
      <c r="P65" s="8"/>
      <c r="Q65" s="8"/>
      <c r="R65" s="8"/>
      <c r="S65" s="8"/>
      <c r="T65" s="8"/>
      <c r="U65" s="8"/>
      <c r="V65" s="8"/>
    </row>
    <row r="66" spans="1:22" x14ac:dyDescent="0.25">
      <c r="A66" s="8"/>
      <c r="B66" s="8"/>
      <c r="C66" s="8"/>
      <c r="D66" s="8"/>
      <c r="E66" s="8"/>
      <c r="F66" s="8"/>
      <c r="G66" s="8"/>
      <c r="H66" s="8"/>
      <c r="I66" s="8"/>
      <c r="J66" s="8"/>
      <c r="K66" s="8"/>
      <c r="L66" s="8"/>
      <c r="M66" s="8"/>
      <c r="N66" s="8"/>
      <c r="O66" s="8"/>
      <c r="P66" s="8"/>
      <c r="Q66" s="8"/>
      <c r="R66" s="8"/>
      <c r="S66" s="8"/>
      <c r="T66" s="8"/>
      <c r="U66" s="8"/>
      <c r="V66" s="8"/>
    </row>
    <row r="67" spans="1:22" x14ac:dyDescent="0.25">
      <c r="A67" s="8"/>
      <c r="B67" s="8"/>
      <c r="C67" s="8"/>
      <c r="D67" s="8"/>
      <c r="E67" s="8"/>
      <c r="F67" s="8"/>
      <c r="G67" s="8"/>
      <c r="H67" s="8"/>
      <c r="I67" s="8"/>
      <c r="J67" s="8"/>
      <c r="K67" s="8"/>
      <c r="L67" s="8"/>
      <c r="M67" s="8"/>
      <c r="N67" s="8"/>
      <c r="O67" s="8"/>
      <c r="P67" s="8"/>
      <c r="Q67" s="8"/>
      <c r="R67" s="8"/>
      <c r="S67" s="8"/>
      <c r="T67" s="8"/>
      <c r="U67" s="8"/>
      <c r="V67" s="8"/>
    </row>
    <row r="68" spans="1:22" x14ac:dyDescent="0.25">
      <c r="A68" s="8"/>
      <c r="B68" s="8"/>
      <c r="C68" s="8"/>
      <c r="D68" s="8"/>
      <c r="E68" s="8"/>
      <c r="F68" s="8"/>
      <c r="G68" s="8"/>
      <c r="H68" s="8"/>
      <c r="I68" s="8"/>
      <c r="J68" s="8"/>
      <c r="K68" s="8"/>
      <c r="L68" s="8"/>
      <c r="M68" s="8"/>
      <c r="N68" s="8"/>
      <c r="O68" s="8"/>
      <c r="P68" s="8"/>
      <c r="Q68" s="8"/>
      <c r="R68" s="8"/>
      <c r="S68" s="8"/>
      <c r="T68" s="8"/>
      <c r="U68" s="8"/>
      <c r="V68" s="8"/>
    </row>
    <row r="69" spans="1:22" x14ac:dyDescent="0.25">
      <c r="A69" s="8"/>
      <c r="B69" s="8"/>
      <c r="C69" s="8"/>
      <c r="D69" s="8"/>
      <c r="E69" s="8"/>
      <c r="F69" s="8"/>
      <c r="G69" s="8"/>
      <c r="H69" s="8"/>
      <c r="I69" s="8"/>
      <c r="J69" s="8"/>
      <c r="K69" s="8"/>
      <c r="L69" s="8"/>
      <c r="M69" s="8"/>
      <c r="N69" s="8"/>
      <c r="O69" s="8"/>
      <c r="P69" s="8"/>
      <c r="Q69" s="8"/>
      <c r="R69" s="8"/>
      <c r="S69" s="8"/>
      <c r="T69" s="8"/>
      <c r="U69" s="8"/>
      <c r="V69" s="8"/>
    </row>
    <row r="70" spans="1:22" x14ac:dyDescent="0.25">
      <c r="A70" s="8"/>
      <c r="B70" s="8"/>
      <c r="C70" s="8"/>
      <c r="D70" s="8"/>
      <c r="E70" s="8"/>
      <c r="F70" s="8"/>
      <c r="G70" s="8"/>
      <c r="H70" s="8"/>
      <c r="I70" s="8"/>
      <c r="J70" s="8"/>
      <c r="K70" s="8"/>
      <c r="L70" s="8"/>
      <c r="M70" s="8"/>
      <c r="N70" s="8"/>
      <c r="O70" s="8"/>
      <c r="P70" s="8"/>
      <c r="Q70" s="8"/>
      <c r="R70" s="8"/>
      <c r="S70" s="8"/>
      <c r="T70" s="8"/>
      <c r="U70" s="8"/>
      <c r="V70" s="8"/>
    </row>
    <row r="71" spans="1:22" x14ac:dyDescent="0.25">
      <c r="A71" s="8"/>
      <c r="B71" s="8"/>
      <c r="C71" s="8"/>
      <c r="D71" s="8"/>
      <c r="E71" s="8"/>
      <c r="F71" s="8"/>
      <c r="G71" s="8"/>
      <c r="H71" s="8"/>
      <c r="I71" s="8"/>
      <c r="J71" s="8"/>
      <c r="K71" s="8"/>
      <c r="L71" s="8"/>
      <c r="M71" s="8"/>
      <c r="N71" s="8"/>
      <c r="O71" s="8"/>
      <c r="P71" s="8"/>
      <c r="Q71" s="8"/>
      <c r="R71" s="8"/>
      <c r="S71" s="8"/>
      <c r="T71" s="8"/>
      <c r="U71" s="8"/>
      <c r="V71" s="8"/>
    </row>
    <row r="72" spans="1:22" x14ac:dyDescent="0.25">
      <c r="A72" s="8"/>
      <c r="B72" s="8"/>
      <c r="C72" s="8"/>
      <c r="D72" s="8"/>
      <c r="E72" s="8"/>
      <c r="F72" s="8"/>
      <c r="G72" s="8"/>
      <c r="H72" s="8"/>
      <c r="I72" s="8"/>
      <c r="J72" s="8"/>
      <c r="K72" s="8"/>
      <c r="L72" s="8"/>
      <c r="M72" s="8"/>
      <c r="N72" s="8"/>
      <c r="O72" s="8"/>
      <c r="P72" s="8"/>
      <c r="Q72" s="8"/>
      <c r="R72" s="8"/>
      <c r="S72" s="8"/>
      <c r="T72" s="8"/>
      <c r="U72" s="8"/>
      <c r="V72" s="8"/>
    </row>
    <row r="73" spans="1:22" x14ac:dyDescent="0.25">
      <c r="A73" s="8"/>
      <c r="B73" s="8"/>
      <c r="C73" s="8"/>
      <c r="D73" s="8"/>
      <c r="E73" s="8"/>
      <c r="F73" s="8"/>
      <c r="G73" s="8"/>
      <c r="H73" s="8"/>
      <c r="I73" s="8"/>
      <c r="J73" s="8"/>
      <c r="K73" s="8"/>
      <c r="L73" s="8"/>
      <c r="M73" s="8"/>
      <c r="N73" s="8"/>
      <c r="O73" s="8"/>
      <c r="P73" s="8"/>
      <c r="Q73" s="8"/>
      <c r="R73" s="8"/>
      <c r="S73" s="8"/>
      <c r="T73" s="8"/>
      <c r="U73" s="8"/>
      <c r="V73" s="8"/>
    </row>
    <row r="74" spans="1:22" x14ac:dyDescent="0.25">
      <c r="A74" s="8"/>
      <c r="B74" s="8"/>
      <c r="C74" s="8"/>
      <c r="D74" s="8"/>
      <c r="E74" s="8"/>
      <c r="F74" s="8"/>
      <c r="G74" s="8"/>
      <c r="H74" s="8"/>
      <c r="I74" s="8"/>
      <c r="J74" s="8"/>
      <c r="K74" s="8"/>
      <c r="L74" s="8"/>
      <c r="M74" s="8"/>
      <c r="N74" s="8"/>
      <c r="O74" s="8"/>
      <c r="P74" s="8"/>
      <c r="Q74" s="8"/>
      <c r="R74" s="8"/>
      <c r="S74" s="8"/>
      <c r="T74" s="8"/>
      <c r="U74" s="8"/>
      <c r="V74" s="8"/>
    </row>
    <row r="75" spans="1:22" x14ac:dyDescent="0.25">
      <c r="A75" s="8"/>
      <c r="B75" s="8"/>
      <c r="C75" s="8"/>
      <c r="D75" s="8"/>
      <c r="E75" s="8"/>
      <c r="F75" s="8"/>
      <c r="G75" s="8"/>
      <c r="H75" s="8"/>
      <c r="I75" s="8"/>
      <c r="J75" s="8"/>
      <c r="K75" s="8"/>
      <c r="L75" s="8"/>
      <c r="M75" s="8"/>
      <c r="N75" s="8"/>
      <c r="O75" s="8"/>
      <c r="P75" s="8"/>
      <c r="Q75" s="8"/>
      <c r="R75" s="8"/>
      <c r="S75" s="8"/>
      <c r="T75" s="8"/>
      <c r="U75" s="8"/>
      <c r="V75" s="8"/>
    </row>
    <row r="76" spans="1:22" x14ac:dyDescent="0.25">
      <c r="A76" s="8"/>
      <c r="B76" s="8"/>
      <c r="C76" s="8"/>
      <c r="D76" s="8"/>
      <c r="E76" s="8"/>
      <c r="F76" s="8"/>
      <c r="G76" s="8"/>
      <c r="H76" s="8"/>
      <c r="I76" s="8"/>
      <c r="J76" s="8"/>
      <c r="K76" s="8"/>
      <c r="L76" s="8"/>
      <c r="M76" s="8"/>
      <c r="N76" s="8"/>
      <c r="O76" s="8"/>
      <c r="P76" s="8"/>
      <c r="Q76" s="8"/>
      <c r="R76" s="8"/>
      <c r="S76" s="8"/>
      <c r="T76" s="8"/>
      <c r="U76" s="8"/>
      <c r="V76" s="8"/>
    </row>
    <row r="77" spans="1:22" x14ac:dyDescent="0.25">
      <c r="A77" s="8"/>
      <c r="B77" s="8"/>
      <c r="C77" s="8"/>
      <c r="D77" s="8"/>
      <c r="E77" s="8"/>
      <c r="F77" s="8"/>
      <c r="G77" s="8"/>
      <c r="H77" s="8"/>
      <c r="I77" s="8"/>
      <c r="J77" s="8"/>
      <c r="K77" s="8"/>
      <c r="L77" s="8"/>
      <c r="M77" s="8"/>
      <c r="N77" s="8"/>
      <c r="O77" s="8"/>
      <c r="P77" s="8"/>
      <c r="Q77" s="8"/>
      <c r="R77" s="8"/>
      <c r="S77" s="8"/>
      <c r="T77" s="8"/>
      <c r="U77" s="8"/>
      <c r="V77" s="8"/>
    </row>
    <row r="78" spans="1:22" x14ac:dyDescent="0.25">
      <c r="A78" s="8"/>
      <c r="B78" s="8"/>
      <c r="C78" s="8"/>
      <c r="D78" s="8"/>
      <c r="E78" s="8"/>
      <c r="F78" s="8"/>
      <c r="G78" s="8"/>
      <c r="H78" s="8"/>
      <c r="I78" s="8"/>
      <c r="J78" s="8"/>
      <c r="K78" s="8"/>
      <c r="L78" s="8"/>
      <c r="M78" s="8"/>
      <c r="N78" s="8"/>
      <c r="O78" s="8"/>
      <c r="P78" s="8"/>
      <c r="Q78" s="8"/>
      <c r="R78" s="8"/>
      <c r="S78" s="8"/>
      <c r="T78" s="8"/>
      <c r="U78" s="8"/>
      <c r="V78" s="8"/>
    </row>
    <row r="79" spans="1:22" x14ac:dyDescent="0.25">
      <c r="A79" s="8"/>
      <c r="B79" s="8"/>
      <c r="C79" s="8"/>
      <c r="D79" s="8"/>
      <c r="E79" s="8"/>
      <c r="F79" s="8"/>
      <c r="G79" s="8"/>
      <c r="H79" s="8"/>
      <c r="I79" s="8"/>
      <c r="J79" s="8"/>
      <c r="K79" s="8"/>
      <c r="L79" s="8"/>
      <c r="M79" s="8"/>
      <c r="N79" s="8"/>
      <c r="O79" s="8"/>
      <c r="P79" s="8"/>
      <c r="Q79" s="8"/>
      <c r="R79" s="8"/>
      <c r="S79" s="8"/>
      <c r="T79" s="8"/>
      <c r="U79" s="8"/>
      <c r="V79" s="8"/>
    </row>
    <row r="80" spans="1:22" x14ac:dyDescent="0.25">
      <c r="A80" s="8"/>
      <c r="B80" s="8"/>
      <c r="C80" s="8"/>
      <c r="D80" s="8"/>
      <c r="E80" s="8"/>
      <c r="F80" s="8"/>
      <c r="G80" s="8"/>
      <c r="H80" s="8"/>
      <c r="I80" s="8"/>
      <c r="J80" s="8"/>
      <c r="K80" s="8"/>
      <c r="L80" s="8"/>
      <c r="M80" s="8"/>
      <c r="N80" s="8"/>
      <c r="O80" s="8"/>
      <c r="P80" s="8"/>
      <c r="Q80" s="8"/>
      <c r="R80" s="8"/>
      <c r="S80" s="8"/>
      <c r="T80" s="8"/>
      <c r="U80" s="8"/>
      <c r="V80" s="8"/>
    </row>
    <row r="81" spans="1:22" x14ac:dyDescent="0.25">
      <c r="A81" s="8"/>
      <c r="B81" s="8"/>
      <c r="C81" s="8"/>
      <c r="D81" s="8"/>
      <c r="E81" s="8"/>
      <c r="F81" s="8"/>
      <c r="G81" s="8"/>
      <c r="H81" s="8"/>
      <c r="I81" s="8"/>
      <c r="J81" s="8"/>
      <c r="K81" s="8"/>
      <c r="L81" s="8"/>
      <c r="M81" s="8"/>
      <c r="N81" s="8"/>
      <c r="O81" s="8"/>
      <c r="P81" s="8"/>
      <c r="Q81" s="8"/>
      <c r="R81" s="8"/>
      <c r="S81" s="8"/>
      <c r="T81" s="8"/>
      <c r="U81" s="8"/>
      <c r="V81" s="8"/>
    </row>
    <row r="82" spans="1:22" x14ac:dyDescent="0.25">
      <c r="A82" s="8"/>
      <c r="B82" s="8"/>
      <c r="C82" s="8"/>
      <c r="D82" s="8"/>
      <c r="E82" s="8"/>
      <c r="F82" s="8"/>
      <c r="G82" s="8"/>
      <c r="H82" s="8"/>
      <c r="I82" s="8"/>
      <c r="J82" s="8"/>
      <c r="K82" s="8"/>
      <c r="L82" s="8"/>
      <c r="M82" s="8"/>
      <c r="N82" s="8"/>
      <c r="O82" s="8"/>
      <c r="P82" s="8"/>
      <c r="Q82" s="8"/>
      <c r="R82" s="8"/>
      <c r="S82" s="8"/>
      <c r="T82" s="8"/>
      <c r="U82" s="8"/>
      <c r="V82" s="8"/>
    </row>
    <row r="83" spans="1:22" x14ac:dyDescent="0.25">
      <c r="A83" s="8"/>
      <c r="B83" s="8"/>
      <c r="C83" s="8"/>
      <c r="D83" s="8"/>
      <c r="E83" s="8"/>
      <c r="F83" s="8"/>
      <c r="G83" s="8"/>
      <c r="H83" s="8"/>
      <c r="I83" s="8"/>
      <c r="J83" s="8"/>
      <c r="K83" s="8"/>
      <c r="L83" s="8"/>
      <c r="M83" s="8"/>
      <c r="N83" s="8"/>
      <c r="O83" s="8"/>
      <c r="P83" s="8"/>
      <c r="Q83" s="8"/>
      <c r="R83" s="8"/>
      <c r="S83" s="8"/>
      <c r="T83" s="8"/>
      <c r="U83" s="8"/>
      <c r="V83" s="8"/>
    </row>
    <row r="84" spans="1:22" x14ac:dyDescent="0.25">
      <c r="A84" s="8"/>
      <c r="B84" s="8"/>
      <c r="C84" s="8"/>
      <c r="D84" s="8"/>
      <c r="E84" s="8"/>
      <c r="F84" s="8"/>
      <c r="G84" s="8"/>
      <c r="H84" s="8"/>
      <c r="I84" s="8"/>
      <c r="J84" s="8"/>
      <c r="K84" s="8"/>
      <c r="L84" s="8"/>
      <c r="M84" s="8"/>
      <c r="N84" s="8"/>
      <c r="O84" s="8"/>
      <c r="P84" s="8"/>
      <c r="Q84" s="8"/>
      <c r="R84" s="8"/>
      <c r="S84" s="8"/>
      <c r="T84" s="8"/>
      <c r="U84" s="8"/>
      <c r="V84" s="8"/>
    </row>
    <row r="85" spans="1:22" x14ac:dyDescent="0.25">
      <c r="A85" s="8"/>
      <c r="B85" s="8"/>
      <c r="C85" s="8"/>
      <c r="D85" s="8"/>
      <c r="E85" s="8"/>
      <c r="F85" s="8"/>
      <c r="G85" s="8"/>
      <c r="H85" s="8"/>
      <c r="I85" s="8"/>
      <c r="J85" s="8"/>
      <c r="K85" s="8"/>
      <c r="L85" s="8"/>
      <c r="M85" s="8"/>
      <c r="N85" s="8"/>
      <c r="O85" s="8"/>
      <c r="P85" s="8"/>
      <c r="Q85" s="8"/>
      <c r="R85" s="8"/>
      <c r="S85" s="8"/>
      <c r="T85" s="8"/>
      <c r="U85" s="8"/>
      <c r="V85" s="8"/>
    </row>
    <row r="86" spans="1:22" x14ac:dyDescent="0.25">
      <c r="A86" s="8"/>
      <c r="B86" s="8"/>
      <c r="C86" s="8"/>
      <c r="D86" s="8"/>
      <c r="E86" s="8"/>
      <c r="F86" s="8"/>
      <c r="G86" s="8"/>
      <c r="H86" s="8"/>
      <c r="I86" s="8"/>
      <c r="J86" s="8"/>
      <c r="K86" s="8"/>
      <c r="L86" s="8"/>
      <c r="M86" s="8"/>
      <c r="N86" s="8"/>
      <c r="O86" s="8"/>
      <c r="P86" s="8"/>
      <c r="Q86" s="8"/>
      <c r="R86" s="8"/>
      <c r="S86" s="8"/>
      <c r="T86" s="8"/>
      <c r="U86" s="8"/>
      <c r="V86" s="8"/>
    </row>
    <row r="87" spans="1:22" x14ac:dyDescent="0.25">
      <c r="A87" s="8"/>
      <c r="B87" s="8"/>
      <c r="C87" s="8"/>
      <c r="D87" s="8"/>
      <c r="E87" s="8"/>
      <c r="F87" s="8"/>
      <c r="G87" s="8"/>
      <c r="H87" s="8"/>
      <c r="I87" s="8"/>
      <c r="J87" s="8"/>
      <c r="K87" s="8"/>
      <c r="L87" s="8"/>
      <c r="M87" s="8"/>
      <c r="N87" s="8"/>
      <c r="O87" s="8"/>
      <c r="P87" s="8"/>
      <c r="Q87" s="8"/>
      <c r="R87" s="8"/>
      <c r="S87" s="8"/>
      <c r="T87" s="8"/>
      <c r="U87" s="8"/>
      <c r="V87" s="8"/>
    </row>
    <row r="88" spans="1:22" x14ac:dyDescent="0.25">
      <c r="A88" s="8"/>
      <c r="B88" s="8"/>
      <c r="C88" s="8"/>
      <c r="D88" s="8"/>
      <c r="E88" s="8"/>
      <c r="F88" s="8"/>
      <c r="G88" s="8"/>
      <c r="H88" s="8"/>
      <c r="I88" s="8"/>
      <c r="J88" s="8"/>
      <c r="K88" s="8"/>
      <c r="L88" s="8"/>
      <c r="M88" s="8"/>
      <c r="N88" s="8"/>
      <c r="O88" s="8"/>
      <c r="P88" s="8"/>
      <c r="Q88" s="8"/>
      <c r="R88" s="8"/>
      <c r="S88" s="8"/>
      <c r="T88" s="8"/>
      <c r="U88" s="8"/>
      <c r="V88" s="8"/>
    </row>
    <row r="89" spans="1:22" x14ac:dyDescent="0.25">
      <c r="A89" s="8"/>
      <c r="B89" s="8"/>
      <c r="C89" s="8"/>
      <c r="D89" s="8"/>
      <c r="E89" s="8"/>
      <c r="F89" s="8"/>
      <c r="G89" s="8"/>
      <c r="H89" s="8"/>
      <c r="I89" s="8"/>
      <c r="J89" s="8"/>
      <c r="K89" s="8"/>
      <c r="L89" s="8"/>
      <c r="M89" s="8"/>
      <c r="N89" s="8"/>
      <c r="O89" s="8"/>
      <c r="P89" s="8"/>
      <c r="Q89" s="8"/>
      <c r="R89" s="8"/>
      <c r="S89" s="8"/>
      <c r="T89" s="8"/>
      <c r="U89" s="8"/>
      <c r="V89" s="8"/>
    </row>
    <row r="90" spans="1:22" x14ac:dyDescent="0.25">
      <c r="A90" s="8"/>
      <c r="B90" s="8"/>
      <c r="C90" s="8"/>
      <c r="D90" s="8"/>
      <c r="E90" s="8"/>
      <c r="F90" s="8"/>
      <c r="G90" s="8"/>
      <c r="H90" s="8"/>
      <c r="I90" s="8"/>
      <c r="J90" s="8"/>
      <c r="K90" s="8"/>
      <c r="L90" s="8"/>
      <c r="M90" s="8"/>
      <c r="N90" s="8"/>
      <c r="O90" s="8"/>
      <c r="P90" s="8"/>
      <c r="Q90" s="8"/>
      <c r="R90" s="8"/>
      <c r="S90" s="8"/>
      <c r="T90" s="8"/>
      <c r="U90" s="8"/>
      <c r="V90" s="8"/>
    </row>
    <row r="91" spans="1:22" x14ac:dyDescent="0.25">
      <c r="A91" s="8"/>
      <c r="B91" s="8"/>
      <c r="C91" s="8"/>
      <c r="D91" s="8"/>
      <c r="E91" s="8"/>
      <c r="F91" s="8"/>
      <c r="G91" s="8"/>
      <c r="H91" s="8"/>
      <c r="I91" s="8"/>
      <c r="J91" s="8"/>
      <c r="K91" s="8"/>
      <c r="L91" s="8"/>
      <c r="M91" s="8"/>
      <c r="N91" s="8"/>
      <c r="O91" s="8"/>
      <c r="P91" s="8"/>
      <c r="Q91" s="8"/>
      <c r="R91" s="8"/>
      <c r="S91" s="8"/>
      <c r="T91" s="8"/>
      <c r="U91" s="8"/>
      <c r="V91" s="8"/>
    </row>
    <row r="92" spans="1:22" x14ac:dyDescent="0.25">
      <c r="A92" s="8"/>
      <c r="B92" s="8"/>
      <c r="C92" s="8"/>
      <c r="D92" s="8"/>
      <c r="E92" s="8"/>
      <c r="F92" s="8"/>
      <c r="G92" s="8"/>
      <c r="H92" s="8"/>
      <c r="I92" s="8"/>
      <c r="J92" s="8"/>
      <c r="K92" s="8"/>
      <c r="L92" s="8"/>
      <c r="M92" s="8"/>
      <c r="N92" s="8"/>
      <c r="O92" s="8"/>
      <c r="P92" s="8"/>
      <c r="Q92" s="8"/>
      <c r="R92" s="8"/>
      <c r="S92" s="8"/>
      <c r="T92" s="8"/>
      <c r="U92" s="8"/>
      <c r="V92" s="8"/>
    </row>
    <row r="93" spans="1:22" x14ac:dyDescent="0.25">
      <c r="A93" s="8"/>
      <c r="B93" s="8"/>
      <c r="C93" s="8"/>
      <c r="D93" s="8"/>
      <c r="E93" s="8"/>
      <c r="F93" s="8"/>
      <c r="G93" s="8"/>
      <c r="H93" s="8"/>
      <c r="I93" s="8"/>
      <c r="J93" s="8"/>
      <c r="K93" s="8"/>
      <c r="L93" s="8"/>
      <c r="M93" s="8"/>
      <c r="N93" s="8"/>
      <c r="O93" s="8"/>
      <c r="P93" s="8"/>
      <c r="Q93" s="8"/>
      <c r="R93" s="8"/>
      <c r="S93" s="8"/>
      <c r="T93" s="8"/>
      <c r="U93" s="8"/>
      <c r="V93" s="8"/>
    </row>
    <row r="94" spans="1:22" x14ac:dyDescent="0.25">
      <c r="A94" s="8"/>
      <c r="B94" s="8"/>
      <c r="C94" s="8"/>
      <c r="D94" s="8"/>
      <c r="E94" s="8"/>
      <c r="F94" s="8"/>
      <c r="G94" s="8"/>
      <c r="H94" s="8"/>
      <c r="I94" s="8"/>
      <c r="J94" s="8"/>
      <c r="K94" s="8"/>
      <c r="L94" s="8"/>
      <c r="M94" s="8"/>
      <c r="N94" s="8"/>
      <c r="O94" s="8"/>
      <c r="P94" s="8"/>
      <c r="Q94" s="8"/>
      <c r="R94" s="8"/>
      <c r="S94" s="8"/>
      <c r="T94" s="8"/>
      <c r="U94" s="8"/>
      <c r="V94" s="8"/>
    </row>
    <row r="95" spans="1:22" x14ac:dyDescent="0.25">
      <c r="A95" s="8"/>
      <c r="B95" s="8"/>
      <c r="C95" s="8"/>
      <c r="D95" s="8"/>
      <c r="E95" s="8"/>
      <c r="F95" s="8"/>
      <c r="G95" s="8"/>
      <c r="H95" s="8"/>
      <c r="I95" s="8"/>
      <c r="J95" s="8"/>
      <c r="K95" s="8"/>
      <c r="L95" s="8"/>
      <c r="M95" s="8"/>
      <c r="N95" s="8"/>
      <c r="O95" s="8"/>
      <c r="P95" s="8"/>
      <c r="Q95" s="8"/>
      <c r="R95" s="8"/>
      <c r="S95" s="8"/>
      <c r="T95" s="8"/>
      <c r="U95" s="8"/>
      <c r="V95" s="8"/>
    </row>
    <row r="96" spans="1:22" x14ac:dyDescent="0.25">
      <c r="A96" s="8"/>
      <c r="B96" s="8"/>
      <c r="C96" s="8"/>
      <c r="D96" s="8"/>
      <c r="E96" s="8"/>
      <c r="F96" s="8"/>
      <c r="G96" s="8"/>
      <c r="H96" s="8"/>
      <c r="I96" s="8"/>
      <c r="J96" s="8"/>
      <c r="K96" s="8"/>
      <c r="L96" s="8"/>
      <c r="M96" s="8"/>
      <c r="N96" s="8"/>
      <c r="O96" s="8"/>
      <c r="P96" s="8"/>
      <c r="Q96" s="8"/>
      <c r="R96" s="8"/>
      <c r="S96" s="8"/>
      <c r="T96" s="8"/>
      <c r="U96" s="8"/>
      <c r="V96" s="8"/>
    </row>
    <row r="97" spans="1:22" x14ac:dyDescent="0.25">
      <c r="A97" s="8"/>
      <c r="B97" s="8"/>
      <c r="C97" s="8"/>
      <c r="D97" s="8"/>
      <c r="E97" s="8"/>
      <c r="F97" s="8"/>
      <c r="G97" s="8"/>
      <c r="H97" s="8"/>
      <c r="I97" s="8"/>
      <c r="J97" s="8"/>
      <c r="K97" s="8"/>
      <c r="L97" s="8"/>
      <c r="M97" s="8"/>
      <c r="N97" s="8"/>
      <c r="O97" s="8"/>
      <c r="P97" s="8"/>
      <c r="Q97" s="8"/>
      <c r="R97" s="8"/>
      <c r="S97" s="8"/>
      <c r="T97" s="8"/>
      <c r="U97" s="8"/>
      <c r="V97" s="8"/>
    </row>
    <row r="98" spans="1:22" x14ac:dyDescent="0.25">
      <c r="A98" s="8"/>
      <c r="B98" s="8"/>
      <c r="C98" s="8"/>
      <c r="D98" s="8"/>
      <c r="E98" s="8"/>
      <c r="F98" s="8"/>
      <c r="G98" s="8"/>
      <c r="H98" s="8"/>
      <c r="I98" s="8"/>
      <c r="J98" s="8"/>
      <c r="K98" s="8"/>
      <c r="L98" s="8"/>
      <c r="M98" s="8"/>
      <c r="N98" s="8"/>
      <c r="O98" s="8"/>
      <c r="P98" s="8"/>
      <c r="Q98" s="8"/>
      <c r="R98" s="8"/>
      <c r="S98" s="8"/>
      <c r="T98" s="8"/>
      <c r="U98" s="8"/>
      <c r="V98" s="8"/>
    </row>
    <row r="99" spans="1:22" x14ac:dyDescent="0.25">
      <c r="A99" s="8"/>
      <c r="B99" s="8"/>
      <c r="C99" s="8"/>
      <c r="D99" s="8"/>
      <c r="E99" s="8"/>
      <c r="F99" s="8"/>
      <c r="G99" s="8"/>
      <c r="H99" s="8"/>
      <c r="I99" s="8"/>
      <c r="J99" s="8"/>
      <c r="K99" s="8"/>
      <c r="L99" s="8"/>
      <c r="M99" s="8"/>
      <c r="N99" s="8"/>
      <c r="O99" s="8"/>
      <c r="P99" s="8"/>
      <c r="Q99" s="8"/>
      <c r="R99" s="8"/>
      <c r="S99" s="8"/>
      <c r="T99" s="8"/>
      <c r="U99" s="8"/>
      <c r="V99" s="8"/>
    </row>
    <row r="100" spans="1:22" x14ac:dyDescent="0.25">
      <c r="A100" s="8"/>
      <c r="B100" s="8"/>
      <c r="C100" s="8"/>
      <c r="D100" s="8"/>
      <c r="E100" s="8"/>
      <c r="F100" s="8"/>
      <c r="G100" s="8"/>
      <c r="H100" s="8"/>
      <c r="I100" s="8"/>
      <c r="J100" s="8"/>
      <c r="K100" s="8"/>
      <c r="L100" s="8"/>
      <c r="M100" s="8"/>
      <c r="N100" s="8"/>
      <c r="O100" s="8"/>
      <c r="P100" s="8"/>
      <c r="Q100" s="8"/>
      <c r="R100" s="8"/>
      <c r="S100" s="8"/>
      <c r="T100" s="8"/>
      <c r="U100" s="8"/>
      <c r="V100" s="8"/>
    </row>
    <row r="101" spans="1:22" x14ac:dyDescent="0.25">
      <c r="A101" s="8"/>
      <c r="B101" s="8"/>
      <c r="C101" s="8"/>
      <c r="D101" s="8"/>
      <c r="E101" s="8"/>
      <c r="F101" s="8"/>
      <c r="G101" s="8"/>
      <c r="H101" s="8"/>
      <c r="I101" s="8"/>
      <c r="J101" s="8"/>
      <c r="K101" s="8"/>
      <c r="L101" s="8"/>
      <c r="M101" s="8"/>
      <c r="N101" s="8"/>
      <c r="O101" s="8"/>
      <c r="P101" s="8"/>
      <c r="Q101" s="8"/>
      <c r="R101" s="8"/>
      <c r="S101" s="8"/>
      <c r="T101" s="8"/>
      <c r="U101" s="8"/>
      <c r="V101" s="8"/>
    </row>
    <row r="102" spans="1:22" x14ac:dyDescent="0.25">
      <c r="A102" s="8"/>
      <c r="B102" s="8"/>
      <c r="C102" s="8"/>
      <c r="D102" s="8"/>
      <c r="E102" s="8"/>
      <c r="F102" s="8"/>
      <c r="G102" s="8"/>
      <c r="H102" s="8"/>
      <c r="I102" s="8"/>
      <c r="J102" s="8"/>
      <c r="K102" s="8"/>
      <c r="L102" s="8"/>
      <c r="M102" s="8"/>
      <c r="N102" s="8"/>
      <c r="O102" s="8"/>
      <c r="P102" s="8"/>
      <c r="Q102" s="8"/>
      <c r="R102" s="8"/>
      <c r="S102" s="8"/>
      <c r="T102" s="8"/>
      <c r="U102" s="8"/>
      <c r="V102" s="8"/>
    </row>
    <row r="103" spans="1:22" x14ac:dyDescent="0.25">
      <c r="A103" s="8"/>
      <c r="B103" s="8"/>
      <c r="C103" s="8"/>
      <c r="D103" s="8"/>
      <c r="E103" s="8"/>
      <c r="F103" s="8"/>
      <c r="G103" s="8"/>
      <c r="H103" s="8"/>
      <c r="I103" s="8"/>
      <c r="J103" s="8"/>
      <c r="K103" s="8"/>
      <c r="L103" s="8"/>
      <c r="M103" s="8"/>
      <c r="N103" s="8"/>
      <c r="O103" s="8"/>
      <c r="P103" s="8"/>
      <c r="Q103" s="8"/>
      <c r="R103" s="8"/>
      <c r="S103" s="8"/>
      <c r="T103" s="8"/>
      <c r="U103" s="8"/>
      <c r="V103" s="8"/>
    </row>
    <row r="104" spans="1:22" x14ac:dyDescent="0.25">
      <c r="A104" s="8"/>
      <c r="B104" s="8"/>
      <c r="C104" s="8"/>
      <c r="D104" s="8"/>
      <c r="E104" s="8"/>
      <c r="F104" s="8"/>
      <c r="G104" s="8"/>
      <c r="H104" s="8"/>
      <c r="I104" s="8"/>
      <c r="J104" s="8"/>
      <c r="K104" s="8"/>
      <c r="L104" s="8"/>
      <c r="M104" s="8"/>
      <c r="N104" s="8"/>
      <c r="O104" s="8"/>
      <c r="P104" s="8"/>
      <c r="Q104" s="8"/>
      <c r="R104" s="8"/>
      <c r="S104" s="8"/>
      <c r="T104" s="8"/>
      <c r="U104" s="8"/>
      <c r="V104" s="8"/>
    </row>
    <row r="105" spans="1:22" x14ac:dyDescent="0.25">
      <c r="A105" s="8"/>
      <c r="B105" s="8"/>
      <c r="C105" s="8"/>
      <c r="D105" s="8"/>
      <c r="E105" s="8"/>
      <c r="F105" s="8"/>
      <c r="G105" s="8"/>
      <c r="H105" s="8"/>
      <c r="I105" s="8"/>
      <c r="J105" s="8"/>
      <c r="K105" s="8"/>
      <c r="L105" s="8"/>
      <c r="M105" s="8"/>
      <c r="N105" s="8"/>
      <c r="O105" s="8"/>
      <c r="P105" s="8"/>
      <c r="Q105" s="8"/>
      <c r="R105" s="8"/>
      <c r="S105" s="8"/>
      <c r="T105" s="8"/>
      <c r="U105" s="8"/>
      <c r="V105" s="8"/>
    </row>
    <row r="106" spans="1:22" x14ac:dyDescent="0.25">
      <c r="A106" s="8"/>
      <c r="B106" s="8"/>
      <c r="C106" s="8"/>
      <c r="D106" s="8"/>
      <c r="E106" s="8"/>
      <c r="F106" s="8"/>
      <c r="G106" s="8"/>
      <c r="H106" s="8"/>
      <c r="I106" s="8"/>
      <c r="J106" s="8"/>
      <c r="K106" s="8"/>
      <c r="L106" s="8"/>
      <c r="M106" s="8"/>
      <c r="N106" s="8"/>
      <c r="O106" s="8"/>
      <c r="P106" s="8"/>
      <c r="Q106" s="8"/>
      <c r="R106" s="8"/>
      <c r="S106" s="8"/>
      <c r="T106" s="8"/>
      <c r="U106" s="8"/>
      <c r="V106" s="8"/>
    </row>
    <row r="107" spans="1:22" x14ac:dyDescent="0.25">
      <c r="A107" s="8"/>
      <c r="B107" s="8"/>
      <c r="C107" s="8"/>
      <c r="D107" s="8"/>
      <c r="E107" s="8"/>
      <c r="F107" s="8"/>
      <c r="G107" s="8"/>
      <c r="H107" s="8"/>
      <c r="I107" s="8"/>
      <c r="J107" s="8"/>
      <c r="K107" s="8"/>
      <c r="L107" s="8"/>
      <c r="M107" s="8"/>
      <c r="N107" s="8"/>
      <c r="O107" s="8"/>
      <c r="P107" s="8"/>
      <c r="Q107" s="8"/>
      <c r="R107" s="8"/>
      <c r="S107" s="8"/>
      <c r="T107" s="8"/>
      <c r="U107" s="8"/>
      <c r="V107" s="8"/>
    </row>
    <row r="108" spans="1:22" x14ac:dyDescent="0.25">
      <c r="A108" s="8"/>
      <c r="B108" s="8"/>
      <c r="C108" s="8"/>
      <c r="D108" s="8"/>
      <c r="E108" s="8"/>
      <c r="F108" s="8"/>
      <c r="G108" s="8"/>
      <c r="H108" s="8"/>
      <c r="I108" s="8"/>
      <c r="J108" s="8"/>
      <c r="K108" s="8"/>
      <c r="L108" s="8"/>
      <c r="M108" s="8"/>
      <c r="N108" s="8"/>
      <c r="O108" s="8"/>
      <c r="P108" s="8"/>
      <c r="Q108" s="8"/>
      <c r="R108" s="8"/>
      <c r="S108" s="8"/>
      <c r="T108" s="8"/>
      <c r="U108" s="8"/>
      <c r="V108" s="8"/>
    </row>
    <row r="109" spans="1:22" x14ac:dyDescent="0.25">
      <c r="A109" s="8"/>
      <c r="B109" s="8"/>
      <c r="C109" s="8"/>
      <c r="D109" s="8"/>
      <c r="E109" s="8"/>
      <c r="F109" s="8"/>
      <c r="G109" s="8"/>
      <c r="H109" s="8"/>
      <c r="I109" s="8"/>
      <c r="J109" s="8"/>
      <c r="K109" s="8"/>
      <c r="L109" s="8"/>
      <c r="M109" s="8"/>
      <c r="N109" s="8"/>
      <c r="O109" s="8"/>
      <c r="P109" s="8"/>
      <c r="Q109" s="8"/>
      <c r="R109" s="8"/>
      <c r="S109" s="8"/>
      <c r="T109" s="8"/>
      <c r="U109" s="8"/>
      <c r="V109" s="8"/>
    </row>
  </sheetData>
  <mergeCells count="11">
    <mergeCell ref="D7:G7"/>
    <mergeCell ref="B7:C7"/>
    <mergeCell ref="B5:G6"/>
    <mergeCell ref="B1:C2"/>
    <mergeCell ref="B3:C4"/>
    <mergeCell ref="F3:F4"/>
    <mergeCell ref="F1:F2"/>
    <mergeCell ref="D1:E2"/>
    <mergeCell ref="D3:E4"/>
    <mergeCell ref="G1:G2"/>
    <mergeCell ref="G3:G4"/>
  </mergeCells>
  <conditionalFormatting sqref="G9:G56">
    <cfRule type="containsText" dxfId="3" priority="1" operator="containsText" text="EXTREMO">
      <formula>NOT(ISERROR(SEARCH("EXTREMO",G9)))</formula>
    </cfRule>
    <cfRule type="containsText" dxfId="2" priority="2" operator="containsText" text="ALTO">
      <formula>NOT(ISERROR(SEARCH("ALTO",G9)))</formula>
    </cfRule>
    <cfRule type="containsText" dxfId="1" priority="3" operator="containsText" text="MODERADO">
      <formula>NOT(ISERROR(SEARCH("MODERADO",G9)))</formula>
    </cfRule>
    <cfRule type="containsText" dxfId="0" priority="4" operator="containsText" text="BAJA">
      <formula>NOT(ISERROR(SEARCH("BAJA",G9)))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 DE INFORMACIÓN'!$K$7:$K$8</xm:f>
          </x14:formula1>
          <xm:sqref>B9:C10 C11 B21:C56</xm:sqref>
        </x14:dataValidation>
        <x14:dataValidation type="list" allowBlank="1" showInputMessage="1" showErrorMessage="1">
          <x14:formula1>
            <xm:f>'C:\Users\francisco.pizarro\Desktop\Francisco\Matrices de riesgo\Por proceso\[Matriz de Riesgo Gestion de comunicaciones.xlsx]TABLAS DE INFORMACIÓN'!#REF!</xm:f>
          </x14:formula1>
          <xm:sqref>B11</xm:sqref>
        </x14:dataValidation>
        <x14:dataValidation type="list" allowBlank="1" showInputMessage="1" showErrorMessage="1">
          <x14:formula1>
            <xm:f>'C:\Users\francisco.pizarro\Desktop\Francisco\Matrices de riesgo\Por proceso\[Matriz de Riesgo Gestión de Recursos Físicos y Documental.xlsx]TABLAS DE INFORMACIÓN'!#REF!</xm:f>
          </x14:formula1>
          <xm:sqref>B12:C20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Y260"/>
  <sheetViews>
    <sheetView zoomScale="110" zoomScaleNormal="110" workbookViewId="0">
      <selection activeCell="B5" sqref="B5:G6"/>
    </sheetView>
  </sheetViews>
  <sheetFormatPr baseColWidth="10" defaultRowHeight="15" x14ac:dyDescent="0.25"/>
  <cols>
    <col min="1" max="1" width="20.42578125" style="21" customWidth="1"/>
    <col min="2" max="3" width="36.140625" style="21" customWidth="1"/>
    <col min="4" max="4" width="22.140625" style="21" customWidth="1"/>
    <col min="5" max="5" width="27.85546875" style="21" customWidth="1"/>
    <col min="6" max="6" width="25.28515625" style="21" bestFit="1" customWidth="1"/>
    <col min="7" max="7" width="28" style="21" customWidth="1"/>
    <col min="8" max="16384" width="11.42578125" style="21"/>
  </cols>
  <sheetData>
    <row r="1" spans="1:25" ht="15" customHeight="1" x14ac:dyDescent="0.25">
      <c r="A1" s="164"/>
      <c r="B1" s="381" t="s">
        <v>127</v>
      </c>
      <c r="C1" s="468"/>
      <c r="D1" s="387" t="s">
        <v>128</v>
      </c>
      <c r="E1" s="388"/>
      <c r="F1" s="485" t="s">
        <v>159</v>
      </c>
      <c r="G1" s="379">
        <v>12</v>
      </c>
      <c r="H1" s="22"/>
      <c r="I1" s="20"/>
      <c r="J1" s="20"/>
      <c r="K1" s="20"/>
      <c r="L1" s="20"/>
      <c r="M1" s="20"/>
      <c r="N1" s="20"/>
      <c r="O1" s="20"/>
      <c r="P1" s="20"/>
      <c r="Q1" s="20"/>
      <c r="R1" s="20"/>
      <c r="S1" s="20"/>
      <c r="T1" s="20"/>
      <c r="U1" s="20"/>
      <c r="V1" s="20"/>
      <c r="W1" s="20"/>
      <c r="X1" s="20"/>
      <c r="Y1" s="20"/>
    </row>
    <row r="2" spans="1:25" ht="15.75" customHeight="1" thickBot="1" x14ac:dyDescent="0.3">
      <c r="A2" s="164"/>
      <c r="B2" s="385"/>
      <c r="C2" s="469"/>
      <c r="D2" s="391"/>
      <c r="E2" s="392"/>
      <c r="F2" s="394"/>
      <c r="G2" s="380"/>
      <c r="H2" s="23"/>
      <c r="I2" s="20"/>
      <c r="J2" s="20"/>
      <c r="K2" s="20"/>
      <c r="L2" s="20"/>
      <c r="M2" s="20"/>
      <c r="N2" s="20"/>
      <c r="O2" s="20"/>
      <c r="P2" s="20"/>
      <c r="Q2" s="20"/>
      <c r="R2" s="20"/>
      <c r="S2" s="20"/>
      <c r="T2" s="20"/>
      <c r="U2" s="20"/>
      <c r="V2" s="20"/>
      <c r="W2" s="20"/>
      <c r="X2" s="20"/>
      <c r="Y2" s="20"/>
    </row>
    <row r="3" spans="1:25" ht="15" customHeight="1" x14ac:dyDescent="0.25">
      <c r="A3" s="164"/>
      <c r="B3" s="383" t="s">
        <v>160</v>
      </c>
      <c r="C3" s="384"/>
      <c r="D3" s="387" t="s">
        <v>239</v>
      </c>
      <c r="E3" s="388"/>
      <c r="F3" s="393" t="s">
        <v>161</v>
      </c>
      <c r="G3" s="464">
        <v>43231</v>
      </c>
      <c r="H3" s="23"/>
      <c r="I3" s="20"/>
      <c r="J3" s="20"/>
      <c r="K3" s="20"/>
      <c r="L3" s="20"/>
      <c r="M3" s="20"/>
      <c r="N3" s="20"/>
      <c r="O3" s="20"/>
      <c r="P3" s="20"/>
      <c r="Q3" s="20"/>
      <c r="R3" s="20"/>
      <c r="S3" s="20"/>
      <c r="T3" s="20"/>
      <c r="U3" s="20"/>
      <c r="V3" s="20"/>
      <c r="W3" s="20"/>
      <c r="X3" s="20"/>
      <c r="Y3" s="20"/>
    </row>
    <row r="4" spans="1:25" ht="15" customHeight="1" thickBot="1" x14ac:dyDescent="0.3">
      <c r="A4" s="164"/>
      <c r="B4" s="506"/>
      <c r="C4" s="507"/>
      <c r="D4" s="391"/>
      <c r="E4" s="392"/>
      <c r="F4" s="394"/>
      <c r="G4" s="380"/>
      <c r="H4" s="23"/>
      <c r="I4" s="20"/>
      <c r="J4" s="20"/>
      <c r="K4" s="20"/>
      <c r="L4" s="20"/>
      <c r="M4" s="20"/>
      <c r="N4" s="20"/>
      <c r="O4" s="20"/>
      <c r="P4" s="20"/>
      <c r="Q4" s="20"/>
      <c r="R4" s="20"/>
      <c r="S4" s="20"/>
      <c r="T4" s="20"/>
      <c r="U4" s="20"/>
      <c r="V4" s="20"/>
      <c r="W4" s="20"/>
      <c r="X4" s="20"/>
      <c r="Y4" s="20"/>
    </row>
    <row r="5" spans="1:25" ht="15.75" customHeight="1" thickTop="1" x14ac:dyDescent="0.25">
      <c r="A5" s="165"/>
      <c r="B5" s="482" t="s">
        <v>120</v>
      </c>
      <c r="C5" s="483"/>
      <c r="D5" s="466"/>
      <c r="E5" s="466"/>
      <c r="F5" s="466"/>
      <c r="G5" s="505"/>
      <c r="H5" s="23"/>
      <c r="I5" s="20"/>
      <c r="J5" s="20"/>
      <c r="K5" s="20"/>
      <c r="L5" s="20"/>
      <c r="M5" s="20"/>
      <c r="N5" s="20"/>
      <c r="O5" s="20"/>
      <c r="P5" s="20"/>
      <c r="Q5" s="20"/>
      <c r="R5" s="20"/>
      <c r="S5" s="20"/>
      <c r="T5" s="20"/>
      <c r="U5" s="20"/>
      <c r="V5" s="20"/>
      <c r="W5" s="20"/>
      <c r="X5" s="20"/>
      <c r="Y5" s="20"/>
    </row>
    <row r="6" spans="1:25" ht="15.75" customHeight="1" thickBot="1" x14ac:dyDescent="0.3">
      <c r="A6" s="165"/>
      <c r="B6" s="373"/>
      <c r="C6" s="374"/>
      <c r="D6" s="374"/>
      <c r="E6" s="374"/>
      <c r="F6" s="374"/>
      <c r="G6" s="375"/>
      <c r="H6" s="20"/>
      <c r="I6" s="20"/>
      <c r="J6" s="20"/>
      <c r="K6" s="20"/>
      <c r="L6" s="20"/>
      <c r="M6" s="20"/>
      <c r="N6" s="20"/>
      <c r="O6" s="20"/>
      <c r="P6" s="20"/>
      <c r="Q6" s="20"/>
      <c r="R6" s="20"/>
      <c r="S6" s="20"/>
      <c r="T6" s="20"/>
      <c r="U6" s="20"/>
      <c r="V6" s="20"/>
      <c r="W6" s="20"/>
      <c r="X6" s="20"/>
      <c r="Y6" s="20"/>
    </row>
    <row r="7" spans="1:25" ht="15.75" thickBot="1" x14ac:dyDescent="0.3">
      <c r="A7" s="165"/>
      <c r="B7" s="479" t="s">
        <v>129</v>
      </c>
      <c r="C7" s="480"/>
      <c r="D7" s="480"/>
      <c r="E7" s="481"/>
      <c r="F7" s="479" t="s">
        <v>52</v>
      </c>
      <c r="G7" s="481"/>
      <c r="H7" s="20"/>
      <c r="I7" s="20"/>
      <c r="J7" s="20"/>
      <c r="K7" s="20"/>
      <c r="L7" s="20"/>
      <c r="M7" s="20"/>
      <c r="N7" s="20"/>
      <c r="O7" s="20"/>
      <c r="P7" s="20"/>
      <c r="Q7" s="20"/>
      <c r="R7" s="20"/>
      <c r="S7" s="20"/>
      <c r="T7" s="20"/>
      <c r="U7" s="20"/>
      <c r="V7" s="20"/>
      <c r="W7" s="20"/>
      <c r="X7" s="20"/>
      <c r="Y7" s="20"/>
    </row>
    <row r="8" spans="1:25" ht="15.75" thickBot="1" x14ac:dyDescent="0.3">
      <c r="A8" s="126" t="s">
        <v>70</v>
      </c>
      <c r="B8" s="166" t="s">
        <v>130</v>
      </c>
      <c r="C8" s="166" t="s">
        <v>131</v>
      </c>
      <c r="D8" s="126" t="s">
        <v>50</v>
      </c>
      <c r="E8" s="126" t="s">
        <v>51</v>
      </c>
      <c r="F8" s="126" t="s">
        <v>55</v>
      </c>
      <c r="G8" s="126" t="s">
        <v>56</v>
      </c>
      <c r="H8" s="20"/>
      <c r="I8" s="20"/>
      <c r="J8" s="20"/>
      <c r="K8" s="20"/>
      <c r="L8" s="20"/>
      <c r="M8" s="20"/>
      <c r="N8" s="20"/>
      <c r="O8" s="20"/>
      <c r="P8" s="20"/>
      <c r="Q8" s="20"/>
      <c r="R8" s="20"/>
      <c r="S8" s="20"/>
      <c r="T8" s="20"/>
      <c r="U8" s="20"/>
      <c r="V8" s="20"/>
      <c r="W8" s="20"/>
      <c r="X8" s="20"/>
      <c r="Y8" s="20"/>
    </row>
    <row r="9" spans="1:25" ht="57" x14ac:dyDescent="0.25">
      <c r="A9" s="155">
        <v>1</v>
      </c>
      <c r="B9" s="72" t="s">
        <v>132</v>
      </c>
      <c r="C9" s="127" t="s">
        <v>165</v>
      </c>
      <c r="D9" s="127" t="s">
        <v>166</v>
      </c>
      <c r="E9" s="127" t="s">
        <v>167</v>
      </c>
      <c r="F9" s="167">
        <v>42887</v>
      </c>
      <c r="G9" s="168">
        <v>43100</v>
      </c>
      <c r="H9" s="20"/>
      <c r="I9" s="20"/>
      <c r="J9" s="20"/>
      <c r="K9" s="20"/>
      <c r="L9" s="20"/>
      <c r="M9" s="20"/>
      <c r="N9" s="20"/>
      <c r="O9" s="20"/>
      <c r="P9" s="20"/>
      <c r="Q9" s="20"/>
      <c r="R9" s="20"/>
      <c r="S9" s="20"/>
      <c r="T9" s="20"/>
      <c r="U9" s="20"/>
      <c r="V9" s="20"/>
      <c r="W9" s="20"/>
      <c r="X9" s="20"/>
      <c r="Y9" s="20"/>
    </row>
    <row r="10" spans="1:25" ht="15.75" thickBot="1" x14ac:dyDescent="0.3">
      <c r="A10" s="156">
        <v>2</v>
      </c>
      <c r="B10" s="82" t="s">
        <v>134</v>
      </c>
      <c r="C10" s="128" t="s">
        <v>172</v>
      </c>
      <c r="D10" s="128" t="s">
        <v>166</v>
      </c>
      <c r="E10" s="128" t="s">
        <v>166</v>
      </c>
      <c r="F10" s="128" t="s">
        <v>166</v>
      </c>
      <c r="G10" s="83" t="s">
        <v>166</v>
      </c>
      <c r="H10" s="20"/>
      <c r="I10" s="20"/>
      <c r="J10" s="20"/>
      <c r="K10" s="20"/>
      <c r="L10" s="20"/>
      <c r="M10" s="20"/>
      <c r="N10" s="20"/>
      <c r="O10" s="20"/>
      <c r="P10" s="20"/>
      <c r="Q10" s="20"/>
      <c r="R10" s="20"/>
      <c r="S10" s="20"/>
      <c r="T10" s="20"/>
      <c r="U10" s="20"/>
      <c r="V10" s="20"/>
      <c r="W10" s="20"/>
      <c r="X10" s="20"/>
      <c r="Y10" s="20"/>
    </row>
    <row r="11" spans="1:25" ht="57.75" thickBot="1" x14ac:dyDescent="0.3">
      <c r="A11" s="155">
        <v>3</v>
      </c>
      <c r="B11" s="97" t="s">
        <v>132</v>
      </c>
      <c r="C11" s="97" t="s">
        <v>170</v>
      </c>
      <c r="D11" s="97" t="s">
        <v>166</v>
      </c>
      <c r="E11" s="97" t="s">
        <v>171</v>
      </c>
      <c r="F11" s="169">
        <v>42736</v>
      </c>
      <c r="G11" s="170">
        <v>43831</v>
      </c>
      <c r="H11" s="20"/>
      <c r="I11" s="20"/>
      <c r="J11" s="20"/>
      <c r="K11" s="20"/>
      <c r="L11" s="20"/>
      <c r="M11" s="20"/>
      <c r="N11" s="20"/>
      <c r="O11" s="20"/>
      <c r="P11" s="20"/>
      <c r="Q11" s="20"/>
      <c r="R11" s="20"/>
      <c r="S11" s="20"/>
      <c r="T11" s="20"/>
      <c r="U11" s="20"/>
      <c r="V11" s="20"/>
      <c r="W11" s="20"/>
      <c r="X11" s="20"/>
      <c r="Y11" s="20"/>
    </row>
    <row r="12" spans="1:25" x14ac:dyDescent="0.25">
      <c r="A12" s="155">
        <v>4</v>
      </c>
      <c r="B12" s="127" t="s">
        <v>134</v>
      </c>
      <c r="C12" s="127" t="s">
        <v>172</v>
      </c>
      <c r="D12" s="127" t="s">
        <v>166</v>
      </c>
      <c r="E12" s="127" t="s">
        <v>173</v>
      </c>
      <c r="F12" s="127" t="s">
        <v>173</v>
      </c>
      <c r="G12" s="90" t="s">
        <v>173</v>
      </c>
      <c r="H12" s="20"/>
      <c r="I12" s="20"/>
      <c r="J12" s="20"/>
      <c r="K12" s="20"/>
      <c r="L12" s="20"/>
      <c r="M12" s="20"/>
      <c r="N12" s="20"/>
      <c r="O12" s="20"/>
      <c r="P12" s="20"/>
      <c r="Q12" s="20"/>
      <c r="R12" s="20"/>
      <c r="S12" s="20"/>
      <c r="T12" s="20"/>
      <c r="U12" s="20"/>
      <c r="V12" s="20"/>
      <c r="W12" s="20"/>
      <c r="X12" s="20"/>
      <c r="Y12" s="20"/>
    </row>
    <row r="13" spans="1:25" ht="15.75" thickBot="1" x14ac:dyDescent="0.3">
      <c r="A13" s="156">
        <v>5</v>
      </c>
      <c r="B13" s="128" t="s">
        <v>134</v>
      </c>
      <c r="C13" s="128" t="s">
        <v>172</v>
      </c>
      <c r="D13" s="128" t="s">
        <v>166</v>
      </c>
      <c r="E13" s="128" t="s">
        <v>173</v>
      </c>
      <c r="F13" s="128" t="s">
        <v>173</v>
      </c>
      <c r="G13" s="83" t="s">
        <v>173</v>
      </c>
      <c r="H13" s="20"/>
      <c r="I13" s="20"/>
      <c r="J13" s="20"/>
      <c r="K13" s="20"/>
      <c r="L13" s="20"/>
      <c r="M13" s="20"/>
      <c r="N13" s="20"/>
      <c r="O13" s="20"/>
      <c r="P13" s="20"/>
      <c r="Q13" s="20"/>
      <c r="R13" s="20"/>
      <c r="S13" s="20"/>
      <c r="T13" s="20"/>
      <c r="U13" s="20"/>
      <c r="V13" s="20"/>
      <c r="W13" s="20"/>
      <c r="X13" s="20"/>
      <c r="Y13" s="20"/>
    </row>
    <row r="14" spans="1:25" ht="57.75" thickBot="1" x14ac:dyDescent="0.3">
      <c r="A14" s="131">
        <v>6</v>
      </c>
      <c r="B14" s="132" t="s">
        <v>132</v>
      </c>
      <c r="C14" s="132" t="s">
        <v>199</v>
      </c>
      <c r="D14" s="132" t="s">
        <v>227</v>
      </c>
      <c r="E14" s="132" t="s">
        <v>200</v>
      </c>
      <c r="F14" s="171">
        <v>42948</v>
      </c>
      <c r="G14" s="172">
        <v>43100</v>
      </c>
      <c r="H14" s="20"/>
      <c r="I14" s="20"/>
      <c r="J14" s="20"/>
      <c r="K14" s="20"/>
      <c r="L14" s="20"/>
      <c r="M14" s="20"/>
      <c r="N14" s="20"/>
      <c r="O14" s="20"/>
      <c r="P14" s="20"/>
      <c r="Q14" s="20"/>
      <c r="R14" s="20"/>
      <c r="S14" s="20"/>
      <c r="T14" s="20"/>
      <c r="U14" s="20"/>
      <c r="V14" s="20"/>
      <c r="W14" s="20"/>
      <c r="X14" s="20"/>
      <c r="Y14" s="20"/>
    </row>
    <row r="15" spans="1:25" ht="85.5" x14ac:dyDescent="0.25">
      <c r="A15" s="155">
        <v>7</v>
      </c>
      <c r="B15" s="129" t="s">
        <v>132</v>
      </c>
      <c r="C15" s="129" t="s">
        <v>466</v>
      </c>
      <c r="D15" s="129" t="s">
        <v>467</v>
      </c>
      <c r="E15" s="129" t="s">
        <v>283</v>
      </c>
      <c r="F15" s="173">
        <v>43252</v>
      </c>
      <c r="G15" s="174">
        <v>43465</v>
      </c>
      <c r="H15" s="20"/>
      <c r="I15" s="20"/>
      <c r="J15" s="20"/>
      <c r="K15" s="20"/>
      <c r="L15" s="20"/>
      <c r="M15" s="20"/>
      <c r="N15" s="20"/>
      <c r="O15" s="20"/>
      <c r="P15" s="20"/>
      <c r="Q15" s="20"/>
      <c r="R15" s="20"/>
      <c r="S15" s="20"/>
      <c r="T15" s="20"/>
      <c r="U15" s="20"/>
      <c r="V15" s="20"/>
      <c r="W15" s="20"/>
      <c r="X15" s="20"/>
      <c r="Y15" s="20"/>
    </row>
    <row r="16" spans="1:25" ht="15.75" thickBot="1" x14ac:dyDescent="0.3">
      <c r="A16" s="156">
        <v>8</v>
      </c>
      <c r="B16" s="68" t="s">
        <v>133</v>
      </c>
      <c r="C16" s="76" t="s">
        <v>284</v>
      </c>
      <c r="D16" s="68" t="s">
        <v>285</v>
      </c>
      <c r="E16" s="68" t="s">
        <v>422</v>
      </c>
      <c r="F16" s="175">
        <v>42979</v>
      </c>
      <c r="G16" s="176">
        <v>43830</v>
      </c>
      <c r="H16" s="20"/>
      <c r="I16" s="20"/>
      <c r="J16" s="20"/>
      <c r="K16" s="20"/>
      <c r="L16" s="20"/>
      <c r="M16" s="20"/>
      <c r="N16" s="20"/>
      <c r="O16" s="20"/>
      <c r="P16" s="20"/>
      <c r="Q16" s="20"/>
      <c r="R16" s="20"/>
      <c r="S16" s="20"/>
      <c r="T16" s="20"/>
      <c r="U16" s="20"/>
      <c r="V16" s="20"/>
      <c r="W16" s="20"/>
      <c r="X16" s="20"/>
      <c r="Y16" s="20"/>
    </row>
    <row r="17" spans="1:25" ht="57" x14ac:dyDescent="0.25">
      <c r="A17" s="155">
        <v>9</v>
      </c>
      <c r="B17" s="97" t="s">
        <v>132</v>
      </c>
      <c r="C17" s="97" t="s">
        <v>221</v>
      </c>
      <c r="D17" s="97" t="s">
        <v>222</v>
      </c>
      <c r="E17" s="97" t="s">
        <v>223</v>
      </c>
      <c r="F17" s="169">
        <v>42940</v>
      </c>
      <c r="G17" s="170">
        <v>43100</v>
      </c>
      <c r="H17" s="20"/>
      <c r="I17" s="20"/>
      <c r="J17" s="20"/>
      <c r="K17" s="20"/>
      <c r="L17" s="20"/>
      <c r="M17" s="20"/>
      <c r="N17" s="20"/>
      <c r="O17" s="20"/>
      <c r="P17" s="20"/>
      <c r="Q17" s="20"/>
      <c r="R17" s="20"/>
      <c r="S17" s="20"/>
      <c r="T17" s="20"/>
      <c r="U17" s="20"/>
      <c r="V17" s="20"/>
      <c r="W17" s="20"/>
      <c r="X17" s="20"/>
      <c r="Y17" s="20"/>
    </row>
    <row r="18" spans="1:25" ht="57" x14ac:dyDescent="0.25">
      <c r="A18" s="157">
        <v>10</v>
      </c>
      <c r="B18" s="99" t="s">
        <v>132</v>
      </c>
      <c r="C18" s="99" t="s">
        <v>224</v>
      </c>
      <c r="D18" s="99" t="s">
        <v>225</v>
      </c>
      <c r="E18" s="99" t="s">
        <v>223</v>
      </c>
      <c r="F18" s="177">
        <v>42940</v>
      </c>
      <c r="G18" s="178">
        <v>43100</v>
      </c>
      <c r="H18" s="20"/>
      <c r="I18" s="20"/>
      <c r="J18" s="20"/>
      <c r="K18" s="20"/>
      <c r="L18" s="20"/>
      <c r="M18" s="20"/>
      <c r="N18" s="20"/>
      <c r="O18" s="20"/>
      <c r="P18" s="20"/>
      <c r="Q18" s="20"/>
      <c r="R18" s="20"/>
      <c r="S18" s="20"/>
      <c r="T18" s="20"/>
      <c r="U18" s="20"/>
      <c r="V18" s="20"/>
      <c r="W18" s="20"/>
      <c r="X18" s="20"/>
      <c r="Y18" s="20"/>
    </row>
    <row r="19" spans="1:25" ht="57.75" thickBot="1" x14ac:dyDescent="0.3">
      <c r="A19" s="156">
        <v>11</v>
      </c>
      <c r="B19" s="98" t="s">
        <v>132</v>
      </c>
      <c r="C19" s="98" t="s">
        <v>226</v>
      </c>
      <c r="D19" s="98" t="s">
        <v>222</v>
      </c>
      <c r="E19" s="98" t="s">
        <v>223</v>
      </c>
      <c r="F19" s="179">
        <v>42940</v>
      </c>
      <c r="G19" s="180">
        <v>43100</v>
      </c>
      <c r="H19" s="20"/>
      <c r="I19" s="20"/>
      <c r="J19" s="20"/>
      <c r="K19" s="20"/>
      <c r="L19" s="20"/>
      <c r="M19" s="20"/>
      <c r="N19" s="20"/>
      <c r="O19" s="20"/>
      <c r="P19" s="20"/>
      <c r="Q19" s="20"/>
      <c r="R19" s="20"/>
      <c r="S19" s="20"/>
      <c r="T19" s="20"/>
      <c r="U19" s="20"/>
      <c r="V19" s="20"/>
      <c r="W19" s="20"/>
      <c r="X19" s="20"/>
      <c r="Y19" s="20"/>
    </row>
    <row r="20" spans="1:25" ht="28.5" x14ac:dyDescent="0.25">
      <c r="A20" s="155">
        <v>12</v>
      </c>
      <c r="B20" s="127" t="s">
        <v>132</v>
      </c>
      <c r="C20" s="127" t="s">
        <v>251</v>
      </c>
      <c r="D20" s="127" t="s">
        <v>252</v>
      </c>
      <c r="E20" s="127" t="s">
        <v>253</v>
      </c>
      <c r="F20" s="127" t="s">
        <v>173</v>
      </c>
      <c r="G20" s="90" t="s">
        <v>173</v>
      </c>
      <c r="H20" s="31"/>
      <c r="I20" s="20"/>
      <c r="J20" s="20"/>
      <c r="K20" s="20"/>
      <c r="L20" s="20"/>
      <c r="M20" s="20"/>
      <c r="N20" s="20"/>
      <c r="O20" s="20"/>
      <c r="P20" s="20"/>
      <c r="Q20" s="20"/>
      <c r="R20" s="20"/>
      <c r="S20" s="20"/>
      <c r="T20" s="20"/>
      <c r="U20" s="20"/>
      <c r="V20" s="20"/>
      <c r="W20" s="20"/>
      <c r="X20" s="20"/>
      <c r="Y20" s="20"/>
    </row>
    <row r="21" spans="1:25" ht="28.5" x14ac:dyDescent="0.25">
      <c r="A21" s="157">
        <v>13</v>
      </c>
      <c r="B21" s="129" t="s">
        <v>132</v>
      </c>
      <c r="C21" s="129" t="s">
        <v>251</v>
      </c>
      <c r="D21" s="129" t="s">
        <v>252</v>
      </c>
      <c r="E21" s="129" t="s">
        <v>253</v>
      </c>
      <c r="F21" s="129" t="s">
        <v>173</v>
      </c>
      <c r="G21" s="92" t="s">
        <v>173</v>
      </c>
      <c r="H21" s="20"/>
      <c r="I21" s="20"/>
      <c r="J21" s="20"/>
      <c r="K21" s="20"/>
      <c r="L21" s="20"/>
      <c r="M21" s="20"/>
      <c r="N21" s="20"/>
      <c r="O21" s="20"/>
      <c r="P21" s="20"/>
      <c r="Q21" s="20"/>
      <c r="R21" s="20"/>
      <c r="S21" s="20"/>
      <c r="T21" s="20"/>
      <c r="U21" s="20"/>
      <c r="V21" s="20"/>
      <c r="W21" s="20"/>
      <c r="X21" s="20"/>
      <c r="Y21" s="20"/>
    </row>
    <row r="22" spans="1:25" ht="15.75" thickBot="1" x14ac:dyDescent="0.3">
      <c r="A22" s="156">
        <v>14</v>
      </c>
      <c r="B22" s="128" t="s">
        <v>132</v>
      </c>
      <c r="C22" s="128" t="s">
        <v>254</v>
      </c>
      <c r="D22" s="128" t="s">
        <v>252</v>
      </c>
      <c r="E22" s="128" t="s">
        <v>253</v>
      </c>
      <c r="F22" s="128" t="s">
        <v>173</v>
      </c>
      <c r="G22" s="83" t="s">
        <v>173</v>
      </c>
      <c r="H22" s="20"/>
      <c r="I22" s="20"/>
      <c r="J22" s="20"/>
      <c r="K22" s="20"/>
      <c r="L22" s="20"/>
      <c r="M22" s="20"/>
      <c r="N22" s="20"/>
      <c r="O22" s="20"/>
      <c r="P22" s="20"/>
      <c r="Q22" s="20"/>
      <c r="R22" s="20"/>
      <c r="S22" s="20"/>
      <c r="T22" s="20"/>
      <c r="U22" s="20"/>
      <c r="V22" s="20"/>
      <c r="W22" s="20"/>
      <c r="X22" s="20"/>
      <c r="Y22" s="20"/>
    </row>
    <row r="23" spans="1:25" ht="29.25" thickBot="1" x14ac:dyDescent="0.3">
      <c r="A23" s="131">
        <v>15</v>
      </c>
      <c r="B23" s="79" t="s">
        <v>133</v>
      </c>
      <c r="C23" s="132" t="s">
        <v>267</v>
      </c>
      <c r="D23" s="132" t="s">
        <v>173</v>
      </c>
      <c r="E23" s="132" t="s">
        <v>173</v>
      </c>
      <c r="F23" s="132" t="s">
        <v>173</v>
      </c>
      <c r="G23" s="181" t="s">
        <v>173</v>
      </c>
      <c r="H23" s="20"/>
      <c r="I23" s="20"/>
      <c r="J23" s="20"/>
      <c r="K23" s="20"/>
      <c r="L23" s="20"/>
      <c r="M23" s="20"/>
      <c r="N23" s="20"/>
      <c r="O23" s="20"/>
      <c r="P23" s="20"/>
      <c r="Q23" s="20"/>
      <c r="R23" s="20"/>
      <c r="S23" s="20"/>
      <c r="T23" s="20"/>
      <c r="U23" s="20"/>
      <c r="V23" s="20"/>
      <c r="W23" s="20"/>
      <c r="X23" s="20"/>
      <c r="Y23" s="20"/>
    </row>
    <row r="24" spans="1:25" ht="57" x14ac:dyDescent="0.25">
      <c r="A24" s="157">
        <v>16</v>
      </c>
      <c r="B24" s="127" t="s">
        <v>133</v>
      </c>
      <c r="C24" s="127" t="s">
        <v>278</v>
      </c>
      <c r="D24" s="127" t="s">
        <v>279</v>
      </c>
      <c r="E24" s="127" t="s">
        <v>280</v>
      </c>
      <c r="F24" s="127" t="s">
        <v>173</v>
      </c>
      <c r="G24" s="90" t="s">
        <v>173</v>
      </c>
      <c r="H24" s="31"/>
      <c r="I24" s="20"/>
      <c r="J24" s="20"/>
      <c r="K24" s="20"/>
      <c r="L24" s="20"/>
      <c r="M24" s="20"/>
      <c r="N24" s="20"/>
      <c r="O24" s="20"/>
      <c r="P24" s="20"/>
      <c r="Q24" s="20"/>
      <c r="R24" s="20"/>
      <c r="S24" s="20"/>
      <c r="T24" s="20"/>
      <c r="U24" s="20"/>
      <c r="V24" s="20"/>
      <c r="W24" s="20"/>
      <c r="X24" s="20"/>
      <c r="Y24" s="20"/>
    </row>
    <row r="25" spans="1:25" ht="100.5" thickBot="1" x14ac:dyDescent="0.3">
      <c r="A25" s="156">
        <v>17</v>
      </c>
      <c r="B25" s="82" t="s">
        <v>133</v>
      </c>
      <c r="C25" s="128" t="s">
        <v>281</v>
      </c>
      <c r="D25" s="128" t="s">
        <v>279</v>
      </c>
      <c r="E25" s="128" t="s">
        <v>282</v>
      </c>
      <c r="F25" s="128" t="s">
        <v>173</v>
      </c>
      <c r="G25" s="83" t="s">
        <v>173</v>
      </c>
      <c r="H25" s="20"/>
      <c r="I25" s="31"/>
      <c r="J25" s="20"/>
      <c r="K25" s="20"/>
      <c r="L25" s="20"/>
      <c r="M25" s="20"/>
      <c r="N25" s="20"/>
      <c r="O25" s="20"/>
      <c r="P25" s="20"/>
      <c r="Q25" s="20"/>
      <c r="R25" s="20"/>
      <c r="S25" s="20"/>
      <c r="T25" s="20"/>
      <c r="U25" s="20"/>
      <c r="V25" s="20"/>
      <c r="W25" s="20"/>
      <c r="X25" s="20"/>
      <c r="Y25" s="20"/>
    </row>
    <row r="26" spans="1:25" ht="99.75" x14ac:dyDescent="0.25">
      <c r="A26" s="155">
        <v>18</v>
      </c>
      <c r="B26" s="69" t="s">
        <v>132</v>
      </c>
      <c r="C26" s="97" t="s">
        <v>297</v>
      </c>
      <c r="D26" s="97" t="s">
        <v>298</v>
      </c>
      <c r="E26" s="97" t="s">
        <v>295</v>
      </c>
      <c r="F26" s="169">
        <v>42993</v>
      </c>
      <c r="G26" s="170">
        <v>43086</v>
      </c>
      <c r="H26" s="20"/>
      <c r="I26" s="20"/>
      <c r="J26" s="20"/>
      <c r="K26" s="20"/>
      <c r="L26" s="20"/>
      <c r="M26" s="20"/>
      <c r="N26" s="20"/>
      <c r="O26" s="20"/>
      <c r="P26" s="20"/>
      <c r="Q26" s="20"/>
      <c r="R26" s="20"/>
      <c r="S26" s="20"/>
      <c r="T26" s="20"/>
      <c r="U26" s="20"/>
      <c r="V26" s="20"/>
      <c r="W26" s="20"/>
      <c r="X26" s="20"/>
      <c r="Y26" s="20"/>
    </row>
    <row r="27" spans="1:25" ht="43.5" thickBot="1" x14ac:dyDescent="0.3">
      <c r="A27" s="156">
        <v>19</v>
      </c>
      <c r="B27" s="87" t="s">
        <v>133</v>
      </c>
      <c r="C27" s="98" t="s">
        <v>299</v>
      </c>
      <c r="D27" s="98" t="s">
        <v>300</v>
      </c>
      <c r="E27" s="98" t="s">
        <v>301</v>
      </c>
      <c r="F27" s="179">
        <v>42993</v>
      </c>
      <c r="G27" s="180">
        <v>43086</v>
      </c>
      <c r="H27" s="20"/>
      <c r="I27" s="20"/>
      <c r="J27" s="20"/>
      <c r="K27" s="20"/>
      <c r="L27" s="20"/>
      <c r="M27" s="20"/>
      <c r="N27" s="20"/>
      <c r="O27" s="20"/>
      <c r="P27" s="20"/>
      <c r="Q27" s="20"/>
      <c r="R27" s="20"/>
      <c r="S27" s="20"/>
      <c r="T27" s="20"/>
      <c r="U27" s="20"/>
      <c r="V27" s="20"/>
      <c r="W27" s="20"/>
      <c r="X27" s="20"/>
      <c r="Y27" s="20"/>
    </row>
    <row r="28" spans="1:25" ht="43.5" thickBot="1" x14ac:dyDescent="0.3">
      <c r="A28" s="156">
        <v>20</v>
      </c>
      <c r="B28" s="95" t="s">
        <v>132</v>
      </c>
      <c r="C28" s="100" t="s">
        <v>309</v>
      </c>
      <c r="D28" s="100" t="s">
        <v>310</v>
      </c>
      <c r="E28" s="100" t="s">
        <v>311</v>
      </c>
      <c r="F28" s="182">
        <v>42917</v>
      </c>
      <c r="G28" s="183">
        <v>43100</v>
      </c>
      <c r="H28" s="20"/>
      <c r="I28" s="20"/>
      <c r="J28" s="20"/>
      <c r="K28" s="20"/>
      <c r="L28" s="20"/>
      <c r="M28" s="20"/>
      <c r="N28" s="20"/>
      <c r="O28" s="20"/>
      <c r="P28" s="20"/>
      <c r="Q28" s="20"/>
      <c r="R28" s="20"/>
      <c r="S28" s="20"/>
      <c r="T28" s="20"/>
      <c r="U28" s="20"/>
      <c r="V28" s="20"/>
      <c r="W28" s="20"/>
      <c r="X28" s="20"/>
      <c r="Y28" s="20"/>
    </row>
    <row r="29" spans="1:25" x14ac:dyDescent="0.25">
      <c r="A29" s="155">
        <v>21</v>
      </c>
      <c r="B29" s="69" t="s">
        <v>134</v>
      </c>
      <c r="C29" s="97" t="s">
        <v>320</v>
      </c>
      <c r="D29" s="97" t="s">
        <v>173</v>
      </c>
      <c r="E29" s="97" t="s">
        <v>173</v>
      </c>
      <c r="F29" s="169" t="s">
        <v>173</v>
      </c>
      <c r="G29" s="170" t="s">
        <v>173</v>
      </c>
      <c r="H29" s="20"/>
      <c r="I29" s="20"/>
      <c r="J29" s="20"/>
      <c r="K29" s="20"/>
      <c r="L29" s="20"/>
      <c r="M29" s="20"/>
      <c r="N29" s="20"/>
      <c r="O29" s="20"/>
      <c r="P29" s="20"/>
      <c r="Q29" s="20"/>
      <c r="R29" s="20"/>
      <c r="S29" s="20"/>
      <c r="T29" s="20"/>
      <c r="U29" s="20"/>
      <c r="V29" s="20"/>
      <c r="W29" s="20"/>
      <c r="X29" s="20"/>
      <c r="Y29" s="20"/>
    </row>
    <row r="30" spans="1:25" ht="15.75" thickBot="1" x14ac:dyDescent="0.3">
      <c r="A30" s="156">
        <v>22</v>
      </c>
      <c r="B30" s="87" t="s">
        <v>134</v>
      </c>
      <c r="C30" s="98" t="s">
        <v>320</v>
      </c>
      <c r="D30" s="98" t="s">
        <v>173</v>
      </c>
      <c r="E30" s="98" t="s">
        <v>173</v>
      </c>
      <c r="F30" s="98" t="s">
        <v>173</v>
      </c>
      <c r="G30" s="94" t="s">
        <v>173</v>
      </c>
      <c r="H30" s="20"/>
      <c r="I30" s="20"/>
      <c r="J30" s="20"/>
      <c r="K30" s="20"/>
      <c r="L30" s="20"/>
      <c r="M30" s="20"/>
      <c r="N30" s="20"/>
      <c r="O30" s="20"/>
      <c r="P30" s="20"/>
      <c r="Q30" s="20"/>
      <c r="R30" s="20"/>
      <c r="S30" s="20"/>
      <c r="T30" s="20"/>
      <c r="U30" s="20"/>
      <c r="V30" s="20"/>
      <c r="W30" s="20"/>
      <c r="X30" s="20"/>
      <c r="Y30" s="20"/>
    </row>
    <row r="31" spans="1:25" ht="86.25" thickBot="1" x14ac:dyDescent="0.3">
      <c r="A31" s="131">
        <v>23</v>
      </c>
      <c r="B31" s="82" t="s">
        <v>132</v>
      </c>
      <c r="C31" s="128" t="s">
        <v>330</v>
      </c>
      <c r="D31" s="128" t="s">
        <v>331</v>
      </c>
      <c r="E31" s="128" t="s">
        <v>436</v>
      </c>
      <c r="F31" s="128" t="s">
        <v>173</v>
      </c>
      <c r="G31" s="83" t="s">
        <v>173</v>
      </c>
      <c r="H31" s="20"/>
      <c r="I31" s="20"/>
      <c r="J31" s="20"/>
      <c r="K31" s="20"/>
      <c r="L31" s="20"/>
      <c r="M31" s="20"/>
      <c r="N31" s="20"/>
      <c r="O31" s="20"/>
      <c r="P31" s="20"/>
      <c r="Q31" s="20"/>
      <c r="R31" s="20"/>
      <c r="S31" s="20"/>
      <c r="T31" s="20"/>
      <c r="U31" s="20"/>
      <c r="V31" s="20"/>
      <c r="W31" s="20"/>
      <c r="X31" s="20"/>
      <c r="Y31" s="20"/>
    </row>
    <row r="32" spans="1:25" x14ac:dyDescent="0.25">
      <c r="A32" s="184">
        <v>24</v>
      </c>
      <c r="B32" s="69" t="s">
        <v>134</v>
      </c>
      <c r="C32" s="97" t="s">
        <v>320</v>
      </c>
      <c r="D32" s="97" t="s">
        <v>173</v>
      </c>
      <c r="E32" s="97" t="s">
        <v>173</v>
      </c>
      <c r="F32" s="97" t="s">
        <v>173</v>
      </c>
      <c r="G32" s="93" t="s">
        <v>173</v>
      </c>
      <c r="H32" s="20"/>
      <c r="I32" s="20"/>
      <c r="J32" s="20"/>
      <c r="K32" s="20"/>
      <c r="L32" s="20"/>
      <c r="M32" s="20"/>
      <c r="N32" s="20"/>
      <c r="O32" s="20"/>
      <c r="P32" s="20"/>
      <c r="Q32" s="20"/>
      <c r="R32" s="20"/>
      <c r="S32" s="20"/>
      <c r="T32" s="20"/>
      <c r="U32" s="20"/>
      <c r="V32" s="20"/>
      <c r="W32" s="20"/>
      <c r="X32" s="20"/>
      <c r="Y32" s="20"/>
    </row>
    <row r="33" spans="1:25" x14ac:dyDescent="0.25">
      <c r="A33" s="185">
        <v>25</v>
      </c>
      <c r="B33" s="84" t="s">
        <v>134</v>
      </c>
      <c r="C33" s="99" t="s">
        <v>320</v>
      </c>
      <c r="D33" s="99" t="s">
        <v>173</v>
      </c>
      <c r="E33" s="99" t="s">
        <v>173</v>
      </c>
      <c r="F33" s="99" t="s">
        <v>173</v>
      </c>
      <c r="G33" s="186" t="s">
        <v>173</v>
      </c>
      <c r="H33" s="20"/>
      <c r="I33" s="20"/>
      <c r="J33" s="20"/>
      <c r="K33" s="20"/>
      <c r="L33" s="20"/>
      <c r="M33" s="20"/>
      <c r="N33" s="20"/>
      <c r="O33" s="20"/>
      <c r="P33" s="20"/>
      <c r="Q33" s="20"/>
      <c r="R33" s="20"/>
      <c r="S33" s="20"/>
      <c r="T33" s="20"/>
      <c r="U33" s="20"/>
      <c r="V33" s="20"/>
      <c r="W33" s="20"/>
      <c r="X33" s="20"/>
      <c r="Y33" s="20"/>
    </row>
    <row r="34" spans="1:25" x14ac:dyDescent="0.25">
      <c r="A34" s="185">
        <v>26</v>
      </c>
      <c r="B34" s="84" t="s">
        <v>134</v>
      </c>
      <c r="C34" s="99" t="s">
        <v>320</v>
      </c>
      <c r="D34" s="99" t="s">
        <v>173</v>
      </c>
      <c r="E34" s="99" t="s">
        <v>173</v>
      </c>
      <c r="F34" s="99" t="s">
        <v>173</v>
      </c>
      <c r="G34" s="186" t="s">
        <v>173</v>
      </c>
      <c r="H34" s="20"/>
      <c r="I34" s="20"/>
      <c r="J34" s="20"/>
      <c r="K34" s="20"/>
      <c r="L34" s="20"/>
      <c r="M34" s="20"/>
      <c r="N34" s="20"/>
      <c r="O34" s="20"/>
      <c r="P34" s="20"/>
      <c r="Q34" s="20"/>
      <c r="R34" s="20"/>
      <c r="S34" s="20"/>
      <c r="T34" s="20"/>
      <c r="U34" s="20"/>
      <c r="V34" s="20"/>
      <c r="W34" s="20"/>
      <c r="X34" s="20"/>
      <c r="Y34" s="20"/>
    </row>
    <row r="35" spans="1:25" x14ac:dyDescent="0.25">
      <c r="A35" s="185">
        <v>27</v>
      </c>
      <c r="B35" s="84" t="s">
        <v>134</v>
      </c>
      <c r="C35" s="99" t="s">
        <v>320</v>
      </c>
      <c r="D35" s="99" t="s">
        <v>173</v>
      </c>
      <c r="E35" s="99" t="s">
        <v>173</v>
      </c>
      <c r="F35" s="99" t="s">
        <v>173</v>
      </c>
      <c r="G35" s="186" t="s">
        <v>173</v>
      </c>
      <c r="H35" s="20"/>
      <c r="I35" s="20"/>
      <c r="J35" s="20"/>
      <c r="K35" s="20"/>
      <c r="L35" s="20"/>
      <c r="M35" s="20"/>
      <c r="N35" s="20"/>
      <c r="O35" s="20"/>
      <c r="P35" s="20"/>
      <c r="Q35" s="20"/>
      <c r="R35" s="20"/>
      <c r="S35" s="20"/>
      <c r="T35" s="20"/>
      <c r="U35" s="20"/>
      <c r="V35" s="20"/>
      <c r="W35" s="20"/>
      <c r="X35" s="20"/>
      <c r="Y35" s="20"/>
    </row>
    <row r="36" spans="1:25" x14ac:dyDescent="0.25">
      <c r="A36" s="185">
        <v>28</v>
      </c>
      <c r="B36" s="84" t="s">
        <v>134</v>
      </c>
      <c r="C36" s="99" t="s">
        <v>320</v>
      </c>
      <c r="D36" s="99" t="s">
        <v>173</v>
      </c>
      <c r="E36" s="99" t="s">
        <v>173</v>
      </c>
      <c r="F36" s="99" t="s">
        <v>173</v>
      </c>
      <c r="G36" s="186" t="s">
        <v>173</v>
      </c>
      <c r="H36" s="20"/>
      <c r="I36" s="20"/>
      <c r="J36" s="20"/>
      <c r="K36" s="20"/>
      <c r="L36" s="20"/>
      <c r="M36" s="20"/>
      <c r="N36" s="20"/>
      <c r="O36" s="20"/>
      <c r="P36" s="20"/>
      <c r="Q36" s="20"/>
      <c r="R36" s="20"/>
      <c r="S36" s="20"/>
      <c r="T36" s="20"/>
      <c r="U36" s="20"/>
      <c r="V36" s="20"/>
      <c r="W36" s="20"/>
      <c r="X36" s="20"/>
      <c r="Y36" s="20"/>
    </row>
    <row r="37" spans="1:25" ht="15.75" thickBot="1" x14ac:dyDescent="0.3">
      <c r="A37" s="185">
        <v>29</v>
      </c>
      <c r="B37" s="84" t="s">
        <v>134</v>
      </c>
      <c r="C37" s="99" t="s">
        <v>320</v>
      </c>
      <c r="D37" s="99" t="s">
        <v>173</v>
      </c>
      <c r="E37" s="99" t="s">
        <v>173</v>
      </c>
      <c r="F37" s="99" t="s">
        <v>173</v>
      </c>
      <c r="G37" s="186" t="s">
        <v>173</v>
      </c>
      <c r="H37" s="20"/>
      <c r="I37" s="20"/>
      <c r="J37" s="20"/>
      <c r="K37" s="20"/>
      <c r="L37" s="20"/>
      <c r="M37" s="20"/>
      <c r="N37" s="20"/>
      <c r="O37" s="20"/>
      <c r="P37" s="20"/>
      <c r="Q37" s="20"/>
      <c r="R37" s="20"/>
      <c r="S37" s="20"/>
      <c r="T37" s="20"/>
      <c r="U37" s="20"/>
      <c r="V37" s="20"/>
      <c r="W37" s="20"/>
      <c r="X37" s="20"/>
      <c r="Y37" s="20"/>
    </row>
    <row r="38" spans="1:25" x14ac:dyDescent="0.25">
      <c r="A38" s="155">
        <v>30</v>
      </c>
      <c r="B38" s="72" t="s">
        <v>134</v>
      </c>
      <c r="C38" s="187" t="s">
        <v>320</v>
      </c>
      <c r="D38" s="187" t="s">
        <v>173</v>
      </c>
      <c r="E38" s="188" t="s">
        <v>173</v>
      </c>
      <c r="F38" s="187" t="s">
        <v>173</v>
      </c>
      <c r="G38" s="189" t="s">
        <v>173</v>
      </c>
      <c r="H38" s="20"/>
      <c r="I38" s="20"/>
      <c r="J38" s="31"/>
      <c r="K38" s="20"/>
      <c r="L38" s="20"/>
      <c r="M38" s="20"/>
      <c r="N38" s="20"/>
      <c r="O38" s="20"/>
      <c r="P38" s="20"/>
      <c r="Q38" s="20"/>
      <c r="R38" s="20"/>
      <c r="S38" s="20"/>
      <c r="T38" s="20"/>
      <c r="U38" s="20"/>
      <c r="V38" s="20"/>
      <c r="W38" s="20"/>
      <c r="X38" s="20"/>
      <c r="Y38" s="20"/>
    </row>
    <row r="39" spans="1:25" ht="15.75" thickBot="1" x14ac:dyDescent="0.3">
      <c r="A39" s="157">
        <v>31</v>
      </c>
      <c r="B39" s="82" t="s">
        <v>134</v>
      </c>
      <c r="C39" s="190" t="s">
        <v>320</v>
      </c>
      <c r="D39" s="190" t="s">
        <v>173</v>
      </c>
      <c r="E39" s="191" t="s">
        <v>173</v>
      </c>
      <c r="F39" s="190" t="s">
        <v>173</v>
      </c>
      <c r="G39" s="192" t="s">
        <v>173</v>
      </c>
      <c r="H39" s="20"/>
      <c r="I39" s="20"/>
      <c r="J39" s="20"/>
      <c r="K39" s="20"/>
      <c r="L39" s="20"/>
      <c r="M39" s="20"/>
      <c r="N39" s="20"/>
      <c r="O39" s="20"/>
      <c r="P39" s="20"/>
      <c r="Q39" s="20"/>
      <c r="R39" s="20"/>
      <c r="S39" s="20"/>
      <c r="T39" s="20"/>
      <c r="U39" s="20"/>
      <c r="V39" s="20"/>
      <c r="W39" s="20"/>
      <c r="X39" s="20"/>
      <c r="Y39" s="20"/>
    </row>
    <row r="40" spans="1:25" x14ac:dyDescent="0.25">
      <c r="A40" s="184">
        <v>32</v>
      </c>
      <c r="B40" s="69" t="s">
        <v>134</v>
      </c>
      <c r="C40" s="193" t="s">
        <v>320</v>
      </c>
      <c r="D40" s="193" t="s">
        <v>173</v>
      </c>
      <c r="E40" s="194" t="s">
        <v>173</v>
      </c>
      <c r="F40" s="193" t="s">
        <v>173</v>
      </c>
      <c r="G40" s="195" t="s">
        <v>173</v>
      </c>
      <c r="H40" s="20"/>
      <c r="I40" s="20"/>
      <c r="J40" s="20"/>
      <c r="K40" s="20"/>
      <c r="L40" s="20"/>
      <c r="M40" s="20"/>
      <c r="N40" s="20"/>
      <c r="O40" s="20"/>
      <c r="P40" s="20"/>
      <c r="Q40" s="20"/>
      <c r="R40" s="20"/>
      <c r="S40" s="20"/>
      <c r="T40" s="20"/>
      <c r="U40" s="20"/>
      <c r="V40" s="20"/>
      <c r="W40" s="20"/>
      <c r="X40" s="20"/>
      <c r="Y40" s="20"/>
    </row>
    <row r="41" spans="1:25" x14ac:dyDescent="0.25">
      <c r="A41" s="185">
        <v>33</v>
      </c>
      <c r="B41" s="84" t="s">
        <v>134</v>
      </c>
      <c r="C41" s="144" t="s">
        <v>320</v>
      </c>
      <c r="D41" s="144" t="s">
        <v>173</v>
      </c>
      <c r="E41" s="196" t="s">
        <v>173</v>
      </c>
      <c r="F41" s="144" t="s">
        <v>173</v>
      </c>
      <c r="G41" s="197" t="s">
        <v>173</v>
      </c>
      <c r="H41" s="20"/>
      <c r="I41" s="20"/>
      <c r="J41" s="20"/>
      <c r="K41" s="20"/>
      <c r="L41" s="20"/>
      <c r="M41" s="20"/>
      <c r="N41" s="20"/>
      <c r="O41" s="20"/>
      <c r="P41" s="20"/>
      <c r="Q41" s="20"/>
      <c r="R41" s="20"/>
      <c r="S41" s="20"/>
      <c r="T41" s="20"/>
      <c r="U41" s="20"/>
      <c r="V41" s="20"/>
      <c r="W41" s="20"/>
      <c r="X41" s="20"/>
      <c r="Y41" s="20"/>
    </row>
    <row r="42" spans="1:25" ht="15.75" thickBot="1" x14ac:dyDescent="0.3">
      <c r="A42" s="198">
        <v>34</v>
      </c>
      <c r="B42" s="87" t="s">
        <v>134</v>
      </c>
      <c r="C42" s="199" t="s">
        <v>320</v>
      </c>
      <c r="D42" s="199" t="s">
        <v>173</v>
      </c>
      <c r="E42" s="200" t="s">
        <v>173</v>
      </c>
      <c r="F42" s="199" t="s">
        <v>173</v>
      </c>
      <c r="G42" s="201" t="s">
        <v>173</v>
      </c>
      <c r="H42" s="20"/>
      <c r="I42" s="20"/>
      <c r="J42" s="20"/>
      <c r="K42" s="20"/>
      <c r="L42" s="20"/>
      <c r="M42" s="20"/>
      <c r="N42" s="20"/>
      <c r="O42" s="20"/>
      <c r="P42" s="20"/>
      <c r="Q42" s="20"/>
      <c r="R42" s="20"/>
      <c r="S42" s="20"/>
      <c r="T42" s="20"/>
      <c r="U42" s="20"/>
      <c r="V42" s="20"/>
      <c r="W42" s="20"/>
      <c r="X42" s="20"/>
      <c r="Y42" s="20"/>
    </row>
    <row r="43" spans="1:25" x14ac:dyDescent="0.25">
      <c r="A43" s="157">
        <v>35</v>
      </c>
      <c r="B43" s="72" t="s">
        <v>134</v>
      </c>
      <c r="C43" s="202" t="s">
        <v>320</v>
      </c>
      <c r="D43" s="187" t="s">
        <v>173</v>
      </c>
      <c r="E43" s="203" t="s">
        <v>173</v>
      </c>
      <c r="F43" s="187" t="s">
        <v>173</v>
      </c>
      <c r="G43" s="189" t="s">
        <v>173</v>
      </c>
      <c r="H43" s="20"/>
      <c r="I43" s="20"/>
      <c r="J43" s="20"/>
      <c r="K43" s="20"/>
      <c r="L43" s="20"/>
      <c r="M43" s="20"/>
      <c r="N43" s="20"/>
      <c r="O43" s="20"/>
      <c r="P43" s="20"/>
      <c r="Q43" s="20"/>
      <c r="R43" s="20"/>
      <c r="S43" s="20"/>
      <c r="T43" s="20"/>
      <c r="U43" s="20"/>
      <c r="V43" s="20"/>
      <c r="W43" s="20"/>
      <c r="X43" s="20"/>
      <c r="Y43" s="20"/>
    </row>
    <row r="44" spans="1:25" ht="15.75" thickBot="1" x14ac:dyDescent="0.3">
      <c r="A44" s="156">
        <v>36</v>
      </c>
      <c r="B44" s="82" t="s">
        <v>134</v>
      </c>
      <c r="C44" s="190" t="s">
        <v>320</v>
      </c>
      <c r="D44" s="190" t="s">
        <v>173</v>
      </c>
      <c r="E44" s="191" t="s">
        <v>173</v>
      </c>
      <c r="F44" s="190" t="s">
        <v>173</v>
      </c>
      <c r="G44" s="192" t="s">
        <v>173</v>
      </c>
      <c r="H44" s="20"/>
      <c r="I44" s="20"/>
      <c r="J44" s="20"/>
      <c r="K44" s="20"/>
      <c r="L44" s="20"/>
      <c r="M44" s="20"/>
      <c r="N44" s="20"/>
      <c r="O44" s="20"/>
      <c r="P44" s="20"/>
      <c r="Q44" s="20"/>
      <c r="R44" s="20"/>
      <c r="S44" s="20"/>
      <c r="T44" s="20"/>
      <c r="U44" s="20"/>
      <c r="V44" s="20"/>
      <c r="W44" s="20"/>
      <c r="X44" s="20"/>
      <c r="Y44" s="20"/>
    </row>
    <row r="45" spans="1:25"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row>
    <row r="46" spans="1:25"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1:25"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1:25"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row>
    <row r="49" spans="1:25"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row>
    <row r="50" spans="1:25"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row>
    <row r="51" spans="1:25"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row>
    <row r="52" spans="1:25"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row>
    <row r="53" spans="1:25"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row>
    <row r="54" spans="1:25"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row>
    <row r="55" spans="1:25"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row>
    <row r="56" spans="1:25"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row>
    <row r="57" spans="1:25"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row>
    <row r="58" spans="1:25"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row>
    <row r="59" spans="1:25"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row>
    <row r="60" spans="1:25"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row>
    <row r="61" spans="1:25"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row>
    <row r="62" spans="1:25"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row>
    <row r="63" spans="1:25"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row>
    <row r="64" spans="1:25"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row>
    <row r="65" spans="1:25"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row>
    <row r="66" spans="1:25"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row>
    <row r="67" spans="1:25"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row>
    <row r="68" spans="1:25"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row>
    <row r="69" spans="1:25"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row>
    <row r="70" spans="1:25"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row>
    <row r="71" spans="1:25"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row>
    <row r="72" spans="1:25"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row>
    <row r="73" spans="1:25"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row>
    <row r="74" spans="1:25"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row>
    <row r="75" spans="1:25"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row>
    <row r="76" spans="1:25"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row>
    <row r="77" spans="1:25"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row>
    <row r="78" spans="1:25"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row>
    <row r="79" spans="1:25"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row>
    <row r="80" spans="1:25"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row>
    <row r="81" spans="1:25"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row>
    <row r="82" spans="1:25"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row>
    <row r="83" spans="1:25"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row>
    <row r="84" spans="1:25"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row>
    <row r="85" spans="1:25"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row>
    <row r="86" spans="1:25"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row>
    <row r="87" spans="1:25"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row>
    <row r="88" spans="1:25"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row>
    <row r="89" spans="1:25"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row>
    <row r="90" spans="1:25"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row>
    <row r="91" spans="1:25"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row>
    <row r="92" spans="1:25"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row>
    <row r="93" spans="1:25"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row>
    <row r="94" spans="1:25"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row>
    <row r="95" spans="1:25"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row>
    <row r="96" spans="1:25"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row>
    <row r="97" spans="1:25"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row>
    <row r="98" spans="1:25"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row>
    <row r="99" spans="1:25"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row>
    <row r="100" spans="1:25"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row>
    <row r="101" spans="1:25"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row>
    <row r="102" spans="1:25"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row>
    <row r="103" spans="1:25"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row>
    <row r="104" spans="1:25"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row>
    <row r="105" spans="1:25"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row>
    <row r="106" spans="1:25"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row>
    <row r="107" spans="1:25"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row>
    <row r="108" spans="1:25"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row>
    <row r="109" spans="1:25"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row>
    <row r="110" spans="1:25"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row>
    <row r="111" spans="1:25"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row>
    <row r="112" spans="1:25"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row>
    <row r="113" spans="1:25"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row>
    <row r="114" spans="1:25"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row>
    <row r="115" spans="1:25"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row>
    <row r="116" spans="1:25"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row>
    <row r="117" spans="1:25"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row>
    <row r="118" spans="1:25"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row>
    <row r="119" spans="1:25"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row>
    <row r="120" spans="1:25"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row>
    <row r="121" spans="1:25"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row>
    <row r="122" spans="1:25"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row>
    <row r="123" spans="1:25"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row>
    <row r="124" spans="1:25"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row>
    <row r="125" spans="1:25"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row>
    <row r="126" spans="1:25"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row>
    <row r="127" spans="1:25"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row>
    <row r="128" spans="1:25"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row>
    <row r="129" spans="1:25"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row>
    <row r="130" spans="1:25"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row>
    <row r="131" spans="1:25"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row>
    <row r="132" spans="1:25"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row>
    <row r="133" spans="1:25"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row>
    <row r="134" spans="1:25"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row>
    <row r="135" spans="1:25"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row>
    <row r="136" spans="1:25"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row>
    <row r="137" spans="1:25"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row>
    <row r="138" spans="1:25"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row>
    <row r="139" spans="1:25"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row>
    <row r="140" spans="1:25"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row>
    <row r="141" spans="1:25"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row>
    <row r="142" spans="1:25"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row>
    <row r="143" spans="1:25"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row>
    <row r="144" spans="1:25"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row>
    <row r="145" spans="1:25"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row>
    <row r="146" spans="1:25"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row>
    <row r="147" spans="1:25"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row>
    <row r="148" spans="1:25"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row>
    <row r="149" spans="1:25"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row>
    <row r="150" spans="1:25"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row>
    <row r="151" spans="1:25"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row>
    <row r="152" spans="1:25"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row>
    <row r="153" spans="1:25"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row>
    <row r="154" spans="1:25"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row>
    <row r="155" spans="1:25"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row>
    <row r="156" spans="1:25"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row>
    <row r="157" spans="1:25"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row>
    <row r="158" spans="1:25"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row>
    <row r="159" spans="1:25"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row>
    <row r="160" spans="1:25"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row>
    <row r="161" spans="1:25"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row>
    <row r="162" spans="1:25"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row>
    <row r="163" spans="1:25"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row>
    <row r="164" spans="1:25"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row>
    <row r="165" spans="1:25"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row>
    <row r="166" spans="1:25"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row>
    <row r="167" spans="1:25"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row>
    <row r="168" spans="1:25"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row>
    <row r="169" spans="1:25"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row>
    <row r="170" spans="1:25"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row>
    <row r="171" spans="1:25"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row>
    <row r="172" spans="1:25"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row>
    <row r="173" spans="1:25"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row>
    <row r="174" spans="1:25"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row>
    <row r="175" spans="1:25"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row>
    <row r="176" spans="1:25"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row>
    <row r="177" spans="1:25"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row>
    <row r="178" spans="1:25"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row>
    <row r="179" spans="1:25"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row>
    <row r="180" spans="1:25"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row>
    <row r="181" spans="1:25"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row>
    <row r="182" spans="1:25"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row>
    <row r="183" spans="1:25"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row>
    <row r="184" spans="1:25"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row>
    <row r="185" spans="1:25"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row>
    <row r="186" spans="1:25"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row>
    <row r="187" spans="1:25"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row>
    <row r="188" spans="1:25"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row>
    <row r="189" spans="1:25"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row>
    <row r="190" spans="1:25"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row>
    <row r="191" spans="1:25"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row>
    <row r="192" spans="1:25"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row>
    <row r="193" spans="1:25"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row>
    <row r="194" spans="1:25"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row>
    <row r="195" spans="1:25"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row>
    <row r="196" spans="1:25"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row>
    <row r="197" spans="1:25"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row>
    <row r="198" spans="1:25"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row>
    <row r="199" spans="1:25"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row>
    <row r="200" spans="1:25"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row>
    <row r="201" spans="1:25"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row>
    <row r="202" spans="1:25"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row>
    <row r="203" spans="1:25"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row>
    <row r="204" spans="1:25"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row>
    <row r="205" spans="1:25"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row>
    <row r="206" spans="1:25"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row>
    <row r="207" spans="1:25"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row>
    <row r="208" spans="1:25"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row>
    <row r="209" spans="1:25"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row>
    <row r="210" spans="1:25"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row>
    <row r="211" spans="1:25"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row>
    <row r="212" spans="1:25"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row>
    <row r="213" spans="1:25"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row>
    <row r="214" spans="1:25"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row>
    <row r="215" spans="1:25"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row>
    <row r="216" spans="1:25"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row>
    <row r="217" spans="1:25"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row>
    <row r="218" spans="1:25"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row>
    <row r="219" spans="1:25"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row>
    <row r="220" spans="1:25"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row>
    <row r="221" spans="1:25"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row>
    <row r="222" spans="1:25"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row>
    <row r="223" spans="1:25"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row>
    <row r="224" spans="1:25"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row>
    <row r="225" spans="1:25"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row>
    <row r="226" spans="1:25"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row>
    <row r="227" spans="1:25"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row>
    <row r="228" spans="1:25"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row>
    <row r="229" spans="1:25"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row>
    <row r="230" spans="1:25"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row>
    <row r="231" spans="1:25"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row>
    <row r="232" spans="1:25"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row>
    <row r="233" spans="1:25"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row>
    <row r="234" spans="1:25"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row>
    <row r="235" spans="1:25"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row>
    <row r="236" spans="1:25"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row>
    <row r="237" spans="1:25"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row>
    <row r="238" spans="1:25"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row>
    <row r="239" spans="1:25"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row>
    <row r="240" spans="1:25"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row>
    <row r="241" spans="1:25"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row>
    <row r="242" spans="1:25"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row>
    <row r="243" spans="1:25"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row>
    <row r="244" spans="1:25"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row>
    <row r="245" spans="1:25"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row>
    <row r="246" spans="1:25"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row>
    <row r="247" spans="1:25"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row>
    <row r="248" spans="1:25"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row>
    <row r="249" spans="1:25"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row>
    <row r="250" spans="1:25"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row>
    <row r="251" spans="1:25"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row>
    <row r="252" spans="1:25"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row>
    <row r="253" spans="1:25"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row>
    <row r="254" spans="1:25"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row>
    <row r="255" spans="1:25" x14ac:dyDescent="0.25">
      <c r="H255" s="20"/>
      <c r="I255" s="20"/>
      <c r="J255" s="20"/>
      <c r="K255" s="20"/>
      <c r="L255" s="20"/>
      <c r="M255" s="20"/>
      <c r="N255" s="20"/>
      <c r="O255" s="20"/>
      <c r="P255" s="20"/>
      <c r="Q255" s="20"/>
      <c r="R255" s="20"/>
      <c r="S255" s="20"/>
      <c r="T255" s="20"/>
      <c r="U255" s="20"/>
      <c r="V255" s="20"/>
      <c r="W255" s="20"/>
      <c r="X255" s="20"/>
      <c r="Y255" s="20"/>
    </row>
    <row r="256" spans="1:25" x14ac:dyDescent="0.25">
      <c r="H256" s="20"/>
      <c r="I256" s="20"/>
      <c r="J256" s="20"/>
      <c r="K256" s="20"/>
      <c r="L256" s="20"/>
      <c r="M256" s="20"/>
      <c r="N256" s="20"/>
      <c r="O256" s="20"/>
      <c r="P256" s="20"/>
      <c r="Q256" s="20"/>
      <c r="R256" s="20"/>
      <c r="S256" s="20"/>
      <c r="T256" s="20"/>
      <c r="U256" s="20"/>
      <c r="V256" s="20"/>
      <c r="W256" s="20"/>
      <c r="X256" s="20"/>
      <c r="Y256" s="20"/>
    </row>
    <row r="257" spans="8:25" x14ac:dyDescent="0.25">
      <c r="H257" s="20"/>
      <c r="I257" s="20"/>
      <c r="J257" s="20"/>
      <c r="K257" s="20"/>
      <c r="L257" s="20"/>
      <c r="M257" s="20"/>
      <c r="N257" s="20"/>
      <c r="O257" s="20"/>
      <c r="P257" s="20"/>
      <c r="Q257" s="20"/>
      <c r="R257" s="20"/>
      <c r="S257" s="20"/>
      <c r="T257" s="20"/>
      <c r="U257" s="20"/>
      <c r="V257" s="20"/>
      <c r="W257" s="20"/>
      <c r="X257" s="20"/>
      <c r="Y257" s="20"/>
    </row>
    <row r="258" spans="8:25" x14ac:dyDescent="0.25">
      <c r="H258" s="20"/>
      <c r="I258" s="20"/>
      <c r="J258" s="20"/>
      <c r="K258" s="20"/>
      <c r="L258" s="20"/>
      <c r="M258" s="20"/>
      <c r="N258" s="20"/>
      <c r="O258" s="20"/>
      <c r="P258" s="20"/>
      <c r="Q258" s="20"/>
      <c r="R258" s="20"/>
      <c r="S258" s="20"/>
      <c r="T258" s="20"/>
      <c r="U258" s="20"/>
      <c r="V258" s="20"/>
      <c r="W258" s="20"/>
      <c r="X258" s="20"/>
      <c r="Y258" s="20"/>
    </row>
    <row r="259" spans="8:25" x14ac:dyDescent="0.25">
      <c r="H259" s="20"/>
      <c r="I259" s="20"/>
      <c r="J259" s="20"/>
      <c r="K259" s="20"/>
      <c r="L259" s="20"/>
      <c r="M259" s="20"/>
      <c r="N259" s="20"/>
      <c r="O259" s="20"/>
      <c r="P259" s="20"/>
      <c r="Q259" s="20"/>
      <c r="R259" s="20"/>
      <c r="S259" s="20"/>
      <c r="T259" s="20"/>
      <c r="U259" s="20"/>
      <c r="V259" s="20"/>
      <c r="W259" s="20"/>
      <c r="X259" s="20"/>
      <c r="Y259" s="20"/>
    </row>
    <row r="260" spans="8:25" x14ac:dyDescent="0.25">
      <c r="H260" s="20"/>
      <c r="I260" s="20"/>
      <c r="J260" s="20"/>
      <c r="K260" s="20"/>
      <c r="L260" s="20"/>
      <c r="M260" s="20"/>
      <c r="N260" s="20"/>
      <c r="O260" s="20"/>
      <c r="P260" s="20"/>
      <c r="Q260" s="20"/>
      <c r="R260" s="20"/>
      <c r="S260" s="20"/>
      <c r="T260" s="20"/>
      <c r="U260" s="20"/>
      <c r="V260" s="20"/>
      <c r="W260" s="20"/>
      <c r="X260" s="20"/>
      <c r="Y260" s="20"/>
    </row>
  </sheetData>
  <mergeCells count="11">
    <mergeCell ref="F1:F2"/>
    <mergeCell ref="G1:G2"/>
    <mergeCell ref="B1:C2"/>
    <mergeCell ref="B3:C4"/>
    <mergeCell ref="D1:E2"/>
    <mergeCell ref="D3:E4"/>
    <mergeCell ref="F7:G7"/>
    <mergeCell ref="B5:G6"/>
    <mergeCell ref="B7:E7"/>
    <mergeCell ref="F3:F4"/>
    <mergeCell ref="G3:G4"/>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 DE INFORMACIÓN'!$E$13:$E$15</xm:f>
          </x14:formula1>
          <xm:sqref>B20:B22 B9:B13 B30:B44</xm:sqref>
        </x14:dataValidation>
        <x14:dataValidation type="list" allowBlank="1" showInputMessage="1" showErrorMessage="1">
          <x14:formula1>
            <xm:f>'C:\Users\francisco.pizarro\Desktop\Francisco\Matrices de riesgo\Por proceso\[Matriz de Riesgo por Procesos Control Interno Disciplinario.xlsx]TABLAS DE INFORMACIÓN'!#REF!</xm:f>
          </x14:formula1>
          <xm:sqref>B14</xm:sqref>
        </x14:dataValidation>
        <x14:dataValidation type="list" allowBlank="1" showInputMessage="1" showErrorMessage="1">
          <x14:formula1>
            <xm:f>'C:\Users\francisco.pizarro\Desktop\Francisco\Matrices de riesgo\Por proceso\[Matriz de Riesgo por Procesos OCI.xlsx]TABLAS DE INFORMACIÓN'!#REF!</xm:f>
          </x14:formula1>
          <xm:sqref>B17:B19</xm:sqref>
        </x14:dataValidation>
        <x14:dataValidation type="list" allowBlank="1" showInputMessage="1" showErrorMessage="1">
          <x14:formula1>
            <xm:f>'C:\Users\francisco.pizarro\Downloads\[MATRIZ RIESGOS OAP DILIGENCIADA DAJ-CJ (1).xlsx]TABLAS DE INFORMACIÓN'!#REF!</xm:f>
          </x14:formula1>
          <xm:sqref>B23</xm:sqref>
        </x14:dataValidation>
        <x14:dataValidation type="list" allowBlank="1" showInputMessage="1" showErrorMessage="1">
          <x14:formula1>
            <xm:f>'[Matriz de riesgo proceso.xlsx]TABLAS DE INFORMACIÓN'!#REF!</xm:f>
          </x14:formula1>
          <xm:sqref>B24:B25</xm:sqref>
        </x14:dataValidation>
        <x14:dataValidation type="list" allowBlank="1" showInputMessage="1" showErrorMessage="1">
          <x14:formula1>
            <xm:f>'C:\Users\francisco.pizarro\Desktop\Francisco\Matrices de riesgo\Por proceso\[17-09-01-Matriz de Riesgo del Proceso Gestión de Seguridad.xlsx]TABLAS DE INFORMACIÓN'!#REF!</xm:f>
          </x14:formula1>
          <xm:sqref>B26:B27</xm:sqref>
        </x14:dataValidation>
        <x14:dataValidation type="list" allowBlank="1" showInputMessage="1" showErrorMessage="1">
          <x14:formula1>
            <xm:f>'C:\Users\francisco.pizarro\Desktop\Francisco\Matrices de riesgo\Por proceso\[Matriz de Riesgo por Procesos Gestión Humana.xlsx]TABLAS DE INFORMACIÓN'!#REF!</xm:f>
          </x14:formula1>
          <xm:sqref>B28</xm:sqref>
        </x14:dataValidation>
        <x14:dataValidation type="list" allowBlank="1" showInputMessage="1" showErrorMessage="1">
          <x14:formula1>
            <xm:f>'C:\Users\francisco.pizarro\Desktop\Francisco\Matrices de riesgo\Por proceso\[Matriz de riesgo proceso DS.xlsx]TABLAS DE INFORMACIÓN'!#REF!</xm:f>
          </x14:formula1>
          <xm:sqref>B29</xm:sqref>
        </x14:dataValidation>
        <x14:dataValidation type="list" allowBlank="1" showInputMessage="1" showErrorMessage="1">
          <x14:formula1>
            <xm:f>'C:\Users\francisco.pizarro\Desktop\Francisco\Matrices de riesgo\Por proceso\[Matriz de Riesgo GF.xlsx]TABLAS DE INFORMACIÓN'!#REF!</xm:f>
          </x14:formula1>
          <xm:sqref>B31</xm:sqref>
        </x14:dataValidation>
        <x14:dataValidation type="list" allowBlank="1" showInputMessage="1" showErrorMessage="1">
          <x14:formula1>
            <xm:f>'C:\Users\francisco.pizarro\Downloads\[Matriz de Riesgo por Procesos (2) - comodatos.xlsx]TABLAS DE INFORMACIÓN'!#REF!</xm:f>
          </x14:formula1>
          <xm:sqref>B16</xm:sqref>
        </x14:dataValidation>
        <x14:dataValidation type="list" allowBlank="1" showInputMessage="1" showErrorMessage="1">
          <x14:formula1>
            <xm:f>'C:\Users\francisco.pizarro\Downloads\[Copia de Copia de Matriz de Riesgo por Procesos correcciones nuevo (4).xlsx]TABLAS DE INFORMACIÓN'!#REF!</xm:f>
          </x14:formula1>
          <xm:sqref>B15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K237"/>
  <sheetViews>
    <sheetView topLeftCell="H19" zoomScale="60" zoomScaleNormal="60" zoomScaleSheetLayoutView="30" workbookViewId="0">
      <selection activeCell="T41" sqref="T41"/>
    </sheetView>
  </sheetViews>
  <sheetFormatPr baseColWidth="10" defaultRowHeight="14.25" x14ac:dyDescent="0.25"/>
  <cols>
    <col min="1" max="1" width="11.42578125" style="256"/>
    <col min="2" max="2" width="20.85546875" style="256" bestFit="1" customWidth="1"/>
    <col min="3" max="3" width="36.140625" style="256" customWidth="1"/>
    <col min="4" max="4" width="11.42578125" style="256"/>
    <col min="5" max="5" width="22.42578125" style="256" bestFit="1" customWidth="1"/>
    <col min="6" max="6" width="24.42578125" style="256" customWidth="1"/>
    <col min="7" max="7" width="11.42578125" style="256"/>
    <col min="8" max="8" width="35.140625" style="256" bestFit="1" customWidth="1"/>
    <col min="9" max="9" width="39.85546875" style="256" bestFit="1" customWidth="1"/>
    <col min="10" max="10" width="24.85546875" style="256" bestFit="1" customWidth="1"/>
    <col min="11" max="11" width="22.140625" style="256" bestFit="1" customWidth="1"/>
    <col min="12" max="12" width="20.42578125" style="256" customWidth="1"/>
    <col min="13" max="13" width="28.5703125" style="256" customWidth="1"/>
    <col min="14" max="14" width="35.42578125" style="256" bestFit="1" customWidth="1"/>
    <col min="15" max="15" width="43.42578125" style="256" bestFit="1" customWidth="1"/>
    <col min="16" max="16" width="19.28515625" style="256" customWidth="1"/>
    <col min="17" max="17" width="30.42578125" style="256" customWidth="1"/>
    <col min="18" max="18" width="33.7109375" style="256" bestFit="1" customWidth="1"/>
    <col min="19" max="19" width="19" style="256" bestFit="1" customWidth="1"/>
    <col min="20" max="20" width="39.140625" style="256" bestFit="1" customWidth="1"/>
    <col min="21" max="21" width="43.7109375" style="256" customWidth="1"/>
    <col min="22" max="22" width="11.42578125" style="256"/>
    <col min="23" max="23" width="35.42578125" style="256" bestFit="1" customWidth="1"/>
    <col min="24" max="16384" width="11.42578125" style="256"/>
  </cols>
  <sheetData>
    <row r="1" spans="1:63" ht="15" thickBot="1" x14ac:dyDescent="0.3">
      <c r="A1" s="255"/>
      <c r="B1" s="255"/>
      <c r="C1" s="255"/>
      <c r="D1" s="255"/>
      <c r="E1" s="255"/>
      <c r="F1" s="255"/>
      <c r="G1" s="255"/>
      <c r="H1" s="255"/>
      <c r="I1" s="255"/>
      <c r="J1" s="255"/>
      <c r="K1" s="255"/>
      <c r="L1" s="255"/>
      <c r="M1" s="255"/>
      <c r="N1" s="255"/>
      <c r="P1" s="255"/>
      <c r="Q1" s="255"/>
      <c r="R1" s="255"/>
      <c r="S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row>
    <row r="2" spans="1:63" ht="15.75" thickBot="1" x14ac:dyDescent="0.3">
      <c r="A2" s="255"/>
      <c r="B2" s="255"/>
      <c r="C2" s="255"/>
      <c r="D2" s="255"/>
      <c r="E2" s="255"/>
      <c r="F2" s="255"/>
      <c r="G2" s="255"/>
      <c r="H2" s="255"/>
      <c r="I2" s="255"/>
      <c r="J2" s="255"/>
      <c r="K2" s="510" t="s">
        <v>118</v>
      </c>
      <c r="L2" s="511"/>
      <c r="M2" s="255"/>
      <c r="N2" s="257"/>
      <c r="O2" s="258" t="s">
        <v>2</v>
      </c>
      <c r="P2" s="255"/>
      <c r="Q2" s="510" t="s">
        <v>119</v>
      </c>
      <c r="R2" s="511"/>
      <c r="S2" s="255"/>
      <c r="T2" s="508" t="s">
        <v>121</v>
      </c>
      <c r="U2" s="509"/>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row>
    <row r="3" spans="1:63" ht="65.25" customHeight="1" thickBot="1" x14ac:dyDescent="0.3">
      <c r="A3" s="255"/>
      <c r="B3" s="510" t="s">
        <v>115</v>
      </c>
      <c r="C3" s="511"/>
      <c r="D3" s="255"/>
      <c r="E3" s="510" t="s">
        <v>116</v>
      </c>
      <c r="F3" s="511"/>
      <c r="G3" s="255"/>
      <c r="H3" s="508" t="s">
        <v>117</v>
      </c>
      <c r="I3" s="509"/>
      <c r="J3" s="255"/>
      <c r="K3" s="255"/>
      <c r="L3" s="255"/>
      <c r="M3" s="255"/>
      <c r="N3" s="259"/>
      <c r="O3" s="260" t="s">
        <v>1</v>
      </c>
      <c r="P3" s="261"/>
      <c r="Q3" s="262" t="s">
        <v>84</v>
      </c>
      <c r="R3" s="263" t="s">
        <v>25</v>
      </c>
      <c r="S3" s="255"/>
      <c r="T3" s="263" t="s">
        <v>78</v>
      </c>
      <c r="U3" s="263" t="s">
        <v>25</v>
      </c>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row>
    <row r="4" spans="1:63" ht="157.5" thickBot="1" x14ac:dyDescent="0.3">
      <c r="A4" s="255"/>
      <c r="B4" s="264" t="s">
        <v>24</v>
      </c>
      <c r="C4" s="264" t="s">
        <v>25</v>
      </c>
      <c r="D4" s="255"/>
      <c r="E4" s="262" t="s">
        <v>58</v>
      </c>
      <c r="F4" s="265" t="s">
        <v>25</v>
      </c>
      <c r="G4" s="255"/>
      <c r="H4" s="262" t="s">
        <v>64</v>
      </c>
      <c r="I4" s="265" t="s">
        <v>25</v>
      </c>
      <c r="J4" s="255"/>
      <c r="K4" s="255"/>
      <c r="L4" s="255"/>
      <c r="M4" s="255"/>
      <c r="N4" s="266"/>
      <c r="O4" s="260" t="s">
        <v>0</v>
      </c>
      <c r="P4" s="255"/>
      <c r="Q4" s="267" t="s">
        <v>85</v>
      </c>
      <c r="R4" s="268" t="s">
        <v>87</v>
      </c>
      <c r="S4" s="255"/>
      <c r="T4" s="269" t="s">
        <v>79</v>
      </c>
      <c r="U4" s="270" t="s">
        <v>81</v>
      </c>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row>
    <row r="5" spans="1:63" ht="114.75" thickBot="1" x14ac:dyDescent="0.3">
      <c r="A5" s="255"/>
      <c r="B5" s="271" t="s">
        <v>39</v>
      </c>
      <c r="C5" s="272" t="s">
        <v>40</v>
      </c>
      <c r="D5" s="255"/>
      <c r="E5" s="269">
        <v>5</v>
      </c>
      <c r="F5" s="273" t="s">
        <v>63</v>
      </c>
      <c r="G5" s="255"/>
      <c r="H5" s="269">
        <v>5</v>
      </c>
      <c r="I5" s="273" t="s">
        <v>69</v>
      </c>
      <c r="J5" s="255"/>
      <c r="K5" s="255"/>
      <c r="L5" s="255"/>
      <c r="M5" s="255"/>
      <c r="N5" s="274"/>
      <c r="O5" s="275" t="s">
        <v>3</v>
      </c>
      <c r="P5" s="255"/>
      <c r="Q5" s="276" t="s">
        <v>86</v>
      </c>
      <c r="R5" s="277" t="s">
        <v>88</v>
      </c>
      <c r="S5" s="255"/>
      <c r="T5" s="267" t="s">
        <v>80</v>
      </c>
      <c r="U5" s="278" t="s">
        <v>82</v>
      </c>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row>
    <row r="6" spans="1:63" ht="102" customHeight="1" thickBot="1" x14ac:dyDescent="0.3">
      <c r="A6" s="255"/>
      <c r="B6" s="279" t="s">
        <v>23</v>
      </c>
      <c r="C6" s="280" t="s">
        <v>26</v>
      </c>
      <c r="D6" s="255"/>
      <c r="E6" s="269">
        <v>4</v>
      </c>
      <c r="F6" s="273" t="s">
        <v>62</v>
      </c>
      <c r="G6" s="255"/>
      <c r="H6" s="269">
        <v>4</v>
      </c>
      <c r="I6" s="273" t="s">
        <v>68</v>
      </c>
      <c r="J6" s="255"/>
      <c r="K6" s="281" t="s">
        <v>104</v>
      </c>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row>
    <row r="7" spans="1:63" ht="71.25" x14ac:dyDescent="0.25">
      <c r="A7" s="255"/>
      <c r="B7" s="271" t="s">
        <v>22</v>
      </c>
      <c r="C7" s="272" t="s">
        <v>41</v>
      </c>
      <c r="D7" s="255"/>
      <c r="E7" s="269">
        <v>3</v>
      </c>
      <c r="F7" s="273" t="s">
        <v>61</v>
      </c>
      <c r="G7" s="255"/>
      <c r="H7" s="269">
        <v>3</v>
      </c>
      <c r="I7" s="273" t="s">
        <v>67</v>
      </c>
      <c r="J7" s="255"/>
      <c r="K7" s="154" t="s">
        <v>98</v>
      </c>
      <c r="L7" s="255"/>
      <c r="M7" s="255"/>
      <c r="N7" s="282">
        <v>5</v>
      </c>
      <c r="O7" s="283">
        <f>$N$7*O12</f>
        <v>5</v>
      </c>
      <c r="P7" s="284">
        <f>$N$7*P12</f>
        <v>10</v>
      </c>
      <c r="Q7" s="285">
        <f>$N$7*Q12</f>
        <v>15</v>
      </c>
      <c r="R7" s="285">
        <f>$N$7*R12</f>
        <v>20</v>
      </c>
      <c r="S7" s="286">
        <f>$N$7*S12</f>
        <v>25</v>
      </c>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row>
    <row r="8" spans="1:63" ht="72" thickBot="1" x14ac:dyDescent="0.3">
      <c r="A8" s="255"/>
      <c r="B8" s="279" t="s">
        <v>21</v>
      </c>
      <c r="C8" s="280" t="s">
        <v>27</v>
      </c>
      <c r="D8" s="255"/>
      <c r="E8" s="269">
        <v>2</v>
      </c>
      <c r="F8" s="273" t="s">
        <v>60</v>
      </c>
      <c r="G8" s="255"/>
      <c r="H8" s="269">
        <v>2</v>
      </c>
      <c r="I8" s="273" t="s">
        <v>66</v>
      </c>
      <c r="J8" s="255"/>
      <c r="K8" s="159" t="s">
        <v>99</v>
      </c>
      <c r="L8" s="255"/>
      <c r="M8" s="255"/>
      <c r="N8" s="269">
        <v>4</v>
      </c>
      <c r="O8" s="287">
        <f>$N$8*O12</f>
        <v>4</v>
      </c>
      <c r="P8" s="288">
        <f>$N$8*P12</f>
        <v>8</v>
      </c>
      <c r="Q8" s="288">
        <f>$N$8*Q12</f>
        <v>12</v>
      </c>
      <c r="R8" s="289">
        <f>$N$8*R12</f>
        <v>16</v>
      </c>
      <c r="S8" s="290">
        <f>$N$8*S12</f>
        <v>20</v>
      </c>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row>
    <row r="9" spans="1:63" ht="72" thickBot="1" x14ac:dyDescent="0.3">
      <c r="A9" s="255"/>
      <c r="B9" s="271" t="s">
        <v>33</v>
      </c>
      <c r="C9" s="272" t="s">
        <v>28</v>
      </c>
      <c r="D9" s="255"/>
      <c r="E9" s="276">
        <v>1</v>
      </c>
      <c r="F9" s="291" t="s">
        <v>59</v>
      </c>
      <c r="G9" s="255"/>
      <c r="H9" s="276">
        <v>1</v>
      </c>
      <c r="I9" s="291" t="s">
        <v>65</v>
      </c>
      <c r="J9" s="255"/>
      <c r="L9" s="255"/>
      <c r="M9" s="255"/>
      <c r="N9" s="269">
        <v>3</v>
      </c>
      <c r="O9" s="292">
        <f>$N$9*O12</f>
        <v>3</v>
      </c>
      <c r="P9" s="293">
        <f>$N$9*P12</f>
        <v>6</v>
      </c>
      <c r="Q9" s="288">
        <f>$N$9*Q12</f>
        <v>9</v>
      </c>
      <c r="R9" s="289">
        <f>$N$9*R12</f>
        <v>12</v>
      </c>
      <c r="S9" s="290">
        <f>$N$9*S12</f>
        <v>15</v>
      </c>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row>
    <row r="10" spans="1:63" ht="57.75" thickBot="1" x14ac:dyDescent="0.3">
      <c r="A10" s="255"/>
      <c r="B10" s="279" t="s">
        <v>29</v>
      </c>
      <c r="C10" s="280" t="s">
        <v>30</v>
      </c>
      <c r="D10" s="255"/>
      <c r="E10" s="255"/>
      <c r="F10" s="255"/>
      <c r="G10" s="255"/>
      <c r="H10" s="255"/>
      <c r="I10" s="255"/>
      <c r="J10" s="255"/>
      <c r="K10" s="281" t="s">
        <v>106</v>
      </c>
      <c r="L10" s="255"/>
      <c r="M10" s="255"/>
      <c r="N10" s="269">
        <v>2</v>
      </c>
      <c r="O10" s="292">
        <f>$N$10*O12</f>
        <v>2</v>
      </c>
      <c r="P10" s="294">
        <f>$N$10*P12</f>
        <v>4</v>
      </c>
      <c r="Q10" s="293">
        <f>$N$10*Q12</f>
        <v>6</v>
      </c>
      <c r="R10" s="288">
        <f>$N$10*R12</f>
        <v>8</v>
      </c>
      <c r="S10" s="290">
        <f>$N$10*S12</f>
        <v>10</v>
      </c>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row>
    <row r="11" spans="1:63" ht="72" thickBot="1" x14ac:dyDescent="0.3">
      <c r="A11" s="255"/>
      <c r="B11" s="271" t="s">
        <v>31</v>
      </c>
      <c r="C11" s="272" t="s">
        <v>32</v>
      </c>
      <c r="D11" s="255"/>
      <c r="G11" s="255"/>
      <c r="H11" s="255"/>
      <c r="I11" s="255"/>
      <c r="J11" s="255"/>
      <c r="K11" s="282">
        <v>1</v>
      </c>
      <c r="L11" s="255"/>
      <c r="M11" s="255"/>
      <c r="N11" s="276">
        <v>1</v>
      </c>
      <c r="O11" s="295">
        <f>$N$11*O12</f>
        <v>1</v>
      </c>
      <c r="P11" s="296">
        <f>$N$11*P12</f>
        <v>2</v>
      </c>
      <c r="Q11" s="297">
        <f>$N$11*Q12</f>
        <v>3</v>
      </c>
      <c r="R11" s="298">
        <f>$N$11*R12</f>
        <v>4</v>
      </c>
      <c r="S11" s="299">
        <f>$N$11*S12</f>
        <v>5</v>
      </c>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row>
    <row r="12" spans="1:63" ht="43.5" thickBot="1" x14ac:dyDescent="0.3">
      <c r="A12" s="255"/>
      <c r="B12" s="300" t="s">
        <v>34</v>
      </c>
      <c r="C12" s="301" t="s">
        <v>35</v>
      </c>
      <c r="D12" s="255"/>
      <c r="E12" s="302" t="s">
        <v>135</v>
      </c>
      <c r="F12" s="265" t="s">
        <v>25</v>
      </c>
      <c r="G12" s="255"/>
      <c r="H12" s="263" t="s">
        <v>5</v>
      </c>
      <c r="I12" s="303" t="s">
        <v>139</v>
      </c>
      <c r="J12" s="255"/>
      <c r="K12" s="269">
        <v>2</v>
      </c>
      <c r="L12" s="255"/>
      <c r="M12" s="255"/>
      <c r="N12" s="304"/>
      <c r="O12" s="305">
        <v>1</v>
      </c>
      <c r="P12" s="306">
        <v>2</v>
      </c>
      <c r="Q12" s="306">
        <v>3</v>
      </c>
      <c r="R12" s="306">
        <v>4</v>
      </c>
      <c r="S12" s="307">
        <v>5</v>
      </c>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row>
    <row r="13" spans="1:63" ht="57.75" thickBot="1" x14ac:dyDescent="0.3">
      <c r="A13" s="255"/>
      <c r="B13" s="304" t="s">
        <v>416</v>
      </c>
      <c r="C13" s="308"/>
      <c r="D13" s="304"/>
      <c r="E13" s="282" t="s">
        <v>132</v>
      </c>
      <c r="F13" s="309" t="s">
        <v>136</v>
      </c>
      <c r="G13" s="255"/>
      <c r="H13" s="310" t="s">
        <v>9</v>
      </c>
      <c r="I13" s="311" t="s">
        <v>140</v>
      </c>
      <c r="J13" s="255"/>
      <c r="K13" s="269">
        <v>3</v>
      </c>
      <c r="L13" s="255"/>
      <c r="M13" s="255"/>
      <c r="N13" s="255"/>
      <c r="O13" s="255"/>
      <c r="P13" s="255"/>
      <c r="Q13" s="255"/>
      <c r="R13" s="255"/>
      <c r="S13" s="255"/>
      <c r="T13" s="304"/>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row>
    <row r="14" spans="1:63" ht="57.75" thickBot="1" x14ac:dyDescent="0.3">
      <c r="A14" s="255"/>
      <c r="B14" s="304"/>
      <c r="C14" s="304"/>
      <c r="D14" s="255"/>
      <c r="E14" s="269" t="s">
        <v>133</v>
      </c>
      <c r="F14" s="270" t="s">
        <v>137</v>
      </c>
      <c r="G14" s="255"/>
      <c r="H14" s="312" t="s">
        <v>14</v>
      </c>
      <c r="I14" s="313" t="s">
        <v>141</v>
      </c>
      <c r="J14" s="255"/>
      <c r="K14" s="269">
        <v>4</v>
      </c>
      <c r="L14" s="255"/>
      <c r="M14" s="281" t="s">
        <v>114</v>
      </c>
      <c r="N14" s="314" t="s">
        <v>110</v>
      </c>
      <c r="O14" s="315" t="s">
        <v>111</v>
      </c>
      <c r="P14" s="315" t="s">
        <v>112</v>
      </c>
      <c r="Q14" s="316" t="s">
        <v>113</v>
      </c>
      <c r="S14" s="262" t="s">
        <v>89</v>
      </c>
      <c r="T14" s="263" t="s">
        <v>25</v>
      </c>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row>
    <row r="15" spans="1:63" ht="100.5" thickBot="1" x14ac:dyDescent="0.3">
      <c r="A15" s="255"/>
      <c r="B15" s="255"/>
      <c r="C15" s="255"/>
      <c r="D15" s="255"/>
      <c r="E15" s="276" t="s">
        <v>134</v>
      </c>
      <c r="F15" s="317" t="s">
        <v>138</v>
      </c>
      <c r="G15" s="255"/>
      <c r="H15" s="312" t="s">
        <v>19</v>
      </c>
      <c r="I15" s="313" t="s">
        <v>142</v>
      </c>
      <c r="J15" s="255"/>
      <c r="K15" s="269">
        <v>5</v>
      </c>
      <c r="L15" s="255"/>
      <c r="M15" s="158">
        <v>1</v>
      </c>
      <c r="N15" s="318">
        <f>IF(AND('VALORACIÓN CON CONTROLES'!E9=0,'VALORACIÓN CON CONTROLES'!F9=0),'ANALISIS DE RIESGOS'!H9,0)</f>
        <v>0</v>
      </c>
      <c r="O15" s="319">
        <f>IF(AND('VALORACIÓN CON CONTROLES'!E9=0,'VALORACIÓN CON CONTROLES'!F9&gt;0),IF(OR(AND('ANALISIS DE RIESGOS'!E9=1,'VALORACIÓN CON CONTROLES'!F9=1),AND('ANALISIS DE RIESGOS'!E9=2,'VALORACIÓN CON CONTROLES'!F9=1),AND('ANALISIS DE RIESGOS'!E9=3,'VALORACIÓN CON CONTROLES'!F9=1),AND('ANALISIS DE RIESGOS'!E9=1,'VALORACIÓN CON CONTROLES'!F9=2),AND('ANALISIS DE RIESGOS'!E9=2,'VALORACIÓN CON CONTROLES'!F9=2)),"ZONA RIESGO BAJA",IF(OR(AND('ANALISIS DE RIESGOS'!E9=4,'VALORACIÓN CON CONTROLES'!F9=1),AND('ANALISIS DE RIESGOS'!E9=3,'VALORACIÓN CON CONTROLES'!F9=2),AND('ANALISIS DE RIESGOS'!E9=2,'VALORACIÓN CON CONTROLES'!F9=3),AND('ANALISIS DE RIESGOS'!E9=1,'VALORACIÓN CON CONTROLES'!F9=3)),"ZONA RIESGO MODERADO",IF(OR(AND('ANALISIS DE RIESGOS'!E9=5,'VALORACIÓN CON CONTROLES'!F9=1),AND('ANALISIS DE RIESGOS'!E9=5,'VALORACIÓN CON CONTROLES'!F9=2),AND('ANALISIS DE RIESGOS'!E9=4,'VALORACIÓN CON CONTROLES'!F9=2),AND('ANALISIS DE RIESGOS'!E9=4,'VALORACIÓN CON CONTROLES'!F9=3),AND('ANALISIS DE RIESGOS'!E9=3,'VALORACIÓN CON CONTROLES'!F9=3),AND('ANALISIS DE RIESGOS'!E9=2,'VALORACIÓN CON CONTROLES'!F9=4),AND('ANALISIS DE RIESGOS'!E9=1,'VALORACIÓN CON CONTROLES'!F9=4),AND('ANALISIS DE RIESGOS'!E9=1,'VALORACIÓN CON CONTROLES'!F9=5)),"ZONA RIESGO ALTO",IF(OR(AND('ANALISIS DE RIESGOS'!E9=5,'VALORACIÓN CON CONTROLES'!F9=3),AND('ANALISIS DE RIESGOS'!E9=5,'VALORACIÓN CON CONTROLES'!F9=4),AND('ANALISIS DE RIESGOS'!E9=5,'VALORACIÓN CON CONTROLES'!F9=5),AND('ANALISIS DE RIESGOS'!E9=4,'VALORACIÓN CON CONTROLES'!F9=4),AND('ANALISIS DE RIESGOS'!E9=4,'VALORACIÓN CON CONTROLES'!F9=5),AND('ANALISIS DE RIESGOS'!E9=3,'VALORACIÓN CON CONTROLES'!F9=4),AND('ANALISIS DE RIESGOS'!E9=3,'VALORACIÓN CON CONTROLES'!F9=5),AND('ANALISIS DE RIESGOS'!E9=2,'VALORACIÓN CON CONTROLES'!F9=5)),"ZONA RIESGO EXTREMO")))),0)</f>
        <v>0</v>
      </c>
      <c r="P15" s="319">
        <f>IF(AND('VALORACIÓN CON CONTROLES'!E9&gt;0,'VALORACIÓN CON CONTROLES'!F9=0),IF(OR(AND('VALORACIÓN CON CONTROLES'!E9=1,'ANALISIS DE RIESGOS'!F9=1),AND('VALORACIÓN CON CONTROLES'!E9=2,'ANALISIS DE RIESGOS'!F9=1),AND('VALORACIÓN CON CONTROLES'!E9=3,'ANALISIS DE RIESGOS'!F9=1),AND('VALORACIÓN CON CONTROLES'!E9=1,'ANALISIS DE RIESGOS'!F9=2),AND('VALORACIÓN CON CONTROLES'!E9=2,'ANALISIS DE RIESGOS'!F9=2)),"ZONA RIESGO BAJA",IF(OR(AND('VALORACIÓN CON CONTROLES'!E9=4,'ANALISIS DE RIESGOS'!F9=1),AND('VALORACIÓN CON CONTROLES'!E9=3,'ANALISIS DE RIESGOS'!F9=2),AND('VALORACIÓN CON CONTROLES'!E9=2,'ANALISIS DE RIESGOS'!F9=3),AND('VALORACIÓN CON CONTROLES'!E9=1,'ANALISIS DE RIESGOS'!F9=3)),"ZONA RIESGO MODERADO",IF(OR(AND('VALORACIÓN CON CONTROLES'!E9=5,'ANALISIS DE RIESGOS'!F9=1),AND('VALORACIÓN CON CONTROLES'!E9=5,'ANALISIS DE RIESGOS'!F9=2),AND('VALORACIÓN CON CONTROLES'!E9=4,'ANALISIS DE RIESGOS'!F9=2),AND('VALORACIÓN CON CONTROLES'!E9=4,'ANALISIS DE RIESGOS'!F9=3),AND('VALORACIÓN CON CONTROLES'!E9=3,'ANALISIS DE RIESGOS'!F9=3),AND('VALORACIÓN CON CONTROLES'!E9=2,'ANALISIS DE RIESGOS'!F9=4),AND('VALORACIÓN CON CONTROLES'!E9=1,'ANALISIS DE RIESGOS'!F9=4),AND('VALORACIÓN CON CONTROLES'!E9=1,'ANALISIS DE RIESGOS'!F9=5)),"ZONA RIESGO ALTO",IF(OR(AND('VALORACIÓN CON CONTROLES'!E9=5,'ANALISIS DE RIESGOS'!F9=3),AND('VALORACIÓN CON CONTROLES'!E9=5,'ANALISIS DE RIESGOS'!F9=4),AND('VALORACIÓN CON CONTROLES'!E9=5,'ANALISIS DE RIESGOS'!F9=5),AND('VALORACIÓN CON CONTROLES'!E9=4,'ANALISIS DE RIESGOS'!F9=4),AND('VALORACIÓN CON CONTROLES'!E9=4,'ANALISIS DE RIESGOS'!F9=5),AND('VALORACIÓN CON CONTROLES'!E9=3,'ANALISIS DE RIESGOS'!F9=4),AND('VALORACIÓN CON CONTROLES'!E9=3,'ANALISIS DE RIESGOS'!F9=5),AND('VALORACIÓN CON CONTROLES'!E9=2,'ANALISIS DE RIESGOS'!F9=5)),"ZONA RIESGO EXTREMO")))),0)</f>
        <v>0</v>
      </c>
      <c r="Q15" s="320" t="str">
        <f>IF(AND('VALORACIÓN CON CONTROLES'!E9&gt;0,'VALORACIÓN CON CONTROLES'!F9&gt;0),IF(OR(AND('VALORACIÓN CON CONTROLES'!E9=1,'VALORACIÓN CON CONTROLES'!F9=1),AND('VALORACIÓN CON CONTROLES'!E9=2,'VALORACIÓN CON CONTROLES'!F9=1),AND('VALORACIÓN CON CONTROLES'!E9=3,'VALORACIÓN CON CONTROLES'!F9=1),AND('VALORACIÓN CON CONTROLES'!E9=1,'VALORACIÓN CON CONTROLES'!F9=2),AND('VALORACIÓN CON CONTROLES'!E9=2,'VALORACIÓN CON CONTROLES'!F9=2)),"ZONA RIESGO BAJA",IF(OR(AND('VALORACIÓN CON CONTROLES'!E9=4,'VALORACIÓN CON CONTROLES'!F9=1),AND('VALORACIÓN CON CONTROLES'!E9=3,'VALORACIÓN CON CONTROLES'!F9=2),AND('VALORACIÓN CON CONTROLES'!E9=2,'VALORACIÓN CON CONTROLES'!F9=3),AND('VALORACIÓN CON CONTROLES'!E9=1,'VALORACIÓN CON CONTROLES'!F9=3)),"ZONA RIESGO MODERADO",IF(OR(AND('VALORACIÓN CON CONTROLES'!E9=5,'VALORACIÓN CON CONTROLES'!F9=1),AND('VALORACIÓN CON CONTROLES'!E9=5,'VALORACIÓN CON CONTROLES'!F9=2),AND('VALORACIÓN CON CONTROLES'!E9=4,'VALORACIÓN CON CONTROLES'!F9=2),AND('VALORACIÓN CON CONTROLES'!E9=4,'VALORACIÓN CON CONTROLES'!F9=3),AND('VALORACIÓN CON CONTROLES'!E9=3,'VALORACIÓN CON CONTROLES'!F9=3),AND('VALORACIÓN CON CONTROLES'!E9=2,'VALORACIÓN CON CONTROLES'!F9=4),AND('VALORACIÓN CON CONTROLES'!E9=1,'VALORACIÓN CON CONTROLES'!F9=4),AND('VALORACIÓN CON CONTROLES'!E9=1,'VALORACIÓN CON CONTROLES'!F9=5)),"ZONA RIESGO ALTO",IF(OR(AND('VALORACIÓN CON CONTROLES'!E9=5,'VALORACIÓN CON CONTROLES'!F9=3),AND('VALORACIÓN CON CONTROLES'!E9=5,'VALORACIÓN CON CONTROLES'!F9=4),AND('VALORACIÓN CON CONTROLES'!E9=5,'VALORACIÓN CON CONTROLES'!F9=5),AND('VALORACIÓN CON CONTROLES'!E9=4,'VALORACIÓN CON CONTROLES'!F9=4),AND('VALORACIÓN CON CONTROLES'!E9=4,'VALORACIÓN CON CONTROLES'!F9=5),AND('VALORACIÓN CON CONTROLES'!E9=3,'VALORACIÓN CON CONTROLES'!F9=4),AND('VALORACIÓN CON CONTROLES'!E9=3,'VALORACIÓN CON CONTROLES'!F9=5),AND('VALORACIÓN CON CONTROLES'!E9=2,'VALORACIÓN CON CONTROLES'!F9=5)),"ZONA RIESGO EXTREMO")))),0)</f>
        <v>ZONA RIESGO BAJA</v>
      </c>
      <c r="R15" s="255"/>
      <c r="S15" s="282" t="s">
        <v>90</v>
      </c>
      <c r="T15" s="282" t="s">
        <v>94</v>
      </c>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row>
    <row r="16" spans="1:63" ht="30" x14ac:dyDescent="0.25">
      <c r="A16" s="255"/>
      <c r="B16" s="255"/>
      <c r="C16" s="255"/>
      <c r="D16" s="255"/>
      <c r="E16" s="255"/>
      <c r="F16" s="255"/>
      <c r="G16" s="255"/>
      <c r="H16" s="312" t="s">
        <v>11</v>
      </c>
      <c r="I16" s="321" t="s">
        <v>143</v>
      </c>
      <c r="J16" s="255"/>
      <c r="K16" s="269">
        <v>6</v>
      </c>
      <c r="L16" s="255"/>
      <c r="M16" s="154">
        <v>2</v>
      </c>
      <c r="N16" s="322">
        <f>IF(AND('VALORACIÓN CON CONTROLES'!E11=0,'VALORACIÓN CON CONTROLES'!F11=0),'ANALISIS DE RIESGOS'!H11,0)</f>
        <v>0</v>
      </c>
      <c r="O16" s="304">
        <f>IF(AND('VALORACIÓN CON CONTROLES'!E11=0,'VALORACIÓN CON CONTROLES'!F11&gt;0),IF(OR(AND('ANALISIS DE RIESGOS'!E11=1,'VALORACIÓN CON CONTROLES'!F11=1),AND('ANALISIS DE RIESGOS'!E11=2,'VALORACIÓN CON CONTROLES'!F11=1),AND('ANALISIS DE RIESGOS'!E11=3,'VALORACIÓN CON CONTROLES'!F11=1),AND('ANALISIS DE RIESGOS'!E11=1,'VALORACIÓN CON CONTROLES'!F11=2),AND('ANALISIS DE RIESGOS'!E11=2,'VALORACIÓN CON CONTROLES'!F11=2)),"ZONA RIESGO BAJA",IF(OR(AND('ANALISIS DE RIESGOS'!E11=4,'VALORACIÓN CON CONTROLES'!F11=1),AND('ANALISIS DE RIESGOS'!E11=3,'VALORACIÓN CON CONTROLES'!F11=2),AND('ANALISIS DE RIESGOS'!E11=2,'VALORACIÓN CON CONTROLES'!F11=3),AND('ANALISIS DE RIESGOS'!E11=1,'VALORACIÓN CON CONTROLES'!F11=3)),"ZONA RIESGO MODERADO",IF(OR(AND('ANALISIS DE RIESGOS'!E11=5,'VALORACIÓN CON CONTROLES'!F11=1),AND('ANALISIS DE RIESGOS'!E11=5,'VALORACIÓN CON CONTROLES'!F11=2),AND('ANALISIS DE RIESGOS'!E11=4,'VALORACIÓN CON CONTROLES'!F11=2),AND('ANALISIS DE RIESGOS'!E11=4,'VALORACIÓN CON CONTROLES'!F11=3),AND('ANALISIS DE RIESGOS'!E11=3,'VALORACIÓN CON CONTROLES'!F11=3),AND('ANALISIS DE RIESGOS'!E11=2,'VALORACIÓN CON CONTROLES'!F11=4),AND('ANALISIS DE RIESGOS'!E11=1,'VALORACIÓN CON CONTROLES'!F11=4),AND('ANALISIS DE RIESGOS'!E11=1,'VALORACIÓN CON CONTROLES'!F11=5)),"ZONA RIESGO ALTO",IF(OR(AND('ANALISIS DE RIESGOS'!E11=5,'VALORACIÓN CON CONTROLES'!F11=3),AND('ANALISIS DE RIESGOS'!E11=5,'VALORACIÓN CON CONTROLES'!F11=4),AND('ANALISIS DE RIESGOS'!E11=5,'VALORACIÓN CON CONTROLES'!F11=5),AND('ANALISIS DE RIESGOS'!E11=4,'VALORACIÓN CON CONTROLES'!F11=4),AND('ANALISIS DE RIESGOS'!E11=4,'VALORACIÓN CON CONTROLES'!F11=5),AND('ANALISIS DE RIESGOS'!E11=3,'VALORACIÓN CON CONTROLES'!F11=4),AND('ANALISIS DE RIESGOS'!E11=3,'VALORACIÓN CON CONTROLES'!F11=5),AND('ANALISIS DE RIESGOS'!E11=2,'VALORACIÓN CON CONTROLES'!F11=5)),"ZONA RIESGO EXTREMO")))),0)</f>
        <v>0</v>
      </c>
      <c r="P16" s="304">
        <f>IF(AND('VALORACIÓN CON CONTROLES'!E11&gt;0,'VALORACIÓN CON CONTROLES'!F11=0),IF(OR(AND('VALORACIÓN CON CONTROLES'!E11=1,'ANALISIS DE RIESGOS'!F11=1),AND('VALORACIÓN CON CONTROLES'!E11=2,'ANALISIS DE RIESGOS'!F11=1),AND('VALORACIÓN CON CONTROLES'!E11=3,'ANALISIS DE RIESGOS'!F11=1),AND('VALORACIÓN CON CONTROLES'!E11=1,'ANALISIS DE RIESGOS'!F11=2),AND('VALORACIÓN CON CONTROLES'!E11=2,'ANALISIS DE RIESGOS'!F11=2)),"ZONA RIESGO BAJA",IF(OR(AND('VALORACIÓN CON CONTROLES'!E11=4,'ANALISIS DE RIESGOS'!F11=1),AND('VALORACIÓN CON CONTROLES'!E11=3,'ANALISIS DE RIESGOS'!F11=2),AND('VALORACIÓN CON CONTROLES'!E11=2,'ANALISIS DE RIESGOS'!F11=3),AND('VALORACIÓN CON CONTROLES'!E11=1,'ANALISIS DE RIESGOS'!F11=3)),"ZONA RIESGO MODERADO",IF(OR(AND('VALORACIÓN CON CONTROLES'!E11=5,'ANALISIS DE RIESGOS'!F11=1),AND('VALORACIÓN CON CONTROLES'!E11=5,'ANALISIS DE RIESGOS'!F11=2),AND('VALORACIÓN CON CONTROLES'!E11=4,'ANALISIS DE RIESGOS'!F11=2),AND('VALORACIÓN CON CONTROLES'!E11=4,'ANALISIS DE RIESGOS'!F11=3),AND('VALORACIÓN CON CONTROLES'!E11=3,'ANALISIS DE RIESGOS'!F11=3),AND('VALORACIÓN CON CONTROLES'!E11=2,'ANALISIS DE RIESGOS'!F11=4),AND('VALORACIÓN CON CONTROLES'!E11=1,'ANALISIS DE RIESGOS'!F11=4),AND('VALORACIÓN CON CONTROLES'!E11=1,'ANALISIS DE RIESGOS'!F11=5)),"ZONA RIESGO ALTO",IF(OR(AND('VALORACIÓN CON CONTROLES'!E11=5,'ANALISIS DE RIESGOS'!F11=3),AND('VALORACIÓN CON CONTROLES'!E11=5,'ANALISIS DE RIESGOS'!F11=4),AND('VALORACIÓN CON CONTROLES'!E11=5,'ANALISIS DE RIESGOS'!F11=5),AND('VALORACIÓN CON CONTROLES'!E11=4,'ANALISIS DE RIESGOS'!F11=4),AND('VALORACIÓN CON CONTROLES'!E11=4,'ANALISIS DE RIESGOS'!F11=5),AND('VALORACIÓN CON CONTROLES'!E11=3,'ANALISIS DE RIESGOS'!F11=4),AND('VALORACIÓN CON CONTROLES'!E11=3,'ANALISIS DE RIESGOS'!F11=5),AND('VALORACIÓN CON CONTROLES'!E11=2,'ANALISIS DE RIESGOS'!F11=5)),"ZONA RIESGO EXTREMO")))),0)</f>
        <v>0</v>
      </c>
      <c r="Q16" s="273" t="str">
        <f>IF(AND('VALORACIÓN CON CONTROLES'!E10&gt;0,'VALORACIÓN CON CONTROLES'!F10&gt;0),IF(OR(AND('VALORACIÓN CON CONTROLES'!E10=1,'VALORACIÓN CON CONTROLES'!F10=1),AND('VALORACIÓN CON CONTROLES'!E10=2,'VALORACIÓN CON CONTROLES'!F10=1),AND('VALORACIÓN CON CONTROLES'!E10=3,'VALORACIÓN CON CONTROLES'!F10=1),AND('VALORACIÓN CON CONTROLES'!E10=1,'VALORACIÓN CON CONTROLES'!F10=2),AND('VALORACIÓN CON CONTROLES'!E10=2,'VALORACIÓN CON CONTROLES'!F10=2)),"ZONA RIESGO BAJA",IF(OR(AND('VALORACIÓN CON CONTROLES'!E10=4,'VALORACIÓN CON CONTROLES'!F10=1),AND('VALORACIÓN CON CONTROLES'!E10=3,'VALORACIÓN CON CONTROLES'!F10=2),AND('VALORACIÓN CON CONTROLES'!E10=2,'VALORACIÓN CON CONTROLES'!F10=3),AND('VALORACIÓN CON CONTROLES'!E10=1,'VALORACIÓN CON CONTROLES'!F10=3)),"ZONA RIESGO MODERADO",IF(OR(AND('VALORACIÓN CON CONTROLES'!E10=5,'VALORACIÓN CON CONTROLES'!F10=1),AND('VALORACIÓN CON CONTROLES'!E10=5,'VALORACIÓN CON CONTROLES'!F10=2),AND('VALORACIÓN CON CONTROLES'!E10=4,'VALORACIÓN CON CONTROLES'!F10=2),AND('VALORACIÓN CON CONTROLES'!E10=4,'VALORACIÓN CON CONTROLES'!F10=3),AND('VALORACIÓN CON CONTROLES'!E10=3,'VALORACIÓN CON CONTROLES'!F10=3),AND('VALORACIÓN CON CONTROLES'!E10=2,'VALORACIÓN CON CONTROLES'!F10=4),AND('VALORACIÓN CON CONTROLES'!E10=1,'VALORACIÓN CON CONTROLES'!F10=4),AND('VALORACIÓN CON CONTROLES'!E10=1,'VALORACIÓN CON CONTROLES'!F10=5)),"ZONA RIESGO ALTO",IF(OR(AND('VALORACIÓN CON CONTROLES'!E10=5,'VALORACIÓN CON CONTROLES'!F10=3),AND('VALORACIÓN CON CONTROLES'!E10=5,'VALORACIÓN CON CONTROLES'!F10=4),AND('VALORACIÓN CON CONTROLES'!E10=5,'VALORACIÓN CON CONTROLES'!F10=5),AND('VALORACIÓN CON CONTROLES'!E10=4,'VALORACIÓN CON CONTROLES'!F10=4),AND('VALORACIÓN CON CONTROLES'!E10=4,'VALORACIÓN CON CONTROLES'!F10=5),AND('VALORACIÓN CON CONTROLES'!E10=3,'VALORACIÓN CON CONTROLES'!F10=4),AND('VALORACIÓN CON CONTROLES'!E10=3,'VALORACIÓN CON CONTROLES'!F10=5),AND('VALORACIÓN CON CONTROLES'!E10=2,'VALORACIÓN CON CONTROLES'!F10=5)),"ZONA RIESGO EXTREMO")))),0)</f>
        <v>ZONA RIESGO BAJA</v>
      </c>
      <c r="S16" s="269" t="s">
        <v>91</v>
      </c>
      <c r="T16" s="269" t="s">
        <v>95</v>
      </c>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row>
    <row r="17" spans="1:63" ht="42.75" x14ac:dyDescent="0.25">
      <c r="A17" s="255"/>
      <c r="B17" s="255"/>
      <c r="C17" s="255"/>
      <c r="D17" s="255"/>
      <c r="E17" s="255"/>
      <c r="F17" s="255"/>
      <c r="G17" s="255"/>
      <c r="H17" s="312" t="s">
        <v>7</v>
      </c>
      <c r="I17" s="313" t="s">
        <v>144</v>
      </c>
      <c r="J17" s="255"/>
      <c r="K17" s="269">
        <v>7</v>
      </c>
      <c r="L17" s="255"/>
      <c r="M17" s="154">
        <v>3</v>
      </c>
      <c r="N17" s="322">
        <f>IF(AND('VALORACIÓN CON CONTROLES'!E12=0,'VALORACIÓN CON CONTROLES'!F12=0),'ANALISIS DE RIESGOS'!H12,0)</f>
        <v>0</v>
      </c>
      <c r="O17" s="304">
        <f>IF(AND('VALORACIÓN CON CONTROLES'!E12=0,'VALORACIÓN CON CONTROLES'!F12&gt;0),IF(OR(AND('ANALISIS DE RIESGOS'!E12=1,'VALORACIÓN CON CONTROLES'!F12=1),AND('ANALISIS DE RIESGOS'!E12=2,'VALORACIÓN CON CONTROLES'!F12=1),AND('ANALISIS DE RIESGOS'!E12=3,'VALORACIÓN CON CONTROLES'!F12=1),AND('ANALISIS DE RIESGOS'!E12=1,'VALORACIÓN CON CONTROLES'!F12=2),AND('ANALISIS DE RIESGOS'!E12=2,'VALORACIÓN CON CONTROLES'!F12=2)),"ZONA RIESGO BAJA",IF(OR(AND('ANALISIS DE RIESGOS'!E12=4,'VALORACIÓN CON CONTROLES'!F12=1),AND('ANALISIS DE RIESGOS'!E12=3,'VALORACIÓN CON CONTROLES'!F12=2),AND('ANALISIS DE RIESGOS'!E12=2,'VALORACIÓN CON CONTROLES'!F12=3),AND('ANALISIS DE RIESGOS'!E12=1,'VALORACIÓN CON CONTROLES'!F12=3)),"ZONA RIESGO MODERADO",IF(OR(AND('ANALISIS DE RIESGOS'!E12=5,'VALORACIÓN CON CONTROLES'!F12=1),AND('ANALISIS DE RIESGOS'!E12=5,'VALORACIÓN CON CONTROLES'!F12=2),AND('ANALISIS DE RIESGOS'!E12=4,'VALORACIÓN CON CONTROLES'!F12=2),AND('ANALISIS DE RIESGOS'!E12=4,'VALORACIÓN CON CONTROLES'!F12=3),AND('ANALISIS DE RIESGOS'!E12=3,'VALORACIÓN CON CONTROLES'!F12=3),AND('ANALISIS DE RIESGOS'!E12=2,'VALORACIÓN CON CONTROLES'!F12=4),AND('ANALISIS DE RIESGOS'!E12=1,'VALORACIÓN CON CONTROLES'!F12=4),AND('ANALISIS DE RIESGOS'!E12=1,'VALORACIÓN CON CONTROLES'!F12=5)),"ZONA RIESGO ALTO",IF(OR(AND('ANALISIS DE RIESGOS'!E12=5,'VALORACIÓN CON CONTROLES'!F12=3),AND('ANALISIS DE RIESGOS'!E12=5,'VALORACIÓN CON CONTROLES'!F12=4),AND('ANALISIS DE RIESGOS'!E12=5,'VALORACIÓN CON CONTROLES'!F12=5),AND('ANALISIS DE RIESGOS'!E12=4,'VALORACIÓN CON CONTROLES'!F12=4),AND('ANALISIS DE RIESGOS'!E12=4,'VALORACIÓN CON CONTROLES'!F12=5),AND('ANALISIS DE RIESGOS'!E12=3,'VALORACIÓN CON CONTROLES'!F12=4),AND('ANALISIS DE RIESGOS'!E12=3,'VALORACIÓN CON CONTROLES'!F12=5),AND('ANALISIS DE RIESGOS'!E12=2,'VALORACIÓN CON CONTROLES'!F12=5)),"ZONA RIESGO EXTREMO")))),0)</f>
        <v>0</v>
      </c>
      <c r="P17" s="304">
        <f>IF(AND('VALORACIÓN CON CONTROLES'!E12&gt;0,'VALORACIÓN CON CONTROLES'!F12=0),IF(OR(AND('VALORACIÓN CON CONTROLES'!E12=1,'ANALISIS DE RIESGOS'!F12=1),AND('VALORACIÓN CON CONTROLES'!E12=2,'ANALISIS DE RIESGOS'!F12=1),AND('VALORACIÓN CON CONTROLES'!E12=3,'ANALISIS DE RIESGOS'!F12=1),AND('VALORACIÓN CON CONTROLES'!E12=1,'ANALISIS DE RIESGOS'!F12=2),AND('VALORACIÓN CON CONTROLES'!E12=2,'ANALISIS DE RIESGOS'!F12=2)),"ZONA RIESGO BAJA",IF(OR(AND('VALORACIÓN CON CONTROLES'!E12=4,'ANALISIS DE RIESGOS'!F12=1),AND('VALORACIÓN CON CONTROLES'!E12=3,'ANALISIS DE RIESGOS'!F12=2),AND('VALORACIÓN CON CONTROLES'!E12=2,'ANALISIS DE RIESGOS'!F12=3),AND('VALORACIÓN CON CONTROLES'!E12=1,'ANALISIS DE RIESGOS'!F12=3)),"ZONA RIESGO MODERADO",IF(OR(AND('VALORACIÓN CON CONTROLES'!E12=5,'ANALISIS DE RIESGOS'!F12=1),AND('VALORACIÓN CON CONTROLES'!E12=5,'ANALISIS DE RIESGOS'!F12=2),AND('VALORACIÓN CON CONTROLES'!E12=4,'ANALISIS DE RIESGOS'!F12=2),AND('VALORACIÓN CON CONTROLES'!E12=4,'ANALISIS DE RIESGOS'!F12=3),AND('VALORACIÓN CON CONTROLES'!E12=3,'ANALISIS DE RIESGOS'!F12=3),AND('VALORACIÓN CON CONTROLES'!E12=2,'ANALISIS DE RIESGOS'!F12=4),AND('VALORACIÓN CON CONTROLES'!E12=1,'ANALISIS DE RIESGOS'!F12=4),AND('VALORACIÓN CON CONTROLES'!E12=1,'ANALISIS DE RIESGOS'!F12=5)),"ZONA RIESGO ALTO",IF(OR(AND('VALORACIÓN CON CONTROLES'!E12=5,'ANALISIS DE RIESGOS'!F12=3),AND('VALORACIÓN CON CONTROLES'!E12=5,'ANALISIS DE RIESGOS'!F12=4),AND('VALORACIÓN CON CONTROLES'!E12=5,'ANALISIS DE RIESGOS'!F12=5),AND('VALORACIÓN CON CONTROLES'!E12=4,'ANALISIS DE RIESGOS'!F12=4),AND('VALORACIÓN CON CONTROLES'!E12=4,'ANALISIS DE RIESGOS'!F12=5),AND('VALORACIÓN CON CONTROLES'!E12=3,'ANALISIS DE RIESGOS'!F12=4),AND('VALORACIÓN CON CONTROLES'!E12=3,'ANALISIS DE RIESGOS'!F12=5),AND('VALORACIÓN CON CONTROLES'!E12=2,'ANALISIS DE RIESGOS'!F12=5)),"ZONA RIESGO EXTREMO")))),0)</f>
        <v>0</v>
      </c>
      <c r="Q17" s="273" t="str">
        <f>IF(AND('VALORACIÓN CON CONTROLES'!E11&gt;0,'VALORACIÓN CON CONTROLES'!F11&gt;0),IF(OR(AND('VALORACIÓN CON CONTROLES'!E11=1,'VALORACIÓN CON CONTROLES'!F11=1),AND('VALORACIÓN CON CONTROLES'!E11=2,'VALORACIÓN CON CONTROLES'!F11=1),AND('VALORACIÓN CON CONTROLES'!E11=3,'VALORACIÓN CON CONTROLES'!F11=1),AND('VALORACIÓN CON CONTROLES'!E11=1,'VALORACIÓN CON CONTROLES'!F11=2),AND('VALORACIÓN CON CONTROLES'!E11=2,'VALORACIÓN CON CONTROLES'!F11=2)),"ZONA RIESGO BAJA",IF(OR(AND('VALORACIÓN CON CONTROLES'!E11=4,'VALORACIÓN CON CONTROLES'!F11=1),AND('VALORACIÓN CON CONTROLES'!E11=3,'VALORACIÓN CON CONTROLES'!F11=2),AND('VALORACIÓN CON CONTROLES'!E11=2,'VALORACIÓN CON CONTROLES'!F11=3),AND('VALORACIÓN CON CONTROLES'!E11=1,'VALORACIÓN CON CONTROLES'!F11=3)),"ZONA RIESGO MODERADO",IF(OR(AND('VALORACIÓN CON CONTROLES'!E11=5,'VALORACIÓN CON CONTROLES'!F11=1),AND('VALORACIÓN CON CONTROLES'!E11=5,'VALORACIÓN CON CONTROLES'!F11=2),AND('VALORACIÓN CON CONTROLES'!E11=4,'VALORACIÓN CON CONTROLES'!F11=2),AND('VALORACIÓN CON CONTROLES'!E11=4,'VALORACIÓN CON CONTROLES'!F11=3),AND('VALORACIÓN CON CONTROLES'!E11=3,'VALORACIÓN CON CONTROLES'!F11=3),AND('VALORACIÓN CON CONTROLES'!E11=2,'VALORACIÓN CON CONTROLES'!F11=4),AND('VALORACIÓN CON CONTROLES'!E11=1,'VALORACIÓN CON CONTROLES'!F11=4),AND('VALORACIÓN CON CONTROLES'!E11=1,'VALORACIÓN CON CONTROLES'!F11=5)),"ZONA RIESGO ALTO",IF(OR(AND('VALORACIÓN CON CONTROLES'!E11=5,'VALORACIÓN CON CONTROLES'!F11=3),AND('VALORACIÓN CON CONTROLES'!E11=5,'VALORACIÓN CON CONTROLES'!F11=4),AND('VALORACIÓN CON CONTROLES'!E11=5,'VALORACIÓN CON CONTROLES'!F11=5),AND('VALORACIÓN CON CONTROLES'!E11=4,'VALORACIÓN CON CONTROLES'!F11=4),AND('VALORACIÓN CON CONTROLES'!E11=4,'VALORACIÓN CON CONTROLES'!F11=5),AND('VALORACIÓN CON CONTROLES'!E11=3,'VALORACIÓN CON CONTROLES'!F11=4),AND('VALORACIÓN CON CONTROLES'!E11=3,'VALORACIÓN CON CONTROLES'!F11=5),AND('VALORACIÓN CON CONTROLES'!E11=2,'VALORACIÓN CON CONTROLES'!F11=5)),"ZONA RIESGO EXTREMO")))),0)</f>
        <v>ZONA RIESGO MODERADO</v>
      </c>
      <c r="R17" s="255"/>
      <c r="S17" s="269" t="s">
        <v>92</v>
      </c>
      <c r="T17" s="269" t="s">
        <v>96</v>
      </c>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row>
    <row r="18" spans="1:63" ht="15" x14ac:dyDescent="0.25">
      <c r="A18" s="255"/>
      <c r="B18" s="255"/>
      <c r="C18" s="255"/>
      <c r="D18" s="255"/>
      <c r="E18" s="255"/>
      <c r="F18" s="255"/>
      <c r="G18" s="255"/>
      <c r="H18" s="312" t="s">
        <v>13</v>
      </c>
      <c r="I18" s="321" t="s">
        <v>145</v>
      </c>
      <c r="J18" s="255"/>
      <c r="K18" s="269">
        <v>8</v>
      </c>
      <c r="L18" s="255"/>
      <c r="M18" s="154">
        <v>4</v>
      </c>
      <c r="N18" s="322">
        <f>IF(AND('VALORACIÓN CON CONTROLES'!E13=0,'VALORACIÓN CON CONTROLES'!F13=0),'ANALISIS DE RIESGOS'!H13,0)</f>
        <v>0</v>
      </c>
      <c r="O18" s="304">
        <f>IF(AND('VALORACIÓN CON CONTROLES'!E13=0,'VALORACIÓN CON CONTROLES'!F13&gt;0),IF(OR(AND('ANALISIS DE RIESGOS'!E13=1,'VALORACIÓN CON CONTROLES'!F13=1),AND('ANALISIS DE RIESGOS'!E13=2,'VALORACIÓN CON CONTROLES'!F13=1),AND('ANALISIS DE RIESGOS'!E13=3,'VALORACIÓN CON CONTROLES'!F13=1),AND('ANALISIS DE RIESGOS'!E13=1,'VALORACIÓN CON CONTROLES'!F13=2),AND('ANALISIS DE RIESGOS'!E13=2,'VALORACIÓN CON CONTROLES'!F13=2)),"ZONA RIESGO BAJA",IF(OR(AND('ANALISIS DE RIESGOS'!E13=4,'VALORACIÓN CON CONTROLES'!F13=1),AND('ANALISIS DE RIESGOS'!E13=3,'VALORACIÓN CON CONTROLES'!F13=2),AND('ANALISIS DE RIESGOS'!E13=2,'VALORACIÓN CON CONTROLES'!F13=3),AND('ANALISIS DE RIESGOS'!E13=1,'VALORACIÓN CON CONTROLES'!F13=3)),"ZONA RIESGO MODERADO",IF(OR(AND('ANALISIS DE RIESGOS'!E13=5,'VALORACIÓN CON CONTROLES'!F13=1),AND('ANALISIS DE RIESGOS'!E13=5,'VALORACIÓN CON CONTROLES'!F13=2),AND('ANALISIS DE RIESGOS'!E13=4,'VALORACIÓN CON CONTROLES'!F13=2),AND('ANALISIS DE RIESGOS'!E13=4,'VALORACIÓN CON CONTROLES'!F13=3),AND('ANALISIS DE RIESGOS'!E13=3,'VALORACIÓN CON CONTROLES'!F13=3),AND('ANALISIS DE RIESGOS'!E13=2,'VALORACIÓN CON CONTROLES'!F13=4),AND('ANALISIS DE RIESGOS'!E13=1,'VALORACIÓN CON CONTROLES'!F13=4),AND('ANALISIS DE RIESGOS'!E13=1,'VALORACIÓN CON CONTROLES'!F13=5)),"ZONA RIESGO ALTO",IF(OR(AND('ANALISIS DE RIESGOS'!E13=5,'VALORACIÓN CON CONTROLES'!F13=3),AND('ANALISIS DE RIESGOS'!E13=5,'VALORACIÓN CON CONTROLES'!F13=4),AND('ANALISIS DE RIESGOS'!E13=5,'VALORACIÓN CON CONTROLES'!F13=5),AND('ANALISIS DE RIESGOS'!E13=4,'VALORACIÓN CON CONTROLES'!F13=4),AND('ANALISIS DE RIESGOS'!E13=4,'VALORACIÓN CON CONTROLES'!F13=5),AND('ANALISIS DE RIESGOS'!E13=3,'VALORACIÓN CON CONTROLES'!F13=4),AND('ANALISIS DE RIESGOS'!E13=3,'VALORACIÓN CON CONTROLES'!F13=5),AND('ANALISIS DE RIESGOS'!E13=2,'VALORACIÓN CON CONTROLES'!F13=5)),"ZONA RIESGO EXTREMO")))),0)</f>
        <v>0</v>
      </c>
      <c r="P18" s="304">
        <f>IF(AND('VALORACIÓN CON CONTROLES'!E13&gt;0,'VALORACIÓN CON CONTROLES'!F13=0),IF(OR(AND('VALORACIÓN CON CONTROLES'!E13=1,'ANALISIS DE RIESGOS'!F13=1),AND('VALORACIÓN CON CONTROLES'!E13=2,'ANALISIS DE RIESGOS'!F13=1),AND('VALORACIÓN CON CONTROLES'!E13=3,'ANALISIS DE RIESGOS'!F13=1),AND('VALORACIÓN CON CONTROLES'!E13=1,'ANALISIS DE RIESGOS'!F13=2),AND('VALORACIÓN CON CONTROLES'!E13=2,'ANALISIS DE RIESGOS'!F13=2)),"ZONA RIESGO BAJA",IF(OR(AND('VALORACIÓN CON CONTROLES'!E13=4,'ANALISIS DE RIESGOS'!F13=1),AND('VALORACIÓN CON CONTROLES'!E13=3,'ANALISIS DE RIESGOS'!F13=2),AND('VALORACIÓN CON CONTROLES'!E13=2,'ANALISIS DE RIESGOS'!F13=3),AND('VALORACIÓN CON CONTROLES'!E13=1,'ANALISIS DE RIESGOS'!F13=3)),"ZONA RIESGO MODERADO",IF(OR(AND('VALORACIÓN CON CONTROLES'!E13=5,'ANALISIS DE RIESGOS'!F13=1),AND('VALORACIÓN CON CONTROLES'!E13=5,'ANALISIS DE RIESGOS'!F13=2),AND('VALORACIÓN CON CONTROLES'!E13=4,'ANALISIS DE RIESGOS'!F13=2),AND('VALORACIÓN CON CONTROLES'!E13=4,'ANALISIS DE RIESGOS'!F13=3),AND('VALORACIÓN CON CONTROLES'!E13=3,'ANALISIS DE RIESGOS'!F13=3),AND('VALORACIÓN CON CONTROLES'!E13=2,'ANALISIS DE RIESGOS'!F13=4),AND('VALORACIÓN CON CONTROLES'!E13=1,'ANALISIS DE RIESGOS'!F13=4),AND('VALORACIÓN CON CONTROLES'!E13=1,'ANALISIS DE RIESGOS'!F13=5)),"ZONA RIESGO ALTO",IF(OR(AND('VALORACIÓN CON CONTROLES'!E13=5,'ANALISIS DE RIESGOS'!F13=3),AND('VALORACIÓN CON CONTROLES'!E13=5,'ANALISIS DE RIESGOS'!F13=4),AND('VALORACIÓN CON CONTROLES'!E13=5,'ANALISIS DE RIESGOS'!F13=5),AND('VALORACIÓN CON CONTROLES'!E13=4,'ANALISIS DE RIESGOS'!F13=4),AND('VALORACIÓN CON CONTROLES'!E13=4,'ANALISIS DE RIESGOS'!F13=5),AND('VALORACIÓN CON CONTROLES'!E13=3,'ANALISIS DE RIESGOS'!F13=4),AND('VALORACIÓN CON CONTROLES'!E13=3,'ANALISIS DE RIESGOS'!F13=5),AND('VALORACIÓN CON CONTROLES'!E13=2,'ANALISIS DE RIESGOS'!F13=5)),"ZONA RIESGO EXTREMO")))),0)</f>
        <v>0</v>
      </c>
      <c r="Q18" s="273" t="str">
        <f>IF(AND('VALORACIÓN CON CONTROLES'!E12&gt;0,'VALORACIÓN CON CONTROLES'!F12&gt;0),IF(OR(AND('VALORACIÓN CON CONTROLES'!E12=1,'VALORACIÓN CON CONTROLES'!F12=1),AND('VALORACIÓN CON CONTROLES'!E12=2,'VALORACIÓN CON CONTROLES'!F12=1),AND('VALORACIÓN CON CONTROLES'!E12=3,'VALORACIÓN CON CONTROLES'!F12=1),AND('VALORACIÓN CON CONTROLES'!E12=1,'VALORACIÓN CON CONTROLES'!F12=2),AND('VALORACIÓN CON CONTROLES'!E12=2,'VALORACIÓN CON CONTROLES'!F12=2)),"ZONA RIESGO BAJA",IF(OR(AND('VALORACIÓN CON CONTROLES'!E12=4,'VALORACIÓN CON CONTROLES'!F12=1),AND('VALORACIÓN CON CONTROLES'!E12=3,'VALORACIÓN CON CONTROLES'!F12=2),AND('VALORACIÓN CON CONTROLES'!E12=2,'VALORACIÓN CON CONTROLES'!F12=3),AND('VALORACIÓN CON CONTROLES'!E12=1,'VALORACIÓN CON CONTROLES'!F12=3)),"ZONA RIESGO MODERADO",IF(OR(AND('VALORACIÓN CON CONTROLES'!E12=5,'VALORACIÓN CON CONTROLES'!F12=1),AND('VALORACIÓN CON CONTROLES'!E12=5,'VALORACIÓN CON CONTROLES'!F12=2),AND('VALORACIÓN CON CONTROLES'!E12=4,'VALORACIÓN CON CONTROLES'!F12=2),AND('VALORACIÓN CON CONTROLES'!E12=4,'VALORACIÓN CON CONTROLES'!F12=3),AND('VALORACIÓN CON CONTROLES'!E12=3,'VALORACIÓN CON CONTROLES'!F12=3),AND('VALORACIÓN CON CONTROLES'!E12=2,'VALORACIÓN CON CONTROLES'!F12=4),AND('VALORACIÓN CON CONTROLES'!E12=1,'VALORACIÓN CON CONTROLES'!F12=4),AND('VALORACIÓN CON CONTROLES'!E12=1,'VALORACIÓN CON CONTROLES'!F12=5)),"ZONA RIESGO ALTO",IF(OR(AND('VALORACIÓN CON CONTROLES'!E12=5,'VALORACIÓN CON CONTROLES'!F12=3),AND('VALORACIÓN CON CONTROLES'!E12=5,'VALORACIÓN CON CONTROLES'!F12=4),AND('VALORACIÓN CON CONTROLES'!E12=5,'VALORACIÓN CON CONTROLES'!F12=5),AND('VALORACIÓN CON CONTROLES'!E12=4,'VALORACIÓN CON CONTROLES'!F12=4),AND('VALORACIÓN CON CONTROLES'!E12=4,'VALORACIÓN CON CONTROLES'!F12=5),AND('VALORACIÓN CON CONTROLES'!E12=3,'VALORACIÓN CON CONTROLES'!F12=4),AND('VALORACIÓN CON CONTROLES'!E12=3,'VALORACIÓN CON CONTROLES'!F12=5),AND('VALORACIÓN CON CONTROLES'!E12=2,'VALORACIÓN CON CONTROLES'!F12=5)),"ZONA RIESGO EXTREMO")))),0)</f>
        <v>ZONA RIESGO EXTREMO</v>
      </c>
      <c r="R18" s="255"/>
      <c r="S18" s="269" t="s">
        <v>93</v>
      </c>
      <c r="T18" s="269" t="s">
        <v>97</v>
      </c>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row>
    <row r="19" spans="1:63" ht="29.25" thickBot="1" x14ac:dyDescent="0.3">
      <c r="A19" s="255"/>
      <c r="B19" s="255"/>
      <c r="C19" s="255"/>
      <c r="D19" s="255"/>
      <c r="E19" s="255"/>
      <c r="F19" s="255"/>
      <c r="G19" s="255"/>
      <c r="H19" s="312" t="s">
        <v>10</v>
      </c>
      <c r="I19" s="313" t="s">
        <v>146</v>
      </c>
      <c r="J19" s="255"/>
      <c r="K19" s="269">
        <v>9</v>
      </c>
      <c r="L19" s="255"/>
      <c r="M19" s="154">
        <v>4</v>
      </c>
      <c r="N19" s="322">
        <f>IF(AND('VALORACIÓN CON CONTROLES'!E12=0,'VALORACIÓN CON CONTROLES'!F12=0),'ANALISIS DE RIESGOS'!H12,0)</f>
        <v>0</v>
      </c>
      <c r="O19" s="304">
        <f>IF(AND('VALORACIÓN CON CONTROLES'!E12=0,'VALORACIÓN CON CONTROLES'!F12&gt;0),IF(OR(AND('ANALISIS DE RIESGOS'!E12=1,'VALORACIÓN CON CONTROLES'!F12=1),AND('ANALISIS DE RIESGOS'!E12=2,'VALORACIÓN CON CONTROLES'!F12=1),AND('ANALISIS DE RIESGOS'!E12=3,'VALORACIÓN CON CONTROLES'!F12=1),AND('ANALISIS DE RIESGOS'!E12=1,'VALORACIÓN CON CONTROLES'!F12=2),AND('ANALISIS DE RIESGOS'!E12=2,'VALORACIÓN CON CONTROLES'!F12=2)),"ZONA RIESGO BAJA",IF(OR(AND('ANALISIS DE RIESGOS'!E12=4,'VALORACIÓN CON CONTROLES'!F12=1),AND('ANALISIS DE RIESGOS'!E12=3,'VALORACIÓN CON CONTROLES'!F12=2),AND('ANALISIS DE RIESGOS'!E12=2,'VALORACIÓN CON CONTROLES'!F12=3),AND('ANALISIS DE RIESGOS'!E12=1,'VALORACIÓN CON CONTROLES'!F12=3)),"ZONA RIESGO MODERADO",IF(OR(AND('ANALISIS DE RIESGOS'!E12=5,'VALORACIÓN CON CONTROLES'!F12=1),AND('ANALISIS DE RIESGOS'!E12=5,'VALORACIÓN CON CONTROLES'!F12=2),AND('ANALISIS DE RIESGOS'!E12=4,'VALORACIÓN CON CONTROLES'!F12=2),AND('ANALISIS DE RIESGOS'!E12=4,'VALORACIÓN CON CONTROLES'!F12=3),AND('ANALISIS DE RIESGOS'!E12=3,'VALORACIÓN CON CONTROLES'!F12=3),AND('ANALISIS DE RIESGOS'!E12=2,'VALORACIÓN CON CONTROLES'!F12=4),AND('ANALISIS DE RIESGOS'!E12=1,'VALORACIÓN CON CONTROLES'!F12=4),AND('ANALISIS DE RIESGOS'!E12=1,'VALORACIÓN CON CONTROLES'!F12=5)),"ZONA RIESGO ALTO",IF(OR(AND('ANALISIS DE RIESGOS'!E12=5,'VALORACIÓN CON CONTROLES'!F12=3),AND('ANALISIS DE RIESGOS'!E12=5,'VALORACIÓN CON CONTROLES'!F12=4),AND('ANALISIS DE RIESGOS'!E12=5,'VALORACIÓN CON CONTROLES'!F12=5),AND('ANALISIS DE RIESGOS'!E12=4,'VALORACIÓN CON CONTROLES'!F12=4),AND('ANALISIS DE RIESGOS'!E12=4,'VALORACIÓN CON CONTROLES'!F12=5),AND('ANALISIS DE RIESGOS'!E12=3,'VALORACIÓN CON CONTROLES'!F12=4),AND('ANALISIS DE RIESGOS'!E12=3,'VALORACIÓN CON CONTROLES'!F12=5),AND('ANALISIS DE RIESGOS'!E12=2,'VALORACIÓN CON CONTROLES'!F12=5)),"ZONA RIESGO EXTREMO")))),0)</f>
        <v>0</v>
      </c>
      <c r="P19" s="304">
        <f>IF(AND('VALORACIÓN CON CONTROLES'!E12&gt;0,'VALORACIÓN CON CONTROLES'!F12=0),IF(OR(AND('VALORACIÓN CON CONTROLES'!E12=1,'ANALISIS DE RIESGOS'!F12=1),AND('VALORACIÓN CON CONTROLES'!E12=2,'ANALISIS DE RIESGOS'!F12=1),AND('VALORACIÓN CON CONTROLES'!E12=3,'ANALISIS DE RIESGOS'!F12=1),AND('VALORACIÓN CON CONTROLES'!E12=1,'ANALISIS DE RIESGOS'!F12=2),AND('VALORACIÓN CON CONTROLES'!E12=2,'ANALISIS DE RIESGOS'!F12=2)),"ZONA RIESGO BAJA",IF(OR(AND('VALORACIÓN CON CONTROLES'!E12=4,'ANALISIS DE RIESGOS'!F12=1),AND('VALORACIÓN CON CONTROLES'!E12=3,'ANALISIS DE RIESGOS'!F12=2),AND('VALORACIÓN CON CONTROLES'!E12=2,'ANALISIS DE RIESGOS'!F12=3),AND('VALORACIÓN CON CONTROLES'!E12=1,'ANALISIS DE RIESGOS'!F12=3)),"ZONA RIESGO MODERADO",IF(OR(AND('VALORACIÓN CON CONTROLES'!E12=5,'ANALISIS DE RIESGOS'!F12=1),AND('VALORACIÓN CON CONTROLES'!E12=5,'ANALISIS DE RIESGOS'!F12=2),AND('VALORACIÓN CON CONTROLES'!E12=4,'ANALISIS DE RIESGOS'!F12=2),AND('VALORACIÓN CON CONTROLES'!E12=4,'ANALISIS DE RIESGOS'!F12=3),AND('VALORACIÓN CON CONTROLES'!E12=3,'ANALISIS DE RIESGOS'!F12=3),AND('VALORACIÓN CON CONTROLES'!E12=2,'ANALISIS DE RIESGOS'!F12=4),AND('VALORACIÓN CON CONTROLES'!E12=1,'ANALISIS DE RIESGOS'!F12=4),AND('VALORACIÓN CON CONTROLES'!E12=1,'ANALISIS DE RIESGOS'!F12=5)),"ZONA RIESGO ALTO",IF(OR(AND('VALORACIÓN CON CONTROLES'!E12=5,'ANALISIS DE RIESGOS'!F12=3),AND('VALORACIÓN CON CONTROLES'!E12=5,'ANALISIS DE RIESGOS'!F12=4),AND('VALORACIÓN CON CONTROLES'!E12=5,'ANALISIS DE RIESGOS'!F12=5),AND('VALORACIÓN CON CONTROLES'!E12=4,'ANALISIS DE RIESGOS'!F12=4),AND('VALORACIÓN CON CONTROLES'!E12=4,'ANALISIS DE RIESGOS'!F12=5),AND('VALORACIÓN CON CONTROLES'!E12=3,'ANALISIS DE RIESGOS'!F12=4),AND('VALORACIÓN CON CONTROLES'!E12=3,'ANALISIS DE RIESGOS'!F12=5),AND('VALORACIÓN CON CONTROLES'!E12=2,'ANALISIS DE RIESGOS'!F12=5)),"ZONA RIESGO EXTREMO")))),0)</f>
        <v>0</v>
      </c>
      <c r="Q19" s="273" t="str">
        <f>IF(AND('VALORACIÓN CON CONTROLES'!E13&gt;0,'VALORACIÓN CON CONTROLES'!F13&gt;0),IF(OR(AND('VALORACIÓN CON CONTROLES'!E13=1,'VALORACIÓN CON CONTROLES'!F13=1),AND('VALORACIÓN CON CONTROLES'!E13=2,'VALORACIÓN CON CONTROLES'!F13=1),AND('VALORACIÓN CON CONTROLES'!E13=3,'VALORACIÓN CON CONTROLES'!F13=1),AND('VALORACIÓN CON CONTROLES'!E13=1,'VALORACIÓN CON CONTROLES'!F13=2),AND('VALORACIÓN CON CONTROLES'!E13=2,'VALORACIÓN CON CONTROLES'!F13=2)),"ZONA RIESGO BAJA",IF(OR(AND('VALORACIÓN CON CONTROLES'!E13=4,'VALORACIÓN CON CONTROLES'!F13=1),AND('VALORACIÓN CON CONTROLES'!E13=3,'VALORACIÓN CON CONTROLES'!F13=2),AND('VALORACIÓN CON CONTROLES'!E13=2,'VALORACIÓN CON CONTROLES'!F13=3),AND('VALORACIÓN CON CONTROLES'!E13=1,'VALORACIÓN CON CONTROLES'!F13=3)),"ZONA RIESGO MODERADO",IF(OR(AND('VALORACIÓN CON CONTROLES'!E13=5,'VALORACIÓN CON CONTROLES'!F13=1),AND('VALORACIÓN CON CONTROLES'!E13=5,'VALORACIÓN CON CONTROLES'!F13=2),AND('VALORACIÓN CON CONTROLES'!E13=4,'VALORACIÓN CON CONTROLES'!F13=2),AND('VALORACIÓN CON CONTROLES'!E13=4,'VALORACIÓN CON CONTROLES'!F13=3),AND('VALORACIÓN CON CONTROLES'!E13=3,'VALORACIÓN CON CONTROLES'!F13=3),AND('VALORACIÓN CON CONTROLES'!E13=2,'VALORACIÓN CON CONTROLES'!F13=4),AND('VALORACIÓN CON CONTROLES'!E13=1,'VALORACIÓN CON CONTROLES'!F13=4),AND('VALORACIÓN CON CONTROLES'!E13=1,'VALORACIÓN CON CONTROLES'!F13=5)),"ZONA RIESGO ALTO",IF(OR(AND('VALORACIÓN CON CONTROLES'!E13=5,'VALORACIÓN CON CONTROLES'!F13=3),AND('VALORACIÓN CON CONTROLES'!E13=5,'VALORACIÓN CON CONTROLES'!F13=4),AND('VALORACIÓN CON CONTROLES'!E13=5,'VALORACIÓN CON CONTROLES'!F13=5),AND('VALORACIÓN CON CONTROLES'!E13=4,'VALORACIÓN CON CONTROLES'!F13=4),AND('VALORACIÓN CON CONTROLES'!E13=4,'VALORACIÓN CON CONTROLES'!F13=5),AND('VALORACIÓN CON CONTROLES'!E13=3,'VALORACIÓN CON CONTROLES'!F13=4),AND('VALORACIÓN CON CONTROLES'!E13=3,'VALORACIÓN CON CONTROLES'!F13=5),AND('VALORACIÓN CON CONTROLES'!E13=2,'VALORACIÓN CON CONTROLES'!F13=5)),"ZONA RIESGO EXTREMO")))),0)</f>
        <v>ZONA RIESGO MODERADO</v>
      </c>
      <c r="R19" s="255"/>
      <c r="S19" s="317" t="s">
        <v>248</v>
      </c>
      <c r="T19" s="317" t="s">
        <v>332</v>
      </c>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row>
    <row r="20" spans="1:63" ht="30" x14ac:dyDescent="0.25">
      <c r="A20" s="255"/>
      <c r="B20" s="255"/>
      <c r="C20" s="255"/>
      <c r="D20" s="255"/>
      <c r="E20" s="255"/>
      <c r="F20" s="255"/>
      <c r="G20" s="255"/>
      <c r="H20" s="312" t="s">
        <v>18</v>
      </c>
      <c r="I20" s="313" t="s">
        <v>147</v>
      </c>
      <c r="J20" s="255"/>
      <c r="K20" s="269">
        <v>10</v>
      </c>
      <c r="L20" s="255"/>
      <c r="M20" s="154">
        <v>4</v>
      </c>
      <c r="N20" s="322">
        <f>IF(AND('VALORACIÓN CON CONTROLES'!E13=0,'VALORACIÓN CON CONTROLES'!F13=0),'ANALISIS DE RIESGOS'!H13,0)</f>
        <v>0</v>
      </c>
      <c r="O20" s="304">
        <f>IF(AND('VALORACIÓN CON CONTROLES'!E13=0,'VALORACIÓN CON CONTROLES'!F13&gt;0),IF(OR(AND('ANALISIS DE RIESGOS'!E13=1,'VALORACIÓN CON CONTROLES'!F13=1),AND('ANALISIS DE RIESGOS'!E13=2,'VALORACIÓN CON CONTROLES'!F13=1),AND('ANALISIS DE RIESGOS'!E13=3,'VALORACIÓN CON CONTROLES'!F13=1),AND('ANALISIS DE RIESGOS'!E13=1,'VALORACIÓN CON CONTROLES'!F13=2),AND('ANALISIS DE RIESGOS'!E13=2,'VALORACIÓN CON CONTROLES'!F13=2)),"ZONA RIESGO BAJA",IF(OR(AND('ANALISIS DE RIESGOS'!E13=4,'VALORACIÓN CON CONTROLES'!F13=1),AND('ANALISIS DE RIESGOS'!E13=3,'VALORACIÓN CON CONTROLES'!F13=2),AND('ANALISIS DE RIESGOS'!E13=2,'VALORACIÓN CON CONTROLES'!F13=3),AND('ANALISIS DE RIESGOS'!E13=1,'VALORACIÓN CON CONTROLES'!F13=3)),"ZONA RIESGO MODERADO",IF(OR(AND('ANALISIS DE RIESGOS'!E13=5,'VALORACIÓN CON CONTROLES'!F13=1),AND('ANALISIS DE RIESGOS'!E13=5,'VALORACIÓN CON CONTROLES'!F13=2),AND('ANALISIS DE RIESGOS'!E13=4,'VALORACIÓN CON CONTROLES'!F13=2),AND('ANALISIS DE RIESGOS'!E13=4,'VALORACIÓN CON CONTROLES'!F13=3),AND('ANALISIS DE RIESGOS'!E13=3,'VALORACIÓN CON CONTROLES'!F13=3),AND('ANALISIS DE RIESGOS'!E13=2,'VALORACIÓN CON CONTROLES'!F13=4),AND('ANALISIS DE RIESGOS'!E13=1,'VALORACIÓN CON CONTROLES'!F13=4),AND('ANALISIS DE RIESGOS'!E13=1,'VALORACIÓN CON CONTROLES'!F13=5)),"ZONA RIESGO ALTO",IF(OR(AND('ANALISIS DE RIESGOS'!E13=5,'VALORACIÓN CON CONTROLES'!F13=3),AND('ANALISIS DE RIESGOS'!E13=5,'VALORACIÓN CON CONTROLES'!F13=4),AND('ANALISIS DE RIESGOS'!E13=5,'VALORACIÓN CON CONTROLES'!F13=5),AND('ANALISIS DE RIESGOS'!E13=4,'VALORACIÓN CON CONTROLES'!F13=4),AND('ANALISIS DE RIESGOS'!E13=4,'VALORACIÓN CON CONTROLES'!F13=5),AND('ANALISIS DE RIESGOS'!E13=3,'VALORACIÓN CON CONTROLES'!F13=4),AND('ANALISIS DE RIESGOS'!E13=3,'VALORACIÓN CON CONTROLES'!F13=5),AND('ANALISIS DE RIESGOS'!E13=2,'VALORACIÓN CON CONTROLES'!F13=5)),"ZONA RIESGO EXTREMO")))),0)</f>
        <v>0</v>
      </c>
      <c r="P20" s="304">
        <f>IF(AND('VALORACIÓN CON CONTROLES'!E13&gt;0,'VALORACIÓN CON CONTROLES'!F13=0),IF(OR(AND('VALORACIÓN CON CONTROLES'!E13=1,'ANALISIS DE RIESGOS'!F13=1),AND('VALORACIÓN CON CONTROLES'!E13=2,'ANALISIS DE RIESGOS'!F13=1),AND('VALORACIÓN CON CONTROLES'!E13=3,'ANALISIS DE RIESGOS'!F13=1),AND('VALORACIÓN CON CONTROLES'!E13=1,'ANALISIS DE RIESGOS'!F13=2),AND('VALORACIÓN CON CONTROLES'!E13=2,'ANALISIS DE RIESGOS'!F13=2)),"ZONA RIESGO BAJA",IF(OR(AND('VALORACIÓN CON CONTROLES'!E13=4,'ANALISIS DE RIESGOS'!F13=1),AND('VALORACIÓN CON CONTROLES'!E13=3,'ANALISIS DE RIESGOS'!F13=2),AND('VALORACIÓN CON CONTROLES'!E13=2,'ANALISIS DE RIESGOS'!F13=3),AND('VALORACIÓN CON CONTROLES'!E13=1,'ANALISIS DE RIESGOS'!F13=3)),"ZONA RIESGO MODERADO",IF(OR(AND('VALORACIÓN CON CONTROLES'!E13=5,'ANALISIS DE RIESGOS'!F13=1),AND('VALORACIÓN CON CONTROLES'!E13=5,'ANALISIS DE RIESGOS'!F13=2),AND('VALORACIÓN CON CONTROLES'!E13=4,'ANALISIS DE RIESGOS'!F13=2),AND('VALORACIÓN CON CONTROLES'!E13=4,'ANALISIS DE RIESGOS'!F13=3),AND('VALORACIÓN CON CONTROLES'!E13=3,'ANALISIS DE RIESGOS'!F13=3),AND('VALORACIÓN CON CONTROLES'!E13=2,'ANALISIS DE RIESGOS'!F13=4),AND('VALORACIÓN CON CONTROLES'!E13=1,'ANALISIS DE RIESGOS'!F13=4),AND('VALORACIÓN CON CONTROLES'!E13=1,'ANALISIS DE RIESGOS'!F13=5)),"ZONA RIESGO ALTO",IF(OR(AND('VALORACIÓN CON CONTROLES'!E13=5,'ANALISIS DE RIESGOS'!F13=3),AND('VALORACIÓN CON CONTROLES'!E13=5,'ANALISIS DE RIESGOS'!F13=4),AND('VALORACIÓN CON CONTROLES'!E13=5,'ANALISIS DE RIESGOS'!F13=5),AND('VALORACIÓN CON CONTROLES'!E13=4,'ANALISIS DE RIESGOS'!F13=4),AND('VALORACIÓN CON CONTROLES'!E13=4,'ANALISIS DE RIESGOS'!F13=5),AND('VALORACIÓN CON CONTROLES'!E13=3,'ANALISIS DE RIESGOS'!F13=4),AND('VALORACIÓN CON CONTROLES'!E13=3,'ANALISIS DE RIESGOS'!F13=5),AND('VALORACIÓN CON CONTROLES'!E13=2,'ANALISIS DE RIESGOS'!F13=5)),"ZONA RIESGO EXTREMO")))),0)</f>
        <v>0</v>
      </c>
      <c r="Q20" s="273" t="str">
        <f>IF(AND('VALORACIÓN CON CONTROLES'!E14&gt;0,'VALORACIÓN CON CONTROLES'!F14&gt;0),IF(OR(AND('VALORACIÓN CON CONTROLES'!E14=1,'VALORACIÓN CON CONTROLES'!F14=1),AND('VALORACIÓN CON CONTROLES'!E14=2,'VALORACIÓN CON CONTROLES'!F14=1),AND('VALORACIÓN CON CONTROLES'!E14=3,'VALORACIÓN CON CONTROLES'!F14=1),AND('VALORACIÓN CON CONTROLES'!E14=1,'VALORACIÓN CON CONTROLES'!F14=2),AND('VALORACIÓN CON CONTROLES'!E14=2,'VALORACIÓN CON CONTROLES'!F14=2)),"ZONA RIESGO BAJA",IF(OR(AND('VALORACIÓN CON CONTROLES'!E14=4,'VALORACIÓN CON CONTROLES'!F14=1),AND('VALORACIÓN CON CONTROLES'!E14=3,'VALORACIÓN CON CONTROLES'!F14=2),AND('VALORACIÓN CON CONTROLES'!E14=2,'VALORACIÓN CON CONTROLES'!F14=3),AND('VALORACIÓN CON CONTROLES'!E14=1,'VALORACIÓN CON CONTROLES'!F14=3)),"ZONA RIESGO MODERADO",IF(OR(AND('VALORACIÓN CON CONTROLES'!E14=5,'VALORACIÓN CON CONTROLES'!F14=1),AND('VALORACIÓN CON CONTROLES'!E14=5,'VALORACIÓN CON CONTROLES'!F14=2),AND('VALORACIÓN CON CONTROLES'!E14=4,'VALORACIÓN CON CONTROLES'!F14=2),AND('VALORACIÓN CON CONTROLES'!E14=4,'VALORACIÓN CON CONTROLES'!F14=3),AND('VALORACIÓN CON CONTROLES'!E14=3,'VALORACIÓN CON CONTROLES'!F14=3),AND('VALORACIÓN CON CONTROLES'!E14=2,'VALORACIÓN CON CONTROLES'!F14=4),AND('VALORACIÓN CON CONTROLES'!E14=1,'VALORACIÓN CON CONTROLES'!F14=4),AND('VALORACIÓN CON CONTROLES'!E14=1,'VALORACIÓN CON CONTROLES'!F14=5)),"ZONA RIESGO ALTO",IF(OR(AND('VALORACIÓN CON CONTROLES'!E14=5,'VALORACIÓN CON CONTROLES'!F14=3),AND('VALORACIÓN CON CONTROLES'!E14=5,'VALORACIÓN CON CONTROLES'!F14=4),AND('VALORACIÓN CON CONTROLES'!E14=5,'VALORACIÓN CON CONTROLES'!F14=5),AND('VALORACIÓN CON CONTROLES'!E14=4,'VALORACIÓN CON CONTROLES'!F14=4),AND('VALORACIÓN CON CONTROLES'!E14=4,'VALORACIÓN CON CONTROLES'!F14=5),AND('VALORACIÓN CON CONTROLES'!E14=3,'VALORACIÓN CON CONTROLES'!F14=4),AND('VALORACIÓN CON CONTROLES'!E14=3,'VALORACIÓN CON CONTROLES'!F14=5),AND('VALORACIÓN CON CONTROLES'!E14=2,'VALORACIÓN CON CONTROLES'!F14=5)),"ZONA RIESGO EXTREMO")))),0)</f>
        <v>ZONA RIESGO MODERADO</v>
      </c>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row>
    <row r="21" spans="1:63" ht="30" x14ac:dyDescent="0.25">
      <c r="A21" s="255"/>
      <c r="B21" s="255"/>
      <c r="C21" s="255"/>
      <c r="D21" s="255"/>
      <c r="E21" s="255"/>
      <c r="F21" s="255"/>
      <c r="G21" s="255"/>
      <c r="H21" s="312" t="s">
        <v>8</v>
      </c>
      <c r="I21" s="313" t="s">
        <v>148</v>
      </c>
      <c r="J21" s="255"/>
      <c r="K21" s="269">
        <v>11</v>
      </c>
      <c r="L21" s="255"/>
      <c r="M21" s="154">
        <v>4</v>
      </c>
      <c r="N21" s="322">
        <f>IF(AND('VALORACIÓN CON CONTROLES'!E14=0,'VALORACIÓN CON CONTROLES'!F14=0),'ANALISIS DE RIESGOS'!H14,0)</f>
        <v>0</v>
      </c>
      <c r="O21" s="304">
        <f>IF(AND('VALORACIÓN CON CONTROLES'!E14=0,'VALORACIÓN CON CONTROLES'!F14&gt;0),IF(OR(AND('ANALISIS DE RIESGOS'!E14=1,'VALORACIÓN CON CONTROLES'!F14=1),AND('ANALISIS DE RIESGOS'!E14=2,'VALORACIÓN CON CONTROLES'!F14=1),AND('ANALISIS DE RIESGOS'!E14=3,'VALORACIÓN CON CONTROLES'!F14=1),AND('ANALISIS DE RIESGOS'!E14=1,'VALORACIÓN CON CONTROLES'!F14=2),AND('ANALISIS DE RIESGOS'!E14=2,'VALORACIÓN CON CONTROLES'!F14=2)),"ZONA RIESGO BAJA",IF(OR(AND('ANALISIS DE RIESGOS'!E14=4,'VALORACIÓN CON CONTROLES'!F14=1),AND('ANALISIS DE RIESGOS'!E14=3,'VALORACIÓN CON CONTROLES'!F14=2),AND('ANALISIS DE RIESGOS'!E14=2,'VALORACIÓN CON CONTROLES'!F14=3),AND('ANALISIS DE RIESGOS'!E14=1,'VALORACIÓN CON CONTROLES'!F14=3)),"ZONA RIESGO MODERADO",IF(OR(AND('ANALISIS DE RIESGOS'!E14=5,'VALORACIÓN CON CONTROLES'!F14=1),AND('ANALISIS DE RIESGOS'!E14=5,'VALORACIÓN CON CONTROLES'!F14=2),AND('ANALISIS DE RIESGOS'!E14=4,'VALORACIÓN CON CONTROLES'!F14=2),AND('ANALISIS DE RIESGOS'!E14=4,'VALORACIÓN CON CONTROLES'!F14=3),AND('ANALISIS DE RIESGOS'!E14=3,'VALORACIÓN CON CONTROLES'!F14=3),AND('ANALISIS DE RIESGOS'!E14=2,'VALORACIÓN CON CONTROLES'!F14=4),AND('ANALISIS DE RIESGOS'!E14=1,'VALORACIÓN CON CONTROLES'!F14=4),AND('ANALISIS DE RIESGOS'!E14=1,'VALORACIÓN CON CONTROLES'!F14=5)),"ZONA RIESGO ALTO",IF(OR(AND('ANALISIS DE RIESGOS'!E14=5,'VALORACIÓN CON CONTROLES'!F14=3),AND('ANALISIS DE RIESGOS'!E14=5,'VALORACIÓN CON CONTROLES'!F14=4),AND('ANALISIS DE RIESGOS'!E14=5,'VALORACIÓN CON CONTROLES'!F14=5),AND('ANALISIS DE RIESGOS'!E14=4,'VALORACIÓN CON CONTROLES'!F14=4),AND('ANALISIS DE RIESGOS'!E14=4,'VALORACIÓN CON CONTROLES'!F14=5),AND('ANALISIS DE RIESGOS'!E14=3,'VALORACIÓN CON CONTROLES'!F14=4),AND('ANALISIS DE RIESGOS'!E14=3,'VALORACIÓN CON CONTROLES'!F14=5),AND('ANALISIS DE RIESGOS'!E14=2,'VALORACIÓN CON CONTROLES'!F14=5)),"ZONA RIESGO EXTREMO")))),0)</f>
        <v>0</v>
      </c>
      <c r="P21" s="304">
        <f>IF(AND('VALORACIÓN CON CONTROLES'!E14&gt;0,'VALORACIÓN CON CONTROLES'!F14=0),IF(OR(AND('VALORACIÓN CON CONTROLES'!E14=1,'ANALISIS DE RIESGOS'!F14=1),AND('VALORACIÓN CON CONTROLES'!E14=2,'ANALISIS DE RIESGOS'!F14=1),AND('VALORACIÓN CON CONTROLES'!E14=3,'ANALISIS DE RIESGOS'!F14=1),AND('VALORACIÓN CON CONTROLES'!E14=1,'ANALISIS DE RIESGOS'!F14=2),AND('VALORACIÓN CON CONTROLES'!E14=2,'ANALISIS DE RIESGOS'!F14=2)),"ZONA RIESGO BAJA",IF(OR(AND('VALORACIÓN CON CONTROLES'!E14=4,'ANALISIS DE RIESGOS'!F14=1),AND('VALORACIÓN CON CONTROLES'!E14=3,'ANALISIS DE RIESGOS'!F14=2),AND('VALORACIÓN CON CONTROLES'!E14=2,'ANALISIS DE RIESGOS'!F14=3),AND('VALORACIÓN CON CONTROLES'!E14=1,'ANALISIS DE RIESGOS'!F14=3)),"ZONA RIESGO MODERADO",IF(OR(AND('VALORACIÓN CON CONTROLES'!E14=5,'ANALISIS DE RIESGOS'!F14=1),AND('VALORACIÓN CON CONTROLES'!E14=5,'ANALISIS DE RIESGOS'!F14=2),AND('VALORACIÓN CON CONTROLES'!E14=4,'ANALISIS DE RIESGOS'!F14=2),AND('VALORACIÓN CON CONTROLES'!E14=4,'ANALISIS DE RIESGOS'!F14=3),AND('VALORACIÓN CON CONTROLES'!E14=3,'ANALISIS DE RIESGOS'!F14=3),AND('VALORACIÓN CON CONTROLES'!E14=2,'ANALISIS DE RIESGOS'!F14=4),AND('VALORACIÓN CON CONTROLES'!E14=1,'ANALISIS DE RIESGOS'!F14=4),AND('VALORACIÓN CON CONTROLES'!E14=1,'ANALISIS DE RIESGOS'!F14=5)),"ZONA RIESGO ALTO",IF(OR(AND('VALORACIÓN CON CONTROLES'!E14=5,'ANALISIS DE RIESGOS'!F14=3),AND('VALORACIÓN CON CONTROLES'!E14=5,'ANALISIS DE RIESGOS'!F14=4),AND('VALORACIÓN CON CONTROLES'!E14=5,'ANALISIS DE RIESGOS'!F14=5),AND('VALORACIÓN CON CONTROLES'!E14=4,'ANALISIS DE RIESGOS'!F14=4),AND('VALORACIÓN CON CONTROLES'!E14=4,'ANALISIS DE RIESGOS'!F14=5),AND('VALORACIÓN CON CONTROLES'!E14=3,'ANALISIS DE RIESGOS'!F14=4),AND('VALORACIÓN CON CONTROLES'!E14=3,'ANALISIS DE RIESGOS'!F14=5),AND('VALORACIÓN CON CONTROLES'!E14=2,'ANALISIS DE RIESGOS'!F14=5)),"ZONA RIESGO EXTREMO")))),0)</f>
        <v>0</v>
      </c>
      <c r="Q21" s="273" t="str">
        <f>IF(AND('VALORACIÓN CON CONTROLES'!E15&gt;0,'VALORACIÓN CON CONTROLES'!F15&gt;0),IF(OR(AND('VALORACIÓN CON CONTROLES'!E15=1,'VALORACIÓN CON CONTROLES'!F15=1),AND('VALORACIÓN CON CONTROLES'!E15=2,'VALORACIÓN CON CONTROLES'!F15=1),AND('VALORACIÓN CON CONTROLES'!E15=3,'VALORACIÓN CON CONTROLES'!F15=1),AND('VALORACIÓN CON CONTROLES'!E15=1,'VALORACIÓN CON CONTROLES'!F15=2),AND('VALORACIÓN CON CONTROLES'!E15=2,'VALORACIÓN CON CONTROLES'!F15=2)),"ZONA RIESGO BAJA",IF(OR(AND('VALORACIÓN CON CONTROLES'!E15=4,'VALORACIÓN CON CONTROLES'!F15=1),AND('VALORACIÓN CON CONTROLES'!E15=3,'VALORACIÓN CON CONTROLES'!F15=2),AND('VALORACIÓN CON CONTROLES'!E15=2,'VALORACIÓN CON CONTROLES'!F15=3),AND('VALORACIÓN CON CONTROLES'!E15=1,'VALORACIÓN CON CONTROLES'!F15=3)),"ZONA RIESGO MODERADO",IF(OR(AND('VALORACIÓN CON CONTROLES'!E15=5,'VALORACIÓN CON CONTROLES'!F15=1),AND('VALORACIÓN CON CONTROLES'!E15=5,'VALORACIÓN CON CONTROLES'!F15=2),AND('VALORACIÓN CON CONTROLES'!E15=4,'VALORACIÓN CON CONTROLES'!F15=2),AND('VALORACIÓN CON CONTROLES'!E15=4,'VALORACIÓN CON CONTROLES'!F15=3),AND('VALORACIÓN CON CONTROLES'!E15=3,'VALORACIÓN CON CONTROLES'!F15=3),AND('VALORACIÓN CON CONTROLES'!E15=2,'VALORACIÓN CON CONTROLES'!F15=4),AND('VALORACIÓN CON CONTROLES'!E15=1,'VALORACIÓN CON CONTROLES'!F15=4),AND('VALORACIÓN CON CONTROLES'!E15=1,'VALORACIÓN CON CONTROLES'!F15=5)),"ZONA RIESGO ALTO",IF(OR(AND('VALORACIÓN CON CONTROLES'!E15=5,'VALORACIÓN CON CONTROLES'!F15=3),AND('VALORACIÓN CON CONTROLES'!E15=5,'VALORACIÓN CON CONTROLES'!F15=4),AND('VALORACIÓN CON CONTROLES'!E15=5,'VALORACIÓN CON CONTROLES'!F15=5),AND('VALORACIÓN CON CONTROLES'!E15=4,'VALORACIÓN CON CONTROLES'!F15=4),AND('VALORACIÓN CON CONTROLES'!E15=4,'VALORACIÓN CON CONTROLES'!F15=5),AND('VALORACIÓN CON CONTROLES'!E15=3,'VALORACIÓN CON CONTROLES'!F15=4),AND('VALORACIÓN CON CONTROLES'!E15=3,'VALORACIÓN CON CONTROLES'!F15=5),AND('VALORACIÓN CON CONTROLES'!E15=2,'VALORACIÓN CON CONTROLES'!F15=5)),"ZONA RIESGO EXTREMO")))),0)</f>
        <v>ZONA RIESGO BAJA</v>
      </c>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row>
    <row r="22" spans="1:63" ht="30" x14ac:dyDescent="0.25">
      <c r="A22" s="255"/>
      <c r="B22" s="255"/>
      <c r="C22" s="255"/>
      <c r="D22" s="255"/>
      <c r="E22" s="255"/>
      <c r="F22" s="255"/>
      <c r="G22" s="255"/>
      <c r="H22" s="312" t="s">
        <v>12</v>
      </c>
      <c r="I22" s="313" t="s">
        <v>149</v>
      </c>
      <c r="J22" s="255"/>
      <c r="K22" s="269">
        <v>12</v>
      </c>
      <c r="L22" s="255"/>
      <c r="M22" s="154">
        <v>4</v>
      </c>
      <c r="N22" s="322">
        <f>IF(AND('VALORACIÓN CON CONTROLES'!E15=0,'VALORACIÓN CON CONTROLES'!F15=0),'ANALISIS DE RIESGOS'!H16,0)</f>
        <v>0</v>
      </c>
      <c r="O22" s="304">
        <f>IF(AND('VALORACIÓN CON CONTROLES'!E15=0,'VALORACIÓN CON CONTROLES'!F15&gt;0),IF(OR(AND('ANALISIS DE RIESGOS'!E16=1,'VALORACIÓN CON CONTROLES'!F15=1),AND('ANALISIS DE RIESGOS'!E16=2,'VALORACIÓN CON CONTROLES'!F15=1),AND('ANALISIS DE RIESGOS'!E16=3,'VALORACIÓN CON CONTROLES'!F15=1),AND('ANALISIS DE RIESGOS'!E16=1,'VALORACIÓN CON CONTROLES'!F15=2),AND('ANALISIS DE RIESGOS'!E16=2,'VALORACIÓN CON CONTROLES'!F15=2)),"ZONA RIESGO BAJA",IF(OR(AND('ANALISIS DE RIESGOS'!E16=4,'VALORACIÓN CON CONTROLES'!F15=1),AND('ANALISIS DE RIESGOS'!E16=3,'VALORACIÓN CON CONTROLES'!F15=2),AND('ANALISIS DE RIESGOS'!E16=2,'VALORACIÓN CON CONTROLES'!F15=3),AND('ANALISIS DE RIESGOS'!E16=1,'VALORACIÓN CON CONTROLES'!F15=3)),"ZONA RIESGO MODERADO",IF(OR(AND('ANALISIS DE RIESGOS'!E16=5,'VALORACIÓN CON CONTROLES'!F15=1),AND('ANALISIS DE RIESGOS'!E16=5,'VALORACIÓN CON CONTROLES'!F15=2),AND('ANALISIS DE RIESGOS'!E16=4,'VALORACIÓN CON CONTROLES'!F15=2),AND('ANALISIS DE RIESGOS'!E16=4,'VALORACIÓN CON CONTROLES'!F15=3),AND('ANALISIS DE RIESGOS'!E16=3,'VALORACIÓN CON CONTROLES'!F15=3),AND('ANALISIS DE RIESGOS'!E16=2,'VALORACIÓN CON CONTROLES'!F15=4),AND('ANALISIS DE RIESGOS'!E16=1,'VALORACIÓN CON CONTROLES'!F15=4),AND('ANALISIS DE RIESGOS'!E16=1,'VALORACIÓN CON CONTROLES'!F15=5)),"ZONA RIESGO ALTO",IF(OR(AND('ANALISIS DE RIESGOS'!E16=5,'VALORACIÓN CON CONTROLES'!F15=3),AND('ANALISIS DE RIESGOS'!E16=5,'VALORACIÓN CON CONTROLES'!F15=4),AND('ANALISIS DE RIESGOS'!E16=5,'VALORACIÓN CON CONTROLES'!F15=5),AND('ANALISIS DE RIESGOS'!E16=4,'VALORACIÓN CON CONTROLES'!F15=4),AND('ANALISIS DE RIESGOS'!E16=4,'VALORACIÓN CON CONTROLES'!F15=5),AND('ANALISIS DE RIESGOS'!E16=3,'VALORACIÓN CON CONTROLES'!F15=4),AND('ANALISIS DE RIESGOS'!E16=3,'VALORACIÓN CON CONTROLES'!F15=5),AND('ANALISIS DE RIESGOS'!E16=2,'VALORACIÓN CON CONTROLES'!F15=5)),"ZONA RIESGO EXTREMO")))),0)</f>
        <v>0</v>
      </c>
      <c r="P22" s="304">
        <f>IF(AND('VALORACIÓN CON CONTROLES'!E15&gt;0,'VALORACIÓN CON CONTROLES'!F15=0),IF(OR(AND('VALORACIÓN CON CONTROLES'!E15=1,'ANALISIS DE RIESGOS'!F16=1),AND('VALORACIÓN CON CONTROLES'!E15=2,'ANALISIS DE RIESGOS'!F16=1),AND('VALORACIÓN CON CONTROLES'!E15=3,'ANALISIS DE RIESGOS'!F16=1),AND('VALORACIÓN CON CONTROLES'!E15=1,'ANALISIS DE RIESGOS'!F16=2),AND('VALORACIÓN CON CONTROLES'!E15=2,'ANALISIS DE RIESGOS'!F16=2)),"ZONA RIESGO BAJA",IF(OR(AND('VALORACIÓN CON CONTROLES'!E15=4,'ANALISIS DE RIESGOS'!F16=1),AND('VALORACIÓN CON CONTROLES'!E15=3,'ANALISIS DE RIESGOS'!F16=2),AND('VALORACIÓN CON CONTROLES'!E15=2,'ANALISIS DE RIESGOS'!F16=3),AND('VALORACIÓN CON CONTROLES'!E15=1,'ANALISIS DE RIESGOS'!F16=3)),"ZONA RIESGO MODERADO",IF(OR(AND('VALORACIÓN CON CONTROLES'!E15=5,'ANALISIS DE RIESGOS'!F16=1),AND('VALORACIÓN CON CONTROLES'!E15=5,'ANALISIS DE RIESGOS'!F16=2),AND('VALORACIÓN CON CONTROLES'!E15=4,'ANALISIS DE RIESGOS'!F16=2),AND('VALORACIÓN CON CONTROLES'!E15=4,'ANALISIS DE RIESGOS'!F16=3),AND('VALORACIÓN CON CONTROLES'!E15=3,'ANALISIS DE RIESGOS'!F16=3),AND('VALORACIÓN CON CONTROLES'!E15=2,'ANALISIS DE RIESGOS'!F16=4),AND('VALORACIÓN CON CONTROLES'!E15=1,'ANALISIS DE RIESGOS'!F16=4),AND('VALORACIÓN CON CONTROLES'!E15=1,'ANALISIS DE RIESGOS'!F16=5)),"ZONA RIESGO ALTO",IF(OR(AND('VALORACIÓN CON CONTROLES'!E15=5,'ANALISIS DE RIESGOS'!F16=3),AND('VALORACIÓN CON CONTROLES'!E15=5,'ANALISIS DE RIESGOS'!F16=4),AND('VALORACIÓN CON CONTROLES'!E15=5,'ANALISIS DE RIESGOS'!F16=5),AND('VALORACIÓN CON CONTROLES'!E15=4,'ANALISIS DE RIESGOS'!F16=4),AND('VALORACIÓN CON CONTROLES'!E15=4,'ANALISIS DE RIESGOS'!F16=5),AND('VALORACIÓN CON CONTROLES'!E15=3,'ANALISIS DE RIESGOS'!F16=4),AND('VALORACIÓN CON CONTROLES'!E15=3,'ANALISIS DE RIESGOS'!F16=5),AND('VALORACIÓN CON CONTROLES'!E15=2,'ANALISIS DE RIESGOS'!F16=5)),"ZONA RIESGO EXTREMO")))),0)</f>
        <v>0</v>
      </c>
      <c r="Q22" s="273" t="str">
        <f>IF(AND('VALORACIÓN CON CONTROLES'!E16&gt;0,'VALORACIÓN CON CONTROLES'!F16&gt;0),IF(OR(AND('VALORACIÓN CON CONTROLES'!E16=1,'VALORACIÓN CON CONTROLES'!F16=1),AND('VALORACIÓN CON CONTROLES'!E16=2,'VALORACIÓN CON CONTROLES'!F16=1),AND('VALORACIÓN CON CONTROLES'!E16=3,'VALORACIÓN CON CONTROLES'!F16=1),AND('VALORACIÓN CON CONTROLES'!E16=1,'VALORACIÓN CON CONTROLES'!F16=2),AND('VALORACIÓN CON CONTROLES'!E16=2,'VALORACIÓN CON CONTROLES'!F16=2)),"ZONA RIESGO BAJA",IF(OR(AND('VALORACIÓN CON CONTROLES'!E16=4,'VALORACIÓN CON CONTROLES'!F16=1),AND('VALORACIÓN CON CONTROLES'!E16=3,'VALORACIÓN CON CONTROLES'!F16=2),AND('VALORACIÓN CON CONTROLES'!E16=2,'VALORACIÓN CON CONTROLES'!F16=3),AND('VALORACIÓN CON CONTROLES'!E16=1,'VALORACIÓN CON CONTROLES'!F16=3)),"ZONA RIESGO MODERADO",IF(OR(AND('VALORACIÓN CON CONTROLES'!E16=5,'VALORACIÓN CON CONTROLES'!F16=1),AND('VALORACIÓN CON CONTROLES'!E16=5,'VALORACIÓN CON CONTROLES'!F16=2),AND('VALORACIÓN CON CONTROLES'!E16=4,'VALORACIÓN CON CONTROLES'!F16=2),AND('VALORACIÓN CON CONTROLES'!E16=4,'VALORACIÓN CON CONTROLES'!F16=3),AND('VALORACIÓN CON CONTROLES'!E16=3,'VALORACIÓN CON CONTROLES'!F16=3),AND('VALORACIÓN CON CONTROLES'!E16=2,'VALORACIÓN CON CONTROLES'!F16=4),AND('VALORACIÓN CON CONTROLES'!E16=1,'VALORACIÓN CON CONTROLES'!F16=4),AND('VALORACIÓN CON CONTROLES'!E16=1,'VALORACIÓN CON CONTROLES'!F16=5)),"ZONA RIESGO ALTO",IF(OR(AND('VALORACIÓN CON CONTROLES'!E16=5,'VALORACIÓN CON CONTROLES'!F16=3),AND('VALORACIÓN CON CONTROLES'!E16=5,'VALORACIÓN CON CONTROLES'!F16=4),AND('VALORACIÓN CON CONTROLES'!E16=5,'VALORACIÓN CON CONTROLES'!F16=5),AND('VALORACIÓN CON CONTROLES'!E16=4,'VALORACIÓN CON CONTROLES'!F16=4),AND('VALORACIÓN CON CONTROLES'!E16=4,'VALORACIÓN CON CONTROLES'!F16=5),AND('VALORACIÓN CON CONTROLES'!E16=3,'VALORACIÓN CON CONTROLES'!F16=4),AND('VALORACIÓN CON CONTROLES'!E16=3,'VALORACIÓN CON CONTROLES'!F16=5),AND('VALORACIÓN CON CONTROLES'!E16=2,'VALORACIÓN CON CONTROLES'!F16=5)),"ZONA RIESGO EXTREMO")))),0)</f>
        <v>ZONA RIESGO BAJA</v>
      </c>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row>
    <row r="23" spans="1:63" ht="15" x14ac:dyDescent="0.25">
      <c r="A23" s="255"/>
      <c r="B23" s="255"/>
      <c r="C23" s="255"/>
      <c r="D23" s="255"/>
      <c r="E23" s="255"/>
      <c r="F23" s="255"/>
      <c r="G23" s="255"/>
      <c r="H23" s="312" t="s">
        <v>17</v>
      </c>
      <c r="I23" s="313" t="s">
        <v>150</v>
      </c>
      <c r="J23" s="255"/>
      <c r="K23" s="269">
        <v>13</v>
      </c>
      <c r="L23" s="255"/>
      <c r="M23" s="154">
        <v>5</v>
      </c>
      <c r="N23" s="322">
        <f>IF(AND('VALORACIÓN CON CONTROLES'!E16=0,'VALORACIÓN CON CONTROLES'!F16=0),'ANALISIS DE RIESGOS'!H17,0)</f>
        <v>0</v>
      </c>
      <c r="O23" s="304">
        <f>IF(AND('VALORACIÓN CON CONTROLES'!E16=0,'VALORACIÓN CON CONTROLES'!F16&gt;0),IF(OR(AND('ANALISIS DE RIESGOS'!E17=1,'VALORACIÓN CON CONTROLES'!F16=1),AND('ANALISIS DE RIESGOS'!E17=2,'VALORACIÓN CON CONTROLES'!F16=1),AND('ANALISIS DE RIESGOS'!E17=3,'VALORACIÓN CON CONTROLES'!F16=1),AND('ANALISIS DE RIESGOS'!E17=1,'VALORACIÓN CON CONTROLES'!F16=2),AND('ANALISIS DE RIESGOS'!E17=2,'VALORACIÓN CON CONTROLES'!F16=2)),"ZONA RIESGO BAJA",IF(OR(AND('ANALISIS DE RIESGOS'!E17=4,'VALORACIÓN CON CONTROLES'!F16=1),AND('ANALISIS DE RIESGOS'!E17=3,'VALORACIÓN CON CONTROLES'!F16=2),AND('ANALISIS DE RIESGOS'!E17=2,'VALORACIÓN CON CONTROLES'!F16=3),AND('ANALISIS DE RIESGOS'!E17=1,'VALORACIÓN CON CONTROLES'!F16=3)),"ZONA RIESGO MODERADO",IF(OR(AND('ANALISIS DE RIESGOS'!E17=5,'VALORACIÓN CON CONTROLES'!F16=1),AND('ANALISIS DE RIESGOS'!E17=5,'VALORACIÓN CON CONTROLES'!F16=2),AND('ANALISIS DE RIESGOS'!E17=4,'VALORACIÓN CON CONTROLES'!F16=2),AND('ANALISIS DE RIESGOS'!E17=4,'VALORACIÓN CON CONTROLES'!F16=3),AND('ANALISIS DE RIESGOS'!E17=3,'VALORACIÓN CON CONTROLES'!F16=3),AND('ANALISIS DE RIESGOS'!E17=2,'VALORACIÓN CON CONTROLES'!F16=4),AND('ANALISIS DE RIESGOS'!E17=1,'VALORACIÓN CON CONTROLES'!F16=4),AND('ANALISIS DE RIESGOS'!E17=1,'VALORACIÓN CON CONTROLES'!F16=5)),"ZONA RIESGO ALTO",IF(OR(AND('ANALISIS DE RIESGOS'!E17=5,'VALORACIÓN CON CONTROLES'!F16=3),AND('ANALISIS DE RIESGOS'!E17=5,'VALORACIÓN CON CONTROLES'!F16=4),AND('ANALISIS DE RIESGOS'!E17=5,'VALORACIÓN CON CONTROLES'!F16=5),AND('ANALISIS DE RIESGOS'!E17=4,'VALORACIÓN CON CONTROLES'!F16=4),AND('ANALISIS DE RIESGOS'!E17=4,'VALORACIÓN CON CONTROLES'!F16=5),AND('ANALISIS DE RIESGOS'!E17=3,'VALORACIÓN CON CONTROLES'!F16=4),AND('ANALISIS DE RIESGOS'!E17=3,'VALORACIÓN CON CONTROLES'!F16=5),AND('ANALISIS DE RIESGOS'!E17=2,'VALORACIÓN CON CONTROLES'!F16=5)),"ZONA RIESGO EXTREMO")))),0)</f>
        <v>0</v>
      </c>
      <c r="P23" s="304">
        <f>IF(AND('VALORACIÓN CON CONTROLES'!E16&gt;0,'VALORACIÓN CON CONTROLES'!F16=0),IF(OR(AND('VALORACIÓN CON CONTROLES'!E16=1,'ANALISIS DE RIESGOS'!F17=1),AND('VALORACIÓN CON CONTROLES'!E16=2,'ANALISIS DE RIESGOS'!F17=1),AND('VALORACIÓN CON CONTROLES'!E16=3,'ANALISIS DE RIESGOS'!F17=1),AND('VALORACIÓN CON CONTROLES'!E16=1,'ANALISIS DE RIESGOS'!F17=2),AND('VALORACIÓN CON CONTROLES'!E16=2,'ANALISIS DE RIESGOS'!F17=2)),"ZONA RIESGO BAJA",IF(OR(AND('VALORACIÓN CON CONTROLES'!E16=4,'ANALISIS DE RIESGOS'!F17=1),AND('VALORACIÓN CON CONTROLES'!E16=3,'ANALISIS DE RIESGOS'!F17=2),AND('VALORACIÓN CON CONTROLES'!E16=2,'ANALISIS DE RIESGOS'!F17=3),AND('VALORACIÓN CON CONTROLES'!E16=1,'ANALISIS DE RIESGOS'!F17=3)),"ZONA RIESGO MODERADO",IF(OR(AND('VALORACIÓN CON CONTROLES'!E16=5,'ANALISIS DE RIESGOS'!F17=1),AND('VALORACIÓN CON CONTROLES'!E16=5,'ANALISIS DE RIESGOS'!F17=2),AND('VALORACIÓN CON CONTROLES'!E16=4,'ANALISIS DE RIESGOS'!F17=2),AND('VALORACIÓN CON CONTROLES'!E16=4,'ANALISIS DE RIESGOS'!F17=3),AND('VALORACIÓN CON CONTROLES'!E16=3,'ANALISIS DE RIESGOS'!F17=3),AND('VALORACIÓN CON CONTROLES'!E16=2,'ANALISIS DE RIESGOS'!F17=4),AND('VALORACIÓN CON CONTROLES'!E16=1,'ANALISIS DE RIESGOS'!F17=4),AND('VALORACIÓN CON CONTROLES'!E16=1,'ANALISIS DE RIESGOS'!F17=5)),"ZONA RIESGO ALTO",IF(OR(AND('VALORACIÓN CON CONTROLES'!E16=5,'ANALISIS DE RIESGOS'!F17=3),AND('VALORACIÓN CON CONTROLES'!E16=5,'ANALISIS DE RIESGOS'!F17=4),AND('VALORACIÓN CON CONTROLES'!E16=5,'ANALISIS DE RIESGOS'!F17=5),AND('VALORACIÓN CON CONTROLES'!E16=4,'ANALISIS DE RIESGOS'!F17=4),AND('VALORACIÓN CON CONTROLES'!E16=4,'ANALISIS DE RIESGOS'!F17=5),AND('VALORACIÓN CON CONTROLES'!E16=3,'ANALISIS DE RIESGOS'!F17=4),AND('VALORACIÓN CON CONTROLES'!E16=3,'ANALISIS DE RIESGOS'!F17=5),AND('VALORACIÓN CON CONTROLES'!E16=2,'ANALISIS DE RIESGOS'!F17=5)),"ZONA RIESGO EXTREMO")))),0)</f>
        <v>0</v>
      </c>
      <c r="Q23" s="273" t="str">
        <f>IF(AND('VALORACIÓN CON CONTROLES'!E17&gt;0,'VALORACIÓN CON CONTROLES'!F17&gt;0),IF(OR(AND('VALORACIÓN CON CONTROLES'!E17=1,'VALORACIÓN CON CONTROLES'!F17=1),AND('VALORACIÓN CON CONTROLES'!E17=2,'VALORACIÓN CON CONTROLES'!F17=1),AND('VALORACIÓN CON CONTROLES'!E17=3,'VALORACIÓN CON CONTROLES'!F17=1),AND('VALORACIÓN CON CONTROLES'!E17=1,'VALORACIÓN CON CONTROLES'!F17=2),AND('VALORACIÓN CON CONTROLES'!E17=2,'VALORACIÓN CON CONTROLES'!F17=2)),"ZONA RIESGO BAJA",IF(OR(AND('VALORACIÓN CON CONTROLES'!E17=4,'VALORACIÓN CON CONTROLES'!F17=1),AND('VALORACIÓN CON CONTROLES'!E17=3,'VALORACIÓN CON CONTROLES'!F17=2),AND('VALORACIÓN CON CONTROLES'!E17=2,'VALORACIÓN CON CONTROLES'!F17=3),AND('VALORACIÓN CON CONTROLES'!E17=1,'VALORACIÓN CON CONTROLES'!F17=3)),"ZONA RIESGO MODERADO",IF(OR(AND('VALORACIÓN CON CONTROLES'!E17=5,'VALORACIÓN CON CONTROLES'!F17=1),AND('VALORACIÓN CON CONTROLES'!E17=5,'VALORACIÓN CON CONTROLES'!F17=2),AND('VALORACIÓN CON CONTROLES'!E17=4,'VALORACIÓN CON CONTROLES'!F17=2),AND('VALORACIÓN CON CONTROLES'!E17=4,'VALORACIÓN CON CONTROLES'!F17=3),AND('VALORACIÓN CON CONTROLES'!E17=3,'VALORACIÓN CON CONTROLES'!F17=3),AND('VALORACIÓN CON CONTROLES'!E17=2,'VALORACIÓN CON CONTROLES'!F17=4),AND('VALORACIÓN CON CONTROLES'!E17=1,'VALORACIÓN CON CONTROLES'!F17=4),AND('VALORACIÓN CON CONTROLES'!E17=1,'VALORACIÓN CON CONTROLES'!F17=5)),"ZONA RIESGO ALTO",IF(OR(AND('VALORACIÓN CON CONTROLES'!E17=5,'VALORACIÓN CON CONTROLES'!F17=3),AND('VALORACIÓN CON CONTROLES'!E17=5,'VALORACIÓN CON CONTROLES'!F17=4),AND('VALORACIÓN CON CONTROLES'!E17=5,'VALORACIÓN CON CONTROLES'!F17=5),AND('VALORACIÓN CON CONTROLES'!E17=4,'VALORACIÓN CON CONTROLES'!F17=4),AND('VALORACIÓN CON CONTROLES'!E17=4,'VALORACIÓN CON CONTROLES'!F17=5),AND('VALORACIÓN CON CONTROLES'!E17=3,'VALORACIÓN CON CONTROLES'!F17=4),AND('VALORACIÓN CON CONTROLES'!E17=3,'VALORACIÓN CON CONTROLES'!F17=5),AND('VALORACIÓN CON CONTROLES'!E17=2,'VALORACIÓN CON CONTROLES'!F17=5)),"ZONA RIESGO EXTREMO")))),0)</f>
        <v>ZONA RIESGO MODERADO</v>
      </c>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row>
    <row r="24" spans="1:63" ht="15" x14ac:dyDescent="0.25">
      <c r="A24" s="255"/>
      <c r="B24" s="255"/>
      <c r="C24" s="255"/>
      <c r="D24" s="255"/>
      <c r="E24" s="255"/>
      <c r="F24" s="255"/>
      <c r="G24" s="255"/>
      <c r="H24" s="312" t="s">
        <v>16</v>
      </c>
      <c r="I24" s="313" t="s">
        <v>151</v>
      </c>
      <c r="J24" s="255"/>
      <c r="K24" s="269">
        <v>14</v>
      </c>
      <c r="L24" s="255"/>
      <c r="M24" s="154">
        <v>5</v>
      </c>
      <c r="N24" s="322">
        <f>IF(AND('VALORACIÓN CON CONTROLES'!E17=0,'VALORACIÓN CON CONTROLES'!F17=0),'ANALISIS DE RIESGOS'!H18,0)</f>
        <v>0</v>
      </c>
      <c r="O24" s="304">
        <f>IF(AND('VALORACIÓN CON CONTROLES'!E17=0,'VALORACIÓN CON CONTROLES'!F17&gt;0),IF(OR(AND('ANALISIS DE RIESGOS'!E18=1,'VALORACIÓN CON CONTROLES'!F17=1),AND('ANALISIS DE RIESGOS'!E18=2,'VALORACIÓN CON CONTROLES'!F17=1),AND('ANALISIS DE RIESGOS'!E18=3,'VALORACIÓN CON CONTROLES'!F17=1),AND('ANALISIS DE RIESGOS'!E18=1,'VALORACIÓN CON CONTROLES'!F17=2),AND('ANALISIS DE RIESGOS'!E18=2,'VALORACIÓN CON CONTROLES'!F17=2)),"ZONA RIESGO BAJA",IF(OR(AND('ANALISIS DE RIESGOS'!E18=4,'VALORACIÓN CON CONTROLES'!F17=1),AND('ANALISIS DE RIESGOS'!E18=3,'VALORACIÓN CON CONTROLES'!F17=2),AND('ANALISIS DE RIESGOS'!E18=2,'VALORACIÓN CON CONTROLES'!F17=3),AND('ANALISIS DE RIESGOS'!E18=1,'VALORACIÓN CON CONTROLES'!F17=3)),"ZONA RIESGO MODERADO",IF(OR(AND('ANALISIS DE RIESGOS'!E18=5,'VALORACIÓN CON CONTROLES'!F17=1),AND('ANALISIS DE RIESGOS'!E18=5,'VALORACIÓN CON CONTROLES'!F17=2),AND('ANALISIS DE RIESGOS'!E18=4,'VALORACIÓN CON CONTROLES'!F17=2),AND('ANALISIS DE RIESGOS'!E18=4,'VALORACIÓN CON CONTROLES'!F17=3),AND('ANALISIS DE RIESGOS'!E18=3,'VALORACIÓN CON CONTROLES'!F17=3),AND('ANALISIS DE RIESGOS'!E18=2,'VALORACIÓN CON CONTROLES'!F17=4),AND('ANALISIS DE RIESGOS'!E18=1,'VALORACIÓN CON CONTROLES'!F17=4),AND('ANALISIS DE RIESGOS'!E18=1,'VALORACIÓN CON CONTROLES'!F17=5)),"ZONA RIESGO ALTO",IF(OR(AND('ANALISIS DE RIESGOS'!E18=5,'VALORACIÓN CON CONTROLES'!F17=3),AND('ANALISIS DE RIESGOS'!E18=5,'VALORACIÓN CON CONTROLES'!F17=4),AND('ANALISIS DE RIESGOS'!E18=5,'VALORACIÓN CON CONTROLES'!F17=5),AND('ANALISIS DE RIESGOS'!E18=4,'VALORACIÓN CON CONTROLES'!F17=4),AND('ANALISIS DE RIESGOS'!E18=4,'VALORACIÓN CON CONTROLES'!F17=5),AND('ANALISIS DE RIESGOS'!E18=3,'VALORACIÓN CON CONTROLES'!F17=4),AND('ANALISIS DE RIESGOS'!E18=3,'VALORACIÓN CON CONTROLES'!F17=5),AND('ANALISIS DE RIESGOS'!E18=2,'VALORACIÓN CON CONTROLES'!F17=5)),"ZONA RIESGO EXTREMO")))),0)</f>
        <v>0</v>
      </c>
      <c r="P24" s="304">
        <f>IF(AND('VALORACIÓN CON CONTROLES'!E17&gt;0,'VALORACIÓN CON CONTROLES'!F17=0),IF(OR(AND('VALORACIÓN CON CONTROLES'!E17=1,'ANALISIS DE RIESGOS'!F18=1),AND('VALORACIÓN CON CONTROLES'!E17=2,'ANALISIS DE RIESGOS'!F18=1),AND('VALORACIÓN CON CONTROLES'!E17=3,'ANALISIS DE RIESGOS'!F18=1),AND('VALORACIÓN CON CONTROLES'!E17=1,'ANALISIS DE RIESGOS'!F18=2),AND('VALORACIÓN CON CONTROLES'!E17=2,'ANALISIS DE RIESGOS'!F18=2)),"ZONA RIESGO BAJA",IF(OR(AND('VALORACIÓN CON CONTROLES'!E17=4,'ANALISIS DE RIESGOS'!F18=1),AND('VALORACIÓN CON CONTROLES'!E17=3,'ANALISIS DE RIESGOS'!F18=2),AND('VALORACIÓN CON CONTROLES'!E17=2,'ANALISIS DE RIESGOS'!F18=3),AND('VALORACIÓN CON CONTROLES'!E17=1,'ANALISIS DE RIESGOS'!F18=3)),"ZONA RIESGO MODERADO",IF(OR(AND('VALORACIÓN CON CONTROLES'!E17=5,'ANALISIS DE RIESGOS'!F18=1),AND('VALORACIÓN CON CONTROLES'!E17=5,'ANALISIS DE RIESGOS'!F18=2),AND('VALORACIÓN CON CONTROLES'!E17=4,'ANALISIS DE RIESGOS'!F18=2),AND('VALORACIÓN CON CONTROLES'!E17=4,'ANALISIS DE RIESGOS'!F18=3),AND('VALORACIÓN CON CONTROLES'!E17=3,'ANALISIS DE RIESGOS'!F18=3),AND('VALORACIÓN CON CONTROLES'!E17=2,'ANALISIS DE RIESGOS'!F18=4),AND('VALORACIÓN CON CONTROLES'!E17=1,'ANALISIS DE RIESGOS'!F18=4),AND('VALORACIÓN CON CONTROLES'!E17=1,'ANALISIS DE RIESGOS'!F18=5)),"ZONA RIESGO ALTO",IF(OR(AND('VALORACIÓN CON CONTROLES'!E17=5,'ANALISIS DE RIESGOS'!F18=3),AND('VALORACIÓN CON CONTROLES'!E17=5,'ANALISIS DE RIESGOS'!F18=4),AND('VALORACIÓN CON CONTROLES'!E17=5,'ANALISIS DE RIESGOS'!F18=5),AND('VALORACIÓN CON CONTROLES'!E17=4,'ANALISIS DE RIESGOS'!F18=4),AND('VALORACIÓN CON CONTROLES'!E17=4,'ANALISIS DE RIESGOS'!F18=5),AND('VALORACIÓN CON CONTROLES'!E17=3,'ANALISIS DE RIESGOS'!F18=4),AND('VALORACIÓN CON CONTROLES'!E17=3,'ANALISIS DE RIESGOS'!F18=5),AND('VALORACIÓN CON CONTROLES'!E17=2,'ANALISIS DE RIESGOS'!F18=5)),"ZONA RIESGO EXTREMO")))),0)</f>
        <v>0</v>
      </c>
      <c r="Q24" s="273" t="str">
        <f>IF(AND('VALORACIÓN CON CONTROLES'!E18&gt;0,'VALORACIÓN CON CONTROLES'!F18&gt;0),IF(OR(AND('VALORACIÓN CON CONTROLES'!E18=1,'VALORACIÓN CON CONTROLES'!F18=1),AND('VALORACIÓN CON CONTROLES'!E18=2,'VALORACIÓN CON CONTROLES'!F18=1),AND('VALORACIÓN CON CONTROLES'!E18=3,'VALORACIÓN CON CONTROLES'!F18=1),AND('VALORACIÓN CON CONTROLES'!E18=1,'VALORACIÓN CON CONTROLES'!F18=2),AND('VALORACIÓN CON CONTROLES'!E18=2,'VALORACIÓN CON CONTROLES'!F18=2)),"ZONA RIESGO BAJA",IF(OR(AND('VALORACIÓN CON CONTROLES'!E18=4,'VALORACIÓN CON CONTROLES'!F18=1),AND('VALORACIÓN CON CONTROLES'!E18=3,'VALORACIÓN CON CONTROLES'!F18=2),AND('VALORACIÓN CON CONTROLES'!E18=2,'VALORACIÓN CON CONTROLES'!F18=3),AND('VALORACIÓN CON CONTROLES'!E18=1,'VALORACIÓN CON CONTROLES'!F18=3)),"ZONA RIESGO MODERADO",IF(OR(AND('VALORACIÓN CON CONTROLES'!E18=5,'VALORACIÓN CON CONTROLES'!F18=1),AND('VALORACIÓN CON CONTROLES'!E18=5,'VALORACIÓN CON CONTROLES'!F18=2),AND('VALORACIÓN CON CONTROLES'!E18=4,'VALORACIÓN CON CONTROLES'!F18=2),AND('VALORACIÓN CON CONTROLES'!E18=4,'VALORACIÓN CON CONTROLES'!F18=3),AND('VALORACIÓN CON CONTROLES'!E18=3,'VALORACIÓN CON CONTROLES'!F18=3),AND('VALORACIÓN CON CONTROLES'!E18=2,'VALORACIÓN CON CONTROLES'!F18=4),AND('VALORACIÓN CON CONTROLES'!E18=1,'VALORACIÓN CON CONTROLES'!F18=4),AND('VALORACIÓN CON CONTROLES'!E18=1,'VALORACIÓN CON CONTROLES'!F18=5)),"ZONA RIESGO ALTO",IF(OR(AND('VALORACIÓN CON CONTROLES'!E18=5,'VALORACIÓN CON CONTROLES'!F18=3),AND('VALORACIÓN CON CONTROLES'!E18=5,'VALORACIÓN CON CONTROLES'!F18=4),AND('VALORACIÓN CON CONTROLES'!E18=5,'VALORACIÓN CON CONTROLES'!F18=5),AND('VALORACIÓN CON CONTROLES'!E18=4,'VALORACIÓN CON CONTROLES'!F18=4),AND('VALORACIÓN CON CONTROLES'!E18=4,'VALORACIÓN CON CONTROLES'!F18=5),AND('VALORACIÓN CON CONTROLES'!E18=3,'VALORACIÓN CON CONTROLES'!F18=4),AND('VALORACIÓN CON CONTROLES'!E18=3,'VALORACIÓN CON CONTROLES'!F18=5),AND('VALORACIÓN CON CONTROLES'!E18=2,'VALORACIÓN CON CONTROLES'!F18=5)),"ZONA RIESGO EXTREMO")))),0)</f>
        <v>ZONA RIESGO MODERADO</v>
      </c>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row>
    <row r="25" spans="1:63" ht="15" x14ac:dyDescent="0.25">
      <c r="A25" s="255"/>
      <c r="B25" s="255"/>
      <c r="C25" s="255"/>
      <c r="D25" s="255"/>
      <c r="E25" s="255"/>
      <c r="F25" s="255"/>
      <c r="G25" s="255"/>
      <c r="H25" s="312" t="s">
        <v>15</v>
      </c>
      <c r="I25" s="313" t="s">
        <v>152</v>
      </c>
      <c r="J25" s="255"/>
      <c r="K25" s="269">
        <v>15</v>
      </c>
      <c r="L25" s="255"/>
      <c r="M25" s="154">
        <v>5</v>
      </c>
      <c r="N25" s="322">
        <f>IF(AND('VALORACIÓN CON CONTROLES'!E18=0,'VALORACIÓN CON CONTROLES'!F18=0),'ANALISIS DE RIESGOS'!H19,0)</f>
        <v>0</v>
      </c>
      <c r="O25" s="304">
        <f>IF(AND('VALORACIÓN CON CONTROLES'!E18=0,'VALORACIÓN CON CONTROLES'!F18&gt;0),IF(OR(AND('ANALISIS DE RIESGOS'!E19=1,'VALORACIÓN CON CONTROLES'!F18=1),AND('ANALISIS DE RIESGOS'!E19=2,'VALORACIÓN CON CONTROLES'!F18=1),AND('ANALISIS DE RIESGOS'!E19=3,'VALORACIÓN CON CONTROLES'!F18=1),AND('ANALISIS DE RIESGOS'!E19=1,'VALORACIÓN CON CONTROLES'!F18=2),AND('ANALISIS DE RIESGOS'!E19=2,'VALORACIÓN CON CONTROLES'!F18=2)),"ZONA RIESGO BAJA",IF(OR(AND('ANALISIS DE RIESGOS'!E19=4,'VALORACIÓN CON CONTROLES'!F18=1),AND('ANALISIS DE RIESGOS'!E19=3,'VALORACIÓN CON CONTROLES'!F18=2),AND('ANALISIS DE RIESGOS'!E19=2,'VALORACIÓN CON CONTROLES'!F18=3),AND('ANALISIS DE RIESGOS'!E19=1,'VALORACIÓN CON CONTROLES'!F18=3)),"ZONA RIESGO MODERADO",IF(OR(AND('ANALISIS DE RIESGOS'!E19=5,'VALORACIÓN CON CONTROLES'!F18=1),AND('ANALISIS DE RIESGOS'!E19=5,'VALORACIÓN CON CONTROLES'!F18=2),AND('ANALISIS DE RIESGOS'!E19=4,'VALORACIÓN CON CONTROLES'!F18=2),AND('ANALISIS DE RIESGOS'!E19=4,'VALORACIÓN CON CONTROLES'!F18=3),AND('ANALISIS DE RIESGOS'!E19=3,'VALORACIÓN CON CONTROLES'!F18=3),AND('ANALISIS DE RIESGOS'!E19=2,'VALORACIÓN CON CONTROLES'!F18=4),AND('ANALISIS DE RIESGOS'!E19=1,'VALORACIÓN CON CONTROLES'!F18=4),AND('ANALISIS DE RIESGOS'!E19=1,'VALORACIÓN CON CONTROLES'!F18=5)),"ZONA RIESGO ALTO",IF(OR(AND('ANALISIS DE RIESGOS'!E19=5,'VALORACIÓN CON CONTROLES'!F18=3),AND('ANALISIS DE RIESGOS'!E19=5,'VALORACIÓN CON CONTROLES'!F18=4),AND('ANALISIS DE RIESGOS'!E19=5,'VALORACIÓN CON CONTROLES'!F18=5),AND('ANALISIS DE RIESGOS'!E19=4,'VALORACIÓN CON CONTROLES'!F18=4),AND('ANALISIS DE RIESGOS'!E19=4,'VALORACIÓN CON CONTROLES'!F18=5),AND('ANALISIS DE RIESGOS'!E19=3,'VALORACIÓN CON CONTROLES'!F18=4),AND('ANALISIS DE RIESGOS'!E19=3,'VALORACIÓN CON CONTROLES'!F18=5),AND('ANALISIS DE RIESGOS'!E19=2,'VALORACIÓN CON CONTROLES'!F18=5)),"ZONA RIESGO EXTREMO")))),0)</f>
        <v>0</v>
      </c>
      <c r="P25" s="304">
        <f>IF(AND('VALORACIÓN CON CONTROLES'!E18&gt;0,'VALORACIÓN CON CONTROLES'!F18=0),IF(OR(AND('VALORACIÓN CON CONTROLES'!E18=1,'ANALISIS DE RIESGOS'!F19=1),AND('VALORACIÓN CON CONTROLES'!E18=2,'ANALISIS DE RIESGOS'!F19=1),AND('VALORACIÓN CON CONTROLES'!E18=3,'ANALISIS DE RIESGOS'!F19=1),AND('VALORACIÓN CON CONTROLES'!E18=1,'ANALISIS DE RIESGOS'!F19=2),AND('VALORACIÓN CON CONTROLES'!E18=2,'ANALISIS DE RIESGOS'!F19=2)),"ZONA RIESGO BAJA",IF(OR(AND('VALORACIÓN CON CONTROLES'!E18=4,'ANALISIS DE RIESGOS'!F19=1),AND('VALORACIÓN CON CONTROLES'!E18=3,'ANALISIS DE RIESGOS'!F19=2),AND('VALORACIÓN CON CONTROLES'!E18=2,'ANALISIS DE RIESGOS'!F19=3),AND('VALORACIÓN CON CONTROLES'!E18=1,'ANALISIS DE RIESGOS'!F19=3)),"ZONA RIESGO MODERADO",IF(OR(AND('VALORACIÓN CON CONTROLES'!E18=5,'ANALISIS DE RIESGOS'!F19=1),AND('VALORACIÓN CON CONTROLES'!E18=5,'ANALISIS DE RIESGOS'!F19=2),AND('VALORACIÓN CON CONTROLES'!E18=4,'ANALISIS DE RIESGOS'!F19=2),AND('VALORACIÓN CON CONTROLES'!E18=4,'ANALISIS DE RIESGOS'!F19=3),AND('VALORACIÓN CON CONTROLES'!E18=3,'ANALISIS DE RIESGOS'!F19=3),AND('VALORACIÓN CON CONTROLES'!E18=2,'ANALISIS DE RIESGOS'!F19=4),AND('VALORACIÓN CON CONTROLES'!E18=1,'ANALISIS DE RIESGOS'!F19=4),AND('VALORACIÓN CON CONTROLES'!E18=1,'ANALISIS DE RIESGOS'!F19=5)),"ZONA RIESGO ALTO",IF(OR(AND('VALORACIÓN CON CONTROLES'!E18=5,'ANALISIS DE RIESGOS'!F19=3),AND('VALORACIÓN CON CONTROLES'!E18=5,'ANALISIS DE RIESGOS'!F19=4),AND('VALORACIÓN CON CONTROLES'!E18=5,'ANALISIS DE RIESGOS'!F19=5),AND('VALORACIÓN CON CONTROLES'!E18=4,'ANALISIS DE RIESGOS'!F19=4),AND('VALORACIÓN CON CONTROLES'!E18=4,'ANALISIS DE RIESGOS'!F19=5),AND('VALORACIÓN CON CONTROLES'!E18=3,'ANALISIS DE RIESGOS'!F19=4),AND('VALORACIÓN CON CONTROLES'!E18=3,'ANALISIS DE RIESGOS'!F19=5),AND('VALORACIÓN CON CONTROLES'!E18=2,'ANALISIS DE RIESGOS'!F19=5)),"ZONA RIESGO EXTREMO")))),0)</f>
        <v>0</v>
      </c>
      <c r="Q25" s="273" t="str">
        <f>IF(AND('VALORACIÓN CON CONTROLES'!E19&gt;0,'VALORACIÓN CON CONTROLES'!F19&gt;0),IF(OR(AND('VALORACIÓN CON CONTROLES'!E19=1,'VALORACIÓN CON CONTROLES'!F19=1),AND('VALORACIÓN CON CONTROLES'!E19=2,'VALORACIÓN CON CONTROLES'!F19=1),AND('VALORACIÓN CON CONTROLES'!E19=3,'VALORACIÓN CON CONTROLES'!F19=1),AND('VALORACIÓN CON CONTROLES'!E19=1,'VALORACIÓN CON CONTROLES'!F19=2),AND('VALORACIÓN CON CONTROLES'!E19=2,'VALORACIÓN CON CONTROLES'!F19=2)),"ZONA RIESGO BAJA",IF(OR(AND('VALORACIÓN CON CONTROLES'!E19=4,'VALORACIÓN CON CONTROLES'!F19=1),AND('VALORACIÓN CON CONTROLES'!E19=3,'VALORACIÓN CON CONTROLES'!F19=2),AND('VALORACIÓN CON CONTROLES'!E19=2,'VALORACIÓN CON CONTROLES'!F19=3),AND('VALORACIÓN CON CONTROLES'!E19=1,'VALORACIÓN CON CONTROLES'!F19=3)),"ZONA RIESGO MODERADO",IF(OR(AND('VALORACIÓN CON CONTROLES'!E19=5,'VALORACIÓN CON CONTROLES'!F19=1),AND('VALORACIÓN CON CONTROLES'!E19=5,'VALORACIÓN CON CONTROLES'!F19=2),AND('VALORACIÓN CON CONTROLES'!E19=4,'VALORACIÓN CON CONTROLES'!F19=2),AND('VALORACIÓN CON CONTROLES'!E19=4,'VALORACIÓN CON CONTROLES'!F19=3),AND('VALORACIÓN CON CONTROLES'!E19=3,'VALORACIÓN CON CONTROLES'!F19=3),AND('VALORACIÓN CON CONTROLES'!E19=2,'VALORACIÓN CON CONTROLES'!F19=4),AND('VALORACIÓN CON CONTROLES'!E19=1,'VALORACIÓN CON CONTROLES'!F19=4),AND('VALORACIÓN CON CONTROLES'!E19=1,'VALORACIÓN CON CONTROLES'!F19=5)),"ZONA RIESGO ALTO",IF(OR(AND('VALORACIÓN CON CONTROLES'!E19=5,'VALORACIÓN CON CONTROLES'!F19=3),AND('VALORACIÓN CON CONTROLES'!E19=5,'VALORACIÓN CON CONTROLES'!F19=4),AND('VALORACIÓN CON CONTROLES'!E19=5,'VALORACIÓN CON CONTROLES'!F19=5),AND('VALORACIÓN CON CONTROLES'!E19=4,'VALORACIÓN CON CONTROLES'!F19=4),AND('VALORACIÓN CON CONTROLES'!E19=4,'VALORACIÓN CON CONTROLES'!F19=5),AND('VALORACIÓN CON CONTROLES'!E19=3,'VALORACIÓN CON CONTROLES'!F19=4),AND('VALORACIÓN CON CONTROLES'!E19=3,'VALORACIÓN CON CONTROLES'!F19=5),AND('VALORACIÓN CON CONTROLES'!E19=2,'VALORACIÓN CON CONTROLES'!F19=5)),"ZONA RIESGO EXTREMO")))),0)</f>
        <v>ZONA RIESGO BAJA</v>
      </c>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row>
    <row r="26" spans="1:63" ht="30" x14ac:dyDescent="0.25">
      <c r="A26" s="255"/>
      <c r="B26" s="255"/>
      <c r="C26" s="255"/>
      <c r="D26" s="255"/>
      <c r="E26" s="255"/>
      <c r="F26" s="255"/>
      <c r="G26" s="255"/>
      <c r="H26" s="312" t="s">
        <v>6</v>
      </c>
      <c r="I26" s="313" t="s">
        <v>153</v>
      </c>
      <c r="J26" s="255"/>
      <c r="K26" s="269">
        <v>16</v>
      </c>
      <c r="L26" s="255"/>
      <c r="M26" s="154">
        <v>5</v>
      </c>
      <c r="N26" s="322">
        <f>IF(AND('VALORACIÓN CON CONTROLES'!E19=0,'VALORACIÓN CON CONTROLES'!F19=0),'ANALISIS DE RIESGOS'!H20,0)</f>
        <v>0</v>
      </c>
      <c r="O26" s="304">
        <f>IF(AND('VALORACIÓN CON CONTROLES'!E19=0,'VALORACIÓN CON CONTROLES'!F19&gt;0),IF(OR(AND('ANALISIS DE RIESGOS'!E20=1,'VALORACIÓN CON CONTROLES'!F19=1),AND('ANALISIS DE RIESGOS'!E20=2,'VALORACIÓN CON CONTROLES'!F19=1),AND('ANALISIS DE RIESGOS'!E20=3,'VALORACIÓN CON CONTROLES'!F19=1),AND('ANALISIS DE RIESGOS'!E20=1,'VALORACIÓN CON CONTROLES'!F19=2),AND('ANALISIS DE RIESGOS'!E20=2,'VALORACIÓN CON CONTROLES'!F19=2)),"ZONA RIESGO BAJA",IF(OR(AND('ANALISIS DE RIESGOS'!E20=4,'VALORACIÓN CON CONTROLES'!F19=1),AND('ANALISIS DE RIESGOS'!E20=3,'VALORACIÓN CON CONTROLES'!F19=2),AND('ANALISIS DE RIESGOS'!E20=2,'VALORACIÓN CON CONTROLES'!F19=3),AND('ANALISIS DE RIESGOS'!E20=1,'VALORACIÓN CON CONTROLES'!F19=3)),"ZONA RIESGO MODERADO",IF(OR(AND('ANALISIS DE RIESGOS'!E20=5,'VALORACIÓN CON CONTROLES'!F19=1),AND('ANALISIS DE RIESGOS'!E20=5,'VALORACIÓN CON CONTROLES'!F19=2),AND('ANALISIS DE RIESGOS'!E20=4,'VALORACIÓN CON CONTROLES'!F19=2),AND('ANALISIS DE RIESGOS'!E20=4,'VALORACIÓN CON CONTROLES'!F19=3),AND('ANALISIS DE RIESGOS'!E20=3,'VALORACIÓN CON CONTROLES'!F19=3),AND('ANALISIS DE RIESGOS'!E20=2,'VALORACIÓN CON CONTROLES'!F19=4),AND('ANALISIS DE RIESGOS'!E20=1,'VALORACIÓN CON CONTROLES'!F19=4),AND('ANALISIS DE RIESGOS'!E20=1,'VALORACIÓN CON CONTROLES'!F19=5)),"ZONA RIESGO ALTO",IF(OR(AND('ANALISIS DE RIESGOS'!E20=5,'VALORACIÓN CON CONTROLES'!F19=3),AND('ANALISIS DE RIESGOS'!E20=5,'VALORACIÓN CON CONTROLES'!F19=4),AND('ANALISIS DE RIESGOS'!E20=5,'VALORACIÓN CON CONTROLES'!F19=5),AND('ANALISIS DE RIESGOS'!E20=4,'VALORACIÓN CON CONTROLES'!F19=4),AND('ANALISIS DE RIESGOS'!E20=4,'VALORACIÓN CON CONTROLES'!F19=5),AND('ANALISIS DE RIESGOS'!E20=3,'VALORACIÓN CON CONTROLES'!F19=4),AND('ANALISIS DE RIESGOS'!E20=3,'VALORACIÓN CON CONTROLES'!F19=5),AND('ANALISIS DE RIESGOS'!E20=2,'VALORACIÓN CON CONTROLES'!F19=5)),"ZONA RIESGO EXTREMO")))),0)</f>
        <v>0</v>
      </c>
      <c r="P26" s="304">
        <f>IF(AND('VALORACIÓN CON CONTROLES'!E19&gt;0,'VALORACIÓN CON CONTROLES'!F19=0),IF(OR(AND('VALORACIÓN CON CONTROLES'!E19=1,'ANALISIS DE RIESGOS'!F20=1),AND('VALORACIÓN CON CONTROLES'!E19=2,'ANALISIS DE RIESGOS'!F20=1),AND('VALORACIÓN CON CONTROLES'!E19=3,'ANALISIS DE RIESGOS'!F20=1),AND('VALORACIÓN CON CONTROLES'!E19=1,'ANALISIS DE RIESGOS'!F20=2),AND('VALORACIÓN CON CONTROLES'!E19=2,'ANALISIS DE RIESGOS'!F20=2)),"ZONA RIESGO BAJA",IF(OR(AND('VALORACIÓN CON CONTROLES'!E19=4,'ANALISIS DE RIESGOS'!F20=1),AND('VALORACIÓN CON CONTROLES'!E19=3,'ANALISIS DE RIESGOS'!F20=2),AND('VALORACIÓN CON CONTROLES'!E19=2,'ANALISIS DE RIESGOS'!F20=3),AND('VALORACIÓN CON CONTROLES'!E19=1,'ANALISIS DE RIESGOS'!F20=3)),"ZONA RIESGO MODERADO",IF(OR(AND('VALORACIÓN CON CONTROLES'!E19=5,'ANALISIS DE RIESGOS'!F20=1),AND('VALORACIÓN CON CONTROLES'!E19=5,'ANALISIS DE RIESGOS'!F20=2),AND('VALORACIÓN CON CONTROLES'!E19=4,'ANALISIS DE RIESGOS'!F20=2),AND('VALORACIÓN CON CONTROLES'!E19=4,'ANALISIS DE RIESGOS'!F20=3),AND('VALORACIÓN CON CONTROLES'!E19=3,'ANALISIS DE RIESGOS'!F20=3),AND('VALORACIÓN CON CONTROLES'!E19=2,'ANALISIS DE RIESGOS'!F20=4),AND('VALORACIÓN CON CONTROLES'!E19=1,'ANALISIS DE RIESGOS'!F20=4),AND('VALORACIÓN CON CONTROLES'!E19=1,'ANALISIS DE RIESGOS'!F20=5)),"ZONA RIESGO ALTO",IF(OR(AND('VALORACIÓN CON CONTROLES'!E19=5,'ANALISIS DE RIESGOS'!F20=3),AND('VALORACIÓN CON CONTROLES'!E19=5,'ANALISIS DE RIESGOS'!F20=4),AND('VALORACIÓN CON CONTROLES'!E19=5,'ANALISIS DE RIESGOS'!F20=5),AND('VALORACIÓN CON CONTROLES'!E19=4,'ANALISIS DE RIESGOS'!F20=4),AND('VALORACIÓN CON CONTROLES'!E19=4,'ANALISIS DE RIESGOS'!F20=5),AND('VALORACIÓN CON CONTROLES'!E19=3,'ANALISIS DE RIESGOS'!F20=4),AND('VALORACIÓN CON CONTROLES'!E19=3,'ANALISIS DE RIESGOS'!F20=5),AND('VALORACIÓN CON CONTROLES'!E19=2,'ANALISIS DE RIESGOS'!F20=5)),"ZONA RIESGO EXTREMO")))),0)</f>
        <v>0</v>
      </c>
      <c r="Q26" s="273" t="str">
        <f>IF(AND('VALORACIÓN CON CONTROLES'!E20&gt;0,'VALORACIÓN CON CONTROLES'!F20&gt;0),IF(OR(AND('VALORACIÓN CON CONTROLES'!E20=1,'VALORACIÓN CON CONTROLES'!F20=1),AND('VALORACIÓN CON CONTROLES'!E20=2,'VALORACIÓN CON CONTROLES'!F20=1),AND('VALORACIÓN CON CONTROLES'!E20=3,'VALORACIÓN CON CONTROLES'!F20=1),AND('VALORACIÓN CON CONTROLES'!E20=1,'VALORACIÓN CON CONTROLES'!F20=2),AND('VALORACIÓN CON CONTROLES'!E20=2,'VALORACIÓN CON CONTROLES'!F20=2)),"ZONA RIESGO BAJA",IF(OR(AND('VALORACIÓN CON CONTROLES'!E20=4,'VALORACIÓN CON CONTROLES'!F20=1),AND('VALORACIÓN CON CONTROLES'!E20=3,'VALORACIÓN CON CONTROLES'!F20=2),AND('VALORACIÓN CON CONTROLES'!E20=2,'VALORACIÓN CON CONTROLES'!F20=3),AND('VALORACIÓN CON CONTROLES'!E20=1,'VALORACIÓN CON CONTROLES'!F20=3)),"ZONA RIESGO MODERADO",IF(OR(AND('VALORACIÓN CON CONTROLES'!E20=5,'VALORACIÓN CON CONTROLES'!F20=1),AND('VALORACIÓN CON CONTROLES'!E20=5,'VALORACIÓN CON CONTROLES'!F20=2),AND('VALORACIÓN CON CONTROLES'!E20=4,'VALORACIÓN CON CONTROLES'!F20=2),AND('VALORACIÓN CON CONTROLES'!E20=4,'VALORACIÓN CON CONTROLES'!F20=3),AND('VALORACIÓN CON CONTROLES'!E20=3,'VALORACIÓN CON CONTROLES'!F20=3),AND('VALORACIÓN CON CONTROLES'!E20=2,'VALORACIÓN CON CONTROLES'!F20=4),AND('VALORACIÓN CON CONTROLES'!E20=1,'VALORACIÓN CON CONTROLES'!F20=4),AND('VALORACIÓN CON CONTROLES'!E20=1,'VALORACIÓN CON CONTROLES'!F20=5)),"ZONA RIESGO ALTO",IF(OR(AND('VALORACIÓN CON CONTROLES'!E20=5,'VALORACIÓN CON CONTROLES'!F20=3),AND('VALORACIÓN CON CONTROLES'!E20=5,'VALORACIÓN CON CONTROLES'!F20=4),AND('VALORACIÓN CON CONTROLES'!E20=5,'VALORACIÓN CON CONTROLES'!F20=5),AND('VALORACIÓN CON CONTROLES'!E20=4,'VALORACIÓN CON CONTROLES'!F20=4),AND('VALORACIÓN CON CONTROLES'!E20=4,'VALORACIÓN CON CONTROLES'!F20=5),AND('VALORACIÓN CON CONTROLES'!E20=3,'VALORACIÓN CON CONTROLES'!F20=4),AND('VALORACIÓN CON CONTROLES'!E20=3,'VALORACIÓN CON CONTROLES'!F20=5),AND('VALORACIÓN CON CONTROLES'!E20=2,'VALORACIÓN CON CONTROLES'!F20=5)),"ZONA RIESGO EXTREMO")))),0)</f>
        <v>ZONA RIESGO BAJA</v>
      </c>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row>
    <row r="27" spans="1:63" ht="30" x14ac:dyDescent="0.25">
      <c r="A27" s="255"/>
      <c r="B27" s="255"/>
      <c r="C27" s="255"/>
      <c r="D27" s="255"/>
      <c r="E27" s="255"/>
      <c r="F27" s="255"/>
      <c r="G27" s="255"/>
      <c r="H27" s="323" t="s">
        <v>20</v>
      </c>
      <c r="I27" s="324" t="s">
        <v>154</v>
      </c>
      <c r="J27" s="255"/>
      <c r="K27" s="269">
        <v>17</v>
      </c>
      <c r="L27" s="255"/>
      <c r="M27" s="154">
        <v>6</v>
      </c>
      <c r="N27" s="322">
        <f>IF(AND('VALORACIÓN CON CONTROLES'!E20=0,'VALORACIÓN CON CONTROLES'!F20=0),'ANALISIS DE RIESGOS'!#REF!,0)</f>
        <v>0</v>
      </c>
      <c r="O27" s="304">
        <f>IF(AND('VALORACIÓN CON CONTROLES'!E20=0,'VALORACIÓN CON CONTROLES'!F20&gt;0),IF(OR(AND('ANALISIS DE RIESGOS'!#REF!=1,'VALORACIÓN CON CONTROLES'!F20=1),AND('ANALISIS DE RIESGOS'!#REF!=2,'VALORACIÓN CON CONTROLES'!F20=1),AND('ANALISIS DE RIESGOS'!#REF!=3,'VALORACIÓN CON CONTROLES'!F20=1),AND('ANALISIS DE RIESGOS'!#REF!=1,'VALORACIÓN CON CONTROLES'!F20=2),AND('ANALISIS DE RIESGOS'!#REF!=2,'VALORACIÓN CON CONTROLES'!F20=2)),"ZONA RIESGO BAJA",IF(OR(AND('ANALISIS DE RIESGOS'!#REF!=4,'VALORACIÓN CON CONTROLES'!F20=1),AND('ANALISIS DE RIESGOS'!#REF!=3,'VALORACIÓN CON CONTROLES'!F20=2),AND('ANALISIS DE RIESGOS'!#REF!=2,'VALORACIÓN CON CONTROLES'!F20=3),AND('ANALISIS DE RIESGOS'!#REF!=1,'VALORACIÓN CON CONTROLES'!F20=3)),"ZONA RIESGO MODERADO",IF(OR(AND('ANALISIS DE RIESGOS'!#REF!=5,'VALORACIÓN CON CONTROLES'!F20=1),AND('ANALISIS DE RIESGOS'!#REF!=5,'VALORACIÓN CON CONTROLES'!F20=2),AND('ANALISIS DE RIESGOS'!#REF!=4,'VALORACIÓN CON CONTROLES'!F20=2),AND('ANALISIS DE RIESGOS'!#REF!=4,'VALORACIÓN CON CONTROLES'!F20=3),AND('ANALISIS DE RIESGOS'!#REF!=3,'VALORACIÓN CON CONTROLES'!F20=3),AND('ANALISIS DE RIESGOS'!#REF!=2,'VALORACIÓN CON CONTROLES'!F20=4),AND('ANALISIS DE RIESGOS'!#REF!=1,'VALORACIÓN CON CONTROLES'!F20=4),AND('ANALISIS DE RIESGOS'!#REF!=1,'VALORACIÓN CON CONTROLES'!F20=5)),"ZONA RIESGO ALTO",IF(OR(AND('ANALISIS DE RIESGOS'!#REF!=5,'VALORACIÓN CON CONTROLES'!F20=3),AND('ANALISIS DE RIESGOS'!#REF!=5,'VALORACIÓN CON CONTROLES'!F20=4),AND('ANALISIS DE RIESGOS'!#REF!=5,'VALORACIÓN CON CONTROLES'!F20=5),AND('ANALISIS DE RIESGOS'!#REF!=4,'VALORACIÓN CON CONTROLES'!F20=4),AND('ANALISIS DE RIESGOS'!#REF!=4,'VALORACIÓN CON CONTROLES'!F20=5),AND('ANALISIS DE RIESGOS'!#REF!=3,'VALORACIÓN CON CONTROLES'!F20=4),AND('ANALISIS DE RIESGOS'!#REF!=3,'VALORACIÓN CON CONTROLES'!F20=5),AND('ANALISIS DE RIESGOS'!#REF!=2,'VALORACIÓN CON CONTROLES'!F20=5)),"ZONA RIESGO EXTREMO")))),0)</f>
        <v>0</v>
      </c>
      <c r="P27" s="304">
        <f>IF(AND('VALORACIÓN CON CONTROLES'!E20&gt;0,'VALORACIÓN CON CONTROLES'!F20=0),IF(OR(AND('VALORACIÓN CON CONTROLES'!E20=1,'ANALISIS DE RIESGOS'!#REF!=1),AND('VALORACIÓN CON CONTROLES'!E20=2,'ANALISIS DE RIESGOS'!#REF!=1),AND('VALORACIÓN CON CONTROLES'!E20=3,'ANALISIS DE RIESGOS'!#REF!=1),AND('VALORACIÓN CON CONTROLES'!E20=1,'ANALISIS DE RIESGOS'!#REF!=2),AND('VALORACIÓN CON CONTROLES'!E20=2,'ANALISIS DE RIESGOS'!#REF!=2)),"ZONA RIESGO BAJA",IF(OR(AND('VALORACIÓN CON CONTROLES'!E20=4,'ANALISIS DE RIESGOS'!#REF!=1),AND('VALORACIÓN CON CONTROLES'!E20=3,'ANALISIS DE RIESGOS'!#REF!=2),AND('VALORACIÓN CON CONTROLES'!E20=2,'ANALISIS DE RIESGOS'!#REF!=3),AND('VALORACIÓN CON CONTROLES'!E20=1,'ANALISIS DE RIESGOS'!#REF!=3)),"ZONA RIESGO MODERADO",IF(OR(AND('VALORACIÓN CON CONTROLES'!E20=5,'ANALISIS DE RIESGOS'!#REF!=1),AND('VALORACIÓN CON CONTROLES'!E20=5,'ANALISIS DE RIESGOS'!#REF!=2),AND('VALORACIÓN CON CONTROLES'!E20=4,'ANALISIS DE RIESGOS'!#REF!=2),AND('VALORACIÓN CON CONTROLES'!E20=4,'ANALISIS DE RIESGOS'!#REF!=3),AND('VALORACIÓN CON CONTROLES'!E20=3,'ANALISIS DE RIESGOS'!#REF!=3),AND('VALORACIÓN CON CONTROLES'!E20=2,'ANALISIS DE RIESGOS'!#REF!=4),AND('VALORACIÓN CON CONTROLES'!E20=1,'ANALISIS DE RIESGOS'!#REF!=4),AND('VALORACIÓN CON CONTROLES'!E20=1,'ANALISIS DE RIESGOS'!#REF!=5)),"ZONA RIESGO ALTO",IF(OR(AND('VALORACIÓN CON CONTROLES'!E20=5,'ANALISIS DE RIESGOS'!#REF!=3),AND('VALORACIÓN CON CONTROLES'!E20=5,'ANALISIS DE RIESGOS'!#REF!=4),AND('VALORACIÓN CON CONTROLES'!E20=5,'ANALISIS DE RIESGOS'!#REF!=5),AND('VALORACIÓN CON CONTROLES'!E20=4,'ANALISIS DE RIESGOS'!#REF!=4),AND('VALORACIÓN CON CONTROLES'!E20=4,'ANALISIS DE RIESGOS'!#REF!=5),AND('VALORACIÓN CON CONTROLES'!E20=3,'ANALISIS DE RIESGOS'!#REF!=4),AND('VALORACIÓN CON CONTROLES'!E20=3,'ANALISIS DE RIESGOS'!#REF!=5),AND('VALORACIÓN CON CONTROLES'!E20=2,'ANALISIS DE RIESGOS'!#REF!=5)),"ZONA RIESGO EXTREMO")))),0)</f>
        <v>0</v>
      </c>
      <c r="Q27" s="273" t="str">
        <f>IF(AND('VALORACIÓN CON CONTROLES'!E21&gt;0,'VALORACIÓN CON CONTROLES'!F21&gt;0),IF(OR(AND('VALORACIÓN CON CONTROLES'!E21=1,'VALORACIÓN CON CONTROLES'!F21=1),AND('VALORACIÓN CON CONTROLES'!E21=2,'VALORACIÓN CON CONTROLES'!F21=1),AND('VALORACIÓN CON CONTROLES'!E21=3,'VALORACIÓN CON CONTROLES'!F21=1),AND('VALORACIÓN CON CONTROLES'!E21=1,'VALORACIÓN CON CONTROLES'!F21=2),AND('VALORACIÓN CON CONTROLES'!E21=2,'VALORACIÓN CON CONTROLES'!F21=2)),"ZONA RIESGO BAJA",IF(OR(AND('VALORACIÓN CON CONTROLES'!E21=4,'VALORACIÓN CON CONTROLES'!F21=1),AND('VALORACIÓN CON CONTROLES'!E21=3,'VALORACIÓN CON CONTROLES'!F21=2),AND('VALORACIÓN CON CONTROLES'!E21=2,'VALORACIÓN CON CONTROLES'!F21=3),AND('VALORACIÓN CON CONTROLES'!E21=1,'VALORACIÓN CON CONTROLES'!F21=3)),"ZONA RIESGO MODERADO",IF(OR(AND('VALORACIÓN CON CONTROLES'!E21=5,'VALORACIÓN CON CONTROLES'!F21=1),AND('VALORACIÓN CON CONTROLES'!E21=5,'VALORACIÓN CON CONTROLES'!F21=2),AND('VALORACIÓN CON CONTROLES'!E21=4,'VALORACIÓN CON CONTROLES'!F21=2),AND('VALORACIÓN CON CONTROLES'!E21=4,'VALORACIÓN CON CONTROLES'!F21=3),AND('VALORACIÓN CON CONTROLES'!E21=3,'VALORACIÓN CON CONTROLES'!F21=3),AND('VALORACIÓN CON CONTROLES'!E21=2,'VALORACIÓN CON CONTROLES'!F21=4),AND('VALORACIÓN CON CONTROLES'!E21=1,'VALORACIÓN CON CONTROLES'!F21=4),AND('VALORACIÓN CON CONTROLES'!E21=1,'VALORACIÓN CON CONTROLES'!F21=5)),"ZONA RIESGO ALTO",IF(OR(AND('VALORACIÓN CON CONTROLES'!E21=5,'VALORACIÓN CON CONTROLES'!F21=3),AND('VALORACIÓN CON CONTROLES'!E21=5,'VALORACIÓN CON CONTROLES'!F21=4),AND('VALORACIÓN CON CONTROLES'!E21=5,'VALORACIÓN CON CONTROLES'!F21=5),AND('VALORACIÓN CON CONTROLES'!E21=4,'VALORACIÓN CON CONTROLES'!F21=4),AND('VALORACIÓN CON CONTROLES'!E21=4,'VALORACIÓN CON CONTROLES'!F21=5),AND('VALORACIÓN CON CONTROLES'!E21=3,'VALORACIÓN CON CONTROLES'!F21=4),AND('VALORACIÓN CON CONTROLES'!E21=3,'VALORACIÓN CON CONTROLES'!F21=5),AND('VALORACIÓN CON CONTROLES'!E21=2,'VALORACIÓN CON CONTROLES'!F21=5)),"ZONA RIESGO EXTREMO")))),0)</f>
        <v>ZONA RIESGO MODERADO</v>
      </c>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c r="BF27" s="255"/>
      <c r="BG27" s="255"/>
      <c r="BH27" s="255"/>
      <c r="BI27" s="255"/>
      <c r="BJ27" s="255"/>
      <c r="BK27" s="255"/>
    </row>
    <row r="28" spans="1:63" ht="28.5" x14ac:dyDescent="0.25">
      <c r="A28" s="255"/>
      <c r="B28" s="255"/>
      <c r="C28" s="255"/>
      <c r="D28" s="255"/>
      <c r="E28" s="255"/>
      <c r="F28" s="255"/>
      <c r="G28" s="255"/>
      <c r="H28" s="313" t="s">
        <v>155</v>
      </c>
      <c r="I28" s="321" t="s">
        <v>156</v>
      </c>
      <c r="J28" s="255"/>
      <c r="K28" s="269">
        <v>18</v>
      </c>
      <c r="L28" s="255"/>
      <c r="M28" s="154">
        <v>7</v>
      </c>
      <c r="N28" s="322">
        <f>IF(AND('VALORACIÓN CON CONTROLES'!E21=0,'VALORACIÓN CON CONTROLES'!F21=0),'ANALISIS DE RIESGOS'!H21,0)</f>
        <v>0</v>
      </c>
      <c r="O28" s="304">
        <f>IF(AND('VALORACIÓN CON CONTROLES'!E21=0,'VALORACIÓN CON CONTROLES'!F21&gt;0),IF(OR(AND('ANALISIS DE RIESGOS'!E21=1,'VALORACIÓN CON CONTROLES'!F21=1),AND('ANALISIS DE RIESGOS'!E21=2,'VALORACIÓN CON CONTROLES'!F21=1),AND('ANALISIS DE RIESGOS'!E21=3,'VALORACIÓN CON CONTROLES'!F21=1),AND('ANALISIS DE RIESGOS'!E21=1,'VALORACIÓN CON CONTROLES'!F21=2),AND('ANALISIS DE RIESGOS'!E21=2,'VALORACIÓN CON CONTROLES'!F21=2)),"ZONA RIESGO BAJA",IF(OR(AND('ANALISIS DE RIESGOS'!E21=4,'VALORACIÓN CON CONTROLES'!F21=1),AND('ANALISIS DE RIESGOS'!E21=3,'VALORACIÓN CON CONTROLES'!F21=2),AND('ANALISIS DE RIESGOS'!E21=2,'VALORACIÓN CON CONTROLES'!F21=3),AND('ANALISIS DE RIESGOS'!E21=1,'VALORACIÓN CON CONTROLES'!F21=3)),"ZONA RIESGO MODERADO",IF(OR(AND('ANALISIS DE RIESGOS'!E21=5,'VALORACIÓN CON CONTROLES'!F21=1),AND('ANALISIS DE RIESGOS'!E21=5,'VALORACIÓN CON CONTROLES'!F21=2),AND('ANALISIS DE RIESGOS'!E21=4,'VALORACIÓN CON CONTROLES'!F21=2),AND('ANALISIS DE RIESGOS'!E21=4,'VALORACIÓN CON CONTROLES'!F21=3),AND('ANALISIS DE RIESGOS'!E21=3,'VALORACIÓN CON CONTROLES'!F21=3),AND('ANALISIS DE RIESGOS'!E21=2,'VALORACIÓN CON CONTROLES'!F21=4),AND('ANALISIS DE RIESGOS'!E21=1,'VALORACIÓN CON CONTROLES'!F21=4),AND('ANALISIS DE RIESGOS'!E21=1,'VALORACIÓN CON CONTROLES'!F21=5)),"ZONA RIESGO ALTO",IF(OR(AND('ANALISIS DE RIESGOS'!E21=5,'VALORACIÓN CON CONTROLES'!F21=3),AND('ANALISIS DE RIESGOS'!E21=5,'VALORACIÓN CON CONTROLES'!F21=4),AND('ANALISIS DE RIESGOS'!E21=5,'VALORACIÓN CON CONTROLES'!F21=5),AND('ANALISIS DE RIESGOS'!E21=4,'VALORACIÓN CON CONTROLES'!F21=4),AND('ANALISIS DE RIESGOS'!E21=4,'VALORACIÓN CON CONTROLES'!F21=5),AND('ANALISIS DE RIESGOS'!E21=3,'VALORACIÓN CON CONTROLES'!F21=4),AND('ANALISIS DE RIESGOS'!E21=3,'VALORACIÓN CON CONTROLES'!F21=5),AND('ANALISIS DE RIESGOS'!E21=2,'VALORACIÓN CON CONTROLES'!F21=5)),"ZONA RIESGO EXTREMO")))),0)</f>
        <v>0</v>
      </c>
      <c r="P28" s="304">
        <f>IF(AND('VALORACIÓN CON CONTROLES'!E21&gt;0,'VALORACIÓN CON CONTROLES'!F21=0),IF(OR(AND('VALORACIÓN CON CONTROLES'!E21=1,'ANALISIS DE RIESGOS'!F21=1),AND('VALORACIÓN CON CONTROLES'!E21=2,'ANALISIS DE RIESGOS'!F21=1),AND('VALORACIÓN CON CONTROLES'!E21=3,'ANALISIS DE RIESGOS'!F21=1),AND('VALORACIÓN CON CONTROLES'!E21=1,'ANALISIS DE RIESGOS'!F21=2),AND('VALORACIÓN CON CONTROLES'!E21=2,'ANALISIS DE RIESGOS'!F21=2)),"ZONA RIESGO BAJA",IF(OR(AND('VALORACIÓN CON CONTROLES'!E21=4,'ANALISIS DE RIESGOS'!F21=1),AND('VALORACIÓN CON CONTROLES'!E21=3,'ANALISIS DE RIESGOS'!F21=2),AND('VALORACIÓN CON CONTROLES'!E21=2,'ANALISIS DE RIESGOS'!F21=3),AND('VALORACIÓN CON CONTROLES'!E21=1,'ANALISIS DE RIESGOS'!F21=3)),"ZONA RIESGO MODERADO",IF(OR(AND('VALORACIÓN CON CONTROLES'!E21=5,'ANALISIS DE RIESGOS'!F21=1),AND('VALORACIÓN CON CONTROLES'!E21=5,'ANALISIS DE RIESGOS'!F21=2),AND('VALORACIÓN CON CONTROLES'!E21=4,'ANALISIS DE RIESGOS'!F21=2),AND('VALORACIÓN CON CONTROLES'!E21=4,'ANALISIS DE RIESGOS'!F21=3),AND('VALORACIÓN CON CONTROLES'!E21=3,'ANALISIS DE RIESGOS'!F21=3),AND('VALORACIÓN CON CONTROLES'!E21=2,'ANALISIS DE RIESGOS'!F21=4),AND('VALORACIÓN CON CONTROLES'!E21=1,'ANALISIS DE RIESGOS'!F21=4),AND('VALORACIÓN CON CONTROLES'!E21=1,'ANALISIS DE RIESGOS'!F21=5)),"ZONA RIESGO ALTO",IF(OR(AND('VALORACIÓN CON CONTROLES'!E21=5,'ANALISIS DE RIESGOS'!F21=3),AND('VALORACIÓN CON CONTROLES'!E21=5,'ANALISIS DE RIESGOS'!F21=4),AND('VALORACIÓN CON CONTROLES'!E21=5,'ANALISIS DE RIESGOS'!F21=5),AND('VALORACIÓN CON CONTROLES'!E21=4,'ANALISIS DE RIESGOS'!F21=4),AND('VALORACIÓN CON CONTROLES'!E21=4,'ANALISIS DE RIESGOS'!F21=5),AND('VALORACIÓN CON CONTROLES'!E21=3,'ANALISIS DE RIESGOS'!F21=4),AND('VALORACIÓN CON CONTROLES'!E21=3,'ANALISIS DE RIESGOS'!F21=5),AND('VALORACIÓN CON CONTROLES'!E21=2,'ANALISIS DE RIESGOS'!F21=5)),"ZONA RIESGO EXTREMO")))),0)</f>
        <v>0</v>
      </c>
      <c r="Q28" s="273" t="str">
        <f>IF(AND('VALORACIÓN CON CONTROLES'!E22&gt;0,'VALORACIÓN CON CONTROLES'!F22&gt;0),IF(OR(AND('VALORACIÓN CON CONTROLES'!E22=1,'VALORACIÓN CON CONTROLES'!F22=1),AND('VALORACIÓN CON CONTROLES'!E22=2,'VALORACIÓN CON CONTROLES'!F22=1),AND('VALORACIÓN CON CONTROLES'!E22=3,'VALORACIÓN CON CONTROLES'!F22=1),AND('VALORACIÓN CON CONTROLES'!E22=1,'VALORACIÓN CON CONTROLES'!F22=2),AND('VALORACIÓN CON CONTROLES'!E22=2,'VALORACIÓN CON CONTROLES'!F22=2)),"ZONA RIESGO BAJA",IF(OR(AND('VALORACIÓN CON CONTROLES'!E22=4,'VALORACIÓN CON CONTROLES'!F22=1),AND('VALORACIÓN CON CONTROLES'!E22=3,'VALORACIÓN CON CONTROLES'!F22=2),AND('VALORACIÓN CON CONTROLES'!E22=2,'VALORACIÓN CON CONTROLES'!F22=3),AND('VALORACIÓN CON CONTROLES'!E22=1,'VALORACIÓN CON CONTROLES'!F22=3)),"ZONA RIESGO MODERADO",IF(OR(AND('VALORACIÓN CON CONTROLES'!E22=5,'VALORACIÓN CON CONTROLES'!F22=1),AND('VALORACIÓN CON CONTROLES'!E22=5,'VALORACIÓN CON CONTROLES'!F22=2),AND('VALORACIÓN CON CONTROLES'!E22=4,'VALORACIÓN CON CONTROLES'!F22=2),AND('VALORACIÓN CON CONTROLES'!E22=4,'VALORACIÓN CON CONTROLES'!F22=3),AND('VALORACIÓN CON CONTROLES'!E22=3,'VALORACIÓN CON CONTROLES'!F22=3),AND('VALORACIÓN CON CONTROLES'!E22=2,'VALORACIÓN CON CONTROLES'!F22=4),AND('VALORACIÓN CON CONTROLES'!E22=1,'VALORACIÓN CON CONTROLES'!F22=4),AND('VALORACIÓN CON CONTROLES'!E22=1,'VALORACIÓN CON CONTROLES'!F22=5)),"ZONA RIESGO ALTO",IF(OR(AND('VALORACIÓN CON CONTROLES'!E22=5,'VALORACIÓN CON CONTROLES'!F22=3),AND('VALORACIÓN CON CONTROLES'!E22=5,'VALORACIÓN CON CONTROLES'!F22=4),AND('VALORACIÓN CON CONTROLES'!E22=5,'VALORACIÓN CON CONTROLES'!F22=5),AND('VALORACIÓN CON CONTROLES'!E22=4,'VALORACIÓN CON CONTROLES'!F22=4),AND('VALORACIÓN CON CONTROLES'!E22=4,'VALORACIÓN CON CONTROLES'!F22=5),AND('VALORACIÓN CON CONTROLES'!E22=3,'VALORACIÓN CON CONTROLES'!F22=4),AND('VALORACIÓN CON CONTROLES'!E22=3,'VALORACIÓN CON CONTROLES'!F22=5),AND('VALORACIÓN CON CONTROLES'!E22=2,'VALORACIÓN CON CONTROLES'!F22=5)),"ZONA RIESGO EXTREMO")))),0)</f>
        <v>ZONA RIESGO BAJA</v>
      </c>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row>
    <row r="29" spans="1:63" x14ac:dyDescent="0.25">
      <c r="A29" s="255"/>
      <c r="B29" s="255"/>
      <c r="C29" s="255"/>
      <c r="D29" s="255"/>
      <c r="E29" s="255"/>
      <c r="F29" s="255"/>
      <c r="G29" s="255"/>
      <c r="H29" s="313" t="s">
        <v>157</v>
      </c>
      <c r="I29" s="321" t="s">
        <v>156</v>
      </c>
      <c r="J29" s="255"/>
      <c r="K29" s="269">
        <v>19</v>
      </c>
      <c r="L29" s="255"/>
      <c r="M29" s="154">
        <v>8</v>
      </c>
      <c r="N29" s="322">
        <f>IF(AND('VALORACIÓN CON CONTROLES'!E24=0,'VALORACIÓN CON CONTROLES'!F24=0),'ANALISIS DE RIESGOS'!H23,0)</f>
        <v>0</v>
      </c>
      <c r="O29" s="304">
        <f>IF(AND('VALORACIÓN CON CONTROLES'!E24=0,'VALORACIÓN CON CONTROLES'!F24&gt;0),IF(OR(AND('ANALISIS DE RIESGOS'!E23=1,'VALORACIÓN CON CONTROLES'!F24=1),AND('ANALISIS DE RIESGOS'!E23=2,'VALORACIÓN CON CONTROLES'!F24=1),AND('ANALISIS DE RIESGOS'!E23=3,'VALORACIÓN CON CONTROLES'!F24=1),AND('ANALISIS DE RIESGOS'!E23=1,'VALORACIÓN CON CONTROLES'!F24=2),AND('ANALISIS DE RIESGOS'!E23=2,'VALORACIÓN CON CONTROLES'!F24=2)),"ZONA RIESGO BAJA",IF(OR(AND('ANALISIS DE RIESGOS'!E23=4,'VALORACIÓN CON CONTROLES'!F24=1),AND('ANALISIS DE RIESGOS'!E23=3,'VALORACIÓN CON CONTROLES'!F24=2),AND('ANALISIS DE RIESGOS'!E23=2,'VALORACIÓN CON CONTROLES'!F24=3),AND('ANALISIS DE RIESGOS'!E23=1,'VALORACIÓN CON CONTROLES'!F24=3)),"ZONA RIESGO MODERADO",IF(OR(AND('ANALISIS DE RIESGOS'!E23=5,'VALORACIÓN CON CONTROLES'!F24=1),AND('ANALISIS DE RIESGOS'!E23=5,'VALORACIÓN CON CONTROLES'!F24=2),AND('ANALISIS DE RIESGOS'!E23=4,'VALORACIÓN CON CONTROLES'!F24=2),AND('ANALISIS DE RIESGOS'!E23=4,'VALORACIÓN CON CONTROLES'!F24=3),AND('ANALISIS DE RIESGOS'!E23=3,'VALORACIÓN CON CONTROLES'!F24=3),AND('ANALISIS DE RIESGOS'!E23=2,'VALORACIÓN CON CONTROLES'!F24=4),AND('ANALISIS DE RIESGOS'!E23=1,'VALORACIÓN CON CONTROLES'!F24=4),AND('ANALISIS DE RIESGOS'!E23=1,'VALORACIÓN CON CONTROLES'!F24=5)),"ZONA RIESGO ALTO",IF(OR(AND('ANALISIS DE RIESGOS'!E23=5,'VALORACIÓN CON CONTROLES'!F24=3),AND('ANALISIS DE RIESGOS'!E23=5,'VALORACIÓN CON CONTROLES'!F24=4),AND('ANALISIS DE RIESGOS'!E23=5,'VALORACIÓN CON CONTROLES'!F24=5),AND('ANALISIS DE RIESGOS'!E23=4,'VALORACIÓN CON CONTROLES'!F24=4),AND('ANALISIS DE RIESGOS'!E23=4,'VALORACIÓN CON CONTROLES'!F24=5),AND('ANALISIS DE RIESGOS'!E23=3,'VALORACIÓN CON CONTROLES'!F24=4),AND('ANALISIS DE RIESGOS'!E23=3,'VALORACIÓN CON CONTROLES'!F24=5),AND('ANALISIS DE RIESGOS'!E23=2,'VALORACIÓN CON CONTROLES'!F24=5)),"ZONA RIESGO EXTREMO")))),0)</f>
        <v>0</v>
      </c>
      <c r="P29" s="304">
        <f>IF(AND('VALORACIÓN CON CONTROLES'!E24&gt;0,'VALORACIÓN CON CONTROLES'!F24=0),IF(OR(AND('VALORACIÓN CON CONTROLES'!E24=1,'ANALISIS DE RIESGOS'!F23=1),AND('VALORACIÓN CON CONTROLES'!E24=2,'ANALISIS DE RIESGOS'!F23=1),AND('VALORACIÓN CON CONTROLES'!E24=3,'ANALISIS DE RIESGOS'!F23=1),AND('VALORACIÓN CON CONTROLES'!E24=1,'ANALISIS DE RIESGOS'!F23=2),AND('VALORACIÓN CON CONTROLES'!E24=2,'ANALISIS DE RIESGOS'!F23=2)),"ZONA RIESGO BAJA",IF(OR(AND('VALORACIÓN CON CONTROLES'!E24=4,'ANALISIS DE RIESGOS'!F23=1),AND('VALORACIÓN CON CONTROLES'!E24=3,'ANALISIS DE RIESGOS'!F23=2),AND('VALORACIÓN CON CONTROLES'!E24=2,'ANALISIS DE RIESGOS'!F23=3),AND('VALORACIÓN CON CONTROLES'!E24=1,'ANALISIS DE RIESGOS'!F23=3)),"ZONA RIESGO MODERADO",IF(OR(AND('VALORACIÓN CON CONTROLES'!E24=5,'ANALISIS DE RIESGOS'!F23=1),AND('VALORACIÓN CON CONTROLES'!E24=5,'ANALISIS DE RIESGOS'!F23=2),AND('VALORACIÓN CON CONTROLES'!E24=4,'ANALISIS DE RIESGOS'!F23=2),AND('VALORACIÓN CON CONTROLES'!E24=4,'ANALISIS DE RIESGOS'!F23=3),AND('VALORACIÓN CON CONTROLES'!E24=3,'ANALISIS DE RIESGOS'!F23=3),AND('VALORACIÓN CON CONTROLES'!E24=2,'ANALISIS DE RIESGOS'!F23=4),AND('VALORACIÓN CON CONTROLES'!E24=1,'ANALISIS DE RIESGOS'!F23=4),AND('VALORACIÓN CON CONTROLES'!E24=1,'ANALISIS DE RIESGOS'!F23=5)),"ZONA RIESGO ALTO",IF(OR(AND('VALORACIÓN CON CONTROLES'!E24=5,'ANALISIS DE RIESGOS'!F23=3),AND('VALORACIÓN CON CONTROLES'!E24=5,'ANALISIS DE RIESGOS'!F23=4),AND('VALORACIÓN CON CONTROLES'!E24=5,'ANALISIS DE RIESGOS'!F23=5),AND('VALORACIÓN CON CONTROLES'!E24=4,'ANALISIS DE RIESGOS'!F23=4),AND('VALORACIÓN CON CONTROLES'!E24=4,'ANALISIS DE RIESGOS'!F23=5),AND('VALORACIÓN CON CONTROLES'!E24=3,'ANALISIS DE RIESGOS'!F23=4),AND('VALORACIÓN CON CONTROLES'!E24=3,'ANALISIS DE RIESGOS'!F23=5),AND('VALORACIÓN CON CONTROLES'!E24=2,'ANALISIS DE RIESGOS'!F23=5)),"ZONA RIESGO EXTREMO")))),0)</f>
        <v>0</v>
      </c>
      <c r="Q29" s="273" t="str">
        <f>IF(AND('VALORACIÓN CON CONTROLES'!E23&gt;0,'VALORACIÓN CON CONTROLES'!F23&gt;0),IF(OR(AND('VALORACIÓN CON CONTROLES'!E23=1,'VALORACIÓN CON CONTROLES'!F23=1),AND('VALORACIÓN CON CONTROLES'!E23=2,'VALORACIÓN CON CONTROLES'!F23=1),AND('VALORACIÓN CON CONTROLES'!E23=3,'VALORACIÓN CON CONTROLES'!F23=1),AND('VALORACIÓN CON CONTROLES'!E23=1,'VALORACIÓN CON CONTROLES'!F23=2),AND('VALORACIÓN CON CONTROLES'!E23=2,'VALORACIÓN CON CONTROLES'!F23=2)),"ZONA RIESGO BAJA",IF(OR(AND('VALORACIÓN CON CONTROLES'!E23=4,'VALORACIÓN CON CONTROLES'!F23=1),AND('VALORACIÓN CON CONTROLES'!E23=3,'VALORACIÓN CON CONTROLES'!F23=2),AND('VALORACIÓN CON CONTROLES'!E23=2,'VALORACIÓN CON CONTROLES'!F23=3),AND('VALORACIÓN CON CONTROLES'!E23=1,'VALORACIÓN CON CONTROLES'!F23=3)),"ZONA RIESGO MODERADO",IF(OR(AND('VALORACIÓN CON CONTROLES'!E23=5,'VALORACIÓN CON CONTROLES'!F23=1),AND('VALORACIÓN CON CONTROLES'!E23=5,'VALORACIÓN CON CONTROLES'!F23=2),AND('VALORACIÓN CON CONTROLES'!E23=4,'VALORACIÓN CON CONTROLES'!F23=2),AND('VALORACIÓN CON CONTROLES'!E23=4,'VALORACIÓN CON CONTROLES'!F23=3),AND('VALORACIÓN CON CONTROLES'!E23=3,'VALORACIÓN CON CONTROLES'!F23=3),AND('VALORACIÓN CON CONTROLES'!E23=2,'VALORACIÓN CON CONTROLES'!F23=4),AND('VALORACIÓN CON CONTROLES'!E23=1,'VALORACIÓN CON CONTROLES'!F23=4),AND('VALORACIÓN CON CONTROLES'!E23=1,'VALORACIÓN CON CONTROLES'!F23=5)),"ZONA RIESGO ALTO",IF(OR(AND('VALORACIÓN CON CONTROLES'!E23=5,'VALORACIÓN CON CONTROLES'!F23=3),AND('VALORACIÓN CON CONTROLES'!E23=5,'VALORACIÓN CON CONTROLES'!F23=4),AND('VALORACIÓN CON CONTROLES'!E23=5,'VALORACIÓN CON CONTROLES'!F23=5),AND('VALORACIÓN CON CONTROLES'!E23=4,'VALORACIÓN CON CONTROLES'!F23=4),AND('VALORACIÓN CON CONTROLES'!E23=4,'VALORACIÓN CON CONTROLES'!F23=5),AND('VALORACIÓN CON CONTROLES'!E23=3,'VALORACIÓN CON CONTROLES'!F23=4),AND('VALORACIÓN CON CONTROLES'!E23=3,'VALORACIÓN CON CONTROLES'!F23=5),AND('VALORACIÓN CON CONTROLES'!E23=2,'VALORACIÓN CON CONTROLES'!F23=5)),"ZONA RIESGO EXTREMO")))),0)</f>
        <v>ZONA RIESGO MODERADO</v>
      </c>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row>
    <row r="30" spans="1:63" ht="15" thickBot="1" x14ac:dyDescent="0.3">
      <c r="A30" s="255"/>
      <c r="B30" s="255"/>
      <c r="C30" s="255"/>
      <c r="D30" s="255"/>
      <c r="E30" s="255"/>
      <c r="F30" s="255"/>
      <c r="G30" s="255"/>
      <c r="H30" s="325" t="s">
        <v>158</v>
      </c>
      <c r="I30" s="326" t="s">
        <v>156</v>
      </c>
      <c r="J30" s="255"/>
      <c r="K30" s="269">
        <v>20</v>
      </c>
      <c r="L30" s="255"/>
      <c r="M30" s="154">
        <v>9</v>
      </c>
      <c r="N30" s="322">
        <f>IF(AND('VALORACIÓN CON CONTROLES'!E25=0,'VALORACIÓN CON CONTROLES'!F25=0),'ANALISIS DE RIESGOS'!H24,0)</f>
        <v>0</v>
      </c>
      <c r="O30" s="304">
        <f>IF(AND('VALORACIÓN CON CONTROLES'!E25=0,'VALORACIÓN CON CONTROLES'!F25&gt;0),IF(OR(AND('ANALISIS DE RIESGOS'!E24=1,'VALORACIÓN CON CONTROLES'!F25=1),AND('ANALISIS DE RIESGOS'!E24=2,'VALORACIÓN CON CONTROLES'!F25=1),AND('ANALISIS DE RIESGOS'!E24=3,'VALORACIÓN CON CONTROLES'!F25=1),AND('ANALISIS DE RIESGOS'!E24=1,'VALORACIÓN CON CONTROLES'!F25=2),AND('ANALISIS DE RIESGOS'!E24=2,'VALORACIÓN CON CONTROLES'!F25=2)),"ZONA RIESGO BAJA",IF(OR(AND('ANALISIS DE RIESGOS'!E24=4,'VALORACIÓN CON CONTROLES'!F25=1),AND('ANALISIS DE RIESGOS'!E24=3,'VALORACIÓN CON CONTROLES'!F25=2),AND('ANALISIS DE RIESGOS'!E24=2,'VALORACIÓN CON CONTROLES'!F25=3),AND('ANALISIS DE RIESGOS'!E24=1,'VALORACIÓN CON CONTROLES'!F25=3)),"ZONA RIESGO MODERADO",IF(OR(AND('ANALISIS DE RIESGOS'!E24=5,'VALORACIÓN CON CONTROLES'!F25=1),AND('ANALISIS DE RIESGOS'!E24=5,'VALORACIÓN CON CONTROLES'!F25=2),AND('ANALISIS DE RIESGOS'!E24=4,'VALORACIÓN CON CONTROLES'!F25=2),AND('ANALISIS DE RIESGOS'!E24=4,'VALORACIÓN CON CONTROLES'!F25=3),AND('ANALISIS DE RIESGOS'!E24=3,'VALORACIÓN CON CONTROLES'!F25=3),AND('ANALISIS DE RIESGOS'!E24=2,'VALORACIÓN CON CONTROLES'!F25=4),AND('ANALISIS DE RIESGOS'!E24=1,'VALORACIÓN CON CONTROLES'!F25=4),AND('ANALISIS DE RIESGOS'!E24=1,'VALORACIÓN CON CONTROLES'!F25=5)),"ZONA RIESGO ALTO",IF(OR(AND('ANALISIS DE RIESGOS'!E24=5,'VALORACIÓN CON CONTROLES'!F25=3),AND('ANALISIS DE RIESGOS'!E24=5,'VALORACIÓN CON CONTROLES'!F25=4),AND('ANALISIS DE RIESGOS'!E24=5,'VALORACIÓN CON CONTROLES'!F25=5),AND('ANALISIS DE RIESGOS'!E24=4,'VALORACIÓN CON CONTROLES'!F25=4),AND('ANALISIS DE RIESGOS'!E24=4,'VALORACIÓN CON CONTROLES'!F25=5),AND('ANALISIS DE RIESGOS'!E24=3,'VALORACIÓN CON CONTROLES'!F25=4),AND('ANALISIS DE RIESGOS'!E24=3,'VALORACIÓN CON CONTROLES'!F25=5),AND('ANALISIS DE RIESGOS'!E24=2,'VALORACIÓN CON CONTROLES'!F25=5)),"ZONA RIESGO EXTREMO")))),0)</f>
        <v>0</v>
      </c>
      <c r="P30" s="304">
        <f>IF(AND('VALORACIÓN CON CONTROLES'!E25&gt;0,'VALORACIÓN CON CONTROLES'!F25=0),IF(OR(AND('VALORACIÓN CON CONTROLES'!E25=1,'ANALISIS DE RIESGOS'!F24=1),AND('VALORACIÓN CON CONTROLES'!E25=2,'ANALISIS DE RIESGOS'!F24=1),AND('VALORACIÓN CON CONTROLES'!E25=3,'ANALISIS DE RIESGOS'!F24=1),AND('VALORACIÓN CON CONTROLES'!E25=1,'ANALISIS DE RIESGOS'!F24=2),AND('VALORACIÓN CON CONTROLES'!E25=2,'ANALISIS DE RIESGOS'!F24=2)),"ZONA RIESGO BAJA",IF(OR(AND('VALORACIÓN CON CONTROLES'!E25=4,'ANALISIS DE RIESGOS'!F24=1),AND('VALORACIÓN CON CONTROLES'!E25=3,'ANALISIS DE RIESGOS'!F24=2),AND('VALORACIÓN CON CONTROLES'!E25=2,'ANALISIS DE RIESGOS'!F24=3),AND('VALORACIÓN CON CONTROLES'!E25=1,'ANALISIS DE RIESGOS'!F24=3)),"ZONA RIESGO MODERADO",IF(OR(AND('VALORACIÓN CON CONTROLES'!E25=5,'ANALISIS DE RIESGOS'!F24=1),AND('VALORACIÓN CON CONTROLES'!E25=5,'ANALISIS DE RIESGOS'!F24=2),AND('VALORACIÓN CON CONTROLES'!E25=4,'ANALISIS DE RIESGOS'!F24=2),AND('VALORACIÓN CON CONTROLES'!E25=4,'ANALISIS DE RIESGOS'!F24=3),AND('VALORACIÓN CON CONTROLES'!E25=3,'ANALISIS DE RIESGOS'!F24=3),AND('VALORACIÓN CON CONTROLES'!E25=2,'ANALISIS DE RIESGOS'!F24=4),AND('VALORACIÓN CON CONTROLES'!E25=1,'ANALISIS DE RIESGOS'!F24=4),AND('VALORACIÓN CON CONTROLES'!E25=1,'ANALISIS DE RIESGOS'!F24=5)),"ZONA RIESGO ALTO",IF(OR(AND('VALORACIÓN CON CONTROLES'!E25=5,'ANALISIS DE RIESGOS'!F24=3),AND('VALORACIÓN CON CONTROLES'!E25=5,'ANALISIS DE RIESGOS'!F24=4),AND('VALORACIÓN CON CONTROLES'!E25=5,'ANALISIS DE RIESGOS'!F24=5),AND('VALORACIÓN CON CONTROLES'!E25=4,'ANALISIS DE RIESGOS'!F24=4),AND('VALORACIÓN CON CONTROLES'!E25=4,'ANALISIS DE RIESGOS'!F24=5),AND('VALORACIÓN CON CONTROLES'!E25=3,'ANALISIS DE RIESGOS'!F24=4),AND('VALORACIÓN CON CONTROLES'!E25=3,'ANALISIS DE RIESGOS'!F24=5),AND('VALORACIÓN CON CONTROLES'!E25=2,'ANALISIS DE RIESGOS'!F24=5)),"ZONA RIESGO EXTREMO")))),0)</f>
        <v>0</v>
      </c>
      <c r="Q30" s="273" t="str">
        <f>IF(AND('VALORACIÓN CON CONTROLES'!E24&gt;0,'VALORACIÓN CON CONTROLES'!F24&gt;0),IF(OR(AND('VALORACIÓN CON CONTROLES'!E24=1,'VALORACIÓN CON CONTROLES'!F24=1),AND('VALORACIÓN CON CONTROLES'!E24=2,'VALORACIÓN CON CONTROLES'!F24=1),AND('VALORACIÓN CON CONTROLES'!E24=3,'VALORACIÓN CON CONTROLES'!F24=1),AND('VALORACIÓN CON CONTROLES'!E24=1,'VALORACIÓN CON CONTROLES'!F24=2),AND('VALORACIÓN CON CONTROLES'!E24=2,'VALORACIÓN CON CONTROLES'!F24=2)),"ZONA RIESGO BAJA",IF(OR(AND('VALORACIÓN CON CONTROLES'!E24=4,'VALORACIÓN CON CONTROLES'!F24=1),AND('VALORACIÓN CON CONTROLES'!E24=3,'VALORACIÓN CON CONTROLES'!F24=2),AND('VALORACIÓN CON CONTROLES'!E24=2,'VALORACIÓN CON CONTROLES'!F24=3),AND('VALORACIÓN CON CONTROLES'!E24=1,'VALORACIÓN CON CONTROLES'!F24=3)),"ZONA RIESGO MODERADO",IF(OR(AND('VALORACIÓN CON CONTROLES'!E24=5,'VALORACIÓN CON CONTROLES'!F24=1),AND('VALORACIÓN CON CONTROLES'!E24=5,'VALORACIÓN CON CONTROLES'!F24=2),AND('VALORACIÓN CON CONTROLES'!E24=4,'VALORACIÓN CON CONTROLES'!F24=2),AND('VALORACIÓN CON CONTROLES'!E24=4,'VALORACIÓN CON CONTROLES'!F24=3),AND('VALORACIÓN CON CONTROLES'!E24=3,'VALORACIÓN CON CONTROLES'!F24=3),AND('VALORACIÓN CON CONTROLES'!E24=2,'VALORACIÓN CON CONTROLES'!F24=4),AND('VALORACIÓN CON CONTROLES'!E24=1,'VALORACIÓN CON CONTROLES'!F24=4),AND('VALORACIÓN CON CONTROLES'!E24=1,'VALORACIÓN CON CONTROLES'!F24=5)),"ZONA RIESGO ALTO",IF(OR(AND('VALORACIÓN CON CONTROLES'!E24=5,'VALORACIÓN CON CONTROLES'!F24=3),AND('VALORACIÓN CON CONTROLES'!E24=5,'VALORACIÓN CON CONTROLES'!F24=4),AND('VALORACIÓN CON CONTROLES'!E24=5,'VALORACIÓN CON CONTROLES'!F24=5),AND('VALORACIÓN CON CONTROLES'!E24=4,'VALORACIÓN CON CONTROLES'!F24=4),AND('VALORACIÓN CON CONTROLES'!E24=4,'VALORACIÓN CON CONTROLES'!F24=5),AND('VALORACIÓN CON CONTROLES'!E24=3,'VALORACIÓN CON CONTROLES'!F24=4),AND('VALORACIÓN CON CONTROLES'!E24=3,'VALORACIÓN CON CONTROLES'!F24=5),AND('VALORACIÓN CON CONTROLES'!E24=2,'VALORACIÓN CON CONTROLES'!F24=5)),"ZONA RIESGO EXTREMO")))),0)</f>
        <v>ZONA RIESGO BAJA</v>
      </c>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row>
    <row r="31" spans="1:63" x14ac:dyDescent="0.2">
      <c r="A31" s="255"/>
      <c r="B31" s="255"/>
      <c r="C31" s="255"/>
      <c r="D31" s="255"/>
      <c r="E31" s="255"/>
      <c r="F31" s="255"/>
      <c r="G31" s="255"/>
      <c r="H31" s="255"/>
      <c r="I31" s="255"/>
      <c r="J31" s="255"/>
      <c r="K31" s="269">
        <v>21</v>
      </c>
      <c r="L31" s="255"/>
      <c r="M31" s="229">
        <v>10</v>
      </c>
      <c r="N31" s="322">
        <f>IF(AND('VALORACIÓN CON CONTROLES'!E26=0,'VALORACIÓN CON CONTROLES'!F26=0),'ANALISIS DE RIESGOS'!H25,0)</f>
        <v>0</v>
      </c>
      <c r="O31" s="304">
        <f>IF(AND('VALORACIÓN CON CONTROLES'!E26=0,'VALORACIÓN CON CONTROLES'!F26&gt;0),IF(OR(AND('ANALISIS DE RIESGOS'!E25=1,'VALORACIÓN CON CONTROLES'!F26=1),AND('ANALISIS DE RIESGOS'!E25=2,'VALORACIÓN CON CONTROLES'!F26=1),AND('ANALISIS DE RIESGOS'!E25=3,'VALORACIÓN CON CONTROLES'!F26=1),AND('ANALISIS DE RIESGOS'!E25=1,'VALORACIÓN CON CONTROLES'!F26=2),AND('ANALISIS DE RIESGOS'!E25=2,'VALORACIÓN CON CONTROLES'!F26=2)),"ZONA RIESGO BAJA",IF(OR(AND('ANALISIS DE RIESGOS'!E25=4,'VALORACIÓN CON CONTROLES'!F26=1),AND('ANALISIS DE RIESGOS'!E25=3,'VALORACIÓN CON CONTROLES'!F26=2),AND('ANALISIS DE RIESGOS'!E25=2,'VALORACIÓN CON CONTROLES'!F26=3),AND('ANALISIS DE RIESGOS'!E25=1,'VALORACIÓN CON CONTROLES'!F26=3)),"ZONA RIESGO MODERADO",IF(OR(AND('ANALISIS DE RIESGOS'!E25=5,'VALORACIÓN CON CONTROLES'!F26=1),AND('ANALISIS DE RIESGOS'!E25=5,'VALORACIÓN CON CONTROLES'!F26=2),AND('ANALISIS DE RIESGOS'!E25=4,'VALORACIÓN CON CONTROLES'!F26=2),AND('ANALISIS DE RIESGOS'!E25=4,'VALORACIÓN CON CONTROLES'!F26=3),AND('ANALISIS DE RIESGOS'!E25=3,'VALORACIÓN CON CONTROLES'!F26=3),AND('ANALISIS DE RIESGOS'!E25=2,'VALORACIÓN CON CONTROLES'!F26=4),AND('ANALISIS DE RIESGOS'!E25=1,'VALORACIÓN CON CONTROLES'!F26=4),AND('ANALISIS DE RIESGOS'!E25=1,'VALORACIÓN CON CONTROLES'!F26=5)),"ZONA RIESGO ALTO",IF(OR(AND('ANALISIS DE RIESGOS'!E25=5,'VALORACIÓN CON CONTROLES'!F26=3),AND('ANALISIS DE RIESGOS'!E25=5,'VALORACIÓN CON CONTROLES'!F26=4),AND('ANALISIS DE RIESGOS'!E25=5,'VALORACIÓN CON CONTROLES'!F26=5),AND('ANALISIS DE RIESGOS'!E25=4,'VALORACIÓN CON CONTROLES'!F26=4),AND('ANALISIS DE RIESGOS'!E25=4,'VALORACIÓN CON CONTROLES'!F26=5),AND('ANALISIS DE RIESGOS'!E25=3,'VALORACIÓN CON CONTROLES'!F26=4),AND('ANALISIS DE RIESGOS'!E25=3,'VALORACIÓN CON CONTROLES'!F26=5),AND('ANALISIS DE RIESGOS'!E25=2,'VALORACIÓN CON CONTROLES'!F26=5)),"ZONA RIESGO EXTREMO")))),0)</f>
        <v>0</v>
      </c>
      <c r="P31" s="304">
        <f>IF(AND('VALORACIÓN CON CONTROLES'!E26&gt;0,'VALORACIÓN CON CONTROLES'!F26=0),IF(OR(AND('VALORACIÓN CON CONTROLES'!E26=1,'ANALISIS DE RIESGOS'!F25=1),AND('VALORACIÓN CON CONTROLES'!E26=2,'ANALISIS DE RIESGOS'!F25=1),AND('VALORACIÓN CON CONTROLES'!E26=3,'ANALISIS DE RIESGOS'!F25=1),AND('VALORACIÓN CON CONTROLES'!E26=1,'ANALISIS DE RIESGOS'!F25=2),AND('VALORACIÓN CON CONTROLES'!E26=2,'ANALISIS DE RIESGOS'!F25=2)),"ZONA RIESGO BAJA",IF(OR(AND('VALORACIÓN CON CONTROLES'!E26=4,'ANALISIS DE RIESGOS'!F25=1),AND('VALORACIÓN CON CONTROLES'!E26=3,'ANALISIS DE RIESGOS'!F25=2),AND('VALORACIÓN CON CONTROLES'!E26=2,'ANALISIS DE RIESGOS'!F25=3),AND('VALORACIÓN CON CONTROLES'!E26=1,'ANALISIS DE RIESGOS'!F25=3)),"ZONA RIESGO MODERADO",IF(OR(AND('VALORACIÓN CON CONTROLES'!E26=5,'ANALISIS DE RIESGOS'!F25=1),AND('VALORACIÓN CON CONTROLES'!E26=5,'ANALISIS DE RIESGOS'!F25=2),AND('VALORACIÓN CON CONTROLES'!E26=4,'ANALISIS DE RIESGOS'!F25=2),AND('VALORACIÓN CON CONTROLES'!E26=4,'ANALISIS DE RIESGOS'!F25=3),AND('VALORACIÓN CON CONTROLES'!E26=3,'ANALISIS DE RIESGOS'!F25=3),AND('VALORACIÓN CON CONTROLES'!E26=2,'ANALISIS DE RIESGOS'!F25=4),AND('VALORACIÓN CON CONTROLES'!E26=1,'ANALISIS DE RIESGOS'!F25=4),AND('VALORACIÓN CON CONTROLES'!E26=1,'ANALISIS DE RIESGOS'!F25=5)),"ZONA RIESGO ALTO",IF(OR(AND('VALORACIÓN CON CONTROLES'!E26=5,'ANALISIS DE RIESGOS'!F25=3),AND('VALORACIÓN CON CONTROLES'!E26=5,'ANALISIS DE RIESGOS'!F25=4),AND('VALORACIÓN CON CONTROLES'!E26=5,'ANALISIS DE RIESGOS'!F25=5),AND('VALORACIÓN CON CONTROLES'!E26=4,'ANALISIS DE RIESGOS'!F25=4),AND('VALORACIÓN CON CONTROLES'!E26=4,'ANALISIS DE RIESGOS'!F25=5),AND('VALORACIÓN CON CONTROLES'!E26=3,'ANALISIS DE RIESGOS'!F25=4),AND('VALORACIÓN CON CONTROLES'!E26=3,'ANALISIS DE RIESGOS'!F25=5),AND('VALORACIÓN CON CONTROLES'!E26=2,'ANALISIS DE RIESGOS'!F25=5)),"ZONA RIESGO EXTREMO")))),0)</f>
        <v>0</v>
      </c>
      <c r="Q31" s="273" t="str">
        <f>IF(AND('VALORACIÓN CON CONTROLES'!E25&gt;0,'VALORACIÓN CON CONTROLES'!F25&gt;0),IF(OR(AND('VALORACIÓN CON CONTROLES'!E25=1,'VALORACIÓN CON CONTROLES'!F25=1),AND('VALORACIÓN CON CONTROLES'!E25=2,'VALORACIÓN CON CONTROLES'!F25=1),AND('VALORACIÓN CON CONTROLES'!E25=3,'VALORACIÓN CON CONTROLES'!F25=1),AND('VALORACIÓN CON CONTROLES'!E25=1,'VALORACIÓN CON CONTROLES'!F25=2),AND('VALORACIÓN CON CONTROLES'!E25=2,'VALORACIÓN CON CONTROLES'!F25=2)),"ZONA RIESGO BAJA",IF(OR(AND('VALORACIÓN CON CONTROLES'!E25=4,'VALORACIÓN CON CONTROLES'!F25=1),AND('VALORACIÓN CON CONTROLES'!E25=3,'VALORACIÓN CON CONTROLES'!F25=2),AND('VALORACIÓN CON CONTROLES'!E25=2,'VALORACIÓN CON CONTROLES'!F25=3),AND('VALORACIÓN CON CONTROLES'!E25=1,'VALORACIÓN CON CONTROLES'!F25=3)),"ZONA RIESGO MODERADO",IF(OR(AND('VALORACIÓN CON CONTROLES'!E25=5,'VALORACIÓN CON CONTROLES'!F25=1),AND('VALORACIÓN CON CONTROLES'!E25=5,'VALORACIÓN CON CONTROLES'!F25=2),AND('VALORACIÓN CON CONTROLES'!E25=4,'VALORACIÓN CON CONTROLES'!F25=2),AND('VALORACIÓN CON CONTROLES'!E25=4,'VALORACIÓN CON CONTROLES'!F25=3),AND('VALORACIÓN CON CONTROLES'!E25=3,'VALORACIÓN CON CONTROLES'!F25=3),AND('VALORACIÓN CON CONTROLES'!E25=2,'VALORACIÓN CON CONTROLES'!F25=4),AND('VALORACIÓN CON CONTROLES'!E25=1,'VALORACIÓN CON CONTROLES'!F25=4),AND('VALORACIÓN CON CONTROLES'!E25=1,'VALORACIÓN CON CONTROLES'!F25=5)),"ZONA RIESGO ALTO",IF(OR(AND('VALORACIÓN CON CONTROLES'!E25=5,'VALORACIÓN CON CONTROLES'!F25=3),AND('VALORACIÓN CON CONTROLES'!E25=5,'VALORACIÓN CON CONTROLES'!F25=4),AND('VALORACIÓN CON CONTROLES'!E25=5,'VALORACIÓN CON CONTROLES'!F25=5),AND('VALORACIÓN CON CONTROLES'!E25=4,'VALORACIÓN CON CONTROLES'!F25=4),AND('VALORACIÓN CON CONTROLES'!E25=4,'VALORACIÓN CON CONTROLES'!F25=5),AND('VALORACIÓN CON CONTROLES'!E25=3,'VALORACIÓN CON CONTROLES'!F25=4),AND('VALORACIÓN CON CONTROLES'!E25=3,'VALORACIÓN CON CONTROLES'!F25=5),AND('VALORACIÓN CON CONTROLES'!E25=2,'VALORACIÓN CON CONTROLES'!F25=5)),"ZONA RIESGO EXTREMO")))),0)</f>
        <v>ZONA RIESGO BAJA</v>
      </c>
      <c r="R31" s="304"/>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row>
    <row r="32" spans="1:63" x14ac:dyDescent="0.2">
      <c r="A32" s="255"/>
      <c r="B32" s="255"/>
      <c r="C32" s="255"/>
      <c r="D32" s="255"/>
      <c r="E32" s="255"/>
      <c r="F32" s="255"/>
      <c r="G32" s="255"/>
      <c r="H32" s="255"/>
      <c r="I32" s="255"/>
      <c r="J32" s="255"/>
      <c r="K32" s="269">
        <v>22</v>
      </c>
      <c r="L32" s="255"/>
      <c r="M32" s="229">
        <v>11</v>
      </c>
      <c r="N32" s="322">
        <f>IF(AND('VALORACIÓN CON CONTROLES'!E27=0,'VALORACIÓN CON CONTROLES'!F27=0),'ANALISIS DE RIESGOS'!H26,0)</f>
        <v>0</v>
      </c>
      <c r="O32" s="304">
        <f>IF(AND('VALORACIÓN CON CONTROLES'!E27=0,'VALORACIÓN CON CONTROLES'!F27&gt;0),IF(OR(AND('ANALISIS DE RIESGOS'!E26=1,'VALORACIÓN CON CONTROLES'!F27=1),AND('ANALISIS DE RIESGOS'!E26=2,'VALORACIÓN CON CONTROLES'!F27=1),AND('ANALISIS DE RIESGOS'!E26=3,'VALORACIÓN CON CONTROLES'!F27=1),AND('ANALISIS DE RIESGOS'!E26=1,'VALORACIÓN CON CONTROLES'!F27=2),AND('ANALISIS DE RIESGOS'!E26=2,'VALORACIÓN CON CONTROLES'!F27=2)),"ZONA RIESGO BAJA",IF(OR(AND('ANALISIS DE RIESGOS'!E26=4,'VALORACIÓN CON CONTROLES'!F27=1),AND('ANALISIS DE RIESGOS'!E26=3,'VALORACIÓN CON CONTROLES'!F27=2),AND('ANALISIS DE RIESGOS'!E26=2,'VALORACIÓN CON CONTROLES'!F27=3),AND('ANALISIS DE RIESGOS'!E26=1,'VALORACIÓN CON CONTROLES'!F27=3)),"ZONA RIESGO MODERADO",IF(OR(AND('ANALISIS DE RIESGOS'!E26=5,'VALORACIÓN CON CONTROLES'!F27=1),AND('ANALISIS DE RIESGOS'!E26=5,'VALORACIÓN CON CONTROLES'!F27=2),AND('ANALISIS DE RIESGOS'!E26=4,'VALORACIÓN CON CONTROLES'!F27=2),AND('ANALISIS DE RIESGOS'!E26=4,'VALORACIÓN CON CONTROLES'!F27=3),AND('ANALISIS DE RIESGOS'!E26=3,'VALORACIÓN CON CONTROLES'!F27=3),AND('ANALISIS DE RIESGOS'!E26=2,'VALORACIÓN CON CONTROLES'!F27=4),AND('ANALISIS DE RIESGOS'!E26=1,'VALORACIÓN CON CONTROLES'!F27=4),AND('ANALISIS DE RIESGOS'!E26=1,'VALORACIÓN CON CONTROLES'!F27=5)),"ZONA RIESGO ALTO",IF(OR(AND('ANALISIS DE RIESGOS'!E26=5,'VALORACIÓN CON CONTROLES'!F27=3),AND('ANALISIS DE RIESGOS'!E26=5,'VALORACIÓN CON CONTROLES'!F27=4),AND('ANALISIS DE RIESGOS'!E26=5,'VALORACIÓN CON CONTROLES'!F27=5),AND('ANALISIS DE RIESGOS'!E26=4,'VALORACIÓN CON CONTROLES'!F27=4),AND('ANALISIS DE RIESGOS'!E26=4,'VALORACIÓN CON CONTROLES'!F27=5),AND('ANALISIS DE RIESGOS'!E26=3,'VALORACIÓN CON CONTROLES'!F27=4),AND('ANALISIS DE RIESGOS'!E26=3,'VALORACIÓN CON CONTROLES'!F27=5),AND('ANALISIS DE RIESGOS'!E26=2,'VALORACIÓN CON CONTROLES'!F27=5)),"ZONA RIESGO EXTREMO")))),0)</f>
        <v>0</v>
      </c>
      <c r="P32" s="304">
        <f>IF(AND('VALORACIÓN CON CONTROLES'!E27&gt;0,'VALORACIÓN CON CONTROLES'!F27=0),IF(OR(AND('VALORACIÓN CON CONTROLES'!E27=1,'ANALISIS DE RIESGOS'!F26=1),AND('VALORACIÓN CON CONTROLES'!E27=2,'ANALISIS DE RIESGOS'!F26=1),AND('VALORACIÓN CON CONTROLES'!E27=3,'ANALISIS DE RIESGOS'!F26=1),AND('VALORACIÓN CON CONTROLES'!E27=1,'ANALISIS DE RIESGOS'!F26=2),AND('VALORACIÓN CON CONTROLES'!E27=2,'ANALISIS DE RIESGOS'!F26=2)),"ZONA RIESGO BAJA",IF(OR(AND('VALORACIÓN CON CONTROLES'!E27=4,'ANALISIS DE RIESGOS'!F26=1),AND('VALORACIÓN CON CONTROLES'!E27=3,'ANALISIS DE RIESGOS'!F26=2),AND('VALORACIÓN CON CONTROLES'!E27=2,'ANALISIS DE RIESGOS'!F26=3),AND('VALORACIÓN CON CONTROLES'!E27=1,'ANALISIS DE RIESGOS'!F26=3)),"ZONA RIESGO MODERADO",IF(OR(AND('VALORACIÓN CON CONTROLES'!E27=5,'ANALISIS DE RIESGOS'!F26=1),AND('VALORACIÓN CON CONTROLES'!E27=5,'ANALISIS DE RIESGOS'!F26=2),AND('VALORACIÓN CON CONTROLES'!E27=4,'ANALISIS DE RIESGOS'!F26=2),AND('VALORACIÓN CON CONTROLES'!E27=4,'ANALISIS DE RIESGOS'!F26=3),AND('VALORACIÓN CON CONTROLES'!E27=3,'ANALISIS DE RIESGOS'!F26=3),AND('VALORACIÓN CON CONTROLES'!E27=2,'ANALISIS DE RIESGOS'!F26=4),AND('VALORACIÓN CON CONTROLES'!E27=1,'ANALISIS DE RIESGOS'!F26=4),AND('VALORACIÓN CON CONTROLES'!E27=1,'ANALISIS DE RIESGOS'!F26=5)),"ZONA RIESGO ALTO",IF(OR(AND('VALORACIÓN CON CONTROLES'!E27=5,'ANALISIS DE RIESGOS'!F26=3),AND('VALORACIÓN CON CONTROLES'!E27=5,'ANALISIS DE RIESGOS'!F26=4),AND('VALORACIÓN CON CONTROLES'!E27=5,'ANALISIS DE RIESGOS'!F26=5),AND('VALORACIÓN CON CONTROLES'!E27=4,'ANALISIS DE RIESGOS'!F26=4),AND('VALORACIÓN CON CONTROLES'!E27=4,'ANALISIS DE RIESGOS'!F26=5),AND('VALORACIÓN CON CONTROLES'!E27=3,'ANALISIS DE RIESGOS'!F26=4),AND('VALORACIÓN CON CONTROLES'!E27=3,'ANALISIS DE RIESGOS'!F26=5),AND('VALORACIÓN CON CONTROLES'!E27=2,'ANALISIS DE RIESGOS'!F26=5)),"ZONA RIESGO EXTREMO")))),0)</f>
        <v>0</v>
      </c>
      <c r="Q32" s="273" t="str">
        <f>IF(AND('VALORACIÓN CON CONTROLES'!E26&gt;0,'VALORACIÓN CON CONTROLES'!F26&gt;0),IF(OR(AND('VALORACIÓN CON CONTROLES'!E26=1,'VALORACIÓN CON CONTROLES'!F26=1),AND('VALORACIÓN CON CONTROLES'!E26=2,'VALORACIÓN CON CONTROLES'!F26=1),AND('VALORACIÓN CON CONTROLES'!E26=3,'VALORACIÓN CON CONTROLES'!F26=1),AND('VALORACIÓN CON CONTROLES'!E26=1,'VALORACIÓN CON CONTROLES'!F26=2),AND('VALORACIÓN CON CONTROLES'!E26=2,'VALORACIÓN CON CONTROLES'!F26=2)),"ZONA RIESGO BAJA",IF(OR(AND('VALORACIÓN CON CONTROLES'!E26=4,'VALORACIÓN CON CONTROLES'!F26=1),AND('VALORACIÓN CON CONTROLES'!E26=3,'VALORACIÓN CON CONTROLES'!F26=2),AND('VALORACIÓN CON CONTROLES'!E26=2,'VALORACIÓN CON CONTROLES'!F26=3),AND('VALORACIÓN CON CONTROLES'!E26=1,'VALORACIÓN CON CONTROLES'!F26=3)),"ZONA RIESGO MODERADO",IF(OR(AND('VALORACIÓN CON CONTROLES'!E26=5,'VALORACIÓN CON CONTROLES'!F26=1),AND('VALORACIÓN CON CONTROLES'!E26=5,'VALORACIÓN CON CONTROLES'!F26=2),AND('VALORACIÓN CON CONTROLES'!E26=4,'VALORACIÓN CON CONTROLES'!F26=2),AND('VALORACIÓN CON CONTROLES'!E26=4,'VALORACIÓN CON CONTROLES'!F26=3),AND('VALORACIÓN CON CONTROLES'!E26=3,'VALORACIÓN CON CONTROLES'!F26=3),AND('VALORACIÓN CON CONTROLES'!E26=2,'VALORACIÓN CON CONTROLES'!F26=4),AND('VALORACIÓN CON CONTROLES'!E26=1,'VALORACIÓN CON CONTROLES'!F26=4),AND('VALORACIÓN CON CONTROLES'!E26=1,'VALORACIÓN CON CONTROLES'!F26=5)),"ZONA RIESGO ALTO",IF(OR(AND('VALORACIÓN CON CONTROLES'!E26=5,'VALORACIÓN CON CONTROLES'!F26=3),AND('VALORACIÓN CON CONTROLES'!E26=5,'VALORACIÓN CON CONTROLES'!F26=4),AND('VALORACIÓN CON CONTROLES'!E26=5,'VALORACIÓN CON CONTROLES'!F26=5),AND('VALORACIÓN CON CONTROLES'!E26=4,'VALORACIÓN CON CONTROLES'!F26=4),AND('VALORACIÓN CON CONTROLES'!E26=4,'VALORACIÓN CON CONTROLES'!F26=5),AND('VALORACIÓN CON CONTROLES'!E26=3,'VALORACIÓN CON CONTROLES'!F26=4),AND('VALORACIÓN CON CONTROLES'!E26=3,'VALORACIÓN CON CONTROLES'!F26=5),AND('VALORACIÓN CON CONTROLES'!E26=2,'VALORACIÓN CON CONTROLES'!F26=5)),"ZONA RIESGO EXTREMO")))),0)</f>
        <v>ZONA RIESGO BAJA</v>
      </c>
      <c r="R32" s="304"/>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row>
    <row r="33" spans="1:63" x14ac:dyDescent="0.2">
      <c r="A33" s="255"/>
      <c r="B33" s="255"/>
      <c r="C33" s="255"/>
      <c r="D33" s="255"/>
      <c r="E33" s="255"/>
      <c r="F33" s="255"/>
      <c r="G33" s="255"/>
      <c r="H33" s="255"/>
      <c r="I33" s="255"/>
      <c r="J33" s="255"/>
      <c r="K33" s="269">
        <v>23</v>
      </c>
      <c r="L33" s="255"/>
      <c r="M33" s="229">
        <v>12</v>
      </c>
      <c r="N33" s="322">
        <f>IF(AND('VALORACIÓN CON CONTROLES'!E28=0,'VALORACIÓN CON CONTROLES'!F28=0),'ANALISIS DE RIESGOS'!H27,0)</f>
        <v>0</v>
      </c>
      <c r="O33" s="304">
        <f>IF(AND('VALORACIÓN CON CONTROLES'!E28=0,'VALORACIÓN CON CONTROLES'!F28&gt;0),IF(OR(AND('ANALISIS DE RIESGOS'!E27=1,'VALORACIÓN CON CONTROLES'!F28=1),AND('ANALISIS DE RIESGOS'!E27=2,'VALORACIÓN CON CONTROLES'!F28=1),AND('ANALISIS DE RIESGOS'!E27=3,'VALORACIÓN CON CONTROLES'!F28=1),AND('ANALISIS DE RIESGOS'!E27=1,'VALORACIÓN CON CONTROLES'!F28=2),AND('ANALISIS DE RIESGOS'!E27=2,'VALORACIÓN CON CONTROLES'!F28=2)),"ZONA RIESGO BAJA",IF(OR(AND('ANALISIS DE RIESGOS'!E27=4,'VALORACIÓN CON CONTROLES'!F28=1),AND('ANALISIS DE RIESGOS'!E27=3,'VALORACIÓN CON CONTROLES'!F28=2),AND('ANALISIS DE RIESGOS'!E27=2,'VALORACIÓN CON CONTROLES'!F28=3),AND('ANALISIS DE RIESGOS'!E27=1,'VALORACIÓN CON CONTROLES'!F28=3)),"ZONA RIESGO MODERADO",IF(OR(AND('ANALISIS DE RIESGOS'!E27=5,'VALORACIÓN CON CONTROLES'!F28=1),AND('ANALISIS DE RIESGOS'!E27=5,'VALORACIÓN CON CONTROLES'!F28=2),AND('ANALISIS DE RIESGOS'!E27=4,'VALORACIÓN CON CONTROLES'!F28=2),AND('ANALISIS DE RIESGOS'!E27=4,'VALORACIÓN CON CONTROLES'!F28=3),AND('ANALISIS DE RIESGOS'!E27=3,'VALORACIÓN CON CONTROLES'!F28=3),AND('ANALISIS DE RIESGOS'!E27=2,'VALORACIÓN CON CONTROLES'!F28=4),AND('ANALISIS DE RIESGOS'!E27=1,'VALORACIÓN CON CONTROLES'!F28=4),AND('ANALISIS DE RIESGOS'!E27=1,'VALORACIÓN CON CONTROLES'!F28=5)),"ZONA RIESGO ALTO",IF(OR(AND('ANALISIS DE RIESGOS'!E27=5,'VALORACIÓN CON CONTROLES'!F28=3),AND('ANALISIS DE RIESGOS'!E27=5,'VALORACIÓN CON CONTROLES'!F28=4),AND('ANALISIS DE RIESGOS'!E27=5,'VALORACIÓN CON CONTROLES'!F28=5),AND('ANALISIS DE RIESGOS'!E27=4,'VALORACIÓN CON CONTROLES'!F28=4),AND('ANALISIS DE RIESGOS'!E27=4,'VALORACIÓN CON CONTROLES'!F28=5),AND('ANALISIS DE RIESGOS'!E27=3,'VALORACIÓN CON CONTROLES'!F28=4),AND('ANALISIS DE RIESGOS'!E27=3,'VALORACIÓN CON CONTROLES'!F28=5),AND('ANALISIS DE RIESGOS'!E27=2,'VALORACIÓN CON CONTROLES'!F28=5)),"ZONA RIESGO EXTREMO")))),0)</f>
        <v>0</v>
      </c>
      <c r="P33" s="304">
        <f>IF(AND('VALORACIÓN CON CONTROLES'!E28&gt;0,'VALORACIÓN CON CONTROLES'!F28=0),IF(OR(AND('VALORACIÓN CON CONTROLES'!E28=1,'ANALISIS DE RIESGOS'!F27=1),AND('VALORACIÓN CON CONTROLES'!E28=2,'ANALISIS DE RIESGOS'!F27=1),AND('VALORACIÓN CON CONTROLES'!E28=3,'ANALISIS DE RIESGOS'!F27=1),AND('VALORACIÓN CON CONTROLES'!E28=1,'ANALISIS DE RIESGOS'!F27=2),AND('VALORACIÓN CON CONTROLES'!E28=2,'ANALISIS DE RIESGOS'!F27=2)),"ZONA RIESGO BAJA",IF(OR(AND('VALORACIÓN CON CONTROLES'!E28=4,'ANALISIS DE RIESGOS'!F27=1),AND('VALORACIÓN CON CONTROLES'!E28=3,'ANALISIS DE RIESGOS'!F27=2),AND('VALORACIÓN CON CONTROLES'!E28=2,'ANALISIS DE RIESGOS'!F27=3),AND('VALORACIÓN CON CONTROLES'!E28=1,'ANALISIS DE RIESGOS'!F27=3)),"ZONA RIESGO MODERADO",IF(OR(AND('VALORACIÓN CON CONTROLES'!E28=5,'ANALISIS DE RIESGOS'!F27=1),AND('VALORACIÓN CON CONTROLES'!E28=5,'ANALISIS DE RIESGOS'!F27=2),AND('VALORACIÓN CON CONTROLES'!E28=4,'ANALISIS DE RIESGOS'!F27=2),AND('VALORACIÓN CON CONTROLES'!E28=4,'ANALISIS DE RIESGOS'!F27=3),AND('VALORACIÓN CON CONTROLES'!E28=3,'ANALISIS DE RIESGOS'!F27=3),AND('VALORACIÓN CON CONTROLES'!E28=2,'ANALISIS DE RIESGOS'!F27=4),AND('VALORACIÓN CON CONTROLES'!E28=1,'ANALISIS DE RIESGOS'!F27=4),AND('VALORACIÓN CON CONTROLES'!E28=1,'ANALISIS DE RIESGOS'!F27=5)),"ZONA RIESGO ALTO",IF(OR(AND('VALORACIÓN CON CONTROLES'!E28=5,'ANALISIS DE RIESGOS'!F27=3),AND('VALORACIÓN CON CONTROLES'!E28=5,'ANALISIS DE RIESGOS'!F27=4),AND('VALORACIÓN CON CONTROLES'!E28=5,'ANALISIS DE RIESGOS'!F27=5),AND('VALORACIÓN CON CONTROLES'!E28=4,'ANALISIS DE RIESGOS'!F27=4),AND('VALORACIÓN CON CONTROLES'!E28=4,'ANALISIS DE RIESGOS'!F27=5),AND('VALORACIÓN CON CONTROLES'!E28=3,'ANALISIS DE RIESGOS'!F27=4),AND('VALORACIÓN CON CONTROLES'!E28=3,'ANALISIS DE RIESGOS'!F27=5),AND('VALORACIÓN CON CONTROLES'!E28=2,'ANALISIS DE RIESGOS'!F27=5)),"ZONA RIESGO EXTREMO")))),0)</f>
        <v>0</v>
      </c>
      <c r="Q33" s="273" t="str">
        <f>IF(AND('VALORACIÓN CON CONTROLES'!E27&gt;0,'VALORACIÓN CON CONTROLES'!F27&gt;0),IF(OR(AND('VALORACIÓN CON CONTROLES'!E27=1,'VALORACIÓN CON CONTROLES'!F27=1),AND('VALORACIÓN CON CONTROLES'!E27=2,'VALORACIÓN CON CONTROLES'!F27=1),AND('VALORACIÓN CON CONTROLES'!E27=3,'VALORACIÓN CON CONTROLES'!F27=1),AND('VALORACIÓN CON CONTROLES'!E27=1,'VALORACIÓN CON CONTROLES'!F27=2),AND('VALORACIÓN CON CONTROLES'!E27=2,'VALORACIÓN CON CONTROLES'!F27=2)),"ZONA RIESGO BAJA",IF(OR(AND('VALORACIÓN CON CONTROLES'!E27=4,'VALORACIÓN CON CONTROLES'!F27=1),AND('VALORACIÓN CON CONTROLES'!E27=3,'VALORACIÓN CON CONTROLES'!F27=2),AND('VALORACIÓN CON CONTROLES'!E27=2,'VALORACIÓN CON CONTROLES'!F27=3),AND('VALORACIÓN CON CONTROLES'!E27=1,'VALORACIÓN CON CONTROLES'!F27=3)),"ZONA RIESGO MODERADO",IF(OR(AND('VALORACIÓN CON CONTROLES'!E27=5,'VALORACIÓN CON CONTROLES'!F27=1),AND('VALORACIÓN CON CONTROLES'!E27=5,'VALORACIÓN CON CONTROLES'!F27=2),AND('VALORACIÓN CON CONTROLES'!E27=4,'VALORACIÓN CON CONTROLES'!F27=2),AND('VALORACIÓN CON CONTROLES'!E27=4,'VALORACIÓN CON CONTROLES'!F27=3),AND('VALORACIÓN CON CONTROLES'!E27=3,'VALORACIÓN CON CONTROLES'!F27=3),AND('VALORACIÓN CON CONTROLES'!E27=2,'VALORACIÓN CON CONTROLES'!F27=4),AND('VALORACIÓN CON CONTROLES'!E27=1,'VALORACIÓN CON CONTROLES'!F27=4),AND('VALORACIÓN CON CONTROLES'!E27=1,'VALORACIÓN CON CONTROLES'!F27=5)),"ZONA RIESGO ALTO",IF(OR(AND('VALORACIÓN CON CONTROLES'!E27=5,'VALORACIÓN CON CONTROLES'!F27=3),AND('VALORACIÓN CON CONTROLES'!E27=5,'VALORACIÓN CON CONTROLES'!F27=4),AND('VALORACIÓN CON CONTROLES'!E27=5,'VALORACIÓN CON CONTROLES'!F27=5),AND('VALORACIÓN CON CONTROLES'!E27=4,'VALORACIÓN CON CONTROLES'!F27=4),AND('VALORACIÓN CON CONTROLES'!E27=4,'VALORACIÓN CON CONTROLES'!F27=5),AND('VALORACIÓN CON CONTROLES'!E27=3,'VALORACIÓN CON CONTROLES'!F27=4),AND('VALORACIÓN CON CONTROLES'!E27=3,'VALORACIÓN CON CONTROLES'!F27=5),AND('VALORACIÓN CON CONTROLES'!E27=2,'VALORACIÓN CON CONTROLES'!F27=5)),"ZONA RIESGO EXTREMO")))),0)</f>
        <v>ZONA RIESGO ALTO</v>
      </c>
      <c r="R33" s="304"/>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row>
    <row r="34" spans="1:63" x14ac:dyDescent="0.2">
      <c r="A34" s="255"/>
      <c r="B34" s="255"/>
      <c r="C34" s="255"/>
      <c r="D34" s="255"/>
      <c r="E34" s="255"/>
      <c r="F34" s="255"/>
      <c r="G34" s="255"/>
      <c r="H34" s="255"/>
      <c r="I34" s="255"/>
      <c r="J34" s="255"/>
      <c r="K34" s="269">
        <v>24</v>
      </c>
      <c r="L34" s="304"/>
      <c r="M34" s="229">
        <v>13</v>
      </c>
      <c r="N34" s="322">
        <f>IF(AND('VALORACIÓN CON CONTROLES'!E28=0,'VALORACIÓN CON CONTROLES'!F28=0),'ANALISIS DE RIESGOS'!H28,0)</f>
        <v>0</v>
      </c>
      <c r="O34" s="304">
        <f>IF(AND('VALORACIÓN CON CONTROLES'!E28=0,'VALORACIÓN CON CONTROLES'!F28&gt;0),IF(OR(AND('ANALISIS DE RIESGOS'!E28=1,'VALORACIÓN CON CONTROLES'!F28=1),AND('ANALISIS DE RIESGOS'!E28=2,'VALORACIÓN CON CONTROLES'!F28=1),AND('ANALISIS DE RIESGOS'!E28=3,'VALORACIÓN CON CONTROLES'!F28=1),AND('ANALISIS DE RIESGOS'!E28=1,'VALORACIÓN CON CONTROLES'!F28=2),AND('ANALISIS DE RIESGOS'!E28=2,'VALORACIÓN CON CONTROLES'!F28=2)),"ZONA RIESGO BAJA",IF(OR(AND('ANALISIS DE RIESGOS'!E28=4,'VALORACIÓN CON CONTROLES'!F28=1),AND('ANALISIS DE RIESGOS'!E28=3,'VALORACIÓN CON CONTROLES'!F28=2),AND('ANALISIS DE RIESGOS'!E28=2,'VALORACIÓN CON CONTROLES'!F28=3),AND('ANALISIS DE RIESGOS'!E28=1,'VALORACIÓN CON CONTROLES'!F28=3)),"ZONA RIESGO MODERADO",IF(OR(AND('ANALISIS DE RIESGOS'!E28=5,'VALORACIÓN CON CONTROLES'!F28=1),AND('ANALISIS DE RIESGOS'!E28=5,'VALORACIÓN CON CONTROLES'!F28=2),AND('ANALISIS DE RIESGOS'!E28=4,'VALORACIÓN CON CONTROLES'!F28=2),AND('ANALISIS DE RIESGOS'!E28=4,'VALORACIÓN CON CONTROLES'!F28=3),AND('ANALISIS DE RIESGOS'!E28=3,'VALORACIÓN CON CONTROLES'!F28=3),AND('ANALISIS DE RIESGOS'!E28=2,'VALORACIÓN CON CONTROLES'!F28=4),AND('ANALISIS DE RIESGOS'!E28=1,'VALORACIÓN CON CONTROLES'!F28=4),AND('ANALISIS DE RIESGOS'!E28=1,'VALORACIÓN CON CONTROLES'!F28=5)),"ZONA RIESGO ALTO",IF(OR(AND('ANALISIS DE RIESGOS'!E28=5,'VALORACIÓN CON CONTROLES'!F28=3),AND('ANALISIS DE RIESGOS'!E28=5,'VALORACIÓN CON CONTROLES'!F28=4),AND('ANALISIS DE RIESGOS'!E28=5,'VALORACIÓN CON CONTROLES'!F28=5),AND('ANALISIS DE RIESGOS'!E28=4,'VALORACIÓN CON CONTROLES'!F28=4),AND('ANALISIS DE RIESGOS'!E28=4,'VALORACIÓN CON CONTROLES'!F28=5),AND('ANALISIS DE RIESGOS'!E28=3,'VALORACIÓN CON CONTROLES'!F28=4),AND('ANALISIS DE RIESGOS'!E28=3,'VALORACIÓN CON CONTROLES'!F28=5),AND('ANALISIS DE RIESGOS'!E28=2,'VALORACIÓN CON CONTROLES'!F28=5)),"ZONA RIESGO EXTREMO")))),0)</f>
        <v>0</v>
      </c>
      <c r="P34" s="304">
        <f>IF(AND('VALORACIÓN CON CONTROLES'!E28&gt;0,'VALORACIÓN CON CONTROLES'!F28=0),IF(OR(AND('VALORACIÓN CON CONTROLES'!E28=1,'ANALISIS DE RIESGOS'!F28=1),AND('VALORACIÓN CON CONTROLES'!E28=2,'ANALISIS DE RIESGOS'!F28=1),AND('VALORACIÓN CON CONTROLES'!E28=3,'ANALISIS DE RIESGOS'!F28=1),AND('VALORACIÓN CON CONTROLES'!E28=1,'ANALISIS DE RIESGOS'!F28=2),AND('VALORACIÓN CON CONTROLES'!E28=2,'ANALISIS DE RIESGOS'!F28=2)),"ZONA RIESGO BAJA",IF(OR(AND('VALORACIÓN CON CONTROLES'!E28=4,'ANALISIS DE RIESGOS'!F28=1),AND('VALORACIÓN CON CONTROLES'!E28=3,'ANALISIS DE RIESGOS'!F28=2),AND('VALORACIÓN CON CONTROLES'!E28=2,'ANALISIS DE RIESGOS'!F28=3),AND('VALORACIÓN CON CONTROLES'!E28=1,'ANALISIS DE RIESGOS'!F28=3)),"ZONA RIESGO MODERADO",IF(OR(AND('VALORACIÓN CON CONTROLES'!E28=5,'ANALISIS DE RIESGOS'!F28=1),AND('VALORACIÓN CON CONTROLES'!E28=5,'ANALISIS DE RIESGOS'!F28=2),AND('VALORACIÓN CON CONTROLES'!E28=4,'ANALISIS DE RIESGOS'!F28=2),AND('VALORACIÓN CON CONTROLES'!E28=4,'ANALISIS DE RIESGOS'!F28=3),AND('VALORACIÓN CON CONTROLES'!E28=3,'ANALISIS DE RIESGOS'!F28=3),AND('VALORACIÓN CON CONTROLES'!E28=2,'ANALISIS DE RIESGOS'!F28=4),AND('VALORACIÓN CON CONTROLES'!E28=1,'ANALISIS DE RIESGOS'!F28=4),AND('VALORACIÓN CON CONTROLES'!E28=1,'ANALISIS DE RIESGOS'!F28=5)),"ZONA RIESGO ALTO",IF(OR(AND('VALORACIÓN CON CONTROLES'!E28=5,'ANALISIS DE RIESGOS'!F28=3),AND('VALORACIÓN CON CONTROLES'!E28=5,'ANALISIS DE RIESGOS'!F28=4),AND('VALORACIÓN CON CONTROLES'!E28=5,'ANALISIS DE RIESGOS'!F28=5),AND('VALORACIÓN CON CONTROLES'!E28=4,'ANALISIS DE RIESGOS'!F28=4),AND('VALORACIÓN CON CONTROLES'!E28=4,'ANALISIS DE RIESGOS'!F28=5),AND('VALORACIÓN CON CONTROLES'!E28=3,'ANALISIS DE RIESGOS'!F28=4),AND('VALORACIÓN CON CONTROLES'!E28=3,'ANALISIS DE RIESGOS'!F28=5),AND('VALORACIÓN CON CONTROLES'!E28=2,'ANALISIS DE RIESGOS'!F28=5)),"ZONA RIESGO EXTREMO")))),0)</f>
        <v>0</v>
      </c>
      <c r="Q34" s="273" t="str">
        <f>IF(AND('VALORACIÓN CON CONTROLES'!E28&gt;0,'VALORACIÓN CON CONTROLES'!F28&gt;0),IF(OR(AND('VALORACIÓN CON CONTROLES'!E28=1,'VALORACIÓN CON CONTROLES'!F28=1),AND('VALORACIÓN CON CONTROLES'!E28=2,'VALORACIÓN CON CONTROLES'!F28=1),AND('VALORACIÓN CON CONTROLES'!E28=3,'VALORACIÓN CON CONTROLES'!F28=1),AND('VALORACIÓN CON CONTROLES'!E28=1,'VALORACIÓN CON CONTROLES'!F28=2),AND('VALORACIÓN CON CONTROLES'!E28=2,'VALORACIÓN CON CONTROLES'!F28=2)),"ZONA RIESGO BAJA",IF(OR(AND('VALORACIÓN CON CONTROLES'!E28=4,'VALORACIÓN CON CONTROLES'!F28=1),AND('VALORACIÓN CON CONTROLES'!E28=3,'VALORACIÓN CON CONTROLES'!F28=2),AND('VALORACIÓN CON CONTROLES'!E28=2,'VALORACIÓN CON CONTROLES'!F28=3),AND('VALORACIÓN CON CONTROLES'!E28=1,'VALORACIÓN CON CONTROLES'!F28=3)),"ZONA RIESGO MODERADO",IF(OR(AND('VALORACIÓN CON CONTROLES'!E28=5,'VALORACIÓN CON CONTROLES'!F28=1),AND('VALORACIÓN CON CONTROLES'!E28=5,'VALORACIÓN CON CONTROLES'!F28=2),AND('VALORACIÓN CON CONTROLES'!E28=4,'VALORACIÓN CON CONTROLES'!F28=2),AND('VALORACIÓN CON CONTROLES'!E28=4,'VALORACIÓN CON CONTROLES'!F28=3),AND('VALORACIÓN CON CONTROLES'!E28=3,'VALORACIÓN CON CONTROLES'!F28=3),AND('VALORACIÓN CON CONTROLES'!E28=2,'VALORACIÓN CON CONTROLES'!F28=4),AND('VALORACIÓN CON CONTROLES'!E28=1,'VALORACIÓN CON CONTROLES'!F28=4),AND('VALORACIÓN CON CONTROLES'!E28=1,'VALORACIÓN CON CONTROLES'!F28=5)),"ZONA RIESGO ALTO",IF(OR(AND('VALORACIÓN CON CONTROLES'!E28=5,'VALORACIÓN CON CONTROLES'!F28=3),AND('VALORACIÓN CON CONTROLES'!E28=5,'VALORACIÓN CON CONTROLES'!F28=4),AND('VALORACIÓN CON CONTROLES'!E28=5,'VALORACIÓN CON CONTROLES'!F28=5),AND('VALORACIÓN CON CONTROLES'!E28=4,'VALORACIÓN CON CONTROLES'!F28=4),AND('VALORACIÓN CON CONTROLES'!E28=4,'VALORACIÓN CON CONTROLES'!F28=5),AND('VALORACIÓN CON CONTROLES'!E28=3,'VALORACIÓN CON CONTROLES'!F28=4),AND('VALORACIÓN CON CONTROLES'!E28=3,'VALORACIÓN CON CONTROLES'!F28=5),AND('VALORACIÓN CON CONTROLES'!E28=2,'VALORACIÓN CON CONTROLES'!F28=5)),"ZONA RIESGO EXTREMO")))),0)</f>
        <v>ZONA RIESGO EXTREMO</v>
      </c>
      <c r="R34" s="304"/>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row>
    <row r="35" spans="1:63" x14ac:dyDescent="0.2">
      <c r="A35" s="255"/>
      <c r="B35" s="255"/>
      <c r="C35" s="255"/>
      <c r="D35" s="255"/>
      <c r="E35" s="255"/>
      <c r="F35" s="255"/>
      <c r="G35" s="255"/>
      <c r="H35" s="255"/>
      <c r="I35" s="255"/>
      <c r="J35" s="255"/>
      <c r="K35" s="269">
        <v>25</v>
      </c>
      <c r="L35" s="304"/>
      <c r="M35" s="229">
        <v>14</v>
      </c>
      <c r="N35" s="322">
        <f>IF(AND('VALORACIÓN CON CONTROLES'!E29=0,'VALORACIÓN CON CONTROLES'!F29=0),'ANALISIS DE RIESGOS'!H29,0)</f>
        <v>0</v>
      </c>
      <c r="O35" s="304">
        <f>IF(AND('VALORACIÓN CON CONTROLES'!E29=0,'VALORACIÓN CON CONTROLES'!F29&gt;0),IF(OR(AND('ANALISIS DE RIESGOS'!E29=1,'VALORACIÓN CON CONTROLES'!F29=1),AND('ANALISIS DE RIESGOS'!E29=2,'VALORACIÓN CON CONTROLES'!F29=1),AND('ANALISIS DE RIESGOS'!E29=3,'VALORACIÓN CON CONTROLES'!F29=1),AND('ANALISIS DE RIESGOS'!E29=1,'VALORACIÓN CON CONTROLES'!F29=2),AND('ANALISIS DE RIESGOS'!E29=2,'VALORACIÓN CON CONTROLES'!F29=2)),"ZONA RIESGO BAJA",IF(OR(AND('ANALISIS DE RIESGOS'!E29=4,'VALORACIÓN CON CONTROLES'!F29=1),AND('ANALISIS DE RIESGOS'!E29=3,'VALORACIÓN CON CONTROLES'!F29=2),AND('ANALISIS DE RIESGOS'!E29=2,'VALORACIÓN CON CONTROLES'!F29=3),AND('ANALISIS DE RIESGOS'!E29=1,'VALORACIÓN CON CONTROLES'!F29=3)),"ZONA RIESGO MODERADO",IF(OR(AND('ANALISIS DE RIESGOS'!E29=5,'VALORACIÓN CON CONTROLES'!F29=1),AND('ANALISIS DE RIESGOS'!E29=5,'VALORACIÓN CON CONTROLES'!F29=2),AND('ANALISIS DE RIESGOS'!E29=4,'VALORACIÓN CON CONTROLES'!F29=2),AND('ANALISIS DE RIESGOS'!E29=4,'VALORACIÓN CON CONTROLES'!F29=3),AND('ANALISIS DE RIESGOS'!E29=3,'VALORACIÓN CON CONTROLES'!F29=3),AND('ANALISIS DE RIESGOS'!E29=2,'VALORACIÓN CON CONTROLES'!F29=4),AND('ANALISIS DE RIESGOS'!E29=1,'VALORACIÓN CON CONTROLES'!F29=4),AND('ANALISIS DE RIESGOS'!E29=1,'VALORACIÓN CON CONTROLES'!F29=5)),"ZONA RIESGO ALTO",IF(OR(AND('ANALISIS DE RIESGOS'!E29=5,'VALORACIÓN CON CONTROLES'!F29=3),AND('ANALISIS DE RIESGOS'!E29=5,'VALORACIÓN CON CONTROLES'!F29=4),AND('ANALISIS DE RIESGOS'!E29=5,'VALORACIÓN CON CONTROLES'!F29=5),AND('ANALISIS DE RIESGOS'!E29=4,'VALORACIÓN CON CONTROLES'!F29=4),AND('ANALISIS DE RIESGOS'!E29=4,'VALORACIÓN CON CONTROLES'!F29=5),AND('ANALISIS DE RIESGOS'!E29=3,'VALORACIÓN CON CONTROLES'!F29=4),AND('ANALISIS DE RIESGOS'!E29=3,'VALORACIÓN CON CONTROLES'!F29=5),AND('ANALISIS DE RIESGOS'!E29=2,'VALORACIÓN CON CONTROLES'!F29=5)),"ZONA RIESGO EXTREMO")))),0)</f>
        <v>0</v>
      </c>
      <c r="P35" s="304">
        <f>IF(AND('VALORACIÓN CON CONTROLES'!E29&gt;0,'VALORACIÓN CON CONTROLES'!F29=0),IF(OR(AND('VALORACIÓN CON CONTROLES'!E29=1,'ANALISIS DE RIESGOS'!F29=1),AND('VALORACIÓN CON CONTROLES'!E29=2,'ANALISIS DE RIESGOS'!F29=1),AND('VALORACIÓN CON CONTROLES'!E29=3,'ANALISIS DE RIESGOS'!F29=1),AND('VALORACIÓN CON CONTROLES'!E29=1,'ANALISIS DE RIESGOS'!F29=2),AND('VALORACIÓN CON CONTROLES'!E29=2,'ANALISIS DE RIESGOS'!F29=2)),"ZONA RIESGO BAJA",IF(OR(AND('VALORACIÓN CON CONTROLES'!E29=4,'ANALISIS DE RIESGOS'!F29=1),AND('VALORACIÓN CON CONTROLES'!E29=3,'ANALISIS DE RIESGOS'!F29=2),AND('VALORACIÓN CON CONTROLES'!E29=2,'ANALISIS DE RIESGOS'!F29=3),AND('VALORACIÓN CON CONTROLES'!E29=1,'ANALISIS DE RIESGOS'!F29=3)),"ZONA RIESGO MODERADO",IF(OR(AND('VALORACIÓN CON CONTROLES'!E29=5,'ANALISIS DE RIESGOS'!F29=1),AND('VALORACIÓN CON CONTROLES'!E29=5,'ANALISIS DE RIESGOS'!F29=2),AND('VALORACIÓN CON CONTROLES'!E29=4,'ANALISIS DE RIESGOS'!F29=2),AND('VALORACIÓN CON CONTROLES'!E29=4,'ANALISIS DE RIESGOS'!F29=3),AND('VALORACIÓN CON CONTROLES'!E29=3,'ANALISIS DE RIESGOS'!F29=3),AND('VALORACIÓN CON CONTROLES'!E29=2,'ANALISIS DE RIESGOS'!F29=4),AND('VALORACIÓN CON CONTROLES'!E29=1,'ANALISIS DE RIESGOS'!F29=4),AND('VALORACIÓN CON CONTROLES'!E29=1,'ANALISIS DE RIESGOS'!F29=5)),"ZONA RIESGO ALTO",IF(OR(AND('VALORACIÓN CON CONTROLES'!E29=5,'ANALISIS DE RIESGOS'!F29=3),AND('VALORACIÓN CON CONTROLES'!E29=5,'ANALISIS DE RIESGOS'!F29=4),AND('VALORACIÓN CON CONTROLES'!E29=5,'ANALISIS DE RIESGOS'!F29=5),AND('VALORACIÓN CON CONTROLES'!E29=4,'ANALISIS DE RIESGOS'!F29=4),AND('VALORACIÓN CON CONTROLES'!E29=4,'ANALISIS DE RIESGOS'!F29=5),AND('VALORACIÓN CON CONTROLES'!E29=3,'ANALISIS DE RIESGOS'!F29=4),AND('VALORACIÓN CON CONTROLES'!E29=3,'ANALISIS DE RIESGOS'!F29=5),AND('VALORACIÓN CON CONTROLES'!E29=2,'ANALISIS DE RIESGOS'!F29=5)),"ZONA RIESGO EXTREMO")))),0)</f>
        <v>0</v>
      </c>
      <c r="Q35" s="273" t="str">
        <f>IF(AND('VALORACIÓN CON CONTROLES'!E29&gt;0,'VALORACIÓN CON CONTROLES'!F29&gt;0),IF(OR(AND('VALORACIÓN CON CONTROLES'!E29=1,'VALORACIÓN CON CONTROLES'!F29=1),AND('VALORACIÓN CON CONTROLES'!E29=2,'VALORACIÓN CON CONTROLES'!F29=1),AND('VALORACIÓN CON CONTROLES'!E29=3,'VALORACIÓN CON CONTROLES'!F29=1),AND('VALORACIÓN CON CONTROLES'!E29=1,'VALORACIÓN CON CONTROLES'!F29=2),AND('VALORACIÓN CON CONTROLES'!E29=2,'VALORACIÓN CON CONTROLES'!F29=2)),"ZONA RIESGO BAJA",IF(OR(AND('VALORACIÓN CON CONTROLES'!E29=4,'VALORACIÓN CON CONTROLES'!F29=1),AND('VALORACIÓN CON CONTROLES'!E29=3,'VALORACIÓN CON CONTROLES'!F29=2),AND('VALORACIÓN CON CONTROLES'!E29=2,'VALORACIÓN CON CONTROLES'!F29=3),AND('VALORACIÓN CON CONTROLES'!E29=1,'VALORACIÓN CON CONTROLES'!F29=3)),"ZONA RIESGO MODERADO",IF(OR(AND('VALORACIÓN CON CONTROLES'!E29=5,'VALORACIÓN CON CONTROLES'!F29=1),AND('VALORACIÓN CON CONTROLES'!E29=5,'VALORACIÓN CON CONTROLES'!F29=2),AND('VALORACIÓN CON CONTROLES'!E29=4,'VALORACIÓN CON CONTROLES'!F29=2),AND('VALORACIÓN CON CONTROLES'!E29=4,'VALORACIÓN CON CONTROLES'!F29=3),AND('VALORACIÓN CON CONTROLES'!E29=3,'VALORACIÓN CON CONTROLES'!F29=3),AND('VALORACIÓN CON CONTROLES'!E29=2,'VALORACIÓN CON CONTROLES'!F29=4),AND('VALORACIÓN CON CONTROLES'!E29=1,'VALORACIÓN CON CONTROLES'!F29=4),AND('VALORACIÓN CON CONTROLES'!E29=1,'VALORACIÓN CON CONTROLES'!F29=5)),"ZONA RIESGO ALTO",IF(OR(AND('VALORACIÓN CON CONTROLES'!E29=5,'VALORACIÓN CON CONTROLES'!F29=3),AND('VALORACIÓN CON CONTROLES'!E29=5,'VALORACIÓN CON CONTROLES'!F29=4),AND('VALORACIÓN CON CONTROLES'!E29=5,'VALORACIÓN CON CONTROLES'!F29=5),AND('VALORACIÓN CON CONTROLES'!E29=4,'VALORACIÓN CON CONTROLES'!F29=4),AND('VALORACIÓN CON CONTROLES'!E29=4,'VALORACIÓN CON CONTROLES'!F29=5),AND('VALORACIÓN CON CONTROLES'!E29=3,'VALORACIÓN CON CONTROLES'!F29=4),AND('VALORACIÓN CON CONTROLES'!E29=3,'VALORACIÓN CON CONTROLES'!F29=5),AND('VALORACIÓN CON CONTROLES'!E29=2,'VALORACIÓN CON CONTROLES'!F29=5)),"ZONA RIESGO EXTREMO")))),0)</f>
        <v>ZONA RIESGO ALTO</v>
      </c>
      <c r="R35" s="304"/>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row>
    <row r="36" spans="1:63" x14ac:dyDescent="0.2">
      <c r="A36" s="255"/>
      <c r="B36" s="255"/>
      <c r="C36" s="255"/>
      <c r="D36" s="255"/>
      <c r="E36" s="255"/>
      <c r="F36" s="255"/>
      <c r="G36" s="255"/>
      <c r="H36" s="255"/>
      <c r="I36" s="255"/>
      <c r="J36" s="255"/>
      <c r="K36" s="269">
        <v>26</v>
      </c>
      <c r="L36" s="304"/>
      <c r="M36" s="229">
        <v>15</v>
      </c>
      <c r="N36" s="322">
        <f>IF(AND('VALORACIÓN CON CONTROLES'!E30=0,'VALORACIÓN CON CONTROLES'!F30=0),'ANALISIS DE RIESGOS'!H31,0)</f>
        <v>0</v>
      </c>
      <c r="O36" s="304">
        <f>IF(AND('VALORACIÓN CON CONTROLES'!E30=0,'VALORACIÓN CON CONTROLES'!F30&gt;0),IF(OR(AND('ANALISIS DE RIESGOS'!E31=1,'VALORACIÓN CON CONTROLES'!F30=1),AND('ANALISIS DE RIESGOS'!E31=2,'VALORACIÓN CON CONTROLES'!F30=1),AND('ANALISIS DE RIESGOS'!E31=3,'VALORACIÓN CON CONTROLES'!F30=1),AND('ANALISIS DE RIESGOS'!E31=1,'VALORACIÓN CON CONTROLES'!F30=2),AND('ANALISIS DE RIESGOS'!E31=2,'VALORACIÓN CON CONTROLES'!F30=2)),"ZONA RIESGO BAJA",IF(OR(AND('ANALISIS DE RIESGOS'!E31=4,'VALORACIÓN CON CONTROLES'!F30=1),AND('ANALISIS DE RIESGOS'!E31=3,'VALORACIÓN CON CONTROLES'!F30=2),AND('ANALISIS DE RIESGOS'!E31=2,'VALORACIÓN CON CONTROLES'!F30=3),AND('ANALISIS DE RIESGOS'!E31=1,'VALORACIÓN CON CONTROLES'!F30=3)),"ZONA RIESGO MODERADO",IF(OR(AND('ANALISIS DE RIESGOS'!E31=5,'VALORACIÓN CON CONTROLES'!F30=1),AND('ANALISIS DE RIESGOS'!E31=5,'VALORACIÓN CON CONTROLES'!F30=2),AND('ANALISIS DE RIESGOS'!E31=4,'VALORACIÓN CON CONTROLES'!F30=2),AND('ANALISIS DE RIESGOS'!E31=4,'VALORACIÓN CON CONTROLES'!F30=3),AND('ANALISIS DE RIESGOS'!E31=3,'VALORACIÓN CON CONTROLES'!F30=3),AND('ANALISIS DE RIESGOS'!E31=2,'VALORACIÓN CON CONTROLES'!F30=4),AND('ANALISIS DE RIESGOS'!E31=1,'VALORACIÓN CON CONTROLES'!F30=4),AND('ANALISIS DE RIESGOS'!E31=1,'VALORACIÓN CON CONTROLES'!F30=5)),"ZONA RIESGO ALTO",IF(OR(AND('ANALISIS DE RIESGOS'!E31=5,'VALORACIÓN CON CONTROLES'!F30=3),AND('ANALISIS DE RIESGOS'!E31=5,'VALORACIÓN CON CONTROLES'!F30=4),AND('ANALISIS DE RIESGOS'!E31=5,'VALORACIÓN CON CONTROLES'!F30=5),AND('ANALISIS DE RIESGOS'!E31=4,'VALORACIÓN CON CONTROLES'!F30=4),AND('ANALISIS DE RIESGOS'!E31=4,'VALORACIÓN CON CONTROLES'!F30=5),AND('ANALISIS DE RIESGOS'!E31=3,'VALORACIÓN CON CONTROLES'!F30=4),AND('ANALISIS DE RIESGOS'!E31=3,'VALORACIÓN CON CONTROLES'!F30=5),AND('ANALISIS DE RIESGOS'!E31=2,'VALORACIÓN CON CONTROLES'!F30=5)),"ZONA RIESGO EXTREMO")))),0)</f>
        <v>0</v>
      </c>
      <c r="P36" s="304">
        <f>IF(AND('VALORACIÓN CON CONTROLES'!E30&gt;0,'VALORACIÓN CON CONTROLES'!F30=0),IF(OR(AND('VALORACIÓN CON CONTROLES'!E30=1,'ANALISIS DE RIESGOS'!F31=1),AND('VALORACIÓN CON CONTROLES'!E30=2,'ANALISIS DE RIESGOS'!F31=1),AND('VALORACIÓN CON CONTROLES'!E30=3,'ANALISIS DE RIESGOS'!F31=1),AND('VALORACIÓN CON CONTROLES'!E30=1,'ANALISIS DE RIESGOS'!F31=2),AND('VALORACIÓN CON CONTROLES'!E30=2,'ANALISIS DE RIESGOS'!F31=2)),"ZONA RIESGO BAJA",IF(OR(AND('VALORACIÓN CON CONTROLES'!E30=4,'ANALISIS DE RIESGOS'!F31=1),AND('VALORACIÓN CON CONTROLES'!E30=3,'ANALISIS DE RIESGOS'!F31=2),AND('VALORACIÓN CON CONTROLES'!E30=2,'ANALISIS DE RIESGOS'!F31=3),AND('VALORACIÓN CON CONTROLES'!E30=1,'ANALISIS DE RIESGOS'!F31=3)),"ZONA RIESGO MODERADO",IF(OR(AND('VALORACIÓN CON CONTROLES'!E30=5,'ANALISIS DE RIESGOS'!F31=1),AND('VALORACIÓN CON CONTROLES'!E30=5,'ANALISIS DE RIESGOS'!F31=2),AND('VALORACIÓN CON CONTROLES'!E30=4,'ANALISIS DE RIESGOS'!F31=2),AND('VALORACIÓN CON CONTROLES'!E30=4,'ANALISIS DE RIESGOS'!F31=3),AND('VALORACIÓN CON CONTROLES'!E30=3,'ANALISIS DE RIESGOS'!F31=3),AND('VALORACIÓN CON CONTROLES'!E30=2,'ANALISIS DE RIESGOS'!F31=4),AND('VALORACIÓN CON CONTROLES'!E30=1,'ANALISIS DE RIESGOS'!F31=4),AND('VALORACIÓN CON CONTROLES'!E30=1,'ANALISIS DE RIESGOS'!F31=5)),"ZONA RIESGO ALTO",IF(OR(AND('VALORACIÓN CON CONTROLES'!E30=5,'ANALISIS DE RIESGOS'!F31=3),AND('VALORACIÓN CON CONTROLES'!E30=5,'ANALISIS DE RIESGOS'!F31=4),AND('VALORACIÓN CON CONTROLES'!E30=5,'ANALISIS DE RIESGOS'!F31=5),AND('VALORACIÓN CON CONTROLES'!E30=4,'ANALISIS DE RIESGOS'!F31=4),AND('VALORACIÓN CON CONTROLES'!E30=4,'ANALISIS DE RIESGOS'!F31=5),AND('VALORACIÓN CON CONTROLES'!E30=3,'ANALISIS DE RIESGOS'!F31=4),AND('VALORACIÓN CON CONTROLES'!E30=3,'ANALISIS DE RIESGOS'!F31=5),AND('VALORACIÓN CON CONTROLES'!E30=2,'ANALISIS DE RIESGOS'!F31=5)),"ZONA RIESGO EXTREMO")))),0)</f>
        <v>0</v>
      </c>
      <c r="Q36" s="273" t="str">
        <f>IF(AND('VALORACIÓN CON CONTROLES'!E30&gt;0,'VALORACIÓN CON CONTROLES'!F30&gt;0),IF(OR(AND('VALORACIÓN CON CONTROLES'!E30=1,'VALORACIÓN CON CONTROLES'!F30=1),AND('VALORACIÓN CON CONTROLES'!E30=2,'VALORACIÓN CON CONTROLES'!F30=1),AND('VALORACIÓN CON CONTROLES'!E30=3,'VALORACIÓN CON CONTROLES'!F30=1),AND('VALORACIÓN CON CONTROLES'!E30=1,'VALORACIÓN CON CONTROLES'!F30=2),AND('VALORACIÓN CON CONTROLES'!E30=2,'VALORACIÓN CON CONTROLES'!F30=2)),"ZONA RIESGO BAJA",IF(OR(AND('VALORACIÓN CON CONTROLES'!E30=4,'VALORACIÓN CON CONTROLES'!F30=1),AND('VALORACIÓN CON CONTROLES'!E30=3,'VALORACIÓN CON CONTROLES'!F30=2),AND('VALORACIÓN CON CONTROLES'!E30=2,'VALORACIÓN CON CONTROLES'!F30=3),AND('VALORACIÓN CON CONTROLES'!E30=1,'VALORACIÓN CON CONTROLES'!F30=3)),"ZONA RIESGO MODERADO",IF(OR(AND('VALORACIÓN CON CONTROLES'!E30=5,'VALORACIÓN CON CONTROLES'!F30=1),AND('VALORACIÓN CON CONTROLES'!E30=5,'VALORACIÓN CON CONTROLES'!F30=2),AND('VALORACIÓN CON CONTROLES'!E30=4,'VALORACIÓN CON CONTROLES'!F30=2),AND('VALORACIÓN CON CONTROLES'!E30=4,'VALORACIÓN CON CONTROLES'!F30=3),AND('VALORACIÓN CON CONTROLES'!E30=3,'VALORACIÓN CON CONTROLES'!F30=3),AND('VALORACIÓN CON CONTROLES'!E30=2,'VALORACIÓN CON CONTROLES'!F30=4),AND('VALORACIÓN CON CONTROLES'!E30=1,'VALORACIÓN CON CONTROLES'!F30=4),AND('VALORACIÓN CON CONTROLES'!E30=1,'VALORACIÓN CON CONTROLES'!F30=5)),"ZONA RIESGO ALTO",IF(OR(AND('VALORACIÓN CON CONTROLES'!E30=5,'VALORACIÓN CON CONTROLES'!F30=3),AND('VALORACIÓN CON CONTROLES'!E30=5,'VALORACIÓN CON CONTROLES'!F30=4),AND('VALORACIÓN CON CONTROLES'!E30=5,'VALORACIÓN CON CONTROLES'!F30=5),AND('VALORACIÓN CON CONTROLES'!E30=4,'VALORACIÓN CON CONTROLES'!F30=4),AND('VALORACIÓN CON CONTROLES'!E30=4,'VALORACIÓN CON CONTROLES'!F30=5),AND('VALORACIÓN CON CONTROLES'!E30=3,'VALORACIÓN CON CONTROLES'!F30=4),AND('VALORACIÓN CON CONTROLES'!E30=3,'VALORACIÓN CON CONTROLES'!F30=5),AND('VALORACIÓN CON CONTROLES'!E30=2,'VALORACIÓN CON CONTROLES'!F30=5)),"ZONA RIESGO EXTREMO")))),0)</f>
        <v>ZONA RIESGO BAJA</v>
      </c>
      <c r="R36" s="304"/>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row>
    <row r="37" spans="1:63" x14ac:dyDescent="0.2">
      <c r="A37" s="255"/>
      <c r="B37" s="255"/>
      <c r="C37" s="255"/>
      <c r="D37" s="255"/>
      <c r="E37" s="255"/>
      <c r="F37" s="255"/>
      <c r="G37" s="255"/>
      <c r="H37" s="255"/>
      <c r="I37" s="255"/>
      <c r="J37" s="255"/>
      <c r="K37" s="269">
        <v>27</v>
      </c>
      <c r="L37" s="304"/>
      <c r="M37" s="229">
        <v>16</v>
      </c>
      <c r="N37" s="322">
        <f>IF(AND('VALORACIÓN CON CONTROLES'!E31=0,'VALORACIÓN CON CONTROLES'!F31=0),'ANALISIS DE RIESGOS'!H32,0)</f>
        <v>0</v>
      </c>
      <c r="O37" s="304">
        <f>IF(AND('VALORACIÓN CON CONTROLES'!E31=0,'VALORACIÓN CON CONTROLES'!F31&gt;0),IF(OR(AND('ANALISIS DE RIESGOS'!E32=1,'VALORACIÓN CON CONTROLES'!F31=1),AND('ANALISIS DE RIESGOS'!E32=2,'VALORACIÓN CON CONTROLES'!F31=1),AND('ANALISIS DE RIESGOS'!E32=3,'VALORACIÓN CON CONTROLES'!F31=1),AND('ANALISIS DE RIESGOS'!E32=1,'VALORACIÓN CON CONTROLES'!F31=2),AND('ANALISIS DE RIESGOS'!E32=2,'VALORACIÓN CON CONTROLES'!F31=2)),"ZONA RIESGO BAJA",IF(OR(AND('ANALISIS DE RIESGOS'!E32=4,'VALORACIÓN CON CONTROLES'!F31=1),AND('ANALISIS DE RIESGOS'!E32=3,'VALORACIÓN CON CONTROLES'!F31=2),AND('ANALISIS DE RIESGOS'!E32=2,'VALORACIÓN CON CONTROLES'!F31=3),AND('ANALISIS DE RIESGOS'!E32=1,'VALORACIÓN CON CONTROLES'!F31=3)),"ZONA RIESGO MODERADO",IF(OR(AND('ANALISIS DE RIESGOS'!E32=5,'VALORACIÓN CON CONTROLES'!F31=1),AND('ANALISIS DE RIESGOS'!E32=5,'VALORACIÓN CON CONTROLES'!F31=2),AND('ANALISIS DE RIESGOS'!E32=4,'VALORACIÓN CON CONTROLES'!F31=2),AND('ANALISIS DE RIESGOS'!E32=4,'VALORACIÓN CON CONTROLES'!F31=3),AND('ANALISIS DE RIESGOS'!E32=3,'VALORACIÓN CON CONTROLES'!F31=3),AND('ANALISIS DE RIESGOS'!E32=2,'VALORACIÓN CON CONTROLES'!F31=4),AND('ANALISIS DE RIESGOS'!E32=1,'VALORACIÓN CON CONTROLES'!F31=4),AND('ANALISIS DE RIESGOS'!E32=1,'VALORACIÓN CON CONTROLES'!F31=5)),"ZONA RIESGO ALTO",IF(OR(AND('ANALISIS DE RIESGOS'!E32=5,'VALORACIÓN CON CONTROLES'!F31=3),AND('ANALISIS DE RIESGOS'!E32=5,'VALORACIÓN CON CONTROLES'!F31=4),AND('ANALISIS DE RIESGOS'!E32=5,'VALORACIÓN CON CONTROLES'!F31=5),AND('ANALISIS DE RIESGOS'!E32=4,'VALORACIÓN CON CONTROLES'!F31=4),AND('ANALISIS DE RIESGOS'!E32=4,'VALORACIÓN CON CONTROLES'!F31=5),AND('ANALISIS DE RIESGOS'!E32=3,'VALORACIÓN CON CONTROLES'!F31=4),AND('ANALISIS DE RIESGOS'!E32=3,'VALORACIÓN CON CONTROLES'!F31=5),AND('ANALISIS DE RIESGOS'!E32=2,'VALORACIÓN CON CONTROLES'!F31=5)),"ZONA RIESGO EXTREMO")))),0)</f>
        <v>0</v>
      </c>
      <c r="P37" s="304">
        <f>IF(AND('VALORACIÓN CON CONTROLES'!E31&gt;0,'VALORACIÓN CON CONTROLES'!F31=0),IF(OR(AND('VALORACIÓN CON CONTROLES'!E31=1,'ANALISIS DE RIESGOS'!F32=1),AND('VALORACIÓN CON CONTROLES'!E31=2,'ANALISIS DE RIESGOS'!F32=1),AND('VALORACIÓN CON CONTROLES'!E31=3,'ANALISIS DE RIESGOS'!F32=1),AND('VALORACIÓN CON CONTROLES'!E31=1,'ANALISIS DE RIESGOS'!F32=2),AND('VALORACIÓN CON CONTROLES'!E31=2,'ANALISIS DE RIESGOS'!F32=2)),"ZONA RIESGO BAJA",IF(OR(AND('VALORACIÓN CON CONTROLES'!E31=4,'ANALISIS DE RIESGOS'!F32=1),AND('VALORACIÓN CON CONTROLES'!E31=3,'ANALISIS DE RIESGOS'!F32=2),AND('VALORACIÓN CON CONTROLES'!E31=2,'ANALISIS DE RIESGOS'!F32=3),AND('VALORACIÓN CON CONTROLES'!E31=1,'ANALISIS DE RIESGOS'!F32=3)),"ZONA RIESGO MODERADO",IF(OR(AND('VALORACIÓN CON CONTROLES'!E31=5,'ANALISIS DE RIESGOS'!F32=1),AND('VALORACIÓN CON CONTROLES'!E31=5,'ANALISIS DE RIESGOS'!F32=2),AND('VALORACIÓN CON CONTROLES'!E31=4,'ANALISIS DE RIESGOS'!F32=2),AND('VALORACIÓN CON CONTROLES'!E31=4,'ANALISIS DE RIESGOS'!F32=3),AND('VALORACIÓN CON CONTROLES'!E31=3,'ANALISIS DE RIESGOS'!F32=3),AND('VALORACIÓN CON CONTROLES'!E31=2,'ANALISIS DE RIESGOS'!F32=4),AND('VALORACIÓN CON CONTROLES'!E31=1,'ANALISIS DE RIESGOS'!F32=4),AND('VALORACIÓN CON CONTROLES'!E31=1,'ANALISIS DE RIESGOS'!F32=5)),"ZONA RIESGO ALTO",IF(OR(AND('VALORACIÓN CON CONTROLES'!E31=5,'ANALISIS DE RIESGOS'!F32=3),AND('VALORACIÓN CON CONTROLES'!E31=5,'ANALISIS DE RIESGOS'!F32=4),AND('VALORACIÓN CON CONTROLES'!E31=5,'ANALISIS DE RIESGOS'!F32=5),AND('VALORACIÓN CON CONTROLES'!E31=4,'ANALISIS DE RIESGOS'!F32=4),AND('VALORACIÓN CON CONTROLES'!E31=4,'ANALISIS DE RIESGOS'!F32=5),AND('VALORACIÓN CON CONTROLES'!E31=3,'ANALISIS DE RIESGOS'!F32=4),AND('VALORACIÓN CON CONTROLES'!E31=3,'ANALISIS DE RIESGOS'!F32=5),AND('VALORACIÓN CON CONTROLES'!E31=2,'ANALISIS DE RIESGOS'!F32=5)),"ZONA RIESGO EXTREMO")))),0)</f>
        <v>0</v>
      </c>
      <c r="Q37" s="273" t="str">
        <f>IF(AND('VALORACIÓN CON CONTROLES'!E31&gt;0,'VALORACIÓN CON CONTROLES'!F31&gt;0),IF(OR(AND('VALORACIÓN CON CONTROLES'!E31=1,'VALORACIÓN CON CONTROLES'!F31=1),AND('VALORACIÓN CON CONTROLES'!E31=2,'VALORACIÓN CON CONTROLES'!F31=1),AND('VALORACIÓN CON CONTROLES'!E31=3,'VALORACIÓN CON CONTROLES'!F31=1),AND('VALORACIÓN CON CONTROLES'!E31=1,'VALORACIÓN CON CONTROLES'!F31=2),AND('VALORACIÓN CON CONTROLES'!E31=2,'VALORACIÓN CON CONTROLES'!F31=2)),"ZONA RIESGO BAJA",IF(OR(AND('VALORACIÓN CON CONTROLES'!E31=4,'VALORACIÓN CON CONTROLES'!F31=1),AND('VALORACIÓN CON CONTROLES'!E31=3,'VALORACIÓN CON CONTROLES'!F31=2),AND('VALORACIÓN CON CONTROLES'!E31=2,'VALORACIÓN CON CONTROLES'!F31=3),AND('VALORACIÓN CON CONTROLES'!E31=1,'VALORACIÓN CON CONTROLES'!F31=3)),"ZONA RIESGO MODERADO",IF(OR(AND('VALORACIÓN CON CONTROLES'!E31=5,'VALORACIÓN CON CONTROLES'!F31=1),AND('VALORACIÓN CON CONTROLES'!E31=5,'VALORACIÓN CON CONTROLES'!F31=2),AND('VALORACIÓN CON CONTROLES'!E31=4,'VALORACIÓN CON CONTROLES'!F31=2),AND('VALORACIÓN CON CONTROLES'!E31=4,'VALORACIÓN CON CONTROLES'!F31=3),AND('VALORACIÓN CON CONTROLES'!E31=3,'VALORACIÓN CON CONTROLES'!F31=3),AND('VALORACIÓN CON CONTROLES'!E31=2,'VALORACIÓN CON CONTROLES'!F31=4),AND('VALORACIÓN CON CONTROLES'!E31=1,'VALORACIÓN CON CONTROLES'!F31=4),AND('VALORACIÓN CON CONTROLES'!E31=1,'VALORACIÓN CON CONTROLES'!F31=5)),"ZONA RIESGO ALTO",IF(OR(AND('VALORACIÓN CON CONTROLES'!E31=5,'VALORACIÓN CON CONTROLES'!F31=3),AND('VALORACIÓN CON CONTROLES'!E31=5,'VALORACIÓN CON CONTROLES'!F31=4),AND('VALORACIÓN CON CONTROLES'!E31=5,'VALORACIÓN CON CONTROLES'!F31=5),AND('VALORACIÓN CON CONTROLES'!E31=4,'VALORACIÓN CON CONTROLES'!F31=4),AND('VALORACIÓN CON CONTROLES'!E31=4,'VALORACIÓN CON CONTROLES'!F31=5),AND('VALORACIÓN CON CONTROLES'!E31=3,'VALORACIÓN CON CONTROLES'!F31=4),AND('VALORACIÓN CON CONTROLES'!E31=3,'VALORACIÓN CON CONTROLES'!F31=5),AND('VALORACIÓN CON CONTROLES'!E31=2,'VALORACIÓN CON CONTROLES'!F31=5)),"ZONA RIESGO EXTREMO")))),0)</f>
        <v>ZONA RIESGO EXTREMO</v>
      </c>
      <c r="R37" s="304"/>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row>
    <row r="38" spans="1:63" x14ac:dyDescent="0.2">
      <c r="A38" s="255"/>
      <c r="B38" s="255"/>
      <c r="C38" s="255"/>
      <c r="D38" s="255"/>
      <c r="E38" s="255"/>
      <c r="F38" s="255"/>
      <c r="G38" s="255"/>
      <c r="H38" s="255"/>
      <c r="I38" s="255"/>
      <c r="J38" s="255"/>
      <c r="K38" s="269">
        <v>28</v>
      </c>
      <c r="L38" s="304"/>
      <c r="M38" s="229">
        <v>17</v>
      </c>
      <c r="N38" s="322">
        <f>IF(AND('VALORACIÓN CON CONTROLES'!E32=0,'VALORACIÓN CON CONTROLES'!F32=0),'ANALISIS DE RIESGOS'!H33,0)</f>
        <v>0</v>
      </c>
      <c r="O38" s="304">
        <f>IF(AND('VALORACIÓN CON CONTROLES'!E32=0,'VALORACIÓN CON CONTROLES'!F32&gt;0),IF(OR(AND('ANALISIS DE RIESGOS'!E33=1,'VALORACIÓN CON CONTROLES'!F32=1),AND('ANALISIS DE RIESGOS'!E33=2,'VALORACIÓN CON CONTROLES'!F32=1),AND('ANALISIS DE RIESGOS'!E33=3,'VALORACIÓN CON CONTROLES'!F32=1),AND('ANALISIS DE RIESGOS'!E33=1,'VALORACIÓN CON CONTROLES'!F32=2),AND('ANALISIS DE RIESGOS'!E33=2,'VALORACIÓN CON CONTROLES'!F32=2)),"ZONA RIESGO BAJA",IF(OR(AND('ANALISIS DE RIESGOS'!E33=4,'VALORACIÓN CON CONTROLES'!F32=1),AND('ANALISIS DE RIESGOS'!E33=3,'VALORACIÓN CON CONTROLES'!F32=2),AND('ANALISIS DE RIESGOS'!E33=2,'VALORACIÓN CON CONTROLES'!F32=3),AND('ANALISIS DE RIESGOS'!E33=1,'VALORACIÓN CON CONTROLES'!F32=3)),"ZONA RIESGO MODERADO",IF(OR(AND('ANALISIS DE RIESGOS'!E33=5,'VALORACIÓN CON CONTROLES'!F32=1),AND('ANALISIS DE RIESGOS'!E33=5,'VALORACIÓN CON CONTROLES'!F32=2),AND('ANALISIS DE RIESGOS'!E33=4,'VALORACIÓN CON CONTROLES'!F32=2),AND('ANALISIS DE RIESGOS'!E33=4,'VALORACIÓN CON CONTROLES'!F32=3),AND('ANALISIS DE RIESGOS'!E33=3,'VALORACIÓN CON CONTROLES'!F32=3),AND('ANALISIS DE RIESGOS'!E33=2,'VALORACIÓN CON CONTROLES'!F32=4),AND('ANALISIS DE RIESGOS'!E33=1,'VALORACIÓN CON CONTROLES'!F32=4),AND('ANALISIS DE RIESGOS'!E33=1,'VALORACIÓN CON CONTROLES'!F32=5)),"ZONA RIESGO ALTO",IF(OR(AND('ANALISIS DE RIESGOS'!E33=5,'VALORACIÓN CON CONTROLES'!F32=3),AND('ANALISIS DE RIESGOS'!E33=5,'VALORACIÓN CON CONTROLES'!F32=4),AND('ANALISIS DE RIESGOS'!E33=5,'VALORACIÓN CON CONTROLES'!F32=5),AND('ANALISIS DE RIESGOS'!E33=4,'VALORACIÓN CON CONTROLES'!F32=4),AND('ANALISIS DE RIESGOS'!E33=4,'VALORACIÓN CON CONTROLES'!F32=5),AND('ANALISIS DE RIESGOS'!E33=3,'VALORACIÓN CON CONTROLES'!F32=4),AND('ANALISIS DE RIESGOS'!E33=3,'VALORACIÓN CON CONTROLES'!F32=5),AND('ANALISIS DE RIESGOS'!E33=2,'VALORACIÓN CON CONTROLES'!F32=5)),"ZONA RIESGO EXTREMO")))),0)</f>
        <v>0</v>
      </c>
      <c r="P38" s="304">
        <f>IF(AND('VALORACIÓN CON CONTROLES'!E32&gt;0,'VALORACIÓN CON CONTROLES'!F32=0),IF(OR(AND('VALORACIÓN CON CONTROLES'!E32=1,'ANALISIS DE RIESGOS'!F33=1),AND('VALORACIÓN CON CONTROLES'!E32=2,'ANALISIS DE RIESGOS'!F33=1),AND('VALORACIÓN CON CONTROLES'!E32=3,'ANALISIS DE RIESGOS'!F33=1),AND('VALORACIÓN CON CONTROLES'!E32=1,'ANALISIS DE RIESGOS'!F33=2),AND('VALORACIÓN CON CONTROLES'!E32=2,'ANALISIS DE RIESGOS'!F33=2)),"ZONA RIESGO BAJA",IF(OR(AND('VALORACIÓN CON CONTROLES'!E32=4,'ANALISIS DE RIESGOS'!F33=1),AND('VALORACIÓN CON CONTROLES'!E32=3,'ANALISIS DE RIESGOS'!F33=2),AND('VALORACIÓN CON CONTROLES'!E32=2,'ANALISIS DE RIESGOS'!F33=3),AND('VALORACIÓN CON CONTROLES'!E32=1,'ANALISIS DE RIESGOS'!F33=3)),"ZONA RIESGO MODERADO",IF(OR(AND('VALORACIÓN CON CONTROLES'!E32=5,'ANALISIS DE RIESGOS'!F33=1),AND('VALORACIÓN CON CONTROLES'!E32=5,'ANALISIS DE RIESGOS'!F33=2),AND('VALORACIÓN CON CONTROLES'!E32=4,'ANALISIS DE RIESGOS'!F33=2),AND('VALORACIÓN CON CONTROLES'!E32=4,'ANALISIS DE RIESGOS'!F33=3),AND('VALORACIÓN CON CONTROLES'!E32=3,'ANALISIS DE RIESGOS'!F33=3),AND('VALORACIÓN CON CONTROLES'!E32=2,'ANALISIS DE RIESGOS'!F33=4),AND('VALORACIÓN CON CONTROLES'!E32=1,'ANALISIS DE RIESGOS'!F33=4),AND('VALORACIÓN CON CONTROLES'!E32=1,'ANALISIS DE RIESGOS'!F33=5)),"ZONA RIESGO ALTO",IF(OR(AND('VALORACIÓN CON CONTROLES'!E32=5,'ANALISIS DE RIESGOS'!F33=3),AND('VALORACIÓN CON CONTROLES'!E32=5,'ANALISIS DE RIESGOS'!F33=4),AND('VALORACIÓN CON CONTROLES'!E32=5,'ANALISIS DE RIESGOS'!F33=5),AND('VALORACIÓN CON CONTROLES'!E32=4,'ANALISIS DE RIESGOS'!F33=4),AND('VALORACIÓN CON CONTROLES'!E32=4,'ANALISIS DE RIESGOS'!F33=5),AND('VALORACIÓN CON CONTROLES'!E32=3,'ANALISIS DE RIESGOS'!F33=4),AND('VALORACIÓN CON CONTROLES'!E32=3,'ANALISIS DE RIESGOS'!F33=5),AND('VALORACIÓN CON CONTROLES'!E32=2,'ANALISIS DE RIESGOS'!F33=5)),"ZONA RIESGO EXTREMO")))),0)</f>
        <v>0</v>
      </c>
      <c r="Q38" s="273" t="str">
        <f>IF(AND('VALORACIÓN CON CONTROLES'!E32&gt;0,'VALORACIÓN CON CONTROLES'!F32&gt;0),IF(OR(AND('VALORACIÓN CON CONTROLES'!E32=1,'VALORACIÓN CON CONTROLES'!F32=1),AND('VALORACIÓN CON CONTROLES'!E32=2,'VALORACIÓN CON CONTROLES'!F32=1),AND('VALORACIÓN CON CONTROLES'!E32=3,'VALORACIÓN CON CONTROLES'!F32=1),AND('VALORACIÓN CON CONTROLES'!E32=1,'VALORACIÓN CON CONTROLES'!F32=2),AND('VALORACIÓN CON CONTROLES'!E32=2,'VALORACIÓN CON CONTROLES'!F32=2)),"ZONA RIESGO BAJA",IF(OR(AND('VALORACIÓN CON CONTROLES'!E32=4,'VALORACIÓN CON CONTROLES'!F32=1),AND('VALORACIÓN CON CONTROLES'!E32=3,'VALORACIÓN CON CONTROLES'!F32=2),AND('VALORACIÓN CON CONTROLES'!E32=2,'VALORACIÓN CON CONTROLES'!F32=3),AND('VALORACIÓN CON CONTROLES'!E32=1,'VALORACIÓN CON CONTROLES'!F32=3)),"ZONA RIESGO MODERADO",IF(OR(AND('VALORACIÓN CON CONTROLES'!E32=5,'VALORACIÓN CON CONTROLES'!F32=1),AND('VALORACIÓN CON CONTROLES'!E32=5,'VALORACIÓN CON CONTROLES'!F32=2),AND('VALORACIÓN CON CONTROLES'!E32=4,'VALORACIÓN CON CONTROLES'!F32=2),AND('VALORACIÓN CON CONTROLES'!E32=4,'VALORACIÓN CON CONTROLES'!F32=3),AND('VALORACIÓN CON CONTROLES'!E32=3,'VALORACIÓN CON CONTROLES'!F32=3),AND('VALORACIÓN CON CONTROLES'!E32=2,'VALORACIÓN CON CONTROLES'!F32=4),AND('VALORACIÓN CON CONTROLES'!E32=1,'VALORACIÓN CON CONTROLES'!F32=4),AND('VALORACIÓN CON CONTROLES'!E32=1,'VALORACIÓN CON CONTROLES'!F32=5)),"ZONA RIESGO ALTO",IF(OR(AND('VALORACIÓN CON CONTROLES'!E32=5,'VALORACIÓN CON CONTROLES'!F32=3),AND('VALORACIÓN CON CONTROLES'!E32=5,'VALORACIÓN CON CONTROLES'!F32=4),AND('VALORACIÓN CON CONTROLES'!E32=5,'VALORACIÓN CON CONTROLES'!F32=5),AND('VALORACIÓN CON CONTROLES'!E32=4,'VALORACIÓN CON CONTROLES'!F32=4),AND('VALORACIÓN CON CONTROLES'!E32=4,'VALORACIÓN CON CONTROLES'!F32=5),AND('VALORACIÓN CON CONTROLES'!E32=3,'VALORACIÓN CON CONTROLES'!F32=4),AND('VALORACIÓN CON CONTROLES'!E32=3,'VALORACIÓN CON CONTROLES'!F32=5),AND('VALORACIÓN CON CONTROLES'!E32=2,'VALORACIÓN CON CONTROLES'!F32=5)),"ZONA RIESGO EXTREMO")))),0)</f>
        <v>ZONA RIESGO ALTO</v>
      </c>
      <c r="R38" s="304"/>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row>
    <row r="39" spans="1:63" x14ac:dyDescent="0.2">
      <c r="A39" s="255"/>
      <c r="B39" s="255"/>
      <c r="C39" s="255"/>
      <c r="D39" s="255"/>
      <c r="E39" s="255"/>
      <c r="F39" s="255"/>
      <c r="G39" s="255"/>
      <c r="H39" s="255"/>
      <c r="I39" s="255"/>
      <c r="J39" s="255"/>
      <c r="K39" s="269">
        <v>29</v>
      </c>
      <c r="L39" s="304"/>
      <c r="M39" s="229">
        <v>18</v>
      </c>
      <c r="N39" s="322">
        <f>IF(AND('VALORACIÓN CON CONTROLES'!E33=0,'VALORACIÓN CON CONTROLES'!F33=0),'ANALISIS DE RIESGOS'!H34,0)</f>
        <v>0</v>
      </c>
      <c r="O39" s="304">
        <f>IF(AND('VALORACIÓN CON CONTROLES'!E33=0,'VALORACIÓN CON CONTROLES'!F33&gt;0),IF(OR(AND('ANALISIS DE RIESGOS'!E34=1,'VALORACIÓN CON CONTROLES'!F33=1),AND('ANALISIS DE RIESGOS'!E34=2,'VALORACIÓN CON CONTROLES'!F33=1),AND('ANALISIS DE RIESGOS'!E34=3,'VALORACIÓN CON CONTROLES'!F33=1),AND('ANALISIS DE RIESGOS'!E34=1,'VALORACIÓN CON CONTROLES'!F33=2),AND('ANALISIS DE RIESGOS'!E34=2,'VALORACIÓN CON CONTROLES'!F33=2)),"ZONA RIESGO BAJA",IF(OR(AND('ANALISIS DE RIESGOS'!E34=4,'VALORACIÓN CON CONTROLES'!F33=1),AND('ANALISIS DE RIESGOS'!E34=3,'VALORACIÓN CON CONTROLES'!F33=2),AND('ANALISIS DE RIESGOS'!E34=2,'VALORACIÓN CON CONTROLES'!F33=3),AND('ANALISIS DE RIESGOS'!E34=1,'VALORACIÓN CON CONTROLES'!F33=3)),"ZONA RIESGO MODERADO",IF(OR(AND('ANALISIS DE RIESGOS'!E34=5,'VALORACIÓN CON CONTROLES'!F33=1),AND('ANALISIS DE RIESGOS'!E34=5,'VALORACIÓN CON CONTROLES'!F33=2),AND('ANALISIS DE RIESGOS'!E34=4,'VALORACIÓN CON CONTROLES'!F33=2),AND('ANALISIS DE RIESGOS'!E34=4,'VALORACIÓN CON CONTROLES'!F33=3),AND('ANALISIS DE RIESGOS'!E34=3,'VALORACIÓN CON CONTROLES'!F33=3),AND('ANALISIS DE RIESGOS'!E34=2,'VALORACIÓN CON CONTROLES'!F33=4),AND('ANALISIS DE RIESGOS'!E34=1,'VALORACIÓN CON CONTROLES'!F33=4),AND('ANALISIS DE RIESGOS'!E34=1,'VALORACIÓN CON CONTROLES'!F33=5)),"ZONA RIESGO ALTO",IF(OR(AND('ANALISIS DE RIESGOS'!E34=5,'VALORACIÓN CON CONTROLES'!F33=3),AND('ANALISIS DE RIESGOS'!E34=5,'VALORACIÓN CON CONTROLES'!F33=4),AND('ANALISIS DE RIESGOS'!E34=5,'VALORACIÓN CON CONTROLES'!F33=5),AND('ANALISIS DE RIESGOS'!E34=4,'VALORACIÓN CON CONTROLES'!F33=4),AND('ANALISIS DE RIESGOS'!E34=4,'VALORACIÓN CON CONTROLES'!F33=5),AND('ANALISIS DE RIESGOS'!E34=3,'VALORACIÓN CON CONTROLES'!F33=4),AND('ANALISIS DE RIESGOS'!E34=3,'VALORACIÓN CON CONTROLES'!F33=5),AND('ANALISIS DE RIESGOS'!E34=2,'VALORACIÓN CON CONTROLES'!F33=5)),"ZONA RIESGO EXTREMO")))),0)</f>
        <v>0</v>
      </c>
      <c r="P39" s="304">
        <f>IF(AND('VALORACIÓN CON CONTROLES'!E33&gt;0,'VALORACIÓN CON CONTROLES'!F33=0),IF(OR(AND('VALORACIÓN CON CONTROLES'!E33=1,'ANALISIS DE RIESGOS'!F34=1),AND('VALORACIÓN CON CONTROLES'!E33=2,'ANALISIS DE RIESGOS'!F34=1),AND('VALORACIÓN CON CONTROLES'!E33=3,'ANALISIS DE RIESGOS'!F34=1),AND('VALORACIÓN CON CONTROLES'!E33=1,'ANALISIS DE RIESGOS'!F34=2),AND('VALORACIÓN CON CONTROLES'!E33=2,'ANALISIS DE RIESGOS'!F34=2)),"ZONA RIESGO BAJA",IF(OR(AND('VALORACIÓN CON CONTROLES'!E33=4,'ANALISIS DE RIESGOS'!F34=1),AND('VALORACIÓN CON CONTROLES'!E33=3,'ANALISIS DE RIESGOS'!F34=2),AND('VALORACIÓN CON CONTROLES'!E33=2,'ANALISIS DE RIESGOS'!F34=3),AND('VALORACIÓN CON CONTROLES'!E33=1,'ANALISIS DE RIESGOS'!F34=3)),"ZONA RIESGO MODERADO",IF(OR(AND('VALORACIÓN CON CONTROLES'!E33=5,'ANALISIS DE RIESGOS'!F34=1),AND('VALORACIÓN CON CONTROLES'!E33=5,'ANALISIS DE RIESGOS'!F34=2),AND('VALORACIÓN CON CONTROLES'!E33=4,'ANALISIS DE RIESGOS'!F34=2),AND('VALORACIÓN CON CONTROLES'!E33=4,'ANALISIS DE RIESGOS'!F34=3),AND('VALORACIÓN CON CONTROLES'!E33=3,'ANALISIS DE RIESGOS'!F34=3),AND('VALORACIÓN CON CONTROLES'!E33=2,'ANALISIS DE RIESGOS'!F34=4),AND('VALORACIÓN CON CONTROLES'!E33=1,'ANALISIS DE RIESGOS'!F34=4),AND('VALORACIÓN CON CONTROLES'!E33=1,'ANALISIS DE RIESGOS'!F34=5)),"ZONA RIESGO ALTO",IF(OR(AND('VALORACIÓN CON CONTROLES'!E33=5,'ANALISIS DE RIESGOS'!F34=3),AND('VALORACIÓN CON CONTROLES'!E33=5,'ANALISIS DE RIESGOS'!F34=4),AND('VALORACIÓN CON CONTROLES'!E33=5,'ANALISIS DE RIESGOS'!F34=5),AND('VALORACIÓN CON CONTROLES'!E33=4,'ANALISIS DE RIESGOS'!F34=4),AND('VALORACIÓN CON CONTROLES'!E33=4,'ANALISIS DE RIESGOS'!F34=5),AND('VALORACIÓN CON CONTROLES'!E33=3,'ANALISIS DE RIESGOS'!F34=4),AND('VALORACIÓN CON CONTROLES'!E33=3,'ANALISIS DE RIESGOS'!F34=5),AND('VALORACIÓN CON CONTROLES'!E33=2,'ANALISIS DE RIESGOS'!F34=5)),"ZONA RIESGO EXTREMO")))),0)</f>
        <v>0</v>
      </c>
      <c r="Q39" s="273" t="str">
        <f>IF(AND('VALORACIÓN CON CONTROLES'!E33&gt;0,'VALORACIÓN CON CONTROLES'!F33&gt;0),IF(OR(AND('VALORACIÓN CON CONTROLES'!E33=1,'VALORACIÓN CON CONTROLES'!F33=1),AND('VALORACIÓN CON CONTROLES'!E33=2,'VALORACIÓN CON CONTROLES'!F33=1),AND('VALORACIÓN CON CONTROLES'!E33=3,'VALORACIÓN CON CONTROLES'!F33=1),AND('VALORACIÓN CON CONTROLES'!E33=1,'VALORACIÓN CON CONTROLES'!F33=2),AND('VALORACIÓN CON CONTROLES'!E33=2,'VALORACIÓN CON CONTROLES'!F33=2)),"ZONA RIESGO BAJA",IF(OR(AND('VALORACIÓN CON CONTROLES'!E33=4,'VALORACIÓN CON CONTROLES'!F33=1),AND('VALORACIÓN CON CONTROLES'!E33=3,'VALORACIÓN CON CONTROLES'!F33=2),AND('VALORACIÓN CON CONTROLES'!E33=2,'VALORACIÓN CON CONTROLES'!F33=3),AND('VALORACIÓN CON CONTROLES'!E33=1,'VALORACIÓN CON CONTROLES'!F33=3)),"ZONA RIESGO MODERADO",IF(OR(AND('VALORACIÓN CON CONTROLES'!E33=5,'VALORACIÓN CON CONTROLES'!F33=1),AND('VALORACIÓN CON CONTROLES'!E33=5,'VALORACIÓN CON CONTROLES'!F33=2),AND('VALORACIÓN CON CONTROLES'!E33=4,'VALORACIÓN CON CONTROLES'!F33=2),AND('VALORACIÓN CON CONTROLES'!E33=4,'VALORACIÓN CON CONTROLES'!F33=3),AND('VALORACIÓN CON CONTROLES'!E33=3,'VALORACIÓN CON CONTROLES'!F33=3),AND('VALORACIÓN CON CONTROLES'!E33=2,'VALORACIÓN CON CONTROLES'!F33=4),AND('VALORACIÓN CON CONTROLES'!E33=1,'VALORACIÓN CON CONTROLES'!F33=4),AND('VALORACIÓN CON CONTROLES'!E33=1,'VALORACIÓN CON CONTROLES'!F33=5)),"ZONA RIESGO ALTO",IF(OR(AND('VALORACIÓN CON CONTROLES'!E33=5,'VALORACIÓN CON CONTROLES'!F33=3),AND('VALORACIÓN CON CONTROLES'!E33=5,'VALORACIÓN CON CONTROLES'!F33=4),AND('VALORACIÓN CON CONTROLES'!E33=5,'VALORACIÓN CON CONTROLES'!F33=5),AND('VALORACIÓN CON CONTROLES'!E33=4,'VALORACIÓN CON CONTROLES'!F33=4),AND('VALORACIÓN CON CONTROLES'!E33=4,'VALORACIÓN CON CONTROLES'!F33=5),AND('VALORACIÓN CON CONTROLES'!E33=3,'VALORACIÓN CON CONTROLES'!F33=4),AND('VALORACIÓN CON CONTROLES'!E33=3,'VALORACIÓN CON CONTROLES'!F33=5),AND('VALORACIÓN CON CONTROLES'!E33=2,'VALORACIÓN CON CONTROLES'!F33=5)),"ZONA RIESGO EXTREMO")))),0)</f>
        <v>ZONA RIESGO BAJA</v>
      </c>
      <c r="R39" s="304"/>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row>
    <row r="40" spans="1:63" ht="15" thickBot="1" x14ac:dyDescent="0.25">
      <c r="A40" s="255"/>
      <c r="B40" s="255"/>
      <c r="C40" s="255"/>
      <c r="D40" s="255"/>
      <c r="E40" s="255"/>
      <c r="F40" s="255"/>
      <c r="G40" s="255"/>
      <c r="H40" s="255"/>
      <c r="I40" s="255"/>
      <c r="J40" s="255"/>
      <c r="K40" s="276">
        <v>30</v>
      </c>
      <c r="L40" s="255"/>
      <c r="M40" s="229">
        <v>19</v>
      </c>
      <c r="N40" s="322">
        <f>IF(AND('VALORACIÓN CON CONTROLES'!E34=0,'VALORACIÓN CON CONTROLES'!F34=0),'ANALISIS DE RIESGOS'!H38,0)</f>
        <v>0</v>
      </c>
      <c r="O40" s="304">
        <f>IF(AND('VALORACIÓN CON CONTROLES'!E34=0,'VALORACIÓN CON CONTROLES'!F34&gt;0),IF(OR(AND('ANALISIS DE RIESGOS'!E38=1,'VALORACIÓN CON CONTROLES'!F34=1),AND('ANALISIS DE RIESGOS'!E38=2,'VALORACIÓN CON CONTROLES'!F34=1),AND('ANALISIS DE RIESGOS'!E38=3,'VALORACIÓN CON CONTROLES'!F34=1),AND('ANALISIS DE RIESGOS'!E38=1,'VALORACIÓN CON CONTROLES'!F34=2),AND('ANALISIS DE RIESGOS'!E38=2,'VALORACIÓN CON CONTROLES'!F34=2)),"ZONA RIESGO BAJA",IF(OR(AND('ANALISIS DE RIESGOS'!E38=4,'VALORACIÓN CON CONTROLES'!F34=1),AND('ANALISIS DE RIESGOS'!E38=3,'VALORACIÓN CON CONTROLES'!F34=2),AND('ANALISIS DE RIESGOS'!E38=2,'VALORACIÓN CON CONTROLES'!F34=3),AND('ANALISIS DE RIESGOS'!E38=1,'VALORACIÓN CON CONTROLES'!F34=3)),"ZONA RIESGO MODERADO",IF(OR(AND('ANALISIS DE RIESGOS'!E38=5,'VALORACIÓN CON CONTROLES'!F34=1),AND('ANALISIS DE RIESGOS'!E38=5,'VALORACIÓN CON CONTROLES'!F34=2),AND('ANALISIS DE RIESGOS'!E38=4,'VALORACIÓN CON CONTROLES'!F34=2),AND('ANALISIS DE RIESGOS'!E38=4,'VALORACIÓN CON CONTROLES'!F34=3),AND('ANALISIS DE RIESGOS'!E38=3,'VALORACIÓN CON CONTROLES'!F34=3),AND('ANALISIS DE RIESGOS'!E38=2,'VALORACIÓN CON CONTROLES'!F34=4),AND('ANALISIS DE RIESGOS'!E38=1,'VALORACIÓN CON CONTROLES'!F34=4),AND('ANALISIS DE RIESGOS'!E38=1,'VALORACIÓN CON CONTROLES'!F34=5)),"ZONA RIESGO ALTO",IF(OR(AND('ANALISIS DE RIESGOS'!E38=5,'VALORACIÓN CON CONTROLES'!F34=3),AND('ANALISIS DE RIESGOS'!E38=5,'VALORACIÓN CON CONTROLES'!F34=4),AND('ANALISIS DE RIESGOS'!E38=5,'VALORACIÓN CON CONTROLES'!F34=5),AND('ANALISIS DE RIESGOS'!E38=4,'VALORACIÓN CON CONTROLES'!F34=4),AND('ANALISIS DE RIESGOS'!E38=4,'VALORACIÓN CON CONTROLES'!F34=5),AND('ANALISIS DE RIESGOS'!E38=3,'VALORACIÓN CON CONTROLES'!F34=4),AND('ANALISIS DE RIESGOS'!E38=3,'VALORACIÓN CON CONTROLES'!F34=5),AND('ANALISIS DE RIESGOS'!E38=2,'VALORACIÓN CON CONTROLES'!F34=5)),"ZONA RIESGO EXTREMO")))),0)</f>
        <v>0</v>
      </c>
      <c r="P40" s="304">
        <f>IF(AND('VALORACIÓN CON CONTROLES'!E34&gt;0,'VALORACIÓN CON CONTROLES'!F34=0),IF(OR(AND('VALORACIÓN CON CONTROLES'!E34=1,'ANALISIS DE RIESGOS'!F38=1),AND('VALORACIÓN CON CONTROLES'!E34=2,'ANALISIS DE RIESGOS'!F38=1),AND('VALORACIÓN CON CONTROLES'!E34=3,'ANALISIS DE RIESGOS'!F38=1),AND('VALORACIÓN CON CONTROLES'!E34=1,'ANALISIS DE RIESGOS'!F38=2),AND('VALORACIÓN CON CONTROLES'!E34=2,'ANALISIS DE RIESGOS'!F38=2)),"ZONA RIESGO BAJA",IF(OR(AND('VALORACIÓN CON CONTROLES'!E34=4,'ANALISIS DE RIESGOS'!F38=1),AND('VALORACIÓN CON CONTROLES'!E34=3,'ANALISIS DE RIESGOS'!F38=2),AND('VALORACIÓN CON CONTROLES'!E34=2,'ANALISIS DE RIESGOS'!F38=3),AND('VALORACIÓN CON CONTROLES'!E34=1,'ANALISIS DE RIESGOS'!F38=3)),"ZONA RIESGO MODERADO",IF(OR(AND('VALORACIÓN CON CONTROLES'!E34=5,'ANALISIS DE RIESGOS'!F38=1),AND('VALORACIÓN CON CONTROLES'!E34=5,'ANALISIS DE RIESGOS'!F38=2),AND('VALORACIÓN CON CONTROLES'!E34=4,'ANALISIS DE RIESGOS'!F38=2),AND('VALORACIÓN CON CONTROLES'!E34=4,'ANALISIS DE RIESGOS'!F38=3),AND('VALORACIÓN CON CONTROLES'!E34=3,'ANALISIS DE RIESGOS'!F38=3),AND('VALORACIÓN CON CONTROLES'!E34=2,'ANALISIS DE RIESGOS'!F38=4),AND('VALORACIÓN CON CONTROLES'!E34=1,'ANALISIS DE RIESGOS'!F38=4),AND('VALORACIÓN CON CONTROLES'!E34=1,'ANALISIS DE RIESGOS'!F38=5)),"ZONA RIESGO ALTO",IF(OR(AND('VALORACIÓN CON CONTROLES'!E34=5,'ANALISIS DE RIESGOS'!F38=3),AND('VALORACIÓN CON CONTROLES'!E34=5,'ANALISIS DE RIESGOS'!F38=4),AND('VALORACIÓN CON CONTROLES'!E34=5,'ANALISIS DE RIESGOS'!F38=5),AND('VALORACIÓN CON CONTROLES'!E34=4,'ANALISIS DE RIESGOS'!F38=4),AND('VALORACIÓN CON CONTROLES'!E34=4,'ANALISIS DE RIESGOS'!F38=5),AND('VALORACIÓN CON CONTROLES'!E34=3,'ANALISIS DE RIESGOS'!F38=4),AND('VALORACIÓN CON CONTROLES'!E34=3,'ANALISIS DE RIESGOS'!F38=5),AND('VALORACIÓN CON CONTROLES'!E34=2,'ANALISIS DE RIESGOS'!F38=5)),"ZONA RIESGO EXTREMO")))),0)</f>
        <v>0</v>
      </c>
      <c r="Q40" s="273" t="str">
        <f>IF(AND('VALORACIÓN CON CONTROLES'!E34&gt;0,'VALORACIÓN CON CONTROLES'!F34&gt;0),IF(OR(AND('VALORACIÓN CON CONTROLES'!E34=1,'VALORACIÓN CON CONTROLES'!F34=1),AND('VALORACIÓN CON CONTROLES'!E34=2,'VALORACIÓN CON CONTROLES'!F34=1),AND('VALORACIÓN CON CONTROLES'!E34=3,'VALORACIÓN CON CONTROLES'!F34=1),AND('VALORACIÓN CON CONTROLES'!E34=1,'VALORACIÓN CON CONTROLES'!F34=2),AND('VALORACIÓN CON CONTROLES'!E34=2,'VALORACIÓN CON CONTROLES'!F34=2)),"ZONA RIESGO BAJA",IF(OR(AND('VALORACIÓN CON CONTROLES'!E34=4,'VALORACIÓN CON CONTROLES'!F34=1),AND('VALORACIÓN CON CONTROLES'!E34=3,'VALORACIÓN CON CONTROLES'!F34=2),AND('VALORACIÓN CON CONTROLES'!E34=2,'VALORACIÓN CON CONTROLES'!F34=3),AND('VALORACIÓN CON CONTROLES'!E34=1,'VALORACIÓN CON CONTROLES'!F34=3)),"ZONA RIESGO MODERADO",IF(OR(AND('VALORACIÓN CON CONTROLES'!E34=5,'VALORACIÓN CON CONTROLES'!F34=1),AND('VALORACIÓN CON CONTROLES'!E34=5,'VALORACIÓN CON CONTROLES'!F34=2),AND('VALORACIÓN CON CONTROLES'!E34=4,'VALORACIÓN CON CONTROLES'!F34=2),AND('VALORACIÓN CON CONTROLES'!E34=4,'VALORACIÓN CON CONTROLES'!F34=3),AND('VALORACIÓN CON CONTROLES'!E34=3,'VALORACIÓN CON CONTROLES'!F34=3),AND('VALORACIÓN CON CONTROLES'!E34=2,'VALORACIÓN CON CONTROLES'!F34=4),AND('VALORACIÓN CON CONTROLES'!E34=1,'VALORACIÓN CON CONTROLES'!F34=4),AND('VALORACIÓN CON CONTROLES'!E34=1,'VALORACIÓN CON CONTROLES'!F34=5)),"ZONA RIESGO ALTO",IF(OR(AND('VALORACIÓN CON CONTROLES'!E34=5,'VALORACIÓN CON CONTROLES'!F34=3),AND('VALORACIÓN CON CONTROLES'!E34=5,'VALORACIÓN CON CONTROLES'!F34=4),AND('VALORACIÓN CON CONTROLES'!E34=5,'VALORACIÓN CON CONTROLES'!F34=5),AND('VALORACIÓN CON CONTROLES'!E34=4,'VALORACIÓN CON CONTROLES'!F34=4),AND('VALORACIÓN CON CONTROLES'!E34=4,'VALORACIÓN CON CONTROLES'!F34=5),AND('VALORACIÓN CON CONTROLES'!E34=3,'VALORACIÓN CON CONTROLES'!F34=4),AND('VALORACIÓN CON CONTROLES'!E34=3,'VALORACIÓN CON CONTROLES'!F34=5),AND('VALORACIÓN CON CONTROLES'!E34=2,'VALORACIÓN CON CONTROLES'!F34=5)),"ZONA RIESGO EXTREMO")))),0)</f>
        <v>ZONA RIESGO BAJA</v>
      </c>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row>
    <row r="41" spans="1:63" x14ac:dyDescent="0.2">
      <c r="A41" s="255"/>
      <c r="B41" s="255"/>
      <c r="C41" s="255"/>
      <c r="D41" s="255"/>
      <c r="E41" s="255"/>
      <c r="F41" s="255"/>
      <c r="G41" s="255"/>
      <c r="H41" s="255"/>
      <c r="I41" s="255"/>
      <c r="J41" s="255"/>
      <c r="K41" s="255"/>
      <c r="L41" s="255"/>
      <c r="M41" s="229">
        <v>20</v>
      </c>
      <c r="N41" s="322">
        <f>IF(AND('VALORACIÓN CON CONTROLES'!E35=0,'VALORACIÓN CON CONTROLES'!F35=0),'ANALISIS DE RIESGOS'!H39,0)</f>
        <v>0</v>
      </c>
      <c r="O41" s="304">
        <f>IF(AND('VALORACIÓN CON CONTROLES'!E35=0,'VALORACIÓN CON CONTROLES'!F35&gt;0),IF(OR(AND('ANALISIS DE RIESGOS'!E39=1,'VALORACIÓN CON CONTROLES'!F35=1),AND('ANALISIS DE RIESGOS'!E39=2,'VALORACIÓN CON CONTROLES'!F35=1),AND('ANALISIS DE RIESGOS'!E39=3,'VALORACIÓN CON CONTROLES'!F35=1),AND('ANALISIS DE RIESGOS'!E39=1,'VALORACIÓN CON CONTROLES'!F35=2),AND('ANALISIS DE RIESGOS'!E39=2,'VALORACIÓN CON CONTROLES'!F35=2)),"ZONA RIESGO BAJA",IF(OR(AND('ANALISIS DE RIESGOS'!E39=4,'VALORACIÓN CON CONTROLES'!F35=1),AND('ANALISIS DE RIESGOS'!E39=3,'VALORACIÓN CON CONTROLES'!F35=2),AND('ANALISIS DE RIESGOS'!E39=2,'VALORACIÓN CON CONTROLES'!F35=3),AND('ANALISIS DE RIESGOS'!E39=1,'VALORACIÓN CON CONTROLES'!F35=3)),"ZONA RIESGO MODERADO",IF(OR(AND('ANALISIS DE RIESGOS'!E39=5,'VALORACIÓN CON CONTROLES'!F35=1),AND('ANALISIS DE RIESGOS'!E39=5,'VALORACIÓN CON CONTROLES'!F35=2),AND('ANALISIS DE RIESGOS'!E39=4,'VALORACIÓN CON CONTROLES'!F35=2),AND('ANALISIS DE RIESGOS'!E39=4,'VALORACIÓN CON CONTROLES'!F35=3),AND('ANALISIS DE RIESGOS'!E39=3,'VALORACIÓN CON CONTROLES'!F35=3),AND('ANALISIS DE RIESGOS'!E39=2,'VALORACIÓN CON CONTROLES'!F35=4),AND('ANALISIS DE RIESGOS'!E39=1,'VALORACIÓN CON CONTROLES'!F35=4),AND('ANALISIS DE RIESGOS'!E39=1,'VALORACIÓN CON CONTROLES'!F35=5)),"ZONA RIESGO ALTO",IF(OR(AND('ANALISIS DE RIESGOS'!E39=5,'VALORACIÓN CON CONTROLES'!F35=3),AND('ANALISIS DE RIESGOS'!E39=5,'VALORACIÓN CON CONTROLES'!F35=4),AND('ANALISIS DE RIESGOS'!E39=5,'VALORACIÓN CON CONTROLES'!F35=5),AND('ANALISIS DE RIESGOS'!E39=4,'VALORACIÓN CON CONTROLES'!F35=4),AND('ANALISIS DE RIESGOS'!E39=4,'VALORACIÓN CON CONTROLES'!F35=5),AND('ANALISIS DE RIESGOS'!E39=3,'VALORACIÓN CON CONTROLES'!F35=4),AND('ANALISIS DE RIESGOS'!E39=3,'VALORACIÓN CON CONTROLES'!F35=5),AND('ANALISIS DE RIESGOS'!E39=2,'VALORACIÓN CON CONTROLES'!F35=5)),"ZONA RIESGO EXTREMO")))),0)</f>
        <v>0</v>
      </c>
      <c r="P41" s="304">
        <f>IF(AND('VALORACIÓN CON CONTROLES'!E35&gt;0,'VALORACIÓN CON CONTROLES'!F35=0),IF(OR(AND('VALORACIÓN CON CONTROLES'!E35=1,'ANALISIS DE RIESGOS'!F39=1),AND('VALORACIÓN CON CONTROLES'!E35=2,'ANALISIS DE RIESGOS'!F39=1),AND('VALORACIÓN CON CONTROLES'!E35=3,'ANALISIS DE RIESGOS'!F39=1),AND('VALORACIÓN CON CONTROLES'!E35=1,'ANALISIS DE RIESGOS'!F39=2),AND('VALORACIÓN CON CONTROLES'!E35=2,'ANALISIS DE RIESGOS'!F39=2)),"ZONA RIESGO BAJA",IF(OR(AND('VALORACIÓN CON CONTROLES'!E35=4,'ANALISIS DE RIESGOS'!F39=1),AND('VALORACIÓN CON CONTROLES'!E35=3,'ANALISIS DE RIESGOS'!F39=2),AND('VALORACIÓN CON CONTROLES'!E35=2,'ANALISIS DE RIESGOS'!F39=3),AND('VALORACIÓN CON CONTROLES'!E35=1,'ANALISIS DE RIESGOS'!F39=3)),"ZONA RIESGO MODERADO",IF(OR(AND('VALORACIÓN CON CONTROLES'!E35=5,'ANALISIS DE RIESGOS'!F39=1),AND('VALORACIÓN CON CONTROLES'!E35=5,'ANALISIS DE RIESGOS'!F39=2),AND('VALORACIÓN CON CONTROLES'!E35=4,'ANALISIS DE RIESGOS'!F39=2),AND('VALORACIÓN CON CONTROLES'!E35=4,'ANALISIS DE RIESGOS'!F39=3),AND('VALORACIÓN CON CONTROLES'!E35=3,'ANALISIS DE RIESGOS'!F39=3),AND('VALORACIÓN CON CONTROLES'!E35=2,'ANALISIS DE RIESGOS'!F39=4),AND('VALORACIÓN CON CONTROLES'!E35=1,'ANALISIS DE RIESGOS'!F39=4),AND('VALORACIÓN CON CONTROLES'!E35=1,'ANALISIS DE RIESGOS'!F39=5)),"ZONA RIESGO ALTO",IF(OR(AND('VALORACIÓN CON CONTROLES'!E35=5,'ANALISIS DE RIESGOS'!F39=3),AND('VALORACIÓN CON CONTROLES'!E35=5,'ANALISIS DE RIESGOS'!F39=4),AND('VALORACIÓN CON CONTROLES'!E35=5,'ANALISIS DE RIESGOS'!F39=5),AND('VALORACIÓN CON CONTROLES'!E35=4,'ANALISIS DE RIESGOS'!F39=4),AND('VALORACIÓN CON CONTROLES'!E35=4,'ANALISIS DE RIESGOS'!F39=5),AND('VALORACIÓN CON CONTROLES'!E35=3,'ANALISIS DE RIESGOS'!F39=4),AND('VALORACIÓN CON CONTROLES'!E35=3,'ANALISIS DE RIESGOS'!F39=5),AND('VALORACIÓN CON CONTROLES'!E35=2,'ANALISIS DE RIESGOS'!F39=5)),"ZONA RIESGO EXTREMO")))),0)</f>
        <v>0</v>
      </c>
      <c r="Q41" s="273" t="str">
        <f>IF(AND('VALORACIÓN CON CONTROLES'!E35&gt;0,'VALORACIÓN CON CONTROLES'!F35&gt;0),IF(OR(AND('VALORACIÓN CON CONTROLES'!E35=1,'VALORACIÓN CON CONTROLES'!F35=1),AND('VALORACIÓN CON CONTROLES'!E35=2,'VALORACIÓN CON CONTROLES'!F35=1),AND('VALORACIÓN CON CONTROLES'!E35=3,'VALORACIÓN CON CONTROLES'!F35=1),AND('VALORACIÓN CON CONTROLES'!E35=1,'VALORACIÓN CON CONTROLES'!F35=2),AND('VALORACIÓN CON CONTROLES'!E35=2,'VALORACIÓN CON CONTROLES'!F35=2)),"ZONA RIESGO BAJA",IF(OR(AND('VALORACIÓN CON CONTROLES'!E35=4,'VALORACIÓN CON CONTROLES'!F35=1),AND('VALORACIÓN CON CONTROLES'!E35=3,'VALORACIÓN CON CONTROLES'!F35=2),AND('VALORACIÓN CON CONTROLES'!E35=2,'VALORACIÓN CON CONTROLES'!F35=3),AND('VALORACIÓN CON CONTROLES'!E35=1,'VALORACIÓN CON CONTROLES'!F35=3)),"ZONA RIESGO MODERADO",IF(OR(AND('VALORACIÓN CON CONTROLES'!E35=5,'VALORACIÓN CON CONTROLES'!F35=1),AND('VALORACIÓN CON CONTROLES'!E35=5,'VALORACIÓN CON CONTROLES'!F35=2),AND('VALORACIÓN CON CONTROLES'!E35=4,'VALORACIÓN CON CONTROLES'!F35=2),AND('VALORACIÓN CON CONTROLES'!E35=4,'VALORACIÓN CON CONTROLES'!F35=3),AND('VALORACIÓN CON CONTROLES'!E35=3,'VALORACIÓN CON CONTROLES'!F35=3),AND('VALORACIÓN CON CONTROLES'!E35=2,'VALORACIÓN CON CONTROLES'!F35=4),AND('VALORACIÓN CON CONTROLES'!E35=1,'VALORACIÓN CON CONTROLES'!F35=4),AND('VALORACIÓN CON CONTROLES'!E35=1,'VALORACIÓN CON CONTROLES'!F35=5)),"ZONA RIESGO ALTO",IF(OR(AND('VALORACIÓN CON CONTROLES'!E35=5,'VALORACIÓN CON CONTROLES'!F35=3),AND('VALORACIÓN CON CONTROLES'!E35=5,'VALORACIÓN CON CONTROLES'!F35=4),AND('VALORACIÓN CON CONTROLES'!E35=5,'VALORACIÓN CON CONTROLES'!F35=5),AND('VALORACIÓN CON CONTROLES'!E35=4,'VALORACIÓN CON CONTROLES'!F35=4),AND('VALORACIÓN CON CONTROLES'!E35=4,'VALORACIÓN CON CONTROLES'!F35=5),AND('VALORACIÓN CON CONTROLES'!E35=3,'VALORACIÓN CON CONTROLES'!F35=4),AND('VALORACIÓN CON CONTROLES'!E35=3,'VALORACIÓN CON CONTROLES'!F35=5),AND('VALORACIÓN CON CONTROLES'!E35=2,'VALORACIÓN CON CONTROLES'!F35=5)),"ZONA RIESGO EXTREMO")))),0)</f>
        <v>ZONA RIESGO BAJA</v>
      </c>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row>
    <row r="42" spans="1:63" x14ac:dyDescent="0.2">
      <c r="A42" s="255"/>
      <c r="B42" s="255"/>
      <c r="C42" s="255"/>
      <c r="D42" s="255"/>
      <c r="E42" s="255"/>
      <c r="F42" s="255"/>
      <c r="G42" s="255"/>
      <c r="H42" s="255"/>
      <c r="I42" s="255"/>
      <c r="J42" s="255"/>
      <c r="K42" s="255"/>
      <c r="L42" s="255"/>
      <c r="M42" s="229">
        <v>21</v>
      </c>
      <c r="N42" s="322">
        <f>IF(AND('VALORACIÓN CON CONTROLES'!E36=0,'VALORACIÓN CON CONTROLES'!F36=0),'ANALISIS DE RIESGOS'!H40,0)</f>
        <v>0</v>
      </c>
      <c r="O42" s="304">
        <f>IF(AND('VALORACIÓN CON CONTROLES'!E36=0,'VALORACIÓN CON CONTROLES'!F36&gt;0),IF(OR(AND('ANALISIS DE RIESGOS'!E40=1,'VALORACIÓN CON CONTROLES'!F36=1),AND('ANALISIS DE RIESGOS'!E40=2,'VALORACIÓN CON CONTROLES'!F36=1),AND('ANALISIS DE RIESGOS'!E40=3,'VALORACIÓN CON CONTROLES'!F36=1),AND('ANALISIS DE RIESGOS'!E40=1,'VALORACIÓN CON CONTROLES'!F36=2),AND('ANALISIS DE RIESGOS'!E40=2,'VALORACIÓN CON CONTROLES'!F36=2)),"ZONA RIESGO BAJA",IF(OR(AND('ANALISIS DE RIESGOS'!E40=4,'VALORACIÓN CON CONTROLES'!F36=1),AND('ANALISIS DE RIESGOS'!E40=3,'VALORACIÓN CON CONTROLES'!F36=2),AND('ANALISIS DE RIESGOS'!E40=2,'VALORACIÓN CON CONTROLES'!F36=3),AND('ANALISIS DE RIESGOS'!E40=1,'VALORACIÓN CON CONTROLES'!F36=3)),"ZONA RIESGO MODERADO",IF(OR(AND('ANALISIS DE RIESGOS'!E40=5,'VALORACIÓN CON CONTROLES'!F36=1),AND('ANALISIS DE RIESGOS'!E40=5,'VALORACIÓN CON CONTROLES'!F36=2),AND('ANALISIS DE RIESGOS'!E40=4,'VALORACIÓN CON CONTROLES'!F36=2),AND('ANALISIS DE RIESGOS'!E40=4,'VALORACIÓN CON CONTROLES'!F36=3),AND('ANALISIS DE RIESGOS'!E40=3,'VALORACIÓN CON CONTROLES'!F36=3),AND('ANALISIS DE RIESGOS'!E40=2,'VALORACIÓN CON CONTROLES'!F36=4),AND('ANALISIS DE RIESGOS'!E40=1,'VALORACIÓN CON CONTROLES'!F36=4),AND('ANALISIS DE RIESGOS'!E40=1,'VALORACIÓN CON CONTROLES'!F36=5)),"ZONA RIESGO ALTO",IF(OR(AND('ANALISIS DE RIESGOS'!E40=5,'VALORACIÓN CON CONTROLES'!F36=3),AND('ANALISIS DE RIESGOS'!E40=5,'VALORACIÓN CON CONTROLES'!F36=4),AND('ANALISIS DE RIESGOS'!E40=5,'VALORACIÓN CON CONTROLES'!F36=5),AND('ANALISIS DE RIESGOS'!E40=4,'VALORACIÓN CON CONTROLES'!F36=4),AND('ANALISIS DE RIESGOS'!E40=4,'VALORACIÓN CON CONTROLES'!F36=5),AND('ANALISIS DE RIESGOS'!E40=3,'VALORACIÓN CON CONTROLES'!F36=4),AND('ANALISIS DE RIESGOS'!E40=3,'VALORACIÓN CON CONTROLES'!F36=5),AND('ANALISIS DE RIESGOS'!E40=2,'VALORACIÓN CON CONTROLES'!F36=5)),"ZONA RIESGO EXTREMO")))),0)</f>
        <v>0</v>
      </c>
      <c r="P42" s="304">
        <f>IF(AND('VALORACIÓN CON CONTROLES'!E36&gt;0,'VALORACIÓN CON CONTROLES'!F36=0),IF(OR(AND('VALORACIÓN CON CONTROLES'!E36=1,'ANALISIS DE RIESGOS'!F40=1),AND('VALORACIÓN CON CONTROLES'!E36=2,'ANALISIS DE RIESGOS'!F40=1),AND('VALORACIÓN CON CONTROLES'!E36=3,'ANALISIS DE RIESGOS'!F40=1),AND('VALORACIÓN CON CONTROLES'!E36=1,'ANALISIS DE RIESGOS'!F40=2),AND('VALORACIÓN CON CONTROLES'!E36=2,'ANALISIS DE RIESGOS'!F40=2)),"ZONA RIESGO BAJA",IF(OR(AND('VALORACIÓN CON CONTROLES'!E36=4,'ANALISIS DE RIESGOS'!F40=1),AND('VALORACIÓN CON CONTROLES'!E36=3,'ANALISIS DE RIESGOS'!F40=2),AND('VALORACIÓN CON CONTROLES'!E36=2,'ANALISIS DE RIESGOS'!F40=3),AND('VALORACIÓN CON CONTROLES'!E36=1,'ANALISIS DE RIESGOS'!F40=3)),"ZONA RIESGO MODERADO",IF(OR(AND('VALORACIÓN CON CONTROLES'!E36=5,'ANALISIS DE RIESGOS'!F40=1),AND('VALORACIÓN CON CONTROLES'!E36=5,'ANALISIS DE RIESGOS'!F40=2),AND('VALORACIÓN CON CONTROLES'!E36=4,'ANALISIS DE RIESGOS'!F40=2),AND('VALORACIÓN CON CONTROLES'!E36=4,'ANALISIS DE RIESGOS'!F40=3),AND('VALORACIÓN CON CONTROLES'!E36=3,'ANALISIS DE RIESGOS'!F40=3),AND('VALORACIÓN CON CONTROLES'!E36=2,'ANALISIS DE RIESGOS'!F40=4),AND('VALORACIÓN CON CONTROLES'!E36=1,'ANALISIS DE RIESGOS'!F40=4),AND('VALORACIÓN CON CONTROLES'!E36=1,'ANALISIS DE RIESGOS'!F40=5)),"ZONA RIESGO ALTO",IF(OR(AND('VALORACIÓN CON CONTROLES'!E36=5,'ANALISIS DE RIESGOS'!F40=3),AND('VALORACIÓN CON CONTROLES'!E36=5,'ANALISIS DE RIESGOS'!F40=4),AND('VALORACIÓN CON CONTROLES'!E36=5,'ANALISIS DE RIESGOS'!F40=5),AND('VALORACIÓN CON CONTROLES'!E36=4,'ANALISIS DE RIESGOS'!F40=4),AND('VALORACIÓN CON CONTROLES'!E36=4,'ANALISIS DE RIESGOS'!F40=5),AND('VALORACIÓN CON CONTROLES'!E36=3,'ANALISIS DE RIESGOS'!F40=4),AND('VALORACIÓN CON CONTROLES'!E36=3,'ANALISIS DE RIESGOS'!F40=5),AND('VALORACIÓN CON CONTROLES'!E36=2,'ANALISIS DE RIESGOS'!F40=5)),"ZONA RIESGO EXTREMO")))),0)</f>
        <v>0</v>
      </c>
      <c r="Q42" s="273" t="str">
        <f>IF(AND('VALORACIÓN CON CONTROLES'!E36&gt;0,'VALORACIÓN CON CONTROLES'!F36&gt;0),IF(OR(AND('VALORACIÓN CON CONTROLES'!E36=1,'VALORACIÓN CON CONTROLES'!F36=1),AND('VALORACIÓN CON CONTROLES'!E36=2,'VALORACIÓN CON CONTROLES'!F36=1),AND('VALORACIÓN CON CONTROLES'!E36=3,'VALORACIÓN CON CONTROLES'!F36=1),AND('VALORACIÓN CON CONTROLES'!E36=1,'VALORACIÓN CON CONTROLES'!F36=2),AND('VALORACIÓN CON CONTROLES'!E36=2,'VALORACIÓN CON CONTROLES'!F36=2)),"ZONA RIESGO BAJA",IF(OR(AND('VALORACIÓN CON CONTROLES'!E36=4,'VALORACIÓN CON CONTROLES'!F36=1),AND('VALORACIÓN CON CONTROLES'!E36=3,'VALORACIÓN CON CONTROLES'!F36=2),AND('VALORACIÓN CON CONTROLES'!E36=2,'VALORACIÓN CON CONTROLES'!F36=3),AND('VALORACIÓN CON CONTROLES'!E36=1,'VALORACIÓN CON CONTROLES'!F36=3)),"ZONA RIESGO MODERADO",IF(OR(AND('VALORACIÓN CON CONTROLES'!E36=5,'VALORACIÓN CON CONTROLES'!F36=1),AND('VALORACIÓN CON CONTROLES'!E36=5,'VALORACIÓN CON CONTROLES'!F36=2),AND('VALORACIÓN CON CONTROLES'!E36=4,'VALORACIÓN CON CONTROLES'!F36=2),AND('VALORACIÓN CON CONTROLES'!E36=4,'VALORACIÓN CON CONTROLES'!F36=3),AND('VALORACIÓN CON CONTROLES'!E36=3,'VALORACIÓN CON CONTROLES'!F36=3),AND('VALORACIÓN CON CONTROLES'!E36=2,'VALORACIÓN CON CONTROLES'!F36=4),AND('VALORACIÓN CON CONTROLES'!E36=1,'VALORACIÓN CON CONTROLES'!F36=4),AND('VALORACIÓN CON CONTROLES'!E36=1,'VALORACIÓN CON CONTROLES'!F36=5)),"ZONA RIESGO ALTO",IF(OR(AND('VALORACIÓN CON CONTROLES'!E36=5,'VALORACIÓN CON CONTROLES'!F36=3),AND('VALORACIÓN CON CONTROLES'!E36=5,'VALORACIÓN CON CONTROLES'!F36=4),AND('VALORACIÓN CON CONTROLES'!E36=5,'VALORACIÓN CON CONTROLES'!F36=5),AND('VALORACIÓN CON CONTROLES'!E36=4,'VALORACIÓN CON CONTROLES'!F36=4),AND('VALORACIÓN CON CONTROLES'!E36=4,'VALORACIÓN CON CONTROLES'!F36=5),AND('VALORACIÓN CON CONTROLES'!E36=3,'VALORACIÓN CON CONTROLES'!F36=4),AND('VALORACIÓN CON CONTROLES'!E36=3,'VALORACIÓN CON CONTROLES'!F36=5),AND('VALORACIÓN CON CONTROLES'!E36=2,'VALORACIÓN CON CONTROLES'!F36=5)),"ZONA RIESGO EXTREMO")))),0)</f>
        <v>ZONA RIESGO BAJA</v>
      </c>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row>
    <row r="43" spans="1:63" x14ac:dyDescent="0.2">
      <c r="A43" s="255"/>
      <c r="B43" s="255"/>
      <c r="C43" s="255"/>
      <c r="D43" s="255"/>
      <c r="E43" s="255"/>
      <c r="F43" s="255"/>
      <c r="G43" s="255"/>
      <c r="H43" s="255"/>
      <c r="I43" s="255"/>
      <c r="J43" s="255"/>
      <c r="K43" s="255"/>
      <c r="L43" s="255"/>
      <c r="M43" s="229">
        <v>22</v>
      </c>
      <c r="N43" s="322">
        <f>IF(AND('VALORACIÓN CON CONTROLES'!E40=0,'VALORACIÓN CON CONTROLES'!F40=0),'ANALISIS DE RIESGOS'!H41,0)</f>
        <v>0</v>
      </c>
      <c r="O43" s="304">
        <f>IF(AND('VALORACIÓN CON CONTROLES'!E40=0,'VALORACIÓN CON CONTROLES'!F40&gt;0),IF(OR(AND('ANALISIS DE RIESGOS'!E41=1,'VALORACIÓN CON CONTROLES'!F40=1),AND('ANALISIS DE RIESGOS'!E41=2,'VALORACIÓN CON CONTROLES'!F40=1),AND('ANALISIS DE RIESGOS'!E41=3,'VALORACIÓN CON CONTROLES'!F40=1),AND('ANALISIS DE RIESGOS'!E41=1,'VALORACIÓN CON CONTROLES'!F40=2),AND('ANALISIS DE RIESGOS'!E41=2,'VALORACIÓN CON CONTROLES'!F40=2)),"ZONA RIESGO BAJA",IF(OR(AND('ANALISIS DE RIESGOS'!E41=4,'VALORACIÓN CON CONTROLES'!F40=1),AND('ANALISIS DE RIESGOS'!E41=3,'VALORACIÓN CON CONTROLES'!F40=2),AND('ANALISIS DE RIESGOS'!E41=2,'VALORACIÓN CON CONTROLES'!F40=3),AND('ANALISIS DE RIESGOS'!E41=1,'VALORACIÓN CON CONTROLES'!F40=3)),"ZONA RIESGO MODERADO",IF(OR(AND('ANALISIS DE RIESGOS'!E41=5,'VALORACIÓN CON CONTROLES'!F40=1),AND('ANALISIS DE RIESGOS'!E41=5,'VALORACIÓN CON CONTROLES'!F40=2),AND('ANALISIS DE RIESGOS'!E41=4,'VALORACIÓN CON CONTROLES'!F40=2),AND('ANALISIS DE RIESGOS'!E41=4,'VALORACIÓN CON CONTROLES'!F40=3),AND('ANALISIS DE RIESGOS'!E41=3,'VALORACIÓN CON CONTROLES'!F40=3),AND('ANALISIS DE RIESGOS'!E41=2,'VALORACIÓN CON CONTROLES'!F40=4),AND('ANALISIS DE RIESGOS'!E41=1,'VALORACIÓN CON CONTROLES'!F40=4),AND('ANALISIS DE RIESGOS'!E41=1,'VALORACIÓN CON CONTROLES'!F40=5)),"ZONA RIESGO ALTO",IF(OR(AND('ANALISIS DE RIESGOS'!E41=5,'VALORACIÓN CON CONTROLES'!F40=3),AND('ANALISIS DE RIESGOS'!E41=5,'VALORACIÓN CON CONTROLES'!F40=4),AND('ANALISIS DE RIESGOS'!E41=5,'VALORACIÓN CON CONTROLES'!F40=5),AND('ANALISIS DE RIESGOS'!E41=4,'VALORACIÓN CON CONTROLES'!F40=4),AND('ANALISIS DE RIESGOS'!E41=4,'VALORACIÓN CON CONTROLES'!F40=5),AND('ANALISIS DE RIESGOS'!E41=3,'VALORACIÓN CON CONTROLES'!F40=4),AND('ANALISIS DE RIESGOS'!E41=3,'VALORACIÓN CON CONTROLES'!F40=5),AND('ANALISIS DE RIESGOS'!E41=2,'VALORACIÓN CON CONTROLES'!F40=5)),"ZONA RIESGO EXTREMO")))),0)</f>
        <v>0</v>
      </c>
      <c r="P43" s="304">
        <f>IF(AND('VALORACIÓN CON CONTROLES'!E40&gt;0,'VALORACIÓN CON CONTROLES'!F40=0),IF(OR(AND('VALORACIÓN CON CONTROLES'!E40=1,'ANALISIS DE RIESGOS'!F41=1),AND('VALORACIÓN CON CONTROLES'!E40=2,'ANALISIS DE RIESGOS'!F41=1),AND('VALORACIÓN CON CONTROLES'!E40=3,'ANALISIS DE RIESGOS'!F41=1),AND('VALORACIÓN CON CONTROLES'!E40=1,'ANALISIS DE RIESGOS'!F41=2),AND('VALORACIÓN CON CONTROLES'!E40=2,'ANALISIS DE RIESGOS'!F41=2)),"ZONA RIESGO BAJA",IF(OR(AND('VALORACIÓN CON CONTROLES'!E40=4,'ANALISIS DE RIESGOS'!F41=1),AND('VALORACIÓN CON CONTROLES'!E40=3,'ANALISIS DE RIESGOS'!F41=2),AND('VALORACIÓN CON CONTROLES'!E40=2,'ANALISIS DE RIESGOS'!F41=3),AND('VALORACIÓN CON CONTROLES'!E40=1,'ANALISIS DE RIESGOS'!F41=3)),"ZONA RIESGO MODERADO",IF(OR(AND('VALORACIÓN CON CONTROLES'!E40=5,'ANALISIS DE RIESGOS'!F41=1),AND('VALORACIÓN CON CONTROLES'!E40=5,'ANALISIS DE RIESGOS'!F41=2),AND('VALORACIÓN CON CONTROLES'!E40=4,'ANALISIS DE RIESGOS'!F41=2),AND('VALORACIÓN CON CONTROLES'!E40=4,'ANALISIS DE RIESGOS'!F41=3),AND('VALORACIÓN CON CONTROLES'!E40=3,'ANALISIS DE RIESGOS'!F41=3),AND('VALORACIÓN CON CONTROLES'!E40=2,'ANALISIS DE RIESGOS'!F41=4),AND('VALORACIÓN CON CONTROLES'!E40=1,'ANALISIS DE RIESGOS'!F41=4),AND('VALORACIÓN CON CONTROLES'!E40=1,'ANALISIS DE RIESGOS'!F41=5)),"ZONA RIESGO ALTO",IF(OR(AND('VALORACIÓN CON CONTROLES'!E40=5,'ANALISIS DE RIESGOS'!F41=3),AND('VALORACIÓN CON CONTROLES'!E40=5,'ANALISIS DE RIESGOS'!F41=4),AND('VALORACIÓN CON CONTROLES'!E40=5,'ANALISIS DE RIESGOS'!F41=5),AND('VALORACIÓN CON CONTROLES'!E40=4,'ANALISIS DE RIESGOS'!F41=4),AND('VALORACIÓN CON CONTROLES'!E40=4,'ANALISIS DE RIESGOS'!F41=5),AND('VALORACIÓN CON CONTROLES'!E40=3,'ANALISIS DE RIESGOS'!F41=4),AND('VALORACIÓN CON CONTROLES'!E40=3,'ANALISIS DE RIESGOS'!F41=5),AND('VALORACIÓN CON CONTROLES'!E40=2,'ANALISIS DE RIESGOS'!F41=5)),"ZONA RIESGO EXTREMO")))),0)</f>
        <v>0</v>
      </c>
      <c r="Q43" s="273" t="str">
        <f>IF(AND('VALORACIÓN CON CONTROLES'!E37&gt;0,'VALORACIÓN CON CONTROLES'!F37&gt;0),IF(OR(AND('VALORACIÓN CON CONTROLES'!E37=1,'VALORACIÓN CON CONTROLES'!F37=1),AND('VALORACIÓN CON CONTROLES'!E37=2,'VALORACIÓN CON CONTROLES'!F37=1),AND('VALORACIÓN CON CONTROLES'!E37=3,'VALORACIÓN CON CONTROLES'!F37=1),AND('VALORACIÓN CON CONTROLES'!E37=1,'VALORACIÓN CON CONTROLES'!F37=2),AND('VALORACIÓN CON CONTROLES'!E37=2,'VALORACIÓN CON CONTROLES'!F37=2)),"ZONA RIESGO BAJA",IF(OR(AND('VALORACIÓN CON CONTROLES'!E37=4,'VALORACIÓN CON CONTROLES'!F37=1),AND('VALORACIÓN CON CONTROLES'!E37=3,'VALORACIÓN CON CONTROLES'!F37=2),AND('VALORACIÓN CON CONTROLES'!E37=2,'VALORACIÓN CON CONTROLES'!F37=3),AND('VALORACIÓN CON CONTROLES'!E37=1,'VALORACIÓN CON CONTROLES'!F37=3)),"ZONA RIESGO MODERADO",IF(OR(AND('VALORACIÓN CON CONTROLES'!E37=5,'VALORACIÓN CON CONTROLES'!F37=1),AND('VALORACIÓN CON CONTROLES'!E37=5,'VALORACIÓN CON CONTROLES'!F37=2),AND('VALORACIÓN CON CONTROLES'!E37=4,'VALORACIÓN CON CONTROLES'!F37=2),AND('VALORACIÓN CON CONTROLES'!E37=4,'VALORACIÓN CON CONTROLES'!F37=3),AND('VALORACIÓN CON CONTROLES'!E37=3,'VALORACIÓN CON CONTROLES'!F37=3),AND('VALORACIÓN CON CONTROLES'!E37=2,'VALORACIÓN CON CONTROLES'!F37=4),AND('VALORACIÓN CON CONTROLES'!E37=1,'VALORACIÓN CON CONTROLES'!F37=4),AND('VALORACIÓN CON CONTROLES'!E37=1,'VALORACIÓN CON CONTROLES'!F37=5)),"ZONA RIESGO ALTO",IF(OR(AND('VALORACIÓN CON CONTROLES'!E37=5,'VALORACIÓN CON CONTROLES'!F37=3),AND('VALORACIÓN CON CONTROLES'!E37=5,'VALORACIÓN CON CONTROLES'!F37=4),AND('VALORACIÓN CON CONTROLES'!E37=5,'VALORACIÓN CON CONTROLES'!F37=5),AND('VALORACIÓN CON CONTROLES'!E37=4,'VALORACIÓN CON CONTROLES'!F37=4),AND('VALORACIÓN CON CONTROLES'!E37=4,'VALORACIÓN CON CONTROLES'!F37=5),AND('VALORACIÓN CON CONTROLES'!E37=3,'VALORACIÓN CON CONTROLES'!F37=4),AND('VALORACIÓN CON CONTROLES'!E37=3,'VALORACIÓN CON CONTROLES'!F37=5),AND('VALORACIÓN CON CONTROLES'!E37=2,'VALORACIÓN CON CONTROLES'!F37=5)),"ZONA RIESGO EXTREMO")))),0)</f>
        <v>ZONA RIESGO MODERADO</v>
      </c>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row>
    <row r="44" spans="1:63" x14ac:dyDescent="0.2">
      <c r="A44" s="255"/>
      <c r="B44" s="255"/>
      <c r="C44" s="255"/>
      <c r="D44" s="255"/>
      <c r="E44" s="255"/>
      <c r="F44" s="255"/>
      <c r="G44" s="255"/>
      <c r="H44" s="255"/>
      <c r="I44" s="255"/>
      <c r="J44" s="255"/>
      <c r="K44" s="255"/>
      <c r="L44" s="255"/>
      <c r="M44" s="229">
        <v>22</v>
      </c>
      <c r="N44" s="322">
        <f>IF(AND('VALORACIÓN CON CONTROLES'!E41=0,'VALORACIÓN CON CONTROLES'!F41=0),'ANALISIS DE RIESGOS'!H42,0)</f>
        <v>0</v>
      </c>
      <c r="O44" s="304">
        <f>IF(AND('VALORACIÓN CON CONTROLES'!E41=0,'VALORACIÓN CON CONTROLES'!F41&gt;0),IF(OR(AND('ANALISIS DE RIESGOS'!E42=1,'VALORACIÓN CON CONTROLES'!F41=1),AND('ANALISIS DE RIESGOS'!E42=2,'VALORACIÓN CON CONTROLES'!F41=1),AND('ANALISIS DE RIESGOS'!E42=3,'VALORACIÓN CON CONTROLES'!F41=1),AND('ANALISIS DE RIESGOS'!E42=1,'VALORACIÓN CON CONTROLES'!F41=2),AND('ANALISIS DE RIESGOS'!E42=2,'VALORACIÓN CON CONTROLES'!F41=2)),"ZONA RIESGO BAJA",IF(OR(AND('ANALISIS DE RIESGOS'!E42=4,'VALORACIÓN CON CONTROLES'!F41=1),AND('ANALISIS DE RIESGOS'!E42=3,'VALORACIÓN CON CONTROLES'!F41=2),AND('ANALISIS DE RIESGOS'!E42=2,'VALORACIÓN CON CONTROLES'!F41=3),AND('ANALISIS DE RIESGOS'!E42=1,'VALORACIÓN CON CONTROLES'!F41=3)),"ZONA RIESGO MODERADO",IF(OR(AND('ANALISIS DE RIESGOS'!E42=5,'VALORACIÓN CON CONTROLES'!F41=1),AND('ANALISIS DE RIESGOS'!E42=5,'VALORACIÓN CON CONTROLES'!F41=2),AND('ANALISIS DE RIESGOS'!E42=4,'VALORACIÓN CON CONTROLES'!F41=2),AND('ANALISIS DE RIESGOS'!E42=4,'VALORACIÓN CON CONTROLES'!F41=3),AND('ANALISIS DE RIESGOS'!E42=3,'VALORACIÓN CON CONTROLES'!F41=3),AND('ANALISIS DE RIESGOS'!E42=2,'VALORACIÓN CON CONTROLES'!F41=4),AND('ANALISIS DE RIESGOS'!E42=1,'VALORACIÓN CON CONTROLES'!F41=4),AND('ANALISIS DE RIESGOS'!E42=1,'VALORACIÓN CON CONTROLES'!F41=5)),"ZONA RIESGO ALTO",IF(OR(AND('ANALISIS DE RIESGOS'!E42=5,'VALORACIÓN CON CONTROLES'!F41=3),AND('ANALISIS DE RIESGOS'!E42=5,'VALORACIÓN CON CONTROLES'!F41=4),AND('ANALISIS DE RIESGOS'!E42=5,'VALORACIÓN CON CONTROLES'!F41=5),AND('ANALISIS DE RIESGOS'!E42=4,'VALORACIÓN CON CONTROLES'!F41=4),AND('ANALISIS DE RIESGOS'!E42=4,'VALORACIÓN CON CONTROLES'!F41=5),AND('ANALISIS DE RIESGOS'!E42=3,'VALORACIÓN CON CONTROLES'!F41=4),AND('ANALISIS DE RIESGOS'!E42=3,'VALORACIÓN CON CONTROLES'!F41=5),AND('ANALISIS DE RIESGOS'!E42=2,'VALORACIÓN CON CONTROLES'!F41=5)),"ZONA RIESGO EXTREMO")))),0)</f>
        <v>0</v>
      </c>
      <c r="P44" s="304">
        <f>IF(AND('VALORACIÓN CON CONTROLES'!E41&gt;0,'VALORACIÓN CON CONTROLES'!F41=0),IF(OR(AND('VALORACIÓN CON CONTROLES'!E41=1,'ANALISIS DE RIESGOS'!F42=1),AND('VALORACIÓN CON CONTROLES'!E41=2,'ANALISIS DE RIESGOS'!F42=1),AND('VALORACIÓN CON CONTROLES'!E41=3,'ANALISIS DE RIESGOS'!F42=1),AND('VALORACIÓN CON CONTROLES'!E41=1,'ANALISIS DE RIESGOS'!F42=2),AND('VALORACIÓN CON CONTROLES'!E41=2,'ANALISIS DE RIESGOS'!F42=2)),"ZONA RIESGO BAJA",IF(OR(AND('VALORACIÓN CON CONTROLES'!E41=4,'ANALISIS DE RIESGOS'!F42=1),AND('VALORACIÓN CON CONTROLES'!E41=3,'ANALISIS DE RIESGOS'!F42=2),AND('VALORACIÓN CON CONTROLES'!E41=2,'ANALISIS DE RIESGOS'!F42=3),AND('VALORACIÓN CON CONTROLES'!E41=1,'ANALISIS DE RIESGOS'!F42=3)),"ZONA RIESGO MODERADO",IF(OR(AND('VALORACIÓN CON CONTROLES'!E41=5,'ANALISIS DE RIESGOS'!F42=1),AND('VALORACIÓN CON CONTROLES'!E41=5,'ANALISIS DE RIESGOS'!F42=2),AND('VALORACIÓN CON CONTROLES'!E41=4,'ANALISIS DE RIESGOS'!F42=2),AND('VALORACIÓN CON CONTROLES'!E41=4,'ANALISIS DE RIESGOS'!F42=3),AND('VALORACIÓN CON CONTROLES'!E41=3,'ANALISIS DE RIESGOS'!F42=3),AND('VALORACIÓN CON CONTROLES'!E41=2,'ANALISIS DE RIESGOS'!F42=4),AND('VALORACIÓN CON CONTROLES'!E41=1,'ANALISIS DE RIESGOS'!F42=4),AND('VALORACIÓN CON CONTROLES'!E41=1,'ANALISIS DE RIESGOS'!F42=5)),"ZONA RIESGO ALTO",IF(OR(AND('VALORACIÓN CON CONTROLES'!E41=5,'ANALISIS DE RIESGOS'!F42=3),AND('VALORACIÓN CON CONTROLES'!E41=5,'ANALISIS DE RIESGOS'!F42=4),AND('VALORACIÓN CON CONTROLES'!E41=5,'ANALISIS DE RIESGOS'!F42=5),AND('VALORACIÓN CON CONTROLES'!E41=4,'ANALISIS DE RIESGOS'!F42=4),AND('VALORACIÓN CON CONTROLES'!E41=4,'ANALISIS DE RIESGOS'!F42=5),AND('VALORACIÓN CON CONTROLES'!E41=3,'ANALISIS DE RIESGOS'!F42=4),AND('VALORACIÓN CON CONTROLES'!E41=3,'ANALISIS DE RIESGOS'!F42=5),AND('VALORACIÓN CON CONTROLES'!E41=2,'ANALISIS DE RIESGOS'!F42=5)),"ZONA RIESGO EXTREMO")))),0)</f>
        <v>0</v>
      </c>
      <c r="Q44" s="273" t="str">
        <f>IF(AND('VALORACIÓN CON CONTROLES'!E38&gt;0,'VALORACIÓN CON CONTROLES'!F38&gt;0),IF(OR(AND('VALORACIÓN CON CONTROLES'!E38=1,'VALORACIÓN CON CONTROLES'!F38=1),AND('VALORACIÓN CON CONTROLES'!E38=2,'VALORACIÓN CON CONTROLES'!F38=1),AND('VALORACIÓN CON CONTROLES'!E38=3,'VALORACIÓN CON CONTROLES'!F38=1),AND('VALORACIÓN CON CONTROLES'!E38=1,'VALORACIÓN CON CONTROLES'!F38=2),AND('VALORACIÓN CON CONTROLES'!E38=2,'VALORACIÓN CON CONTROLES'!F38=2)),"ZONA RIESGO BAJA",IF(OR(AND('VALORACIÓN CON CONTROLES'!E38=4,'VALORACIÓN CON CONTROLES'!F38=1),AND('VALORACIÓN CON CONTROLES'!E38=3,'VALORACIÓN CON CONTROLES'!F38=2),AND('VALORACIÓN CON CONTROLES'!E38=2,'VALORACIÓN CON CONTROLES'!F38=3),AND('VALORACIÓN CON CONTROLES'!E38=1,'VALORACIÓN CON CONTROLES'!F38=3)),"ZONA RIESGO MODERADO",IF(OR(AND('VALORACIÓN CON CONTROLES'!E38=5,'VALORACIÓN CON CONTROLES'!F38=1),AND('VALORACIÓN CON CONTROLES'!E38=5,'VALORACIÓN CON CONTROLES'!F38=2),AND('VALORACIÓN CON CONTROLES'!E38=4,'VALORACIÓN CON CONTROLES'!F38=2),AND('VALORACIÓN CON CONTROLES'!E38=4,'VALORACIÓN CON CONTROLES'!F38=3),AND('VALORACIÓN CON CONTROLES'!E38=3,'VALORACIÓN CON CONTROLES'!F38=3),AND('VALORACIÓN CON CONTROLES'!E38=2,'VALORACIÓN CON CONTROLES'!F38=4),AND('VALORACIÓN CON CONTROLES'!E38=1,'VALORACIÓN CON CONTROLES'!F38=4),AND('VALORACIÓN CON CONTROLES'!E38=1,'VALORACIÓN CON CONTROLES'!F38=5)),"ZONA RIESGO ALTO",IF(OR(AND('VALORACIÓN CON CONTROLES'!E38=5,'VALORACIÓN CON CONTROLES'!F38=3),AND('VALORACIÓN CON CONTROLES'!E38=5,'VALORACIÓN CON CONTROLES'!F38=4),AND('VALORACIÓN CON CONTROLES'!E38=5,'VALORACIÓN CON CONTROLES'!F38=5),AND('VALORACIÓN CON CONTROLES'!E38=4,'VALORACIÓN CON CONTROLES'!F38=4),AND('VALORACIÓN CON CONTROLES'!E38=4,'VALORACIÓN CON CONTROLES'!F38=5),AND('VALORACIÓN CON CONTROLES'!E38=3,'VALORACIÓN CON CONTROLES'!F38=4),AND('VALORACIÓN CON CONTROLES'!E38=3,'VALORACIÓN CON CONTROLES'!F38=5),AND('VALORACIÓN CON CONTROLES'!E38=2,'VALORACIÓN CON CONTROLES'!F38=5)),"ZONA RIESGO EXTREMO")))),0)</f>
        <v>ZONA RIESGO BAJA</v>
      </c>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row>
    <row r="45" spans="1:63" x14ac:dyDescent="0.2">
      <c r="A45" s="255"/>
      <c r="B45" s="255"/>
      <c r="C45" s="255"/>
      <c r="D45" s="255"/>
      <c r="E45" s="255"/>
      <c r="F45" s="255"/>
      <c r="G45" s="255"/>
      <c r="H45" s="255"/>
      <c r="I45" s="255"/>
      <c r="J45" s="255"/>
      <c r="K45" s="255"/>
      <c r="L45" s="255"/>
      <c r="M45" s="229">
        <v>22</v>
      </c>
      <c r="N45" s="322">
        <f>IF(AND('VALORACIÓN CON CONTROLES'!E42=0,'VALORACIÓN CON CONTROLES'!F42=0),'ANALISIS DE RIESGOS'!H43,0)</f>
        <v>0</v>
      </c>
      <c r="O45" s="304">
        <f>IF(AND('VALORACIÓN CON CONTROLES'!E42=0,'VALORACIÓN CON CONTROLES'!F42&gt;0),IF(OR(AND('ANALISIS DE RIESGOS'!E43=1,'VALORACIÓN CON CONTROLES'!F42=1),AND('ANALISIS DE RIESGOS'!E43=2,'VALORACIÓN CON CONTROLES'!F42=1),AND('ANALISIS DE RIESGOS'!E43=3,'VALORACIÓN CON CONTROLES'!F42=1),AND('ANALISIS DE RIESGOS'!E43=1,'VALORACIÓN CON CONTROLES'!F42=2),AND('ANALISIS DE RIESGOS'!E43=2,'VALORACIÓN CON CONTROLES'!F42=2)),"ZONA RIESGO BAJA",IF(OR(AND('ANALISIS DE RIESGOS'!E43=4,'VALORACIÓN CON CONTROLES'!F42=1),AND('ANALISIS DE RIESGOS'!E43=3,'VALORACIÓN CON CONTROLES'!F42=2),AND('ANALISIS DE RIESGOS'!E43=2,'VALORACIÓN CON CONTROLES'!F42=3),AND('ANALISIS DE RIESGOS'!E43=1,'VALORACIÓN CON CONTROLES'!F42=3)),"ZONA RIESGO MODERADO",IF(OR(AND('ANALISIS DE RIESGOS'!E43=5,'VALORACIÓN CON CONTROLES'!F42=1),AND('ANALISIS DE RIESGOS'!E43=5,'VALORACIÓN CON CONTROLES'!F42=2),AND('ANALISIS DE RIESGOS'!E43=4,'VALORACIÓN CON CONTROLES'!F42=2),AND('ANALISIS DE RIESGOS'!E43=4,'VALORACIÓN CON CONTROLES'!F42=3),AND('ANALISIS DE RIESGOS'!E43=3,'VALORACIÓN CON CONTROLES'!F42=3),AND('ANALISIS DE RIESGOS'!E43=2,'VALORACIÓN CON CONTROLES'!F42=4),AND('ANALISIS DE RIESGOS'!E43=1,'VALORACIÓN CON CONTROLES'!F42=4),AND('ANALISIS DE RIESGOS'!E43=1,'VALORACIÓN CON CONTROLES'!F42=5)),"ZONA RIESGO ALTO",IF(OR(AND('ANALISIS DE RIESGOS'!E43=5,'VALORACIÓN CON CONTROLES'!F42=3),AND('ANALISIS DE RIESGOS'!E43=5,'VALORACIÓN CON CONTROLES'!F42=4),AND('ANALISIS DE RIESGOS'!E43=5,'VALORACIÓN CON CONTROLES'!F42=5),AND('ANALISIS DE RIESGOS'!E43=4,'VALORACIÓN CON CONTROLES'!F42=4),AND('ANALISIS DE RIESGOS'!E43=4,'VALORACIÓN CON CONTROLES'!F42=5),AND('ANALISIS DE RIESGOS'!E43=3,'VALORACIÓN CON CONTROLES'!F42=4),AND('ANALISIS DE RIESGOS'!E43=3,'VALORACIÓN CON CONTROLES'!F42=5),AND('ANALISIS DE RIESGOS'!E43=2,'VALORACIÓN CON CONTROLES'!F42=5)),"ZONA RIESGO EXTREMO")))),0)</f>
        <v>0</v>
      </c>
      <c r="P45" s="304">
        <f>IF(AND('VALORACIÓN CON CONTROLES'!E42&gt;0,'VALORACIÓN CON CONTROLES'!F42=0),IF(OR(AND('VALORACIÓN CON CONTROLES'!E42=1,'ANALISIS DE RIESGOS'!F43=1),AND('VALORACIÓN CON CONTROLES'!E42=2,'ANALISIS DE RIESGOS'!F43=1),AND('VALORACIÓN CON CONTROLES'!E42=3,'ANALISIS DE RIESGOS'!F43=1),AND('VALORACIÓN CON CONTROLES'!E42=1,'ANALISIS DE RIESGOS'!F43=2),AND('VALORACIÓN CON CONTROLES'!E42=2,'ANALISIS DE RIESGOS'!F43=2)),"ZONA RIESGO BAJA",IF(OR(AND('VALORACIÓN CON CONTROLES'!E42=4,'ANALISIS DE RIESGOS'!F43=1),AND('VALORACIÓN CON CONTROLES'!E42=3,'ANALISIS DE RIESGOS'!F43=2),AND('VALORACIÓN CON CONTROLES'!E42=2,'ANALISIS DE RIESGOS'!F43=3),AND('VALORACIÓN CON CONTROLES'!E42=1,'ANALISIS DE RIESGOS'!F43=3)),"ZONA RIESGO MODERADO",IF(OR(AND('VALORACIÓN CON CONTROLES'!E42=5,'ANALISIS DE RIESGOS'!F43=1),AND('VALORACIÓN CON CONTROLES'!E42=5,'ANALISIS DE RIESGOS'!F43=2),AND('VALORACIÓN CON CONTROLES'!E42=4,'ANALISIS DE RIESGOS'!F43=2),AND('VALORACIÓN CON CONTROLES'!E42=4,'ANALISIS DE RIESGOS'!F43=3),AND('VALORACIÓN CON CONTROLES'!E42=3,'ANALISIS DE RIESGOS'!F43=3),AND('VALORACIÓN CON CONTROLES'!E42=2,'ANALISIS DE RIESGOS'!F43=4),AND('VALORACIÓN CON CONTROLES'!E42=1,'ANALISIS DE RIESGOS'!F43=4),AND('VALORACIÓN CON CONTROLES'!E42=1,'ANALISIS DE RIESGOS'!F43=5)),"ZONA RIESGO ALTO",IF(OR(AND('VALORACIÓN CON CONTROLES'!E42=5,'ANALISIS DE RIESGOS'!F43=3),AND('VALORACIÓN CON CONTROLES'!E42=5,'ANALISIS DE RIESGOS'!F43=4),AND('VALORACIÓN CON CONTROLES'!E42=5,'ANALISIS DE RIESGOS'!F43=5),AND('VALORACIÓN CON CONTROLES'!E42=4,'ANALISIS DE RIESGOS'!F43=4),AND('VALORACIÓN CON CONTROLES'!E42=4,'ANALISIS DE RIESGOS'!F43=5),AND('VALORACIÓN CON CONTROLES'!E42=3,'ANALISIS DE RIESGOS'!F43=4),AND('VALORACIÓN CON CONTROLES'!E42=3,'ANALISIS DE RIESGOS'!F43=5),AND('VALORACIÓN CON CONTROLES'!E42=2,'ANALISIS DE RIESGOS'!F43=5)),"ZONA RIESGO EXTREMO")))),0)</f>
        <v>0</v>
      </c>
      <c r="Q45" s="273" t="str">
        <f>IF(AND('VALORACIÓN CON CONTROLES'!E39&gt;0,'VALORACIÓN CON CONTROLES'!F39&gt;0),IF(OR(AND('VALORACIÓN CON CONTROLES'!E39=1,'VALORACIÓN CON CONTROLES'!F39=1),AND('VALORACIÓN CON CONTROLES'!E39=2,'VALORACIÓN CON CONTROLES'!F39=1),AND('VALORACIÓN CON CONTROLES'!E39=3,'VALORACIÓN CON CONTROLES'!F39=1),AND('VALORACIÓN CON CONTROLES'!E39=1,'VALORACIÓN CON CONTROLES'!F39=2),AND('VALORACIÓN CON CONTROLES'!E39=2,'VALORACIÓN CON CONTROLES'!F39=2)),"ZONA RIESGO BAJA",IF(OR(AND('VALORACIÓN CON CONTROLES'!E39=4,'VALORACIÓN CON CONTROLES'!F39=1),AND('VALORACIÓN CON CONTROLES'!E39=3,'VALORACIÓN CON CONTROLES'!F39=2),AND('VALORACIÓN CON CONTROLES'!E39=2,'VALORACIÓN CON CONTROLES'!F39=3),AND('VALORACIÓN CON CONTROLES'!E39=1,'VALORACIÓN CON CONTROLES'!F39=3)),"ZONA RIESGO MODERADO",IF(OR(AND('VALORACIÓN CON CONTROLES'!E39=5,'VALORACIÓN CON CONTROLES'!F39=1),AND('VALORACIÓN CON CONTROLES'!E39=5,'VALORACIÓN CON CONTROLES'!F39=2),AND('VALORACIÓN CON CONTROLES'!E39=4,'VALORACIÓN CON CONTROLES'!F39=2),AND('VALORACIÓN CON CONTROLES'!E39=4,'VALORACIÓN CON CONTROLES'!F39=3),AND('VALORACIÓN CON CONTROLES'!E39=3,'VALORACIÓN CON CONTROLES'!F39=3),AND('VALORACIÓN CON CONTROLES'!E39=2,'VALORACIÓN CON CONTROLES'!F39=4),AND('VALORACIÓN CON CONTROLES'!E39=1,'VALORACIÓN CON CONTROLES'!F39=4),AND('VALORACIÓN CON CONTROLES'!E39=1,'VALORACIÓN CON CONTROLES'!F39=5)),"ZONA RIESGO ALTO",IF(OR(AND('VALORACIÓN CON CONTROLES'!E39=5,'VALORACIÓN CON CONTROLES'!F39=3),AND('VALORACIÓN CON CONTROLES'!E39=5,'VALORACIÓN CON CONTROLES'!F39=4),AND('VALORACIÓN CON CONTROLES'!E39=5,'VALORACIÓN CON CONTROLES'!F39=5),AND('VALORACIÓN CON CONTROLES'!E39=4,'VALORACIÓN CON CONTROLES'!F39=4),AND('VALORACIÓN CON CONTROLES'!E39=4,'VALORACIÓN CON CONTROLES'!F39=5),AND('VALORACIÓN CON CONTROLES'!E39=3,'VALORACIÓN CON CONTROLES'!F39=4),AND('VALORACIÓN CON CONTROLES'!E39=3,'VALORACIÓN CON CONTROLES'!F39=5),AND('VALORACIÓN CON CONTROLES'!E39=2,'VALORACIÓN CON CONTROLES'!F39=5)),"ZONA RIESGO EXTREMO")))),0)</f>
        <v>ZONA RIESGO BAJA</v>
      </c>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row>
    <row r="46" spans="1:63" x14ac:dyDescent="0.25">
      <c r="A46" s="255"/>
      <c r="B46" s="255"/>
      <c r="C46" s="255"/>
      <c r="D46" s="255"/>
      <c r="E46" s="255"/>
      <c r="F46" s="255"/>
      <c r="G46" s="255"/>
      <c r="H46" s="255"/>
      <c r="I46" s="255"/>
      <c r="J46" s="255"/>
      <c r="K46" s="255"/>
      <c r="L46" s="255"/>
      <c r="M46" s="65">
        <v>23</v>
      </c>
      <c r="N46" s="322">
        <f>IF(AND('VALORACIÓN CON CONTROLES'!E41=0,'VALORACIÓN CON CONTROLES'!F41=0),'ANALISIS DE RIESGOS'!H42,0)</f>
        <v>0</v>
      </c>
      <c r="O46" s="304">
        <f>IF(AND('VALORACIÓN CON CONTROLES'!E41=0,'VALORACIÓN CON CONTROLES'!F41&gt;0),IF(OR(AND('ANALISIS DE RIESGOS'!E42=1,'VALORACIÓN CON CONTROLES'!F41=1),AND('ANALISIS DE RIESGOS'!E42=2,'VALORACIÓN CON CONTROLES'!F41=1),AND('ANALISIS DE RIESGOS'!E42=3,'VALORACIÓN CON CONTROLES'!F41=1),AND('ANALISIS DE RIESGOS'!E42=1,'VALORACIÓN CON CONTROLES'!F41=2),AND('ANALISIS DE RIESGOS'!E42=2,'VALORACIÓN CON CONTROLES'!F41=2)),"ZONA RIESGO BAJA",IF(OR(AND('ANALISIS DE RIESGOS'!E42=4,'VALORACIÓN CON CONTROLES'!F41=1),AND('ANALISIS DE RIESGOS'!E42=3,'VALORACIÓN CON CONTROLES'!F41=2),AND('ANALISIS DE RIESGOS'!E42=2,'VALORACIÓN CON CONTROLES'!F41=3),AND('ANALISIS DE RIESGOS'!E42=1,'VALORACIÓN CON CONTROLES'!F41=3)),"ZONA RIESGO MODERADO",IF(OR(AND('ANALISIS DE RIESGOS'!E42=5,'VALORACIÓN CON CONTROLES'!F41=1),AND('ANALISIS DE RIESGOS'!E42=5,'VALORACIÓN CON CONTROLES'!F41=2),AND('ANALISIS DE RIESGOS'!E42=4,'VALORACIÓN CON CONTROLES'!F41=2),AND('ANALISIS DE RIESGOS'!E42=4,'VALORACIÓN CON CONTROLES'!F41=3),AND('ANALISIS DE RIESGOS'!E42=3,'VALORACIÓN CON CONTROLES'!F41=3),AND('ANALISIS DE RIESGOS'!E42=2,'VALORACIÓN CON CONTROLES'!F41=4),AND('ANALISIS DE RIESGOS'!E42=1,'VALORACIÓN CON CONTROLES'!F41=4),AND('ANALISIS DE RIESGOS'!E42=1,'VALORACIÓN CON CONTROLES'!F41=5)),"ZONA RIESGO ALTO",IF(OR(AND('ANALISIS DE RIESGOS'!E42=5,'VALORACIÓN CON CONTROLES'!F41=3),AND('ANALISIS DE RIESGOS'!E42=5,'VALORACIÓN CON CONTROLES'!F41=4),AND('ANALISIS DE RIESGOS'!E42=5,'VALORACIÓN CON CONTROLES'!F41=5),AND('ANALISIS DE RIESGOS'!E42=4,'VALORACIÓN CON CONTROLES'!F41=4),AND('ANALISIS DE RIESGOS'!E42=4,'VALORACIÓN CON CONTROLES'!F41=5),AND('ANALISIS DE RIESGOS'!E42=3,'VALORACIÓN CON CONTROLES'!F41=4),AND('ANALISIS DE RIESGOS'!E42=3,'VALORACIÓN CON CONTROLES'!F41=5),AND('ANALISIS DE RIESGOS'!E42=2,'VALORACIÓN CON CONTROLES'!F41=5)),"ZONA RIESGO EXTREMO")))),0)</f>
        <v>0</v>
      </c>
      <c r="P46" s="304">
        <f>IF(AND('VALORACIÓN CON CONTROLES'!E41&gt;0,'VALORACIÓN CON CONTROLES'!F41=0),IF(OR(AND('VALORACIÓN CON CONTROLES'!E41=1,'ANALISIS DE RIESGOS'!F42=1),AND('VALORACIÓN CON CONTROLES'!E41=2,'ANALISIS DE RIESGOS'!F42=1),AND('VALORACIÓN CON CONTROLES'!E41=3,'ANALISIS DE RIESGOS'!F42=1),AND('VALORACIÓN CON CONTROLES'!E41=1,'ANALISIS DE RIESGOS'!F42=2),AND('VALORACIÓN CON CONTROLES'!E41=2,'ANALISIS DE RIESGOS'!F42=2)),"ZONA RIESGO BAJA",IF(OR(AND('VALORACIÓN CON CONTROLES'!E41=4,'ANALISIS DE RIESGOS'!F42=1),AND('VALORACIÓN CON CONTROLES'!E41=3,'ANALISIS DE RIESGOS'!F42=2),AND('VALORACIÓN CON CONTROLES'!E41=2,'ANALISIS DE RIESGOS'!F42=3),AND('VALORACIÓN CON CONTROLES'!E41=1,'ANALISIS DE RIESGOS'!F42=3)),"ZONA RIESGO MODERADO",IF(OR(AND('VALORACIÓN CON CONTROLES'!E41=5,'ANALISIS DE RIESGOS'!F42=1),AND('VALORACIÓN CON CONTROLES'!E41=5,'ANALISIS DE RIESGOS'!F42=2),AND('VALORACIÓN CON CONTROLES'!E41=4,'ANALISIS DE RIESGOS'!F42=2),AND('VALORACIÓN CON CONTROLES'!E41=4,'ANALISIS DE RIESGOS'!F42=3),AND('VALORACIÓN CON CONTROLES'!E41=3,'ANALISIS DE RIESGOS'!F42=3),AND('VALORACIÓN CON CONTROLES'!E41=2,'ANALISIS DE RIESGOS'!F42=4),AND('VALORACIÓN CON CONTROLES'!E41=1,'ANALISIS DE RIESGOS'!F42=4),AND('VALORACIÓN CON CONTROLES'!E41=1,'ANALISIS DE RIESGOS'!F42=5)),"ZONA RIESGO ALTO",IF(OR(AND('VALORACIÓN CON CONTROLES'!E41=5,'ANALISIS DE RIESGOS'!F42=3),AND('VALORACIÓN CON CONTROLES'!E41=5,'ANALISIS DE RIESGOS'!F42=4),AND('VALORACIÓN CON CONTROLES'!E41=5,'ANALISIS DE RIESGOS'!F42=5),AND('VALORACIÓN CON CONTROLES'!E41=4,'ANALISIS DE RIESGOS'!F42=4),AND('VALORACIÓN CON CONTROLES'!E41=4,'ANALISIS DE RIESGOS'!F42=5),AND('VALORACIÓN CON CONTROLES'!E41=3,'ANALISIS DE RIESGOS'!F42=4),AND('VALORACIÓN CON CONTROLES'!E41=3,'ANALISIS DE RIESGOS'!F42=5),AND('VALORACIÓN CON CONTROLES'!E41=2,'ANALISIS DE RIESGOS'!F42=5)),"ZONA RIESGO EXTREMO")))),0)</f>
        <v>0</v>
      </c>
      <c r="Q46" s="273" t="str">
        <f>IF(AND('VALORACIÓN CON CONTROLES'!E40&gt;0,'VALORACIÓN CON CONTROLES'!F40&gt;0),IF(OR(AND('VALORACIÓN CON CONTROLES'!E40=1,'VALORACIÓN CON CONTROLES'!F40=1),AND('VALORACIÓN CON CONTROLES'!E40=2,'VALORACIÓN CON CONTROLES'!F40=1),AND('VALORACIÓN CON CONTROLES'!E40=3,'VALORACIÓN CON CONTROLES'!F40=1),AND('VALORACIÓN CON CONTROLES'!E40=1,'VALORACIÓN CON CONTROLES'!F40=2),AND('VALORACIÓN CON CONTROLES'!E40=2,'VALORACIÓN CON CONTROLES'!F40=2)),"ZONA RIESGO BAJA",IF(OR(AND('VALORACIÓN CON CONTROLES'!E40=4,'VALORACIÓN CON CONTROLES'!F40=1),AND('VALORACIÓN CON CONTROLES'!E40=3,'VALORACIÓN CON CONTROLES'!F40=2),AND('VALORACIÓN CON CONTROLES'!E40=2,'VALORACIÓN CON CONTROLES'!F40=3),AND('VALORACIÓN CON CONTROLES'!E40=1,'VALORACIÓN CON CONTROLES'!F40=3)),"ZONA RIESGO MODERADO",IF(OR(AND('VALORACIÓN CON CONTROLES'!E40=5,'VALORACIÓN CON CONTROLES'!F40=1),AND('VALORACIÓN CON CONTROLES'!E40=5,'VALORACIÓN CON CONTROLES'!F40=2),AND('VALORACIÓN CON CONTROLES'!E40=4,'VALORACIÓN CON CONTROLES'!F40=2),AND('VALORACIÓN CON CONTROLES'!E40=4,'VALORACIÓN CON CONTROLES'!F40=3),AND('VALORACIÓN CON CONTROLES'!E40=3,'VALORACIÓN CON CONTROLES'!F40=3),AND('VALORACIÓN CON CONTROLES'!E40=2,'VALORACIÓN CON CONTROLES'!F40=4),AND('VALORACIÓN CON CONTROLES'!E40=1,'VALORACIÓN CON CONTROLES'!F40=4),AND('VALORACIÓN CON CONTROLES'!E40=1,'VALORACIÓN CON CONTROLES'!F40=5)),"ZONA RIESGO ALTO",IF(OR(AND('VALORACIÓN CON CONTROLES'!E40=5,'VALORACIÓN CON CONTROLES'!F40=3),AND('VALORACIÓN CON CONTROLES'!E40=5,'VALORACIÓN CON CONTROLES'!F40=4),AND('VALORACIÓN CON CONTROLES'!E40=5,'VALORACIÓN CON CONTROLES'!F40=5),AND('VALORACIÓN CON CONTROLES'!E40=4,'VALORACIÓN CON CONTROLES'!F40=4),AND('VALORACIÓN CON CONTROLES'!E40=4,'VALORACIÓN CON CONTROLES'!F40=5),AND('VALORACIÓN CON CONTROLES'!E40=3,'VALORACIÓN CON CONTROLES'!F40=4),AND('VALORACIÓN CON CONTROLES'!E40=3,'VALORACIÓN CON CONTROLES'!F40=5),AND('VALORACIÓN CON CONTROLES'!E40=2,'VALORACIÓN CON CONTROLES'!F40=5)),"ZONA RIESGO EXTREMO")))),0)</f>
        <v>ZONA RIESGO BAJA</v>
      </c>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row>
    <row r="47" spans="1:63" x14ac:dyDescent="0.2">
      <c r="A47" s="255"/>
      <c r="B47" s="255"/>
      <c r="C47" s="255"/>
      <c r="D47" s="255"/>
      <c r="E47" s="255"/>
      <c r="F47" s="255"/>
      <c r="G47" s="255"/>
      <c r="H47" s="255"/>
      <c r="I47" s="255"/>
      <c r="J47" s="255"/>
      <c r="K47" s="255"/>
      <c r="L47" s="255"/>
      <c r="M47" s="229">
        <v>24</v>
      </c>
      <c r="N47" s="322">
        <f>IF(AND('VALORACIÓN CON CONTROLES'!E42=0,'VALORACIÓN CON CONTROLES'!F42=0),'ANALISIS DE RIESGOS'!H43,0)</f>
        <v>0</v>
      </c>
      <c r="O47" s="304">
        <f>IF(AND('VALORACIÓN CON CONTROLES'!E42=0,'VALORACIÓN CON CONTROLES'!F42&gt;0),IF(OR(AND('ANALISIS DE RIESGOS'!E43=1,'VALORACIÓN CON CONTROLES'!F42=1),AND('ANALISIS DE RIESGOS'!E43=2,'VALORACIÓN CON CONTROLES'!F42=1),AND('ANALISIS DE RIESGOS'!E43=3,'VALORACIÓN CON CONTROLES'!F42=1),AND('ANALISIS DE RIESGOS'!E43=1,'VALORACIÓN CON CONTROLES'!F42=2),AND('ANALISIS DE RIESGOS'!E43=2,'VALORACIÓN CON CONTROLES'!F42=2)),"ZONA RIESGO BAJA",IF(OR(AND('ANALISIS DE RIESGOS'!E43=4,'VALORACIÓN CON CONTROLES'!F42=1),AND('ANALISIS DE RIESGOS'!E43=3,'VALORACIÓN CON CONTROLES'!F42=2),AND('ANALISIS DE RIESGOS'!E43=2,'VALORACIÓN CON CONTROLES'!F42=3),AND('ANALISIS DE RIESGOS'!E43=1,'VALORACIÓN CON CONTROLES'!F42=3)),"ZONA RIESGO MODERADO",IF(OR(AND('ANALISIS DE RIESGOS'!E43=5,'VALORACIÓN CON CONTROLES'!F42=1),AND('ANALISIS DE RIESGOS'!E43=5,'VALORACIÓN CON CONTROLES'!F42=2),AND('ANALISIS DE RIESGOS'!E43=4,'VALORACIÓN CON CONTROLES'!F42=2),AND('ANALISIS DE RIESGOS'!E43=4,'VALORACIÓN CON CONTROLES'!F42=3),AND('ANALISIS DE RIESGOS'!E43=3,'VALORACIÓN CON CONTROLES'!F42=3),AND('ANALISIS DE RIESGOS'!E43=2,'VALORACIÓN CON CONTROLES'!F42=4),AND('ANALISIS DE RIESGOS'!E43=1,'VALORACIÓN CON CONTROLES'!F42=4),AND('ANALISIS DE RIESGOS'!E43=1,'VALORACIÓN CON CONTROLES'!F42=5)),"ZONA RIESGO ALTO",IF(OR(AND('ANALISIS DE RIESGOS'!E43=5,'VALORACIÓN CON CONTROLES'!F42=3),AND('ANALISIS DE RIESGOS'!E43=5,'VALORACIÓN CON CONTROLES'!F42=4),AND('ANALISIS DE RIESGOS'!E43=5,'VALORACIÓN CON CONTROLES'!F42=5),AND('ANALISIS DE RIESGOS'!E43=4,'VALORACIÓN CON CONTROLES'!F42=4),AND('ANALISIS DE RIESGOS'!E43=4,'VALORACIÓN CON CONTROLES'!F42=5),AND('ANALISIS DE RIESGOS'!E43=3,'VALORACIÓN CON CONTROLES'!F42=4),AND('ANALISIS DE RIESGOS'!E43=3,'VALORACIÓN CON CONTROLES'!F42=5),AND('ANALISIS DE RIESGOS'!E43=2,'VALORACIÓN CON CONTROLES'!F42=5)),"ZONA RIESGO EXTREMO")))),0)</f>
        <v>0</v>
      </c>
      <c r="P47" s="304">
        <f>IF(AND('VALORACIÓN CON CONTROLES'!E42&gt;0,'VALORACIÓN CON CONTROLES'!F42=0),IF(OR(AND('VALORACIÓN CON CONTROLES'!E42=1,'ANALISIS DE RIESGOS'!F43=1),AND('VALORACIÓN CON CONTROLES'!E42=2,'ANALISIS DE RIESGOS'!F43=1),AND('VALORACIÓN CON CONTROLES'!E42=3,'ANALISIS DE RIESGOS'!F43=1),AND('VALORACIÓN CON CONTROLES'!E42=1,'ANALISIS DE RIESGOS'!F43=2),AND('VALORACIÓN CON CONTROLES'!E42=2,'ANALISIS DE RIESGOS'!F43=2)),"ZONA RIESGO BAJA",IF(OR(AND('VALORACIÓN CON CONTROLES'!E42=4,'ANALISIS DE RIESGOS'!F43=1),AND('VALORACIÓN CON CONTROLES'!E42=3,'ANALISIS DE RIESGOS'!F43=2),AND('VALORACIÓN CON CONTROLES'!E42=2,'ANALISIS DE RIESGOS'!F43=3),AND('VALORACIÓN CON CONTROLES'!E42=1,'ANALISIS DE RIESGOS'!F43=3)),"ZONA RIESGO MODERADO",IF(OR(AND('VALORACIÓN CON CONTROLES'!E42=5,'ANALISIS DE RIESGOS'!F43=1),AND('VALORACIÓN CON CONTROLES'!E42=5,'ANALISIS DE RIESGOS'!F43=2),AND('VALORACIÓN CON CONTROLES'!E42=4,'ANALISIS DE RIESGOS'!F43=2),AND('VALORACIÓN CON CONTROLES'!E42=4,'ANALISIS DE RIESGOS'!F43=3),AND('VALORACIÓN CON CONTROLES'!E42=3,'ANALISIS DE RIESGOS'!F43=3),AND('VALORACIÓN CON CONTROLES'!E42=2,'ANALISIS DE RIESGOS'!F43=4),AND('VALORACIÓN CON CONTROLES'!E42=1,'ANALISIS DE RIESGOS'!F43=4),AND('VALORACIÓN CON CONTROLES'!E42=1,'ANALISIS DE RIESGOS'!F43=5)),"ZONA RIESGO ALTO",IF(OR(AND('VALORACIÓN CON CONTROLES'!E42=5,'ANALISIS DE RIESGOS'!F43=3),AND('VALORACIÓN CON CONTROLES'!E42=5,'ANALISIS DE RIESGOS'!F43=4),AND('VALORACIÓN CON CONTROLES'!E42=5,'ANALISIS DE RIESGOS'!F43=5),AND('VALORACIÓN CON CONTROLES'!E42=4,'ANALISIS DE RIESGOS'!F43=4),AND('VALORACIÓN CON CONTROLES'!E42=4,'ANALISIS DE RIESGOS'!F43=5),AND('VALORACIÓN CON CONTROLES'!E42=3,'ANALISIS DE RIESGOS'!F43=4),AND('VALORACIÓN CON CONTROLES'!E42=3,'ANALISIS DE RIESGOS'!F43=5),AND('VALORACIÓN CON CONTROLES'!E42=2,'ANALISIS DE RIESGOS'!F43=5)),"ZONA RIESGO EXTREMO")))),0)</f>
        <v>0</v>
      </c>
      <c r="Q47" s="273" t="str">
        <f>IF(AND('VALORACIÓN CON CONTROLES'!E41&gt;0,'VALORACIÓN CON CONTROLES'!F41&gt;0),IF(OR(AND('VALORACIÓN CON CONTROLES'!E41=1,'VALORACIÓN CON CONTROLES'!F41=1),AND('VALORACIÓN CON CONTROLES'!E41=2,'VALORACIÓN CON CONTROLES'!F41=1),AND('VALORACIÓN CON CONTROLES'!E41=3,'VALORACIÓN CON CONTROLES'!F41=1),AND('VALORACIÓN CON CONTROLES'!E41=1,'VALORACIÓN CON CONTROLES'!F41=2),AND('VALORACIÓN CON CONTROLES'!E41=2,'VALORACIÓN CON CONTROLES'!F41=2)),"ZONA RIESGO BAJA",IF(OR(AND('VALORACIÓN CON CONTROLES'!E41=4,'VALORACIÓN CON CONTROLES'!F41=1),AND('VALORACIÓN CON CONTROLES'!E41=3,'VALORACIÓN CON CONTROLES'!F41=2),AND('VALORACIÓN CON CONTROLES'!E41=2,'VALORACIÓN CON CONTROLES'!F41=3),AND('VALORACIÓN CON CONTROLES'!E41=1,'VALORACIÓN CON CONTROLES'!F41=3)),"ZONA RIESGO MODERADO",IF(OR(AND('VALORACIÓN CON CONTROLES'!E41=5,'VALORACIÓN CON CONTROLES'!F41=1),AND('VALORACIÓN CON CONTROLES'!E41=5,'VALORACIÓN CON CONTROLES'!F41=2),AND('VALORACIÓN CON CONTROLES'!E41=4,'VALORACIÓN CON CONTROLES'!F41=2),AND('VALORACIÓN CON CONTROLES'!E41=4,'VALORACIÓN CON CONTROLES'!F41=3),AND('VALORACIÓN CON CONTROLES'!E41=3,'VALORACIÓN CON CONTROLES'!F41=3),AND('VALORACIÓN CON CONTROLES'!E41=2,'VALORACIÓN CON CONTROLES'!F41=4),AND('VALORACIÓN CON CONTROLES'!E41=1,'VALORACIÓN CON CONTROLES'!F41=4),AND('VALORACIÓN CON CONTROLES'!E41=1,'VALORACIÓN CON CONTROLES'!F41=5)),"ZONA RIESGO ALTO",IF(OR(AND('VALORACIÓN CON CONTROLES'!E41=5,'VALORACIÓN CON CONTROLES'!F41=3),AND('VALORACIÓN CON CONTROLES'!E41=5,'VALORACIÓN CON CONTROLES'!F41=4),AND('VALORACIÓN CON CONTROLES'!E41=5,'VALORACIÓN CON CONTROLES'!F41=5),AND('VALORACIÓN CON CONTROLES'!E41=4,'VALORACIÓN CON CONTROLES'!F41=4),AND('VALORACIÓN CON CONTROLES'!E41=4,'VALORACIÓN CON CONTROLES'!F41=5),AND('VALORACIÓN CON CONTROLES'!E41=3,'VALORACIÓN CON CONTROLES'!F41=4),AND('VALORACIÓN CON CONTROLES'!E41=3,'VALORACIÓN CON CONTROLES'!F41=5),AND('VALORACIÓN CON CONTROLES'!E41=2,'VALORACIÓN CON CONTROLES'!F41=5)),"ZONA RIESGO EXTREMO")))),0)</f>
        <v>ZONA RIESGO MODERADO</v>
      </c>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row>
    <row r="48" spans="1:63" x14ac:dyDescent="0.2">
      <c r="A48" s="255"/>
      <c r="B48" s="255"/>
      <c r="C48" s="255"/>
      <c r="D48" s="255"/>
      <c r="E48" s="255"/>
      <c r="F48" s="255"/>
      <c r="G48" s="255"/>
      <c r="H48" s="255"/>
      <c r="I48" s="255"/>
      <c r="J48" s="255"/>
      <c r="K48" s="255"/>
      <c r="L48" s="255"/>
      <c r="M48" s="229">
        <v>25</v>
      </c>
      <c r="N48" s="322">
        <f>IF(AND('VALORACIÓN CON CONTROLES'!E43=0,'VALORACIÓN CON CONTROLES'!F43=0),'ANALISIS DE RIESGOS'!H44,0)</f>
        <v>0</v>
      </c>
      <c r="O48" s="304">
        <f>IF(AND('VALORACIÓN CON CONTROLES'!E43=0,'VALORACIÓN CON CONTROLES'!F43&gt;0),IF(OR(AND('ANALISIS DE RIESGOS'!E44=1,'VALORACIÓN CON CONTROLES'!F43=1),AND('ANALISIS DE RIESGOS'!E44=2,'VALORACIÓN CON CONTROLES'!F43=1),AND('ANALISIS DE RIESGOS'!E44=3,'VALORACIÓN CON CONTROLES'!F43=1),AND('ANALISIS DE RIESGOS'!E44=1,'VALORACIÓN CON CONTROLES'!F43=2),AND('ANALISIS DE RIESGOS'!E44=2,'VALORACIÓN CON CONTROLES'!F43=2)),"ZONA RIESGO BAJA",IF(OR(AND('ANALISIS DE RIESGOS'!E44=4,'VALORACIÓN CON CONTROLES'!F43=1),AND('ANALISIS DE RIESGOS'!E44=3,'VALORACIÓN CON CONTROLES'!F43=2),AND('ANALISIS DE RIESGOS'!E44=2,'VALORACIÓN CON CONTROLES'!F43=3),AND('ANALISIS DE RIESGOS'!E44=1,'VALORACIÓN CON CONTROLES'!F43=3)),"ZONA RIESGO MODERADO",IF(OR(AND('ANALISIS DE RIESGOS'!E44=5,'VALORACIÓN CON CONTROLES'!F43=1),AND('ANALISIS DE RIESGOS'!E44=5,'VALORACIÓN CON CONTROLES'!F43=2),AND('ANALISIS DE RIESGOS'!E44=4,'VALORACIÓN CON CONTROLES'!F43=2),AND('ANALISIS DE RIESGOS'!E44=4,'VALORACIÓN CON CONTROLES'!F43=3),AND('ANALISIS DE RIESGOS'!E44=3,'VALORACIÓN CON CONTROLES'!F43=3),AND('ANALISIS DE RIESGOS'!E44=2,'VALORACIÓN CON CONTROLES'!F43=4),AND('ANALISIS DE RIESGOS'!E44=1,'VALORACIÓN CON CONTROLES'!F43=4),AND('ANALISIS DE RIESGOS'!E44=1,'VALORACIÓN CON CONTROLES'!F43=5)),"ZONA RIESGO ALTO",IF(OR(AND('ANALISIS DE RIESGOS'!E44=5,'VALORACIÓN CON CONTROLES'!F43=3),AND('ANALISIS DE RIESGOS'!E44=5,'VALORACIÓN CON CONTROLES'!F43=4),AND('ANALISIS DE RIESGOS'!E44=5,'VALORACIÓN CON CONTROLES'!F43=5),AND('ANALISIS DE RIESGOS'!E44=4,'VALORACIÓN CON CONTROLES'!F43=4),AND('ANALISIS DE RIESGOS'!E44=4,'VALORACIÓN CON CONTROLES'!F43=5),AND('ANALISIS DE RIESGOS'!E44=3,'VALORACIÓN CON CONTROLES'!F43=4),AND('ANALISIS DE RIESGOS'!E44=3,'VALORACIÓN CON CONTROLES'!F43=5),AND('ANALISIS DE RIESGOS'!E44=2,'VALORACIÓN CON CONTROLES'!F43=5)),"ZONA RIESGO EXTREMO")))),0)</f>
        <v>0</v>
      </c>
      <c r="P48" s="304">
        <f>IF(AND('VALORACIÓN CON CONTROLES'!E43&gt;0,'VALORACIÓN CON CONTROLES'!F43=0),IF(OR(AND('VALORACIÓN CON CONTROLES'!E43=1,'ANALISIS DE RIESGOS'!F44=1),AND('VALORACIÓN CON CONTROLES'!E43=2,'ANALISIS DE RIESGOS'!F44=1),AND('VALORACIÓN CON CONTROLES'!E43=3,'ANALISIS DE RIESGOS'!F44=1),AND('VALORACIÓN CON CONTROLES'!E43=1,'ANALISIS DE RIESGOS'!F44=2),AND('VALORACIÓN CON CONTROLES'!E43=2,'ANALISIS DE RIESGOS'!F44=2)),"ZONA RIESGO BAJA",IF(OR(AND('VALORACIÓN CON CONTROLES'!E43=4,'ANALISIS DE RIESGOS'!F44=1),AND('VALORACIÓN CON CONTROLES'!E43=3,'ANALISIS DE RIESGOS'!F44=2),AND('VALORACIÓN CON CONTROLES'!E43=2,'ANALISIS DE RIESGOS'!F44=3),AND('VALORACIÓN CON CONTROLES'!E43=1,'ANALISIS DE RIESGOS'!F44=3)),"ZONA RIESGO MODERADO",IF(OR(AND('VALORACIÓN CON CONTROLES'!E43=5,'ANALISIS DE RIESGOS'!F44=1),AND('VALORACIÓN CON CONTROLES'!E43=5,'ANALISIS DE RIESGOS'!F44=2),AND('VALORACIÓN CON CONTROLES'!E43=4,'ANALISIS DE RIESGOS'!F44=2),AND('VALORACIÓN CON CONTROLES'!E43=4,'ANALISIS DE RIESGOS'!F44=3),AND('VALORACIÓN CON CONTROLES'!E43=3,'ANALISIS DE RIESGOS'!F44=3),AND('VALORACIÓN CON CONTROLES'!E43=2,'ANALISIS DE RIESGOS'!F44=4),AND('VALORACIÓN CON CONTROLES'!E43=1,'ANALISIS DE RIESGOS'!F44=4),AND('VALORACIÓN CON CONTROLES'!E43=1,'ANALISIS DE RIESGOS'!F44=5)),"ZONA RIESGO ALTO",IF(OR(AND('VALORACIÓN CON CONTROLES'!E43=5,'ANALISIS DE RIESGOS'!F44=3),AND('VALORACIÓN CON CONTROLES'!E43=5,'ANALISIS DE RIESGOS'!F44=4),AND('VALORACIÓN CON CONTROLES'!E43=5,'ANALISIS DE RIESGOS'!F44=5),AND('VALORACIÓN CON CONTROLES'!E43=4,'ANALISIS DE RIESGOS'!F44=4),AND('VALORACIÓN CON CONTROLES'!E43=4,'ANALISIS DE RIESGOS'!F44=5),AND('VALORACIÓN CON CONTROLES'!E43=3,'ANALISIS DE RIESGOS'!F44=4),AND('VALORACIÓN CON CONTROLES'!E43=3,'ANALISIS DE RIESGOS'!F44=5),AND('VALORACIÓN CON CONTROLES'!E43=2,'ANALISIS DE RIESGOS'!F44=5)),"ZONA RIESGO EXTREMO")))),0)</f>
        <v>0</v>
      </c>
      <c r="Q48" s="273" t="str">
        <f>IF(AND('VALORACIÓN CON CONTROLES'!E42&gt;0,'VALORACIÓN CON CONTROLES'!F42&gt;0),IF(OR(AND('VALORACIÓN CON CONTROLES'!E42=1,'VALORACIÓN CON CONTROLES'!F42=1),AND('VALORACIÓN CON CONTROLES'!E42=2,'VALORACIÓN CON CONTROLES'!F42=1),AND('VALORACIÓN CON CONTROLES'!E42=3,'VALORACIÓN CON CONTROLES'!F42=1),AND('VALORACIÓN CON CONTROLES'!E42=1,'VALORACIÓN CON CONTROLES'!F42=2),AND('VALORACIÓN CON CONTROLES'!E42=2,'VALORACIÓN CON CONTROLES'!F42=2)),"ZONA RIESGO BAJA",IF(OR(AND('VALORACIÓN CON CONTROLES'!E42=4,'VALORACIÓN CON CONTROLES'!F42=1),AND('VALORACIÓN CON CONTROLES'!E42=3,'VALORACIÓN CON CONTROLES'!F42=2),AND('VALORACIÓN CON CONTROLES'!E42=2,'VALORACIÓN CON CONTROLES'!F42=3),AND('VALORACIÓN CON CONTROLES'!E42=1,'VALORACIÓN CON CONTROLES'!F42=3)),"ZONA RIESGO MODERADO",IF(OR(AND('VALORACIÓN CON CONTROLES'!E42=5,'VALORACIÓN CON CONTROLES'!F42=1),AND('VALORACIÓN CON CONTROLES'!E42=5,'VALORACIÓN CON CONTROLES'!F42=2),AND('VALORACIÓN CON CONTROLES'!E42=4,'VALORACIÓN CON CONTROLES'!F42=2),AND('VALORACIÓN CON CONTROLES'!E42=4,'VALORACIÓN CON CONTROLES'!F42=3),AND('VALORACIÓN CON CONTROLES'!E42=3,'VALORACIÓN CON CONTROLES'!F42=3),AND('VALORACIÓN CON CONTROLES'!E42=2,'VALORACIÓN CON CONTROLES'!F42=4),AND('VALORACIÓN CON CONTROLES'!E42=1,'VALORACIÓN CON CONTROLES'!F42=4),AND('VALORACIÓN CON CONTROLES'!E42=1,'VALORACIÓN CON CONTROLES'!F42=5)),"ZONA RIESGO ALTO",IF(OR(AND('VALORACIÓN CON CONTROLES'!E42=5,'VALORACIÓN CON CONTROLES'!F42=3),AND('VALORACIÓN CON CONTROLES'!E42=5,'VALORACIÓN CON CONTROLES'!F42=4),AND('VALORACIÓN CON CONTROLES'!E42=5,'VALORACIÓN CON CONTROLES'!F42=5),AND('VALORACIÓN CON CONTROLES'!E42=4,'VALORACIÓN CON CONTROLES'!F42=4),AND('VALORACIÓN CON CONTROLES'!E42=4,'VALORACIÓN CON CONTROLES'!F42=5),AND('VALORACIÓN CON CONTROLES'!E42=3,'VALORACIÓN CON CONTROLES'!F42=4),AND('VALORACIÓN CON CONTROLES'!E42=3,'VALORACIÓN CON CONTROLES'!F42=5),AND('VALORACIÓN CON CONTROLES'!E42=2,'VALORACIÓN CON CONTROLES'!F42=5)),"ZONA RIESGO EXTREMO")))),0)</f>
        <v>ZONA RIESGO MODERADO</v>
      </c>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row>
    <row r="49" spans="1:63" x14ac:dyDescent="0.2">
      <c r="A49" s="255"/>
      <c r="B49" s="255"/>
      <c r="C49" s="255"/>
      <c r="D49" s="255"/>
      <c r="E49" s="255"/>
      <c r="F49" s="255"/>
      <c r="G49" s="255"/>
      <c r="H49" s="255"/>
      <c r="I49" s="255"/>
      <c r="J49" s="255"/>
      <c r="K49" s="255"/>
      <c r="L49" s="255"/>
      <c r="M49" s="229">
        <v>25</v>
      </c>
      <c r="N49" s="322">
        <f>IF(AND('VALORACIÓN CON CONTROLES'!E44=0,'VALORACIÓN CON CONTROLES'!F44=0),'ANALISIS DE RIESGOS'!H45,0)</f>
        <v>0</v>
      </c>
      <c r="O49" s="304">
        <f>IF(AND('VALORACIÓN CON CONTROLES'!E44=0,'VALORACIÓN CON CONTROLES'!F44&gt;0),IF(OR(AND('ANALISIS DE RIESGOS'!E45=1,'VALORACIÓN CON CONTROLES'!F44=1),AND('ANALISIS DE RIESGOS'!E45=2,'VALORACIÓN CON CONTROLES'!F44=1),AND('ANALISIS DE RIESGOS'!E45=3,'VALORACIÓN CON CONTROLES'!F44=1),AND('ANALISIS DE RIESGOS'!E45=1,'VALORACIÓN CON CONTROLES'!F44=2),AND('ANALISIS DE RIESGOS'!E45=2,'VALORACIÓN CON CONTROLES'!F44=2)),"ZONA RIESGO BAJA",IF(OR(AND('ANALISIS DE RIESGOS'!E45=4,'VALORACIÓN CON CONTROLES'!F44=1),AND('ANALISIS DE RIESGOS'!E45=3,'VALORACIÓN CON CONTROLES'!F44=2),AND('ANALISIS DE RIESGOS'!E45=2,'VALORACIÓN CON CONTROLES'!F44=3),AND('ANALISIS DE RIESGOS'!E45=1,'VALORACIÓN CON CONTROLES'!F44=3)),"ZONA RIESGO MODERADO",IF(OR(AND('ANALISIS DE RIESGOS'!E45=5,'VALORACIÓN CON CONTROLES'!F44=1),AND('ANALISIS DE RIESGOS'!E45=5,'VALORACIÓN CON CONTROLES'!F44=2),AND('ANALISIS DE RIESGOS'!E45=4,'VALORACIÓN CON CONTROLES'!F44=2),AND('ANALISIS DE RIESGOS'!E45=4,'VALORACIÓN CON CONTROLES'!F44=3),AND('ANALISIS DE RIESGOS'!E45=3,'VALORACIÓN CON CONTROLES'!F44=3),AND('ANALISIS DE RIESGOS'!E45=2,'VALORACIÓN CON CONTROLES'!F44=4),AND('ANALISIS DE RIESGOS'!E45=1,'VALORACIÓN CON CONTROLES'!F44=4),AND('ANALISIS DE RIESGOS'!E45=1,'VALORACIÓN CON CONTROLES'!F44=5)),"ZONA RIESGO ALTO",IF(OR(AND('ANALISIS DE RIESGOS'!E45=5,'VALORACIÓN CON CONTROLES'!F44=3),AND('ANALISIS DE RIESGOS'!E45=5,'VALORACIÓN CON CONTROLES'!F44=4),AND('ANALISIS DE RIESGOS'!E45=5,'VALORACIÓN CON CONTROLES'!F44=5),AND('ANALISIS DE RIESGOS'!E45=4,'VALORACIÓN CON CONTROLES'!F44=4),AND('ANALISIS DE RIESGOS'!E45=4,'VALORACIÓN CON CONTROLES'!F44=5),AND('ANALISIS DE RIESGOS'!E45=3,'VALORACIÓN CON CONTROLES'!F44=4),AND('ANALISIS DE RIESGOS'!E45=3,'VALORACIÓN CON CONTROLES'!F44=5),AND('ANALISIS DE RIESGOS'!E45=2,'VALORACIÓN CON CONTROLES'!F44=5)),"ZONA RIESGO EXTREMO")))),0)</f>
        <v>0</v>
      </c>
      <c r="P49" s="304">
        <f>IF(AND('VALORACIÓN CON CONTROLES'!E44&gt;0,'VALORACIÓN CON CONTROLES'!F44=0),IF(OR(AND('VALORACIÓN CON CONTROLES'!E44=1,'ANALISIS DE RIESGOS'!F45=1),AND('VALORACIÓN CON CONTROLES'!E44=2,'ANALISIS DE RIESGOS'!F45=1),AND('VALORACIÓN CON CONTROLES'!E44=3,'ANALISIS DE RIESGOS'!F45=1),AND('VALORACIÓN CON CONTROLES'!E44=1,'ANALISIS DE RIESGOS'!F45=2),AND('VALORACIÓN CON CONTROLES'!E44=2,'ANALISIS DE RIESGOS'!F45=2)),"ZONA RIESGO BAJA",IF(OR(AND('VALORACIÓN CON CONTROLES'!E44=4,'ANALISIS DE RIESGOS'!F45=1),AND('VALORACIÓN CON CONTROLES'!E44=3,'ANALISIS DE RIESGOS'!F45=2),AND('VALORACIÓN CON CONTROLES'!E44=2,'ANALISIS DE RIESGOS'!F45=3),AND('VALORACIÓN CON CONTROLES'!E44=1,'ANALISIS DE RIESGOS'!F45=3)),"ZONA RIESGO MODERADO",IF(OR(AND('VALORACIÓN CON CONTROLES'!E44=5,'ANALISIS DE RIESGOS'!F45=1),AND('VALORACIÓN CON CONTROLES'!E44=5,'ANALISIS DE RIESGOS'!F45=2),AND('VALORACIÓN CON CONTROLES'!E44=4,'ANALISIS DE RIESGOS'!F45=2),AND('VALORACIÓN CON CONTROLES'!E44=4,'ANALISIS DE RIESGOS'!F45=3),AND('VALORACIÓN CON CONTROLES'!E44=3,'ANALISIS DE RIESGOS'!F45=3),AND('VALORACIÓN CON CONTROLES'!E44=2,'ANALISIS DE RIESGOS'!F45=4),AND('VALORACIÓN CON CONTROLES'!E44=1,'ANALISIS DE RIESGOS'!F45=4),AND('VALORACIÓN CON CONTROLES'!E44=1,'ANALISIS DE RIESGOS'!F45=5)),"ZONA RIESGO ALTO",IF(OR(AND('VALORACIÓN CON CONTROLES'!E44=5,'ANALISIS DE RIESGOS'!F45=3),AND('VALORACIÓN CON CONTROLES'!E44=5,'ANALISIS DE RIESGOS'!F45=4),AND('VALORACIÓN CON CONTROLES'!E44=5,'ANALISIS DE RIESGOS'!F45=5),AND('VALORACIÓN CON CONTROLES'!E44=4,'ANALISIS DE RIESGOS'!F45=4),AND('VALORACIÓN CON CONTROLES'!E44=4,'ANALISIS DE RIESGOS'!F45=5),AND('VALORACIÓN CON CONTROLES'!E44=3,'ANALISIS DE RIESGOS'!F45=4),AND('VALORACIÓN CON CONTROLES'!E44=3,'ANALISIS DE RIESGOS'!F45=5),AND('VALORACIÓN CON CONTROLES'!E44=2,'ANALISIS DE RIESGOS'!F45=5)),"ZONA RIESGO EXTREMO")))),0)</f>
        <v>0</v>
      </c>
      <c r="Q49" s="273" t="str">
        <f>IF(AND('VALORACIÓN CON CONTROLES'!E43&gt;0,'VALORACIÓN CON CONTROLES'!F43&gt;0),IF(OR(AND('VALORACIÓN CON CONTROLES'!E43=1,'VALORACIÓN CON CONTROLES'!F43=1),AND('VALORACIÓN CON CONTROLES'!E43=2,'VALORACIÓN CON CONTROLES'!F43=1),AND('VALORACIÓN CON CONTROLES'!E43=3,'VALORACIÓN CON CONTROLES'!F43=1),AND('VALORACIÓN CON CONTROLES'!E43=1,'VALORACIÓN CON CONTROLES'!F43=2),AND('VALORACIÓN CON CONTROLES'!E43=2,'VALORACIÓN CON CONTROLES'!F43=2)),"ZONA RIESGO BAJA",IF(OR(AND('VALORACIÓN CON CONTROLES'!E43=4,'VALORACIÓN CON CONTROLES'!F43=1),AND('VALORACIÓN CON CONTROLES'!E43=3,'VALORACIÓN CON CONTROLES'!F43=2),AND('VALORACIÓN CON CONTROLES'!E43=2,'VALORACIÓN CON CONTROLES'!F43=3),AND('VALORACIÓN CON CONTROLES'!E43=1,'VALORACIÓN CON CONTROLES'!F43=3)),"ZONA RIESGO MODERADO",IF(OR(AND('VALORACIÓN CON CONTROLES'!E43=5,'VALORACIÓN CON CONTROLES'!F43=1),AND('VALORACIÓN CON CONTROLES'!E43=5,'VALORACIÓN CON CONTROLES'!F43=2),AND('VALORACIÓN CON CONTROLES'!E43=4,'VALORACIÓN CON CONTROLES'!F43=2),AND('VALORACIÓN CON CONTROLES'!E43=4,'VALORACIÓN CON CONTROLES'!F43=3),AND('VALORACIÓN CON CONTROLES'!E43=3,'VALORACIÓN CON CONTROLES'!F43=3),AND('VALORACIÓN CON CONTROLES'!E43=2,'VALORACIÓN CON CONTROLES'!F43=4),AND('VALORACIÓN CON CONTROLES'!E43=1,'VALORACIÓN CON CONTROLES'!F43=4),AND('VALORACIÓN CON CONTROLES'!E43=1,'VALORACIÓN CON CONTROLES'!F43=5)),"ZONA RIESGO ALTO",IF(OR(AND('VALORACIÓN CON CONTROLES'!E43=5,'VALORACIÓN CON CONTROLES'!F43=3),AND('VALORACIÓN CON CONTROLES'!E43=5,'VALORACIÓN CON CONTROLES'!F43=4),AND('VALORACIÓN CON CONTROLES'!E43=5,'VALORACIÓN CON CONTROLES'!F43=5),AND('VALORACIÓN CON CONTROLES'!E43=4,'VALORACIÓN CON CONTROLES'!F43=4),AND('VALORACIÓN CON CONTROLES'!E43=4,'VALORACIÓN CON CONTROLES'!F43=5),AND('VALORACIÓN CON CONTROLES'!E43=3,'VALORACIÓN CON CONTROLES'!F43=4),AND('VALORACIÓN CON CONTROLES'!E43=3,'VALORACIÓN CON CONTROLES'!F43=5),AND('VALORACIÓN CON CONTROLES'!E43=2,'VALORACIÓN CON CONTROLES'!F43=5)),"ZONA RIESGO EXTREMO")))),0)</f>
        <v>ZONA RIESGO BAJA</v>
      </c>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row>
    <row r="50" spans="1:63" x14ac:dyDescent="0.2">
      <c r="A50" s="255"/>
      <c r="B50" s="255"/>
      <c r="C50" s="255"/>
      <c r="D50" s="255"/>
      <c r="E50" s="255"/>
      <c r="F50" s="255"/>
      <c r="G50" s="255"/>
      <c r="H50" s="255"/>
      <c r="I50" s="255"/>
      <c r="J50" s="255"/>
      <c r="K50" s="255"/>
      <c r="L50" s="255"/>
      <c r="M50" s="229">
        <v>26</v>
      </c>
      <c r="N50" s="322">
        <f>IF(AND('VALORACIÓN CON CONTROLES'!E50=0,'VALORACIÓN CON CONTROLES'!F50=0),'ANALISIS DE RIESGOS'!H46,0)</f>
        <v>0</v>
      </c>
      <c r="O50" s="304">
        <f>IF(AND('VALORACIÓN CON CONTROLES'!E50=0,'VALORACIÓN CON CONTROLES'!F50&gt;0),IF(OR(AND('ANALISIS DE RIESGOS'!E46=1,'VALORACIÓN CON CONTROLES'!F50=1),AND('ANALISIS DE RIESGOS'!E46=2,'VALORACIÓN CON CONTROLES'!F50=1),AND('ANALISIS DE RIESGOS'!E46=3,'VALORACIÓN CON CONTROLES'!F50=1),AND('ANALISIS DE RIESGOS'!E46=1,'VALORACIÓN CON CONTROLES'!F50=2),AND('ANALISIS DE RIESGOS'!E46=2,'VALORACIÓN CON CONTROLES'!F50=2)),"ZONA RIESGO BAJA",IF(OR(AND('ANALISIS DE RIESGOS'!E46=4,'VALORACIÓN CON CONTROLES'!F50=1),AND('ANALISIS DE RIESGOS'!E46=3,'VALORACIÓN CON CONTROLES'!F50=2),AND('ANALISIS DE RIESGOS'!E46=2,'VALORACIÓN CON CONTROLES'!F50=3),AND('ANALISIS DE RIESGOS'!E46=1,'VALORACIÓN CON CONTROLES'!F50=3)),"ZONA RIESGO MODERADO",IF(OR(AND('ANALISIS DE RIESGOS'!E46=5,'VALORACIÓN CON CONTROLES'!F50=1),AND('ANALISIS DE RIESGOS'!E46=5,'VALORACIÓN CON CONTROLES'!F50=2),AND('ANALISIS DE RIESGOS'!E46=4,'VALORACIÓN CON CONTROLES'!F50=2),AND('ANALISIS DE RIESGOS'!E46=4,'VALORACIÓN CON CONTROLES'!F50=3),AND('ANALISIS DE RIESGOS'!E46=3,'VALORACIÓN CON CONTROLES'!F50=3),AND('ANALISIS DE RIESGOS'!E46=2,'VALORACIÓN CON CONTROLES'!F50=4),AND('ANALISIS DE RIESGOS'!E46=1,'VALORACIÓN CON CONTROLES'!F50=4),AND('ANALISIS DE RIESGOS'!E46=1,'VALORACIÓN CON CONTROLES'!F50=5)),"ZONA RIESGO ALTO",IF(OR(AND('ANALISIS DE RIESGOS'!E46=5,'VALORACIÓN CON CONTROLES'!F50=3),AND('ANALISIS DE RIESGOS'!E46=5,'VALORACIÓN CON CONTROLES'!F50=4),AND('ANALISIS DE RIESGOS'!E46=5,'VALORACIÓN CON CONTROLES'!F50=5),AND('ANALISIS DE RIESGOS'!E46=4,'VALORACIÓN CON CONTROLES'!F50=4),AND('ANALISIS DE RIESGOS'!E46=4,'VALORACIÓN CON CONTROLES'!F50=5),AND('ANALISIS DE RIESGOS'!E46=3,'VALORACIÓN CON CONTROLES'!F50=4),AND('ANALISIS DE RIESGOS'!E46=3,'VALORACIÓN CON CONTROLES'!F50=5),AND('ANALISIS DE RIESGOS'!E46=2,'VALORACIÓN CON CONTROLES'!F50=5)),"ZONA RIESGO EXTREMO")))),0)</f>
        <v>0</v>
      </c>
      <c r="P50" s="304">
        <f>IF(AND('VALORACIÓN CON CONTROLES'!E50&gt;0,'VALORACIÓN CON CONTROLES'!F50=0),IF(OR(AND('VALORACIÓN CON CONTROLES'!E50=1,'ANALISIS DE RIESGOS'!F46=1),AND('VALORACIÓN CON CONTROLES'!E50=2,'ANALISIS DE RIESGOS'!F46=1),AND('VALORACIÓN CON CONTROLES'!E50=3,'ANALISIS DE RIESGOS'!F46=1),AND('VALORACIÓN CON CONTROLES'!E50=1,'ANALISIS DE RIESGOS'!F46=2),AND('VALORACIÓN CON CONTROLES'!E50=2,'ANALISIS DE RIESGOS'!F46=2)),"ZONA RIESGO BAJA",IF(OR(AND('VALORACIÓN CON CONTROLES'!E50=4,'ANALISIS DE RIESGOS'!F46=1),AND('VALORACIÓN CON CONTROLES'!E50=3,'ANALISIS DE RIESGOS'!F46=2),AND('VALORACIÓN CON CONTROLES'!E50=2,'ANALISIS DE RIESGOS'!F46=3),AND('VALORACIÓN CON CONTROLES'!E50=1,'ANALISIS DE RIESGOS'!F46=3)),"ZONA RIESGO MODERADO",IF(OR(AND('VALORACIÓN CON CONTROLES'!E50=5,'ANALISIS DE RIESGOS'!F46=1),AND('VALORACIÓN CON CONTROLES'!E50=5,'ANALISIS DE RIESGOS'!F46=2),AND('VALORACIÓN CON CONTROLES'!E50=4,'ANALISIS DE RIESGOS'!F46=2),AND('VALORACIÓN CON CONTROLES'!E50=4,'ANALISIS DE RIESGOS'!F46=3),AND('VALORACIÓN CON CONTROLES'!E50=3,'ANALISIS DE RIESGOS'!F46=3),AND('VALORACIÓN CON CONTROLES'!E50=2,'ANALISIS DE RIESGOS'!F46=4),AND('VALORACIÓN CON CONTROLES'!E50=1,'ANALISIS DE RIESGOS'!F46=4),AND('VALORACIÓN CON CONTROLES'!E50=1,'ANALISIS DE RIESGOS'!F46=5)),"ZONA RIESGO ALTO",IF(OR(AND('VALORACIÓN CON CONTROLES'!E50=5,'ANALISIS DE RIESGOS'!F46=3),AND('VALORACIÓN CON CONTROLES'!E50=5,'ANALISIS DE RIESGOS'!F46=4),AND('VALORACIÓN CON CONTROLES'!E50=5,'ANALISIS DE RIESGOS'!F46=5),AND('VALORACIÓN CON CONTROLES'!E50=4,'ANALISIS DE RIESGOS'!F46=4),AND('VALORACIÓN CON CONTROLES'!E50=4,'ANALISIS DE RIESGOS'!F46=5),AND('VALORACIÓN CON CONTROLES'!E50=3,'ANALISIS DE RIESGOS'!F46=4),AND('VALORACIÓN CON CONTROLES'!E50=3,'ANALISIS DE RIESGOS'!F46=5),AND('VALORACIÓN CON CONTROLES'!E50=2,'ANALISIS DE RIESGOS'!F46=5)),"ZONA RIESGO EXTREMO")))),0)</f>
        <v>0</v>
      </c>
      <c r="Q50" s="273" t="str">
        <f>IF(AND('VALORACIÓN CON CONTROLES'!E44&gt;0,'VALORACIÓN CON CONTROLES'!F44&gt;0),IF(OR(AND('VALORACIÓN CON CONTROLES'!E44=1,'VALORACIÓN CON CONTROLES'!F44=1),AND('VALORACIÓN CON CONTROLES'!E44=2,'VALORACIÓN CON CONTROLES'!F44=1),AND('VALORACIÓN CON CONTROLES'!E44=3,'VALORACIÓN CON CONTROLES'!F44=1),AND('VALORACIÓN CON CONTROLES'!E44=1,'VALORACIÓN CON CONTROLES'!F44=2),AND('VALORACIÓN CON CONTROLES'!E44=2,'VALORACIÓN CON CONTROLES'!F44=2)),"ZONA RIESGO BAJA",IF(OR(AND('VALORACIÓN CON CONTROLES'!E44=4,'VALORACIÓN CON CONTROLES'!F44=1),AND('VALORACIÓN CON CONTROLES'!E44=3,'VALORACIÓN CON CONTROLES'!F44=2),AND('VALORACIÓN CON CONTROLES'!E44=2,'VALORACIÓN CON CONTROLES'!F44=3),AND('VALORACIÓN CON CONTROLES'!E44=1,'VALORACIÓN CON CONTROLES'!F44=3)),"ZONA RIESGO MODERADO",IF(OR(AND('VALORACIÓN CON CONTROLES'!E44=5,'VALORACIÓN CON CONTROLES'!F44=1),AND('VALORACIÓN CON CONTROLES'!E44=5,'VALORACIÓN CON CONTROLES'!F44=2),AND('VALORACIÓN CON CONTROLES'!E44=4,'VALORACIÓN CON CONTROLES'!F44=2),AND('VALORACIÓN CON CONTROLES'!E44=4,'VALORACIÓN CON CONTROLES'!F44=3),AND('VALORACIÓN CON CONTROLES'!E44=3,'VALORACIÓN CON CONTROLES'!F44=3),AND('VALORACIÓN CON CONTROLES'!E44=2,'VALORACIÓN CON CONTROLES'!F44=4),AND('VALORACIÓN CON CONTROLES'!E44=1,'VALORACIÓN CON CONTROLES'!F44=4),AND('VALORACIÓN CON CONTROLES'!E44=1,'VALORACIÓN CON CONTROLES'!F44=5)),"ZONA RIESGO ALTO",IF(OR(AND('VALORACIÓN CON CONTROLES'!E44=5,'VALORACIÓN CON CONTROLES'!F44=3),AND('VALORACIÓN CON CONTROLES'!E44=5,'VALORACIÓN CON CONTROLES'!F44=4),AND('VALORACIÓN CON CONTROLES'!E44=5,'VALORACIÓN CON CONTROLES'!F44=5),AND('VALORACIÓN CON CONTROLES'!E44=4,'VALORACIÓN CON CONTROLES'!F44=4),AND('VALORACIÓN CON CONTROLES'!E44=4,'VALORACIÓN CON CONTROLES'!F44=5),AND('VALORACIÓN CON CONTROLES'!E44=3,'VALORACIÓN CON CONTROLES'!F44=4),AND('VALORACIÓN CON CONTROLES'!E44=3,'VALORACIÓN CON CONTROLES'!F44=5),AND('VALORACIÓN CON CONTROLES'!E44=2,'VALORACIÓN CON CONTROLES'!F44=5)),"ZONA RIESGO EXTREMO")))),0)</f>
        <v>ZONA RIESGO BAJA</v>
      </c>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row>
    <row r="51" spans="1:63" x14ac:dyDescent="0.2">
      <c r="A51" s="255"/>
      <c r="B51" s="255"/>
      <c r="C51" s="255"/>
      <c r="D51" s="255"/>
      <c r="E51" s="255"/>
      <c r="F51" s="255"/>
      <c r="G51" s="255"/>
      <c r="H51" s="255"/>
      <c r="I51" s="255"/>
      <c r="J51" s="255"/>
      <c r="K51" s="255"/>
      <c r="L51" s="255"/>
      <c r="M51" s="229">
        <v>27</v>
      </c>
      <c r="N51" s="322">
        <f>IF(AND('VALORACIÓN CON CONTROLES'!E51=0,'VALORACIÓN CON CONTROLES'!F51=0),'ANALISIS DE RIESGOS'!H47,0)</f>
        <v>0</v>
      </c>
      <c r="O51" s="304">
        <f>IF(AND('VALORACIÓN CON CONTROLES'!E51=0,'VALORACIÓN CON CONTROLES'!F51&gt;0),IF(OR(AND('ANALISIS DE RIESGOS'!E47=1,'VALORACIÓN CON CONTROLES'!F51=1),AND('ANALISIS DE RIESGOS'!E47=2,'VALORACIÓN CON CONTROLES'!F51=1),AND('ANALISIS DE RIESGOS'!E47=3,'VALORACIÓN CON CONTROLES'!F51=1),AND('ANALISIS DE RIESGOS'!E47=1,'VALORACIÓN CON CONTROLES'!F51=2),AND('ANALISIS DE RIESGOS'!E47=2,'VALORACIÓN CON CONTROLES'!F51=2)),"ZONA RIESGO BAJA",IF(OR(AND('ANALISIS DE RIESGOS'!E47=4,'VALORACIÓN CON CONTROLES'!F51=1),AND('ANALISIS DE RIESGOS'!E47=3,'VALORACIÓN CON CONTROLES'!F51=2),AND('ANALISIS DE RIESGOS'!E47=2,'VALORACIÓN CON CONTROLES'!F51=3),AND('ANALISIS DE RIESGOS'!E47=1,'VALORACIÓN CON CONTROLES'!F51=3)),"ZONA RIESGO MODERADO",IF(OR(AND('ANALISIS DE RIESGOS'!E47=5,'VALORACIÓN CON CONTROLES'!F51=1),AND('ANALISIS DE RIESGOS'!E47=5,'VALORACIÓN CON CONTROLES'!F51=2),AND('ANALISIS DE RIESGOS'!E47=4,'VALORACIÓN CON CONTROLES'!F51=2),AND('ANALISIS DE RIESGOS'!E47=4,'VALORACIÓN CON CONTROLES'!F51=3),AND('ANALISIS DE RIESGOS'!E47=3,'VALORACIÓN CON CONTROLES'!F51=3),AND('ANALISIS DE RIESGOS'!E47=2,'VALORACIÓN CON CONTROLES'!F51=4),AND('ANALISIS DE RIESGOS'!E47=1,'VALORACIÓN CON CONTROLES'!F51=4),AND('ANALISIS DE RIESGOS'!E47=1,'VALORACIÓN CON CONTROLES'!F51=5)),"ZONA RIESGO ALTO",IF(OR(AND('ANALISIS DE RIESGOS'!E47=5,'VALORACIÓN CON CONTROLES'!F51=3),AND('ANALISIS DE RIESGOS'!E47=5,'VALORACIÓN CON CONTROLES'!F51=4),AND('ANALISIS DE RIESGOS'!E47=5,'VALORACIÓN CON CONTROLES'!F51=5),AND('ANALISIS DE RIESGOS'!E47=4,'VALORACIÓN CON CONTROLES'!F51=4),AND('ANALISIS DE RIESGOS'!E47=4,'VALORACIÓN CON CONTROLES'!F51=5),AND('ANALISIS DE RIESGOS'!E47=3,'VALORACIÓN CON CONTROLES'!F51=4),AND('ANALISIS DE RIESGOS'!E47=3,'VALORACIÓN CON CONTROLES'!F51=5),AND('ANALISIS DE RIESGOS'!E47=2,'VALORACIÓN CON CONTROLES'!F51=5)),"ZONA RIESGO EXTREMO")))),0)</f>
        <v>0</v>
      </c>
      <c r="P51" s="304">
        <f>IF(AND('VALORACIÓN CON CONTROLES'!E51&gt;0,'VALORACIÓN CON CONTROLES'!F51=0),IF(OR(AND('VALORACIÓN CON CONTROLES'!E51=1,'ANALISIS DE RIESGOS'!F47=1),AND('VALORACIÓN CON CONTROLES'!E51=2,'ANALISIS DE RIESGOS'!F47=1),AND('VALORACIÓN CON CONTROLES'!E51=3,'ANALISIS DE RIESGOS'!F47=1),AND('VALORACIÓN CON CONTROLES'!E51=1,'ANALISIS DE RIESGOS'!F47=2),AND('VALORACIÓN CON CONTROLES'!E51=2,'ANALISIS DE RIESGOS'!F47=2)),"ZONA RIESGO BAJA",IF(OR(AND('VALORACIÓN CON CONTROLES'!E51=4,'ANALISIS DE RIESGOS'!F47=1),AND('VALORACIÓN CON CONTROLES'!E51=3,'ANALISIS DE RIESGOS'!F47=2),AND('VALORACIÓN CON CONTROLES'!E51=2,'ANALISIS DE RIESGOS'!F47=3),AND('VALORACIÓN CON CONTROLES'!E51=1,'ANALISIS DE RIESGOS'!F47=3)),"ZONA RIESGO MODERADO",IF(OR(AND('VALORACIÓN CON CONTROLES'!E51=5,'ANALISIS DE RIESGOS'!F47=1),AND('VALORACIÓN CON CONTROLES'!E51=5,'ANALISIS DE RIESGOS'!F47=2),AND('VALORACIÓN CON CONTROLES'!E51=4,'ANALISIS DE RIESGOS'!F47=2),AND('VALORACIÓN CON CONTROLES'!E51=4,'ANALISIS DE RIESGOS'!F47=3),AND('VALORACIÓN CON CONTROLES'!E51=3,'ANALISIS DE RIESGOS'!F47=3),AND('VALORACIÓN CON CONTROLES'!E51=2,'ANALISIS DE RIESGOS'!F47=4),AND('VALORACIÓN CON CONTROLES'!E51=1,'ANALISIS DE RIESGOS'!F47=4),AND('VALORACIÓN CON CONTROLES'!E51=1,'ANALISIS DE RIESGOS'!F47=5)),"ZONA RIESGO ALTO",IF(OR(AND('VALORACIÓN CON CONTROLES'!E51=5,'ANALISIS DE RIESGOS'!F47=3),AND('VALORACIÓN CON CONTROLES'!E51=5,'ANALISIS DE RIESGOS'!F47=4),AND('VALORACIÓN CON CONTROLES'!E51=5,'ANALISIS DE RIESGOS'!F47=5),AND('VALORACIÓN CON CONTROLES'!E51=4,'ANALISIS DE RIESGOS'!F47=4),AND('VALORACIÓN CON CONTROLES'!E51=4,'ANALISIS DE RIESGOS'!F47=5),AND('VALORACIÓN CON CONTROLES'!E51=3,'ANALISIS DE RIESGOS'!F47=4),AND('VALORACIÓN CON CONTROLES'!E51=3,'ANALISIS DE RIESGOS'!F47=5),AND('VALORACIÓN CON CONTROLES'!E51=2,'ANALISIS DE RIESGOS'!F47=5)),"ZONA RIESGO EXTREMO")))),0)</f>
        <v>0</v>
      </c>
      <c r="Q51" s="273" t="str">
        <f>IF(AND('VALORACIÓN CON CONTROLES'!E45&gt;0,'VALORACIÓN CON CONTROLES'!F45&gt;0),IF(OR(AND('VALORACIÓN CON CONTROLES'!E45=1,'VALORACIÓN CON CONTROLES'!F45=1),AND('VALORACIÓN CON CONTROLES'!E45=2,'VALORACIÓN CON CONTROLES'!F45=1),AND('VALORACIÓN CON CONTROLES'!E45=3,'VALORACIÓN CON CONTROLES'!F45=1),AND('VALORACIÓN CON CONTROLES'!E45=1,'VALORACIÓN CON CONTROLES'!F45=2),AND('VALORACIÓN CON CONTROLES'!E45=2,'VALORACIÓN CON CONTROLES'!F45=2)),"ZONA RIESGO BAJA",IF(OR(AND('VALORACIÓN CON CONTROLES'!E45=4,'VALORACIÓN CON CONTROLES'!F45=1),AND('VALORACIÓN CON CONTROLES'!E45=3,'VALORACIÓN CON CONTROLES'!F45=2),AND('VALORACIÓN CON CONTROLES'!E45=2,'VALORACIÓN CON CONTROLES'!F45=3),AND('VALORACIÓN CON CONTROLES'!E45=1,'VALORACIÓN CON CONTROLES'!F45=3)),"ZONA RIESGO MODERADO",IF(OR(AND('VALORACIÓN CON CONTROLES'!E45=5,'VALORACIÓN CON CONTROLES'!F45=1),AND('VALORACIÓN CON CONTROLES'!E45=5,'VALORACIÓN CON CONTROLES'!F45=2),AND('VALORACIÓN CON CONTROLES'!E45=4,'VALORACIÓN CON CONTROLES'!F45=2),AND('VALORACIÓN CON CONTROLES'!E45=4,'VALORACIÓN CON CONTROLES'!F45=3),AND('VALORACIÓN CON CONTROLES'!E45=3,'VALORACIÓN CON CONTROLES'!F45=3),AND('VALORACIÓN CON CONTROLES'!E45=2,'VALORACIÓN CON CONTROLES'!F45=4),AND('VALORACIÓN CON CONTROLES'!E45=1,'VALORACIÓN CON CONTROLES'!F45=4),AND('VALORACIÓN CON CONTROLES'!E45=1,'VALORACIÓN CON CONTROLES'!F45=5)),"ZONA RIESGO ALTO",IF(OR(AND('VALORACIÓN CON CONTROLES'!E45=5,'VALORACIÓN CON CONTROLES'!F45=3),AND('VALORACIÓN CON CONTROLES'!E45=5,'VALORACIÓN CON CONTROLES'!F45=4),AND('VALORACIÓN CON CONTROLES'!E45=5,'VALORACIÓN CON CONTROLES'!F45=5),AND('VALORACIÓN CON CONTROLES'!E45=4,'VALORACIÓN CON CONTROLES'!F45=4),AND('VALORACIÓN CON CONTROLES'!E45=4,'VALORACIÓN CON CONTROLES'!F45=5),AND('VALORACIÓN CON CONTROLES'!E45=3,'VALORACIÓN CON CONTROLES'!F45=4),AND('VALORACIÓN CON CONTROLES'!E45=3,'VALORACIÓN CON CONTROLES'!F45=5),AND('VALORACIÓN CON CONTROLES'!E45=2,'VALORACIÓN CON CONTROLES'!F45=5)),"ZONA RIESGO EXTREMO")))),0)</f>
        <v>ZONA RIESGO BAJA</v>
      </c>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row>
    <row r="52" spans="1:63" x14ac:dyDescent="0.2">
      <c r="A52" s="255"/>
      <c r="B52" s="255"/>
      <c r="C52" s="255"/>
      <c r="D52" s="255"/>
      <c r="E52" s="255"/>
      <c r="F52" s="255"/>
      <c r="G52" s="255"/>
      <c r="H52" s="255"/>
      <c r="I52" s="255"/>
      <c r="J52" s="255"/>
      <c r="K52" s="255"/>
      <c r="L52" s="255"/>
      <c r="M52" s="229">
        <v>27</v>
      </c>
      <c r="N52" s="322">
        <f>IF(AND('VALORACIÓN CON CONTROLES'!E52=0,'VALORACIÓN CON CONTROLES'!F52=0),'ANALISIS DE RIESGOS'!H48,0)</f>
        <v>0</v>
      </c>
      <c r="O52" s="304">
        <f>IF(AND('VALORACIÓN CON CONTROLES'!E52=0,'VALORACIÓN CON CONTROLES'!F52&gt;0),IF(OR(AND('ANALISIS DE RIESGOS'!E48=1,'VALORACIÓN CON CONTROLES'!F52=1),AND('ANALISIS DE RIESGOS'!E48=2,'VALORACIÓN CON CONTROLES'!F52=1),AND('ANALISIS DE RIESGOS'!E48=3,'VALORACIÓN CON CONTROLES'!F52=1),AND('ANALISIS DE RIESGOS'!E48=1,'VALORACIÓN CON CONTROLES'!F52=2),AND('ANALISIS DE RIESGOS'!E48=2,'VALORACIÓN CON CONTROLES'!F52=2)),"ZONA RIESGO BAJA",IF(OR(AND('ANALISIS DE RIESGOS'!E48=4,'VALORACIÓN CON CONTROLES'!F52=1),AND('ANALISIS DE RIESGOS'!E48=3,'VALORACIÓN CON CONTROLES'!F52=2),AND('ANALISIS DE RIESGOS'!E48=2,'VALORACIÓN CON CONTROLES'!F52=3),AND('ANALISIS DE RIESGOS'!E48=1,'VALORACIÓN CON CONTROLES'!F52=3)),"ZONA RIESGO MODERADO",IF(OR(AND('ANALISIS DE RIESGOS'!E48=5,'VALORACIÓN CON CONTROLES'!F52=1),AND('ANALISIS DE RIESGOS'!E48=5,'VALORACIÓN CON CONTROLES'!F52=2),AND('ANALISIS DE RIESGOS'!E48=4,'VALORACIÓN CON CONTROLES'!F52=2),AND('ANALISIS DE RIESGOS'!E48=4,'VALORACIÓN CON CONTROLES'!F52=3),AND('ANALISIS DE RIESGOS'!E48=3,'VALORACIÓN CON CONTROLES'!F52=3),AND('ANALISIS DE RIESGOS'!E48=2,'VALORACIÓN CON CONTROLES'!F52=4),AND('ANALISIS DE RIESGOS'!E48=1,'VALORACIÓN CON CONTROLES'!F52=4),AND('ANALISIS DE RIESGOS'!E48=1,'VALORACIÓN CON CONTROLES'!F52=5)),"ZONA RIESGO ALTO",IF(OR(AND('ANALISIS DE RIESGOS'!E48=5,'VALORACIÓN CON CONTROLES'!F52=3),AND('ANALISIS DE RIESGOS'!E48=5,'VALORACIÓN CON CONTROLES'!F52=4),AND('ANALISIS DE RIESGOS'!E48=5,'VALORACIÓN CON CONTROLES'!F52=5),AND('ANALISIS DE RIESGOS'!E48=4,'VALORACIÓN CON CONTROLES'!F52=4),AND('ANALISIS DE RIESGOS'!E48=4,'VALORACIÓN CON CONTROLES'!F52=5),AND('ANALISIS DE RIESGOS'!E48=3,'VALORACIÓN CON CONTROLES'!F52=4),AND('ANALISIS DE RIESGOS'!E48=3,'VALORACIÓN CON CONTROLES'!F52=5),AND('ANALISIS DE RIESGOS'!E48=2,'VALORACIÓN CON CONTROLES'!F52=5)),"ZONA RIESGO EXTREMO")))),0)</f>
        <v>0</v>
      </c>
      <c r="P52" s="304">
        <f>IF(AND('VALORACIÓN CON CONTROLES'!E52&gt;0,'VALORACIÓN CON CONTROLES'!F52=0),IF(OR(AND('VALORACIÓN CON CONTROLES'!E52=1,'ANALISIS DE RIESGOS'!F48=1),AND('VALORACIÓN CON CONTROLES'!E52=2,'ANALISIS DE RIESGOS'!F48=1),AND('VALORACIÓN CON CONTROLES'!E52=3,'ANALISIS DE RIESGOS'!F48=1),AND('VALORACIÓN CON CONTROLES'!E52=1,'ANALISIS DE RIESGOS'!F48=2),AND('VALORACIÓN CON CONTROLES'!E52=2,'ANALISIS DE RIESGOS'!F48=2)),"ZONA RIESGO BAJA",IF(OR(AND('VALORACIÓN CON CONTROLES'!E52=4,'ANALISIS DE RIESGOS'!F48=1),AND('VALORACIÓN CON CONTROLES'!E52=3,'ANALISIS DE RIESGOS'!F48=2),AND('VALORACIÓN CON CONTROLES'!E52=2,'ANALISIS DE RIESGOS'!F48=3),AND('VALORACIÓN CON CONTROLES'!E52=1,'ANALISIS DE RIESGOS'!F48=3)),"ZONA RIESGO MODERADO",IF(OR(AND('VALORACIÓN CON CONTROLES'!E52=5,'ANALISIS DE RIESGOS'!F48=1),AND('VALORACIÓN CON CONTROLES'!E52=5,'ANALISIS DE RIESGOS'!F48=2),AND('VALORACIÓN CON CONTROLES'!E52=4,'ANALISIS DE RIESGOS'!F48=2),AND('VALORACIÓN CON CONTROLES'!E52=4,'ANALISIS DE RIESGOS'!F48=3),AND('VALORACIÓN CON CONTROLES'!E52=3,'ANALISIS DE RIESGOS'!F48=3),AND('VALORACIÓN CON CONTROLES'!E52=2,'ANALISIS DE RIESGOS'!F48=4),AND('VALORACIÓN CON CONTROLES'!E52=1,'ANALISIS DE RIESGOS'!F48=4),AND('VALORACIÓN CON CONTROLES'!E52=1,'ANALISIS DE RIESGOS'!F48=5)),"ZONA RIESGO ALTO",IF(OR(AND('VALORACIÓN CON CONTROLES'!E52=5,'ANALISIS DE RIESGOS'!F48=3),AND('VALORACIÓN CON CONTROLES'!E52=5,'ANALISIS DE RIESGOS'!F48=4),AND('VALORACIÓN CON CONTROLES'!E52=5,'ANALISIS DE RIESGOS'!F48=5),AND('VALORACIÓN CON CONTROLES'!E52=4,'ANALISIS DE RIESGOS'!F48=4),AND('VALORACIÓN CON CONTROLES'!E52=4,'ANALISIS DE RIESGOS'!F48=5),AND('VALORACIÓN CON CONTROLES'!E52=3,'ANALISIS DE RIESGOS'!F48=4),AND('VALORACIÓN CON CONTROLES'!E52=3,'ANALISIS DE RIESGOS'!F48=5),AND('VALORACIÓN CON CONTROLES'!E52=2,'ANALISIS DE RIESGOS'!F48=5)),"ZONA RIESGO EXTREMO")))),0)</f>
        <v>0</v>
      </c>
      <c r="Q52" s="273" t="str">
        <f>IF(AND('VALORACIÓN CON CONTROLES'!E46&gt;0,'VALORACIÓN CON CONTROLES'!F46&gt;0),IF(OR(AND('VALORACIÓN CON CONTROLES'!E46=1,'VALORACIÓN CON CONTROLES'!F46=1),AND('VALORACIÓN CON CONTROLES'!E46=2,'VALORACIÓN CON CONTROLES'!F46=1),AND('VALORACIÓN CON CONTROLES'!E46=3,'VALORACIÓN CON CONTROLES'!F46=1),AND('VALORACIÓN CON CONTROLES'!E46=1,'VALORACIÓN CON CONTROLES'!F46=2),AND('VALORACIÓN CON CONTROLES'!E46=2,'VALORACIÓN CON CONTROLES'!F46=2)),"ZONA RIESGO BAJA",IF(OR(AND('VALORACIÓN CON CONTROLES'!E46=4,'VALORACIÓN CON CONTROLES'!F46=1),AND('VALORACIÓN CON CONTROLES'!E46=3,'VALORACIÓN CON CONTROLES'!F46=2),AND('VALORACIÓN CON CONTROLES'!E46=2,'VALORACIÓN CON CONTROLES'!F46=3),AND('VALORACIÓN CON CONTROLES'!E46=1,'VALORACIÓN CON CONTROLES'!F46=3)),"ZONA RIESGO MODERADO",IF(OR(AND('VALORACIÓN CON CONTROLES'!E46=5,'VALORACIÓN CON CONTROLES'!F46=1),AND('VALORACIÓN CON CONTROLES'!E46=5,'VALORACIÓN CON CONTROLES'!F46=2),AND('VALORACIÓN CON CONTROLES'!E46=4,'VALORACIÓN CON CONTROLES'!F46=2),AND('VALORACIÓN CON CONTROLES'!E46=4,'VALORACIÓN CON CONTROLES'!F46=3),AND('VALORACIÓN CON CONTROLES'!E46=3,'VALORACIÓN CON CONTROLES'!F46=3),AND('VALORACIÓN CON CONTROLES'!E46=2,'VALORACIÓN CON CONTROLES'!F46=4),AND('VALORACIÓN CON CONTROLES'!E46=1,'VALORACIÓN CON CONTROLES'!F46=4),AND('VALORACIÓN CON CONTROLES'!E46=1,'VALORACIÓN CON CONTROLES'!F46=5)),"ZONA RIESGO ALTO",IF(OR(AND('VALORACIÓN CON CONTROLES'!E46=5,'VALORACIÓN CON CONTROLES'!F46=3),AND('VALORACIÓN CON CONTROLES'!E46=5,'VALORACIÓN CON CONTROLES'!F46=4),AND('VALORACIÓN CON CONTROLES'!E46=5,'VALORACIÓN CON CONTROLES'!F46=5),AND('VALORACIÓN CON CONTROLES'!E46=4,'VALORACIÓN CON CONTROLES'!F46=4),AND('VALORACIÓN CON CONTROLES'!E46=4,'VALORACIÓN CON CONTROLES'!F46=5),AND('VALORACIÓN CON CONTROLES'!E46=3,'VALORACIÓN CON CONTROLES'!F46=4),AND('VALORACIÓN CON CONTROLES'!E46=3,'VALORACIÓN CON CONTROLES'!F46=5),AND('VALORACIÓN CON CONTROLES'!E46=2,'VALORACIÓN CON CONTROLES'!F46=5)),"ZONA RIESGO EXTREMO")))),0)</f>
        <v>ZONA RIESGO BAJA</v>
      </c>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row>
    <row r="53" spans="1:63" x14ac:dyDescent="0.2">
      <c r="A53" s="255"/>
      <c r="B53" s="255"/>
      <c r="C53" s="255"/>
      <c r="D53" s="255"/>
      <c r="E53" s="255"/>
      <c r="F53" s="255"/>
      <c r="G53" s="255"/>
      <c r="H53" s="255"/>
      <c r="I53" s="255"/>
      <c r="J53" s="255"/>
      <c r="K53" s="255"/>
      <c r="L53" s="255"/>
      <c r="M53" s="229">
        <v>27</v>
      </c>
      <c r="N53" s="322">
        <f>IF(AND('VALORACIÓN CON CONTROLES'!E53=0,'VALORACIÓN CON CONTROLES'!F53=0),'ANALISIS DE RIESGOS'!H49,0)</f>
        <v>0</v>
      </c>
      <c r="O53" s="304">
        <f>IF(AND('VALORACIÓN CON CONTROLES'!E53=0,'VALORACIÓN CON CONTROLES'!F53&gt;0),IF(OR(AND('ANALISIS DE RIESGOS'!E49=1,'VALORACIÓN CON CONTROLES'!F53=1),AND('ANALISIS DE RIESGOS'!E49=2,'VALORACIÓN CON CONTROLES'!F53=1),AND('ANALISIS DE RIESGOS'!E49=3,'VALORACIÓN CON CONTROLES'!F53=1),AND('ANALISIS DE RIESGOS'!E49=1,'VALORACIÓN CON CONTROLES'!F53=2),AND('ANALISIS DE RIESGOS'!E49=2,'VALORACIÓN CON CONTROLES'!F53=2)),"ZONA RIESGO BAJA",IF(OR(AND('ANALISIS DE RIESGOS'!E49=4,'VALORACIÓN CON CONTROLES'!F53=1),AND('ANALISIS DE RIESGOS'!E49=3,'VALORACIÓN CON CONTROLES'!F53=2),AND('ANALISIS DE RIESGOS'!E49=2,'VALORACIÓN CON CONTROLES'!F53=3),AND('ANALISIS DE RIESGOS'!E49=1,'VALORACIÓN CON CONTROLES'!F53=3)),"ZONA RIESGO MODERADO",IF(OR(AND('ANALISIS DE RIESGOS'!E49=5,'VALORACIÓN CON CONTROLES'!F53=1),AND('ANALISIS DE RIESGOS'!E49=5,'VALORACIÓN CON CONTROLES'!F53=2),AND('ANALISIS DE RIESGOS'!E49=4,'VALORACIÓN CON CONTROLES'!F53=2),AND('ANALISIS DE RIESGOS'!E49=4,'VALORACIÓN CON CONTROLES'!F53=3),AND('ANALISIS DE RIESGOS'!E49=3,'VALORACIÓN CON CONTROLES'!F53=3),AND('ANALISIS DE RIESGOS'!E49=2,'VALORACIÓN CON CONTROLES'!F53=4),AND('ANALISIS DE RIESGOS'!E49=1,'VALORACIÓN CON CONTROLES'!F53=4),AND('ANALISIS DE RIESGOS'!E49=1,'VALORACIÓN CON CONTROLES'!F53=5)),"ZONA RIESGO ALTO",IF(OR(AND('ANALISIS DE RIESGOS'!E49=5,'VALORACIÓN CON CONTROLES'!F53=3),AND('ANALISIS DE RIESGOS'!E49=5,'VALORACIÓN CON CONTROLES'!F53=4),AND('ANALISIS DE RIESGOS'!E49=5,'VALORACIÓN CON CONTROLES'!F53=5),AND('ANALISIS DE RIESGOS'!E49=4,'VALORACIÓN CON CONTROLES'!F53=4),AND('ANALISIS DE RIESGOS'!E49=4,'VALORACIÓN CON CONTROLES'!F53=5),AND('ANALISIS DE RIESGOS'!E49=3,'VALORACIÓN CON CONTROLES'!F53=4),AND('ANALISIS DE RIESGOS'!E49=3,'VALORACIÓN CON CONTROLES'!F53=5),AND('ANALISIS DE RIESGOS'!E49=2,'VALORACIÓN CON CONTROLES'!F53=5)),"ZONA RIESGO EXTREMO")))),0)</f>
        <v>0</v>
      </c>
      <c r="P53" s="304">
        <f>IF(AND('VALORACIÓN CON CONTROLES'!E53&gt;0,'VALORACIÓN CON CONTROLES'!F53=0),IF(OR(AND('VALORACIÓN CON CONTROLES'!E53=1,'ANALISIS DE RIESGOS'!F49=1),AND('VALORACIÓN CON CONTROLES'!E53=2,'ANALISIS DE RIESGOS'!F49=1),AND('VALORACIÓN CON CONTROLES'!E53=3,'ANALISIS DE RIESGOS'!F49=1),AND('VALORACIÓN CON CONTROLES'!E53=1,'ANALISIS DE RIESGOS'!F49=2),AND('VALORACIÓN CON CONTROLES'!E53=2,'ANALISIS DE RIESGOS'!F49=2)),"ZONA RIESGO BAJA",IF(OR(AND('VALORACIÓN CON CONTROLES'!E53=4,'ANALISIS DE RIESGOS'!F49=1),AND('VALORACIÓN CON CONTROLES'!E53=3,'ANALISIS DE RIESGOS'!F49=2),AND('VALORACIÓN CON CONTROLES'!E53=2,'ANALISIS DE RIESGOS'!F49=3),AND('VALORACIÓN CON CONTROLES'!E53=1,'ANALISIS DE RIESGOS'!F49=3)),"ZONA RIESGO MODERADO",IF(OR(AND('VALORACIÓN CON CONTROLES'!E53=5,'ANALISIS DE RIESGOS'!F49=1),AND('VALORACIÓN CON CONTROLES'!E53=5,'ANALISIS DE RIESGOS'!F49=2),AND('VALORACIÓN CON CONTROLES'!E53=4,'ANALISIS DE RIESGOS'!F49=2),AND('VALORACIÓN CON CONTROLES'!E53=4,'ANALISIS DE RIESGOS'!F49=3),AND('VALORACIÓN CON CONTROLES'!E53=3,'ANALISIS DE RIESGOS'!F49=3),AND('VALORACIÓN CON CONTROLES'!E53=2,'ANALISIS DE RIESGOS'!F49=4),AND('VALORACIÓN CON CONTROLES'!E53=1,'ANALISIS DE RIESGOS'!F49=4),AND('VALORACIÓN CON CONTROLES'!E53=1,'ANALISIS DE RIESGOS'!F49=5)),"ZONA RIESGO ALTO",IF(OR(AND('VALORACIÓN CON CONTROLES'!E53=5,'ANALISIS DE RIESGOS'!F49=3),AND('VALORACIÓN CON CONTROLES'!E53=5,'ANALISIS DE RIESGOS'!F49=4),AND('VALORACIÓN CON CONTROLES'!E53=5,'ANALISIS DE RIESGOS'!F49=5),AND('VALORACIÓN CON CONTROLES'!E53=4,'ANALISIS DE RIESGOS'!F49=4),AND('VALORACIÓN CON CONTROLES'!E53=4,'ANALISIS DE RIESGOS'!F49=5),AND('VALORACIÓN CON CONTROLES'!E53=3,'ANALISIS DE RIESGOS'!F49=4),AND('VALORACIÓN CON CONTROLES'!E53=3,'ANALISIS DE RIESGOS'!F49=5),AND('VALORACIÓN CON CONTROLES'!E53=2,'ANALISIS DE RIESGOS'!F49=5)),"ZONA RIESGO EXTREMO")))),0)</f>
        <v>0</v>
      </c>
      <c r="Q53" s="273" t="str">
        <f>IF(AND('VALORACIÓN CON CONTROLES'!E47&gt;0,'VALORACIÓN CON CONTROLES'!F47&gt;0),IF(OR(AND('VALORACIÓN CON CONTROLES'!E47=1,'VALORACIÓN CON CONTROLES'!F47=1),AND('VALORACIÓN CON CONTROLES'!E47=2,'VALORACIÓN CON CONTROLES'!F47=1),AND('VALORACIÓN CON CONTROLES'!E47=3,'VALORACIÓN CON CONTROLES'!F47=1),AND('VALORACIÓN CON CONTROLES'!E47=1,'VALORACIÓN CON CONTROLES'!F47=2),AND('VALORACIÓN CON CONTROLES'!E47=2,'VALORACIÓN CON CONTROLES'!F47=2)),"ZONA RIESGO BAJA",IF(OR(AND('VALORACIÓN CON CONTROLES'!E47=4,'VALORACIÓN CON CONTROLES'!F47=1),AND('VALORACIÓN CON CONTROLES'!E47=3,'VALORACIÓN CON CONTROLES'!F47=2),AND('VALORACIÓN CON CONTROLES'!E47=2,'VALORACIÓN CON CONTROLES'!F47=3),AND('VALORACIÓN CON CONTROLES'!E47=1,'VALORACIÓN CON CONTROLES'!F47=3)),"ZONA RIESGO MODERADO",IF(OR(AND('VALORACIÓN CON CONTROLES'!E47=5,'VALORACIÓN CON CONTROLES'!F47=1),AND('VALORACIÓN CON CONTROLES'!E47=5,'VALORACIÓN CON CONTROLES'!F47=2),AND('VALORACIÓN CON CONTROLES'!E47=4,'VALORACIÓN CON CONTROLES'!F47=2),AND('VALORACIÓN CON CONTROLES'!E47=4,'VALORACIÓN CON CONTROLES'!F47=3),AND('VALORACIÓN CON CONTROLES'!E47=3,'VALORACIÓN CON CONTROLES'!F47=3),AND('VALORACIÓN CON CONTROLES'!E47=2,'VALORACIÓN CON CONTROLES'!F47=4),AND('VALORACIÓN CON CONTROLES'!E47=1,'VALORACIÓN CON CONTROLES'!F47=4),AND('VALORACIÓN CON CONTROLES'!E47=1,'VALORACIÓN CON CONTROLES'!F47=5)),"ZONA RIESGO ALTO",IF(OR(AND('VALORACIÓN CON CONTROLES'!E47=5,'VALORACIÓN CON CONTROLES'!F47=3),AND('VALORACIÓN CON CONTROLES'!E47=5,'VALORACIÓN CON CONTROLES'!F47=4),AND('VALORACIÓN CON CONTROLES'!E47=5,'VALORACIÓN CON CONTROLES'!F47=5),AND('VALORACIÓN CON CONTROLES'!E47=4,'VALORACIÓN CON CONTROLES'!F47=4),AND('VALORACIÓN CON CONTROLES'!E47=4,'VALORACIÓN CON CONTROLES'!F47=5),AND('VALORACIÓN CON CONTROLES'!E47=3,'VALORACIÓN CON CONTROLES'!F47=4),AND('VALORACIÓN CON CONTROLES'!E47=3,'VALORACIÓN CON CONTROLES'!F47=5),AND('VALORACIÓN CON CONTROLES'!E47=2,'VALORACIÓN CON CONTROLES'!F47=5)),"ZONA RIESGO EXTREMO")))),0)</f>
        <v>ZONA RIESGO BAJA</v>
      </c>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row>
    <row r="54" spans="1:63" x14ac:dyDescent="0.2">
      <c r="A54" s="255"/>
      <c r="B54" s="255"/>
      <c r="C54" s="255"/>
      <c r="D54" s="255"/>
      <c r="E54" s="255"/>
      <c r="F54" s="255"/>
      <c r="G54" s="255"/>
      <c r="H54" s="255"/>
      <c r="I54" s="255"/>
      <c r="J54" s="255"/>
      <c r="K54" s="255"/>
      <c r="L54" s="255"/>
      <c r="M54" s="229">
        <v>28</v>
      </c>
      <c r="N54" s="322">
        <f>IF(AND('VALORACIÓN CON CONTROLES'!E54=0,'VALORACIÓN CON CONTROLES'!F54=0),'ANALISIS DE RIESGOS'!H50,0)</f>
        <v>0</v>
      </c>
      <c r="O54" s="304">
        <f>IF(AND('VALORACIÓN CON CONTROLES'!E54=0,'VALORACIÓN CON CONTROLES'!F54&gt;0),IF(OR(AND('ANALISIS DE RIESGOS'!E50=1,'VALORACIÓN CON CONTROLES'!F54=1),AND('ANALISIS DE RIESGOS'!E50=2,'VALORACIÓN CON CONTROLES'!F54=1),AND('ANALISIS DE RIESGOS'!E50=3,'VALORACIÓN CON CONTROLES'!F54=1),AND('ANALISIS DE RIESGOS'!E50=1,'VALORACIÓN CON CONTROLES'!F54=2),AND('ANALISIS DE RIESGOS'!E50=2,'VALORACIÓN CON CONTROLES'!F54=2)),"ZONA RIESGO BAJA",IF(OR(AND('ANALISIS DE RIESGOS'!E50=4,'VALORACIÓN CON CONTROLES'!F54=1),AND('ANALISIS DE RIESGOS'!E50=3,'VALORACIÓN CON CONTROLES'!F54=2),AND('ANALISIS DE RIESGOS'!E50=2,'VALORACIÓN CON CONTROLES'!F54=3),AND('ANALISIS DE RIESGOS'!E50=1,'VALORACIÓN CON CONTROLES'!F54=3)),"ZONA RIESGO MODERADO",IF(OR(AND('ANALISIS DE RIESGOS'!E50=5,'VALORACIÓN CON CONTROLES'!F54=1),AND('ANALISIS DE RIESGOS'!E50=5,'VALORACIÓN CON CONTROLES'!F54=2),AND('ANALISIS DE RIESGOS'!E50=4,'VALORACIÓN CON CONTROLES'!F54=2),AND('ANALISIS DE RIESGOS'!E50=4,'VALORACIÓN CON CONTROLES'!F54=3),AND('ANALISIS DE RIESGOS'!E50=3,'VALORACIÓN CON CONTROLES'!F54=3),AND('ANALISIS DE RIESGOS'!E50=2,'VALORACIÓN CON CONTROLES'!F54=4),AND('ANALISIS DE RIESGOS'!E50=1,'VALORACIÓN CON CONTROLES'!F54=4),AND('ANALISIS DE RIESGOS'!E50=1,'VALORACIÓN CON CONTROLES'!F54=5)),"ZONA RIESGO ALTO",IF(OR(AND('ANALISIS DE RIESGOS'!E50=5,'VALORACIÓN CON CONTROLES'!F54=3),AND('ANALISIS DE RIESGOS'!E50=5,'VALORACIÓN CON CONTROLES'!F54=4),AND('ANALISIS DE RIESGOS'!E50=5,'VALORACIÓN CON CONTROLES'!F54=5),AND('ANALISIS DE RIESGOS'!E50=4,'VALORACIÓN CON CONTROLES'!F54=4),AND('ANALISIS DE RIESGOS'!E50=4,'VALORACIÓN CON CONTROLES'!F54=5),AND('ANALISIS DE RIESGOS'!E50=3,'VALORACIÓN CON CONTROLES'!F54=4),AND('ANALISIS DE RIESGOS'!E50=3,'VALORACIÓN CON CONTROLES'!F54=5),AND('ANALISIS DE RIESGOS'!E50=2,'VALORACIÓN CON CONTROLES'!F54=5)),"ZONA RIESGO EXTREMO")))),0)</f>
        <v>0</v>
      </c>
      <c r="P54" s="304">
        <f>IF(AND('VALORACIÓN CON CONTROLES'!E54&gt;0,'VALORACIÓN CON CONTROLES'!F54=0),IF(OR(AND('VALORACIÓN CON CONTROLES'!E54=1,'ANALISIS DE RIESGOS'!F50=1),AND('VALORACIÓN CON CONTROLES'!E54=2,'ANALISIS DE RIESGOS'!F50=1),AND('VALORACIÓN CON CONTROLES'!E54=3,'ANALISIS DE RIESGOS'!F50=1),AND('VALORACIÓN CON CONTROLES'!E54=1,'ANALISIS DE RIESGOS'!F50=2),AND('VALORACIÓN CON CONTROLES'!E54=2,'ANALISIS DE RIESGOS'!F50=2)),"ZONA RIESGO BAJA",IF(OR(AND('VALORACIÓN CON CONTROLES'!E54=4,'ANALISIS DE RIESGOS'!F50=1),AND('VALORACIÓN CON CONTROLES'!E54=3,'ANALISIS DE RIESGOS'!F50=2),AND('VALORACIÓN CON CONTROLES'!E54=2,'ANALISIS DE RIESGOS'!F50=3),AND('VALORACIÓN CON CONTROLES'!E54=1,'ANALISIS DE RIESGOS'!F50=3)),"ZONA RIESGO MODERADO",IF(OR(AND('VALORACIÓN CON CONTROLES'!E54=5,'ANALISIS DE RIESGOS'!F50=1),AND('VALORACIÓN CON CONTROLES'!E54=5,'ANALISIS DE RIESGOS'!F50=2),AND('VALORACIÓN CON CONTROLES'!E54=4,'ANALISIS DE RIESGOS'!F50=2),AND('VALORACIÓN CON CONTROLES'!E54=4,'ANALISIS DE RIESGOS'!F50=3),AND('VALORACIÓN CON CONTROLES'!E54=3,'ANALISIS DE RIESGOS'!F50=3),AND('VALORACIÓN CON CONTROLES'!E54=2,'ANALISIS DE RIESGOS'!F50=4),AND('VALORACIÓN CON CONTROLES'!E54=1,'ANALISIS DE RIESGOS'!F50=4),AND('VALORACIÓN CON CONTROLES'!E54=1,'ANALISIS DE RIESGOS'!F50=5)),"ZONA RIESGO ALTO",IF(OR(AND('VALORACIÓN CON CONTROLES'!E54=5,'ANALISIS DE RIESGOS'!F50=3),AND('VALORACIÓN CON CONTROLES'!E54=5,'ANALISIS DE RIESGOS'!F50=4),AND('VALORACIÓN CON CONTROLES'!E54=5,'ANALISIS DE RIESGOS'!F50=5),AND('VALORACIÓN CON CONTROLES'!E54=4,'ANALISIS DE RIESGOS'!F50=4),AND('VALORACIÓN CON CONTROLES'!E54=4,'ANALISIS DE RIESGOS'!F50=5),AND('VALORACIÓN CON CONTROLES'!E54=3,'ANALISIS DE RIESGOS'!F50=4),AND('VALORACIÓN CON CONTROLES'!E54=3,'ANALISIS DE RIESGOS'!F50=5),AND('VALORACIÓN CON CONTROLES'!E54=2,'ANALISIS DE RIESGOS'!F50=5)),"ZONA RIESGO EXTREMO")))),0)</f>
        <v>0</v>
      </c>
      <c r="Q54" s="273" t="str">
        <f>IF(AND('VALORACIÓN CON CONTROLES'!E48&gt;0,'VALORACIÓN CON CONTROLES'!F48&gt;0),IF(OR(AND('VALORACIÓN CON CONTROLES'!E48=1,'VALORACIÓN CON CONTROLES'!F48=1),AND('VALORACIÓN CON CONTROLES'!E48=2,'VALORACIÓN CON CONTROLES'!F48=1),AND('VALORACIÓN CON CONTROLES'!E48=3,'VALORACIÓN CON CONTROLES'!F48=1),AND('VALORACIÓN CON CONTROLES'!E48=1,'VALORACIÓN CON CONTROLES'!F48=2),AND('VALORACIÓN CON CONTROLES'!E48=2,'VALORACIÓN CON CONTROLES'!F48=2)),"ZONA RIESGO BAJA",IF(OR(AND('VALORACIÓN CON CONTROLES'!E48=4,'VALORACIÓN CON CONTROLES'!F48=1),AND('VALORACIÓN CON CONTROLES'!E48=3,'VALORACIÓN CON CONTROLES'!F48=2),AND('VALORACIÓN CON CONTROLES'!E48=2,'VALORACIÓN CON CONTROLES'!F48=3),AND('VALORACIÓN CON CONTROLES'!E48=1,'VALORACIÓN CON CONTROLES'!F48=3)),"ZONA RIESGO MODERADO",IF(OR(AND('VALORACIÓN CON CONTROLES'!E48=5,'VALORACIÓN CON CONTROLES'!F48=1),AND('VALORACIÓN CON CONTROLES'!E48=5,'VALORACIÓN CON CONTROLES'!F48=2),AND('VALORACIÓN CON CONTROLES'!E48=4,'VALORACIÓN CON CONTROLES'!F48=2),AND('VALORACIÓN CON CONTROLES'!E48=4,'VALORACIÓN CON CONTROLES'!F48=3),AND('VALORACIÓN CON CONTROLES'!E48=3,'VALORACIÓN CON CONTROLES'!F48=3),AND('VALORACIÓN CON CONTROLES'!E48=2,'VALORACIÓN CON CONTROLES'!F48=4),AND('VALORACIÓN CON CONTROLES'!E48=1,'VALORACIÓN CON CONTROLES'!F48=4),AND('VALORACIÓN CON CONTROLES'!E48=1,'VALORACIÓN CON CONTROLES'!F48=5)),"ZONA RIESGO ALTO",IF(OR(AND('VALORACIÓN CON CONTROLES'!E48=5,'VALORACIÓN CON CONTROLES'!F48=3),AND('VALORACIÓN CON CONTROLES'!E48=5,'VALORACIÓN CON CONTROLES'!F48=4),AND('VALORACIÓN CON CONTROLES'!E48=5,'VALORACIÓN CON CONTROLES'!F48=5),AND('VALORACIÓN CON CONTROLES'!E48=4,'VALORACIÓN CON CONTROLES'!F48=4),AND('VALORACIÓN CON CONTROLES'!E48=4,'VALORACIÓN CON CONTROLES'!F48=5),AND('VALORACIÓN CON CONTROLES'!E48=3,'VALORACIÓN CON CONTROLES'!F48=4),AND('VALORACIÓN CON CONTROLES'!E48=3,'VALORACIÓN CON CONTROLES'!F48=5),AND('VALORACIÓN CON CONTROLES'!E48=2,'VALORACIÓN CON CONTROLES'!F48=5)),"ZONA RIESGO EXTREMO")))),0)</f>
        <v>ZONA RIESGO BAJA</v>
      </c>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row>
    <row r="55" spans="1:63" x14ac:dyDescent="0.2">
      <c r="A55" s="255"/>
      <c r="B55" s="255"/>
      <c r="C55" s="255"/>
      <c r="D55" s="255"/>
      <c r="E55" s="255"/>
      <c r="F55" s="255"/>
      <c r="G55" s="255"/>
      <c r="H55" s="255"/>
      <c r="I55" s="255"/>
      <c r="J55" s="255"/>
      <c r="K55" s="255"/>
      <c r="L55" s="255"/>
      <c r="M55" s="229">
        <v>29</v>
      </c>
      <c r="N55" s="322">
        <f>IF(AND('VALORACIÓN CON CONTROLES'!E55=0,'VALORACIÓN CON CONTROLES'!F55=0),'ANALISIS DE RIESGOS'!H51,0)</f>
        <v>0</v>
      </c>
      <c r="O55" s="304">
        <f>IF(AND('VALORACIÓN CON CONTROLES'!E55=0,'VALORACIÓN CON CONTROLES'!F55&gt;0),IF(OR(AND('ANALISIS DE RIESGOS'!E51=1,'VALORACIÓN CON CONTROLES'!F55=1),AND('ANALISIS DE RIESGOS'!E51=2,'VALORACIÓN CON CONTROLES'!F55=1),AND('ANALISIS DE RIESGOS'!E51=3,'VALORACIÓN CON CONTROLES'!F55=1),AND('ANALISIS DE RIESGOS'!E51=1,'VALORACIÓN CON CONTROLES'!F55=2),AND('ANALISIS DE RIESGOS'!E51=2,'VALORACIÓN CON CONTROLES'!F55=2)),"ZONA RIESGO BAJA",IF(OR(AND('ANALISIS DE RIESGOS'!E51=4,'VALORACIÓN CON CONTROLES'!F55=1),AND('ANALISIS DE RIESGOS'!E51=3,'VALORACIÓN CON CONTROLES'!F55=2),AND('ANALISIS DE RIESGOS'!E51=2,'VALORACIÓN CON CONTROLES'!F55=3),AND('ANALISIS DE RIESGOS'!E51=1,'VALORACIÓN CON CONTROLES'!F55=3)),"ZONA RIESGO MODERADO",IF(OR(AND('ANALISIS DE RIESGOS'!E51=5,'VALORACIÓN CON CONTROLES'!F55=1),AND('ANALISIS DE RIESGOS'!E51=5,'VALORACIÓN CON CONTROLES'!F55=2),AND('ANALISIS DE RIESGOS'!E51=4,'VALORACIÓN CON CONTROLES'!F55=2),AND('ANALISIS DE RIESGOS'!E51=4,'VALORACIÓN CON CONTROLES'!F55=3),AND('ANALISIS DE RIESGOS'!E51=3,'VALORACIÓN CON CONTROLES'!F55=3),AND('ANALISIS DE RIESGOS'!E51=2,'VALORACIÓN CON CONTROLES'!F55=4),AND('ANALISIS DE RIESGOS'!E51=1,'VALORACIÓN CON CONTROLES'!F55=4),AND('ANALISIS DE RIESGOS'!E51=1,'VALORACIÓN CON CONTROLES'!F55=5)),"ZONA RIESGO ALTO",IF(OR(AND('ANALISIS DE RIESGOS'!E51=5,'VALORACIÓN CON CONTROLES'!F55=3),AND('ANALISIS DE RIESGOS'!E51=5,'VALORACIÓN CON CONTROLES'!F55=4),AND('ANALISIS DE RIESGOS'!E51=5,'VALORACIÓN CON CONTROLES'!F55=5),AND('ANALISIS DE RIESGOS'!E51=4,'VALORACIÓN CON CONTROLES'!F55=4),AND('ANALISIS DE RIESGOS'!E51=4,'VALORACIÓN CON CONTROLES'!F55=5),AND('ANALISIS DE RIESGOS'!E51=3,'VALORACIÓN CON CONTROLES'!F55=4),AND('ANALISIS DE RIESGOS'!E51=3,'VALORACIÓN CON CONTROLES'!F55=5),AND('ANALISIS DE RIESGOS'!E51=2,'VALORACIÓN CON CONTROLES'!F55=5)),"ZONA RIESGO EXTREMO")))),0)</f>
        <v>0</v>
      </c>
      <c r="P55" s="304">
        <f>IF(AND('VALORACIÓN CON CONTROLES'!E55&gt;0,'VALORACIÓN CON CONTROLES'!F55=0),IF(OR(AND('VALORACIÓN CON CONTROLES'!E55=1,'ANALISIS DE RIESGOS'!F51=1),AND('VALORACIÓN CON CONTROLES'!E55=2,'ANALISIS DE RIESGOS'!F51=1),AND('VALORACIÓN CON CONTROLES'!E55=3,'ANALISIS DE RIESGOS'!F51=1),AND('VALORACIÓN CON CONTROLES'!E55=1,'ANALISIS DE RIESGOS'!F51=2),AND('VALORACIÓN CON CONTROLES'!E55=2,'ANALISIS DE RIESGOS'!F51=2)),"ZONA RIESGO BAJA",IF(OR(AND('VALORACIÓN CON CONTROLES'!E55=4,'ANALISIS DE RIESGOS'!F51=1),AND('VALORACIÓN CON CONTROLES'!E55=3,'ANALISIS DE RIESGOS'!F51=2),AND('VALORACIÓN CON CONTROLES'!E55=2,'ANALISIS DE RIESGOS'!F51=3),AND('VALORACIÓN CON CONTROLES'!E55=1,'ANALISIS DE RIESGOS'!F51=3)),"ZONA RIESGO MODERADO",IF(OR(AND('VALORACIÓN CON CONTROLES'!E55=5,'ANALISIS DE RIESGOS'!F51=1),AND('VALORACIÓN CON CONTROLES'!E55=5,'ANALISIS DE RIESGOS'!F51=2),AND('VALORACIÓN CON CONTROLES'!E55=4,'ANALISIS DE RIESGOS'!F51=2),AND('VALORACIÓN CON CONTROLES'!E55=4,'ANALISIS DE RIESGOS'!F51=3),AND('VALORACIÓN CON CONTROLES'!E55=3,'ANALISIS DE RIESGOS'!F51=3),AND('VALORACIÓN CON CONTROLES'!E55=2,'ANALISIS DE RIESGOS'!F51=4),AND('VALORACIÓN CON CONTROLES'!E55=1,'ANALISIS DE RIESGOS'!F51=4),AND('VALORACIÓN CON CONTROLES'!E55=1,'ANALISIS DE RIESGOS'!F51=5)),"ZONA RIESGO ALTO",IF(OR(AND('VALORACIÓN CON CONTROLES'!E55=5,'ANALISIS DE RIESGOS'!F51=3),AND('VALORACIÓN CON CONTROLES'!E55=5,'ANALISIS DE RIESGOS'!F51=4),AND('VALORACIÓN CON CONTROLES'!E55=5,'ANALISIS DE RIESGOS'!F51=5),AND('VALORACIÓN CON CONTROLES'!E55=4,'ANALISIS DE RIESGOS'!F51=4),AND('VALORACIÓN CON CONTROLES'!E55=4,'ANALISIS DE RIESGOS'!F51=5),AND('VALORACIÓN CON CONTROLES'!E55=3,'ANALISIS DE RIESGOS'!F51=4),AND('VALORACIÓN CON CONTROLES'!E55=3,'ANALISIS DE RIESGOS'!F51=5),AND('VALORACIÓN CON CONTROLES'!E55=2,'ANALISIS DE RIESGOS'!F51=5)),"ZONA RIESGO EXTREMO")))),0)</f>
        <v>0</v>
      </c>
      <c r="Q55" s="273" t="str">
        <f>IF(AND('VALORACIÓN CON CONTROLES'!E49&gt;0,'VALORACIÓN CON CONTROLES'!F49&gt;0),IF(OR(AND('VALORACIÓN CON CONTROLES'!E49=1,'VALORACIÓN CON CONTROLES'!F49=1),AND('VALORACIÓN CON CONTROLES'!E49=2,'VALORACIÓN CON CONTROLES'!F49=1),AND('VALORACIÓN CON CONTROLES'!E49=3,'VALORACIÓN CON CONTROLES'!F49=1),AND('VALORACIÓN CON CONTROLES'!E49=1,'VALORACIÓN CON CONTROLES'!F49=2),AND('VALORACIÓN CON CONTROLES'!E49=2,'VALORACIÓN CON CONTROLES'!F49=2)),"ZONA RIESGO BAJA",IF(OR(AND('VALORACIÓN CON CONTROLES'!E49=4,'VALORACIÓN CON CONTROLES'!F49=1),AND('VALORACIÓN CON CONTROLES'!E49=3,'VALORACIÓN CON CONTROLES'!F49=2),AND('VALORACIÓN CON CONTROLES'!E49=2,'VALORACIÓN CON CONTROLES'!F49=3),AND('VALORACIÓN CON CONTROLES'!E49=1,'VALORACIÓN CON CONTROLES'!F49=3)),"ZONA RIESGO MODERADO",IF(OR(AND('VALORACIÓN CON CONTROLES'!E49=5,'VALORACIÓN CON CONTROLES'!F49=1),AND('VALORACIÓN CON CONTROLES'!E49=5,'VALORACIÓN CON CONTROLES'!F49=2),AND('VALORACIÓN CON CONTROLES'!E49=4,'VALORACIÓN CON CONTROLES'!F49=2),AND('VALORACIÓN CON CONTROLES'!E49=4,'VALORACIÓN CON CONTROLES'!F49=3),AND('VALORACIÓN CON CONTROLES'!E49=3,'VALORACIÓN CON CONTROLES'!F49=3),AND('VALORACIÓN CON CONTROLES'!E49=2,'VALORACIÓN CON CONTROLES'!F49=4),AND('VALORACIÓN CON CONTROLES'!E49=1,'VALORACIÓN CON CONTROLES'!F49=4),AND('VALORACIÓN CON CONTROLES'!E49=1,'VALORACIÓN CON CONTROLES'!F49=5)),"ZONA RIESGO ALTO",IF(OR(AND('VALORACIÓN CON CONTROLES'!E49=5,'VALORACIÓN CON CONTROLES'!F49=3),AND('VALORACIÓN CON CONTROLES'!E49=5,'VALORACIÓN CON CONTROLES'!F49=4),AND('VALORACIÓN CON CONTROLES'!E49=5,'VALORACIÓN CON CONTROLES'!F49=5),AND('VALORACIÓN CON CONTROLES'!E49=4,'VALORACIÓN CON CONTROLES'!F49=4),AND('VALORACIÓN CON CONTROLES'!E49=4,'VALORACIÓN CON CONTROLES'!F49=5),AND('VALORACIÓN CON CONTROLES'!E49=3,'VALORACIÓN CON CONTROLES'!F49=4),AND('VALORACIÓN CON CONTROLES'!E49=3,'VALORACIÓN CON CONTROLES'!F49=5),AND('VALORACIÓN CON CONTROLES'!E49=2,'VALORACIÓN CON CONTROLES'!F49=5)),"ZONA RIESGO EXTREMO")))),0)</f>
        <v>ZONA RIESGO MODERADO</v>
      </c>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row>
    <row r="56" spans="1:63" x14ac:dyDescent="0.2">
      <c r="A56" s="255"/>
      <c r="B56" s="255"/>
      <c r="C56" s="255"/>
      <c r="D56" s="255"/>
      <c r="E56" s="255"/>
      <c r="F56" s="255"/>
      <c r="G56" s="255"/>
      <c r="H56" s="255"/>
      <c r="I56" s="255"/>
      <c r="J56" s="255"/>
      <c r="K56" s="255"/>
      <c r="L56" s="255"/>
      <c r="M56" s="229">
        <v>30</v>
      </c>
      <c r="N56" s="322">
        <f>IF(AND('VALORACIÓN CON CONTROLES'!E51=0,'VALORACIÓN CON CONTROLES'!F51=0),'ANALISIS DE RIESGOS'!H47,0)</f>
        <v>0</v>
      </c>
      <c r="O56" s="304">
        <f>IF(AND('VALORACIÓN CON CONTROLES'!E51=0,'VALORACIÓN CON CONTROLES'!F51&gt;0),IF(OR(AND('ANALISIS DE RIESGOS'!E47=1,'VALORACIÓN CON CONTROLES'!F51=1),AND('ANALISIS DE RIESGOS'!E47=2,'VALORACIÓN CON CONTROLES'!F51=1),AND('ANALISIS DE RIESGOS'!E47=3,'VALORACIÓN CON CONTROLES'!F51=1),AND('ANALISIS DE RIESGOS'!E47=1,'VALORACIÓN CON CONTROLES'!F51=2),AND('ANALISIS DE RIESGOS'!E47=2,'VALORACIÓN CON CONTROLES'!F51=2)),"ZONA RIESGO BAJA",IF(OR(AND('ANALISIS DE RIESGOS'!E47=4,'VALORACIÓN CON CONTROLES'!F51=1),AND('ANALISIS DE RIESGOS'!E47=3,'VALORACIÓN CON CONTROLES'!F51=2),AND('ANALISIS DE RIESGOS'!E47=2,'VALORACIÓN CON CONTROLES'!F51=3),AND('ANALISIS DE RIESGOS'!E47=1,'VALORACIÓN CON CONTROLES'!F51=3)),"ZONA RIESGO MODERADO",IF(OR(AND('ANALISIS DE RIESGOS'!E47=5,'VALORACIÓN CON CONTROLES'!F51=1),AND('ANALISIS DE RIESGOS'!E47=5,'VALORACIÓN CON CONTROLES'!F51=2),AND('ANALISIS DE RIESGOS'!E47=4,'VALORACIÓN CON CONTROLES'!F51=2),AND('ANALISIS DE RIESGOS'!E47=4,'VALORACIÓN CON CONTROLES'!F51=3),AND('ANALISIS DE RIESGOS'!E47=3,'VALORACIÓN CON CONTROLES'!F51=3),AND('ANALISIS DE RIESGOS'!E47=2,'VALORACIÓN CON CONTROLES'!F51=4),AND('ANALISIS DE RIESGOS'!E47=1,'VALORACIÓN CON CONTROLES'!F51=4),AND('ANALISIS DE RIESGOS'!E47=1,'VALORACIÓN CON CONTROLES'!F51=5)),"ZONA RIESGO ALTO",IF(OR(AND('ANALISIS DE RIESGOS'!E47=5,'VALORACIÓN CON CONTROLES'!F51=3),AND('ANALISIS DE RIESGOS'!E47=5,'VALORACIÓN CON CONTROLES'!F51=4),AND('ANALISIS DE RIESGOS'!E47=5,'VALORACIÓN CON CONTROLES'!F51=5),AND('ANALISIS DE RIESGOS'!E47=4,'VALORACIÓN CON CONTROLES'!F51=4),AND('ANALISIS DE RIESGOS'!E47=4,'VALORACIÓN CON CONTROLES'!F51=5),AND('ANALISIS DE RIESGOS'!E47=3,'VALORACIÓN CON CONTROLES'!F51=4),AND('ANALISIS DE RIESGOS'!E47=3,'VALORACIÓN CON CONTROLES'!F51=5),AND('ANALISIS DE RIESGOS'!E47=2,'VALORACIÓN CON CONTROLES'!F51=5)),"ZONA RIESGO EXTREMO")))),0)</f>
        <v>0</v>
      </c>
      <c r="P56" s="304">
        <f>IF(AND('VALORACIÓN CON CONTROLES'!E51&gt;0,'VALORACIÓN CON CONTROLES'!F51=0),IF(OR(AND('VALORACIÓN CON CONTROLES'!E51=1,'ANALISIS DE RIESGOS'!F47=1),AND('VALORACIÓN CON CONTROLES'!E51=2,'ANALISIS DE RIESGOS'!F47=1),AND('VALORACIÓN CON CONTROLES'!E51=3,'ANALISIS DE RIESGOS'!F47=1),AND('VALORACIÓN CON CONTROLES'!E51=1,'ANALISIS DE RIESGOS'!F47=2),AND('VALORACIÓN CON CONTROLES'!E51=2,'ANALISIS DE RIESGOS'!F47=2)),"ZONA RIESGO BAJA",IF(OR(AND('VALORACIÓN CON CONTROLES'!E51=4,'ANALISIS DE RIESGOS'!F47=1),AND('VALORACIÓN CON CONTROLES'!E51=3,'ANALISIS DE RIESGOS'!F47=2),AND('VALORACIÓN CON CONTROLES'!E51=2,'ANALISIS DE RIESGOS'!F47=3),AND('VALORACIÓN CON CONTROLES'!E51=1,'ANALISIS DE RIESGOS'!F47=3)),"ZONA RIESGO MODERADO",IF(OR(AND('VALORACIÓN CON CONTROLES'!E51=5,'ANALISIS DE RIESGOS'!F47=1),AND('VALORACIÓN CON CONTROLES'!E51=5,'ANALISIS DE RIESGOS'!F47=2),AND('VALORACIÓN CON CONTROLES'!E51=4,'ANALISIS DE RIESGOS'!F47=2),AND('VALORACIÓN CON CONTROLES'!E51=4,'ANALISIS DE RIESGOS'!F47=3),AND('VALORACIÓN CON CONTROLES'!E51=3,'ANALISIS DE RIESGOS'!F47=3),AND('VALORACIÓN CON CONTROLES'!E51=2,'ANALISIS DE RIESGOS'!F47=4),AND('VALORACIÓN CON CONTROLES'!E51=1,'ANALISIS DE RIESGOS'!F47=4),AND('VALORACIÓN CON CONTROLES'!E51=1,'ANALISIS DE RIESGOS'!F47=5)),"ZONA RIESGO ALTO",IF(OR(AND('VALORACIÓN CON CONTROLES'!E51=5,'ANALISIS DE RIESGOS'!F47=3),AND('VALORACIÓN CON CONTROLES'!E51=5,'ANALISIS DE RIESGOS'!F47=4),AND('VALORACIÓN CON CONTROLES'!E51=5,'ANALISIS DE RIESGOS'!F47=5),AND('VALORACIÓN CON CONTROLES'!E51=4,'ANALISIS DE RIESGOS'!F47=4),AND('VALORACIÓN CON CONTROLES'!E51=4,'ANALISIS DE RIESGOS'!F47=5),AND('VALORACIÓN CON CONTROLES'!E51=3,'ANALISIS DE RIESGOS'!F47=4),AND('VALORACIÓN CON CONTROLES'!E51=3,'ANALISIS DE RIESGOS'!F47=5),AND('VALORACIÓN CON CONTROLES'!E51=2,'ANALISIS DE RIESGOS'!F47=5)),"ZONA RIESGO EXTREMO")))),0)</f>
        <v>0</v>
      </c>
      <c r="Q56" s="273" t="str">
        <f>IF(AND('VALORACIÓN CON CONTROLES'!E50&gt;0,'VALORACIÓN CON CONTROLES'!F50&gt;0),IF(OR(AND('VALORACIÓN CON CONTROLES'!E50=1,'VALORACIÓN CON CONTROLES'!F50=1),AND('VALORACIÓN CON CONTROLES'!E50=2,'VALORACIÓN CON CONTROLES'!F50=1),AND('VALORACIÓN CON CONTROLES'!E50=3,'VALORACIÓN CON CONTROLES'!F50=1),AND('VALORACIÓN CON CONTROLES'!E50=1,'VALORACIÓN CON CONTROLES'!F50=2),AND('VALORACIÓN CON CONTROLES'!E50=2,'VALORACIÓN CON CONTROLES'!F50=2)),"ZONA RIESGO BAJA",IF(OR(AND('VALORACIÓN CON CONTROLES'!E50=4,'VALORACIÓN CON CONTROLES'!F50=1),AND('VALORACIÓN CON CONTROLES'!E50=3,'VALORACIÓN CON CONTROLES'!F50=2),AND('VALORACIÓN CON CONTROLES'!E50=2,'VALORACIÓN CON CONTROLES'!F50=3),AND('VALORACIÓN CON CONTROLES'!E50=1,'VALORACIÓN CON CONTROLES'!F50=3)),"ZONA RIESGO MODERADO",IF(OR(AND('VALORACIÓN CON CONTROLES'!E50=5,'VALORACIÓN CON CONTROLES'!F50=1),AND('VALORACIÓN CON CONTROLES'!E50=5,'VALORACIÓN CON CONTROLES'!F50=2),AND('VALORACIÓN CON CONTROLES'!E50=4,'VALORACIÓN CON CONTROLES'!F50=2),AND('VALORACIÓN CON CONTROLES'!E50=4,'VALORACIÓN CON CONTROLES'!F50=3),AND('VALORACIÓN CON CONTROLES'!E50=3,'VALORACIÓN CON CONTROLES'!F50=3),AND('VALORACIÓN CON CONTROLES'!E50=2,'VALORACIÓN CON CONTROLES'!F50=4),AND('VALORACIÓN CON CONTROLES'!E50=1,'VALORACIÓN CON CONTROLES'!F50=4),AND('VALORACIÓN CON CONTROLES'!E50=1,'VALORACIÓN CON CONTROLES'!F50=5)),"ZONA RIESGO ALTO",IF(OR(AND('VALORACIÓN CON CONTROLES'!E50=5,'VALORACIÓN CON CONTROLES'!F50=3),AND('VALORACIÓN CON CONTROLES'!E50=5,'VALORACIÓN CON CONTROLES'!F50=4),AND('VALORACIÓN CON CONTROLES'!E50=5,'VALORACIÓN CON CONTROLES'!F50=5),AND('VALORACIÓN CON CONTROLES'!E50=4,'VALORACIÓN CON CONTROLES'!F50=4),AND('VALORACIÓN CON CONTROLES'!E50=4,'VALORACIÓN CON CONTROLES'!F50=5),AND('VALORACIÓN CON CONTROLES'!E50=3,'VALORACIÓN CON CONTROLES'!F50=4),AND('VALORACIÓN CON CONTROLES'!E50=3,'VALORACIÓN CON CONTROLES'!F50=5),AND('VALORACIÓN CON CONTROLES'!E50=2,'VALORACIÓN CON CONTROLES'!F50=5)),"ZONA RIESGO EXTREMO")))),0)</f>
        <v>ZONA RIESGO BAJA</v>
      </c>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row>
    <row r="57" spans="1:63" x14ac:dyDescent="0.2">
      <c r="A57" s="255"/>
      <c r="B57" s="255"/>
      <c r="C57" s="255"/>
      <c r="D57" s="255"/>
      <c r="E57" s="255"/>
      <c r="F57" s="255"/>
      <c r="G57" s="255"/>
      <c r="H57" s="255"/>
      <c r="I57" s="255"/>
      <c r="J57" s="255"/>
      <c r="K57" s="255"/>
      <c r="L57" s="255"/>
      <c r="M57" s="229">
        <v>31</v>
      </c>
      <c r="N57" s="322">
        <f>IF(AND('VALORACIÓN CON CONTROLES'!E52=0,'VALORACIÓN CON CONTROLES'!F52=0),'ANALISIS DE RIESGOS'!H48,0)</f>
        <v>0</v>
      </c>
      <c r="O57" s="304">
        <f>IF(AND('VALORACIÓN CON CONTROLES'!E52=0,'VALORACIÓN CON CONTROLES'!F52&gt;0),IF(OR(AND('ANALISIS DE RIESGOS'!E48=1,'VALORACIÓN CON CONTROLES'!F52=1),AND('ANALISIS DE RIESGOS'!E48=2,'VALORACIÓN CON CONTROLES'!F52=1),AND('ANALISIS DE RIESGOS'!E48=3,'VALORACIÓN CON CONTROLES'!F52=1),AND('ANALISIS DE RIESGOS'!E48=1,'VALORACIÓN CON CONTROLES'!F52=2),AND('ANALISIS DE RIESGOS'!E48=2,'VALORACIÓN CON CONTROLES'!F52=2)),"ZONA RIESGO BAJA",IF(OR(AND('ANALISIS DE RIESGOS'!E48=4,'VALORACIÓN CON CONTROLES'!F52=1),AND('ANALISIS DE RIESGOS'!E48=3,'VALORACIÓN CON CONTROLES'!F52=2),AND('ANALISIS DE RIESGOS'!E48=2,'VALORACIÓN CON CONTROLES'!F52=3),AND('ANALISIS DE RIESGOS'!E48=1,'VALORACIÓN CON CONTROLES'!F52=3)),"ZONA RIESGO MODERADO",IF(OR(AND('ANALISIS DE RIESGOS'!E48=5,'VALORACIÓN CON CONTROLES'!F52=1),AND('ANALISIS DE RIESGOS'!E48=5,'VALORACIÓN CON CONTROLES'!F52=2),AND('ANALISIS DE RIESGOS'!E48=4,'VALORACIÓN CON CONTROLES'!F52=2),AND('ANALISIS DE RIESGOS'!E48=4,'VALORACIÓN CON CONTROLES'!F52=3),AND('ANALISIS DE RIESGOS'!E48=3,'VALORACIÓN CON CONTROLES'!F52=3),AND('ANALISIS DE RIESGOS'!E48=2,'VALORACIÓN CON CONTROLES'!F52=4),AND('ANALISIS DE RIESGOS'!E48=1,'VALORACIÓN CON CONTROLES'!F52=4),AND('ANALISIS DE RIESGOS'!E48=1,'VALORACIÓN CON CONTROLES'!F52=5)),"ZONA RIESGO ALTO",IF(OR(AND('ANALISIS DE RIESGOS'!E48=5,'VALORACIÓN CON CONTROLES'!F52=3),AND('ANALISIS DE RIESGOS'!E48=5,'VALORACIÓN CON CONTROLES'!F52=4),AND('ANALISIS DE RIESGOS'!E48=5,'VALORACIÓN CON CONTROLES'!F52=5),AND('ANALISIS DE RIESGOS'!E48=4,'VALORACIÓN CON CONTROLES'!F52=4),AND('ANALISIS DE RIESGOS'!E48=4,'VALORACIÓN CON CONTROLES'!F52=5),AND('ANALISIS DE RIESGOS'!E48=3,'VALORACIÓN CON CONTROLES'!F52=4),AND('ANALISIS DE RIESGOS'!E48=3,'VALORACIÓN CON CONTROLES'!F52=5),AND('ANALISIS DE RIESGOS'!E48=2,'VALORACIÓN CON CONTROLES'!F52=5)),"ZONA RIESGO EXTREMO")))),0)</f>
        <v>0</v>
      </c>
      <c r="P57" s="304">
        <f>IF(AND('VALORACIÓN CON CONTROLES'!E52&gt;0,'VALORACIÓN CON CONTROLES'!F52=0),IF(OR(AND('VALORACIÓN CON CONTROLES'!E52=1,'ANALISIS DE RIESGOS'!F48=1),AND('VALORACIÓN CON CONTROLES'!E52=2,'ANALISIS DE RIESGOS'!F48=1),AND('VALORACIÓN CON CONTROLES'!E52=3,'ANALISIS DE RIESGOS'!F48=1),AND('VALORACIÓN CON CONTROLES'!E52=1,'ANALISIS DE RIESGOS'!F48=2),AND('VALORACIÓN CON CONTROLES'!E52=2,'ANALISIS DE RIESGOS'!F48=2)),"ZONA RIESGO BAJA",IF(OR(AND('VALORACIÓN CON CONTROLES'!E52=4,'ANALISIS DE RIESGOS'!F48=1),AND('VALORACIÓN CON CONTROLES'!E52=3,'ANALISIS DE RIESGOS'!F48=2),AND('VALORACIÓN CON CONTROLES'!E52=2,'ANALISIS DE RIESGOS'!F48=3),AND('VALORACIÓN CON CONTROLES'!E52=1,'ANALISIS DE RIESGOS'!F48=3)),"ZONA RIESGO MODERADO",IF(OR(AND('VALORACIÓN CON CONTROLES'!E52=5,'ANALISIS DE RIESGOS'!F48=1),AND('VALORACIÓN CON CONTROLES'!E52=5,'ANALISIS DE RIESGOS'!F48=2),AND('VALORACIÓN CON CONTROLES'!E52=4,'ANALISIS DE RIESGOS'!F48=2),AND('VALORACIÓN CON CONTROLES'!E52=4,'ANALISIS DE RIESGOS'!F48=3),AND('VALORACIÓN CON CONTROLES'!E52=3,'ANALISIS DE RIESGOS'!F48=3),AND('VALORACIÓN CON CONTROLES'!E52=2,'ANALISIS DE RIESGOS'!F48=4),AND('VALORACIÓN CON CONTROLES'!E52=1,'ANALISIS DE RIESGOS'!F48=4),AND('VALORACIÓN CON CONTROLES'!E52=1,'ANALISIS DE RIESGOS'!F48=5)),"ZONA RIESGO ALTO",IF(OR(AND('VALORACIÓN CON CONTROLES'!E52=5,'ANALISIS DE RIESGOS'!F48=3),AND('VALORACIÓN CON CONTROLES'!E52=5,'ANALISIS DE RIESGOS'!F48=4),AND('VALORACIÓN CON CONTROLES'!E52=5,'ANALISIS DE RIESGOS'!F48=5),AND('VALORACIÓN CON CONTROLES'!E52=4,'ANALISIS DE RIESGOS'!F48=4),AND('VALORACIÓN CON CONTROLES'!E52=4,'ANALISIS DE RIESGOS'!F48=5),AND('VALORACIÓN CON CONTROLES'!E52=3,'ANALISIS DE RIESGOS'!F48=4),AND('VALORACIÓN CON CONTROLES'!E52=3,'ANALISIS DE RIESGOS'!F48=5),AND('VALORACIÓN CON CONTROLES'!E52=2,'ANALISIS DE RIESGOS'!F48=5)),"ZONA RIESGO EXTREMO")))),0)</f>
        <v>0</v>
      </c>
      <c r="Q57" s="273" t="str">
        <f>IF(AND('VALORACIÓN CON CONTROLES'!E51&gt;0,'VALORACIÓN CON CONTROLES'!F51&gt;0),IF(OR(AND('VALORACIÓN CON CONTROLES'!E51=1,'VALORACIÓN CON CONTROLES'!F51=1),AND('VALORACIÓN CON CONTROLES'!E51=2,'VALORACIÓN CON CONTROLES'!F51=1),AND('VALORACIÓN CON CONTROLES'!E51=3,'VALORACIÓN CON CONTROLES'!F51=1),AND('VALORACIÓN CON CONTROLES'!E51=1,'VALORACIÓN CON CONTROLES'!F51=2),AND('VALORACIÓN CON CONTROLES'!E51=2,'VALORACIÓN CON CONTROLES'!F51=2)),"ZONA RIESGO BAJA",IF(OR(AND('VALORACIÓN CON CONTROLES'!E51=4,'VALORACIÓN CON CONTROLES'!F51=1),AND('VALORACIÓN CON CONTROLES'!E51=3,'VALORACIÓN CON CONTROLES'!F51=2),AND('VALORACIÓN CON CONTROLES'!E51=2,'VALORACIÓN CON CONTROLES'!F51=3),AND('VALORACIÓN CON CONTROLES'!E51=1,'VALORACIÓN CON CONTROLES'!F51=3)),"ZONA RIESGO MODERADO",IF(OR(AND('VALORACIÓN CON CONTROLES'!E51=5,'VALORACIÓN CON CONTROLES'!F51=1),AND('VALORACIÓN CON CONTROLES'!E51=5,'VALORACIÓN CON CONTROLES'!F51=2),AND('VALORACIÓN CON CONTROLES'!E51=4,'VALORACIÓN CON CONTROLES'!F51=2),AND('VALORACIÓN CON CONTROLES'!E51=4,'VALORACIÓN CON CONTROLES'!F51=3),AND('VALORACIÓN CON CONTROLES'!E51=3,'VALORACIÓN CON CONTROLES'!F51=3),AND('VALORACIÓN CON CONTROLES'!E51=2,'VALORACIÓN CON CONTROLES'!F51=4),AND('VALORACIÓN CON CONTROLES'!E51=1,'VALORACIÓN CON CONTROLES'!F51=4),AND('VALORACIÓN CON CONTROLES'!E51=1,'VALORACIÓN CON CONTROLES'!F51=5)),"ZONA RIESGO ALTO",IF(OR(AND('VALORACIÓN CON CONTROLES'!E51=5,'VALORACIÓN CON CONTROLES'!F51=3),AND('VALORACIÓN CON CONTROLES'!E51=5,'VALORACIÓN CON CONTROLES'!F51=4),AND('VALORACIÓN CON CONTROLES'!E51=5,'VALORACIÓN CON CONTROLES'!F51=5),AND('VALORACIÓN CON CONTROLES'!E51=4,'VALORACIÓN CON CONTROLES'!F51=4),AND('VALORACIÓN CON CONTROLES'!E51=4,'VALORACIÓN CON CONTROLES'!F51=5),AND('VALORACIÓN CON CONTROLES'!E51=3,'VALORACIÓN CON CONTROLES'!F51=4),AND('VALORACIÓN CON CONTROLES'!E51=3,'VALORACIÓN CON CONTROLES'!F51=5),AND('VALORACIÓN CON CONTROLES'!E51=2,'VALORACIÓN CON CONTROLES'!F51=5)),"ZONA RIESGO EXTREMO")))),0)</f>
        <v>ZONA RIESGO BAJA</v>
      </c>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row>
    <row r="58" spans="1:63" x14ac:dyDescent="0.2">
      <c r="A58" s="255"/>
      <c r="B58" s="255"/>
      <c r="C58" s="255"/>
      <c r="D58" s="255"/>
      <c r="E58" s="255"/>
      <c r="F58" s="255"/>
      <c r="G58" s="255"/>
      <c r="H58" s="255"/>
      <c r="I58" s="255"/>
      <c r="J58" s="255"/>
      <c r="K58" s="255"/>
      <c r="L58" s="255"/>
      <c r="M58" s="229">
        <v>32</v>
      </c>
      <c r="N58" s="322">
        <f>IF(AND('VALORACIÓN CON CONTROLES'!E53=0,'VALORACIÓN CON CONTROLES'!F53=0),'ANALISIS DE RIESGOS'!H49,0)</f>
        <v>0</v>
      </c>
      <c r="O58" s="304">
        <f>IF(AND('VALORACIÓN CON CONTROLES'!E53=0,'VALORACIÓN CON CONTROLES'!F53&gt;0),IF(OR(AND('ANALISIS DE RIESGOS'!E49=1,'VALORACIÓN CON CONTROLES'!F53=1),AND('ANALISIS DE RIESGOS'!E49=2,'VALORACIÓN CON CONTROLES'!F53=1),AND('ANALISIS DE RIESGOS'!E49=3,'VALORACIÓN CON CONTROLES'!F53=1),AND('ANALISIS DE RIESGOS'!E49=1,'VALORACIÓN CON CONTROLES'!F53=2),AND('ANALISIS DE RIESGOS'!E49=2,'VALORACIÓN CON CONTROLES'!F53=2)),"ZONA RIESGO BAJA",IF(OR(AND('ANALISIS DE RIESGOS'!E49=4,'VALORACIÓN CON CONTROLES'!F53=1),AND('ANALISIS DE RIESGOS'!E49=3,'VALORACIÓN CON CONTROLES'!F53=2),AND('ANALISIS DE RIESGOS'!E49=2,'VALORACIÓN CON CONTROLES'!F53=3),AND('ANALISIS DE RIESGOS'!E49=1,'VALORACIÓN CON CONTROLES'!F53=3)),"ZONA RIESGO MODERADO",IF(OR(AND('ANALISIS DE RIESGOS'!E49=5,'VALORACIÓN CON CONTROLES'!F53=1),AND('ANALISIS DE RIESGOS'!E49=5,'VALORACIÓN CON CONTROLES'!F53=2),AND('ANALISIS DE RIESGOS'!E49=4,'VALORACIÓN CON CONTROLES'!F53=2),AND('ANALISIS DE RIESGOS'!E49=4,'VALORACIÓN CON CONTROLES'!F53=3),AND('ANALISIS DE RIESGOS'!E49=3,'VALORACIÓN CON CONTROLES'!F53=3),AND('ANALISIS DE RIESGOS'!E49=2,'VALORACIÓN CON CONTROLES'!F53=4),AND('ANALISIS DE RIESGOS'!E49=1,'VALORACIÓN CON CONTROLES'!F53=4),AND('ANALISIS DE RIESGOS'!E49=1,'VALORACIÓN CON CONTROLES'!F53=5)),"ZONA RIESGO ALTO",IF(OR(AND('ANALISIS DE RIESGOS'!E49=5,'VALORACIÓN CON CONTROLES'!F53=3),AND('ANALISIS DE RIESGOS'!E49=5,'VALORACIÓN CON CONTROLES'!F53=4),AND('ANALISIS DE RIESGOS'!E49=5,'VALORACIÓN CON CONTROLES'!F53=5),AND('ANALISIS DE RIESGOS'!E49=4,'VALORACIÓN CON CONTROLES'!F53=4),AND('ANALISIS DE RIESGOS'!E49=4,'VALORACIÓN CON CONTROLES'!F53=5),AND('ANALISIS DE RIESGOS'!E49=3,'VALORACIÓN CON CONTROLES'!F53=4),AND('ANALISIS DE RIESGOS'!E49=3,'VALORACIÓN CON CONTROLES'!F53=5),AND('ANALISIS DE RIESGOS'!E49=2,'VALORACIÓN CON CONTROLES'!F53=5)),"ZONA RIESGO EXTREMO")))),0)</f>
        <v>0</v>
      </c>
      <c r="P58" s="304">
        <f>IF(AND('VALORACIÓN CON CONTROLES'!E53&gt;0,'VALORACIÓN CON CONTROLES'!F53=0),IF(OR(AND('VALORACIÓN CON CONTROLES'!E53=1,'ANALISIS DE RIESGOS'!F49=1),AND('VALORACIÓN CON CONTROLES'!E53=2,'ANALISIS DE RIESGOS'!F49=1),AND('VALORACIÓN CON CONTROLES'!E53=3,'ANALISIS DE RIESGOS'!F49=1),AND('VALORACIÓN CON CONTROLES'!E53=1,'ANALISIS DE RIESGOS'!F49=2),AND('VALORACIÓN CON CONTROLES'!E53=2,'ANALISIS DE RIESGOS'!F49=2)),"ZONA RIESGO BAJA",IF(OR(AND('VALORACIÓN CON CONTROLES'!E53=4,'ANALISIS DE RIESGOS'!F49=1),AND('VALORACIÓN CON CONTROLES'!E53=3,'ANALISIS DE RIESGOS'!F49=2),AND('VALORACIÓN CON CONTROLES'!E53=2,'ANALISIS DE RIESGOS'!F49=3),AND('VALORACIÓN CON CONTROLES'!E53=1,'ANALISIS DE RIESGOS'!F49=3)),"ZONA RIESGO MODERADO",IF(OR(AND('VALORACIÓN CON CONTROLES'!E53=5,'ANALISIS DE RIESGOS'!F49=1),AND('VALORACIÓN CON CONTROLES'!E53=5,'ANALISIS DE RIESGOS'!F49=2),AND('VALORACIÓN CON CONTROLES'!E53=4,'ANALISIS DE RIESGOS'!F49=2),AND('VALORACIÓN CON CONTROLES'!E53=4,'ANALISIS DE RIESGOS'!F49=3),AND('VALORACIÓN CON CONTROLES'!E53=3,'ANALISIS DE RIESGOS'!F49=3),AND('VALORACIÓN CON CONTROLES'!E53=2,'ANALISIS DE RIESGOS'!F49=4),AND('VALORACIÓN CON CONTROLES'!E53=1,'ANALISIS DE RIESGOS'!F49=4),AND('VALORACIÓN CON CONTROLES'!E53=1,'ANALISIS DE RIESGOS'!F49=5)),"ZONA RIESGO ALTO",IF(OR(AND('VALORACIÓN CON CONTROLES'!E53=5,'ANALISIS DE RIESGOS'!F49=3),AND('VALORACIÓN CON CONTROLES'!E53=5,'ANALISIS DE RIESGOS'!F49=4),AND('VALORACIÓN CON CONTROLES'!E53=5,'ANALISIS DE RIESGOS'!F49=5),AND('VALORACIÓN CON CONTROLES'!E53=4,'ANALISIS DE RIESGOS'!F49=4),AND('VALORACIÓN CON CONTROLES'!E53=4,'ANALISIS DE RIESGOS'!F49=5),AND('VALORACIÓN CON CONTROLES'!E53=3,'ANALISIS DE RIESGOS'!F49=4),AND('VALORACIÓN CON CONTROLES'!E53=3,'ANALISIS DE RIESGOS'!F49=5),AND('VALORACIÓN CON CONTROLES'!E53=2,'ANALISIS DE RIESGOS'!F49=5)),"ZONA RIESGO EXTREMO")))),0)</f>
        <v>0</v>
      </c>
      <c r="Q58" s="273" t="str">
        <f>IF(AND('VALORACIÓN CON CONTROLES'!E52&gt;0,'VALORACIÓN CON CONTROLES'!F52&gt;0),IF(OR(AND('VALORACIÓN CON CONTROLES'!E52=1,'VALORACIÓN CON CONTROLES'!F52=1),AND('VALORACIÓN CON CONTROLES'!E52=2,'VALORACIÓN CON CONTROLES'!F52=1),AND('VALORACIÓN CON CONTROLES'!E52=3,'VALORACIÓN CON CONTROLES'!F52=1),AND('VALORACIÓN CON CONTROLES'!E52=1,'VALORACIÓN CON CONTROLES'!F52=2),AND('VALORACIÓN CON CONTROLES'!E52=2,'VALORACIÓN CON CONTROLES'!F52=2)),"ZONA RIESGO BAJA",IF(OR(AND('VALORACIÓN CON CONTROLES'!E52=4,'VALORACIÓN CON CONTROLES'!F52=1),AND('VALORACIÓN CON CONTROLES'!E52=3,'VALORACIÓN CON CONTROLES'!F52=2),AND('VALORACIÓN CON CONTROLES'!E52=2,'VALORACIÓN CON CONTROLES'!F52=3),AND('VALORACIÓN CON CONTROLES'!E52=1,'VALORACIÓN CON CONTROLES'!F52=3)),"ZONA RIESGO MODERADO",IF(OR(AND('VALORACIÓN CON CONTROLES'!E52=5,'VALORACIÓN CON CONTROLES'!F52=1),AND('VALORACIÓN CON CONTROLES'!E52=5,'VALORACIÓN CON CONTROLES'!F52=2),AND('VALORACIÓN CON CONTROLES'!E52=4,'VALORACIÓN CON CONTROLES'!F52=2),AND('VALORACIÓN CON CONTROLES'!E52=4,'VALORACIÓN CON CONTROLES'!F52=3),AND('VALORACIÓN CON CONTROLES'!E52=3,'VALORACIÓN CON CONTROLES'!F52=3),AND('VALORACIÓN CON CONTROLES'!E52=2,'VALORACIÓN CON CONTROLES'!F52=4),AND('VALORACIÓN CON CONTROLES'!E52=1,'VALORACIÓN CON CONTROLES'!F52=4),AND('VALORACIÓN CON CONTROLES'!E52=1,'VALORACIÓN CON CONTROLES'!F52=5)),"ZONA RIESGO ALTO",IF(OR(AND('VALORACIÓN CON CONTROLES'!E52=5,'VALORACIÓN CON CONTROLES'!F52=3),AND('VALORACIÓN CON CONTROLES'!E52=5,'VALORACIÓN CON CONTROLES'!F52=4),AND('VALORACIÓN CON CONTROLES'!E52=5,'VALORACIÓN CON CONTROLES'!F52=5),AND('VALORACIÓN CON CONTROLES'!E52=4,'VALORACIÓN CON CONTROLES'!F52=4),AND('VALORACIÓN CON CONTROLES'!E52=4,'VALORACIÓN CON CONTROLES'!F52=5),AND('VALORACIÓN CON CONTROLES'!E52=3,'VALORACIÓN CON CONTROLES'!F52=4),AND('VALORACIÓN CON CONTROLES'!E52=3,'VALORACIÓN CON CONTROLES'!F52=5),AND('VALORACIÓN CON CONTROLES'!E52=2,'VALORACIÓN CON CONTROLES'!F52=5)),"ZONA RIESGO EXTREMO")))),0)</f>
        <v>ZONA RIESGO BAJA</v>
      </c>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row>
    <row r="59" spans="1:63" x14ac:dyDescent="0.2">
      <c r="A59" s="255"/>
      <c r="B59" s="255"/>
      <c r="C59" s="255"/>
      <c r="D59" s="255"/>
      <c r="E59" s="255"/>
      <c r="F59" s="255"/>
      <c r="G59" s="255"/>
      <c r="H59" s="255"/>
      <c r="I59" s="255"/>
      <c r="J59" s="255"/>
      <c r="K59" s="255"/>
      <c r="L59" s="255"/>
      <c r="M59" s="229">
        <v>33</v>
      </c>
      <c r="N59" s="322">
        <f>IF(AND('VALORACIÓN CON CONTROLES'!E54=0,'VALORACIÓN CON CONTROLES'!F54=0),'ANALISIS DE RIESGOS'!H50,0)</f>
        <v>0</v>
      </c>
      <c r="O59" s="304">
        <f>IF(AND('VALORACIÓN CON CONTROLES'!E54=0,'VALORACIÓN CON CONTROLES'!F54&gt;0),IF(OR(AND('ANALISIS DE RIESGOS'!E50=1,'VALORACIÓN CON CONTROLES'!F54=1),AND('ANALISIS DE RIESGOS'!E50=2,'VALORACIÓN CON CONTROLES'!F54=1),AND('ANALISIS DE RIESGOS'!E50=3,'VALORACIÓN CON CONTROLES'!F54=1),AND('ANALISIS DE RIESGOS'!E50=1,'VALORACIÓN CON CONTROLES'!F54=2),AND('ANALISIS DE RIESGOS'!E50=2,'VALORACIÓN CON CONTROLES'!F54=2)),"ZONA RIESGO BAJA",IF(OR(AND('ANALISIS DE RIESGOS'!E50=4,'VALORACIÓN CON CONTROLES'!F54=1),AND('ANALISIS DE RIESGOS'!E50=3,'VALORACIÓN CON CONTROLES'!F54=2),AND('ANALISIS DE RIESGOS'!E50=2,'VALORACIÓN CON CONTROLES'!F54=3),AND('ANALISIS DE RIESGOS'!E50=1,'VALORACIÓN CON CONTROLES'!F54=3)),"ZONA RIESGO MODERADO",IF(OR(AND('ANALISIS DE RIESGOS'!E50=5,'VALORACIÓN CON CONTROLES'!F54=1),AND('ANALISIS DE RIESGOS'!E50=5,'VALORACIÓN CON CONTROLES'!F54=2),AND('ANALISIS DE RIESGOS'!E50=4,'VALORACIÓN CON CONTROLES'!F54=2),AND('ANALISIS DE RIESGOS'!E50=4,'VALORACIÓN CON CONTROLES'!F54=3),AND('ANALISIS DE RIESGOS'!E50=3,'VALORACIÓN CON CONTROLES'!F54=3),AND('ANALISIS DE RIESGOS'!E50=2,'VALORACIÓN CON CONTROLES'!F54=4),AND('ANALISIS DE RIESGOS'!E50=1,'VALORACIÓN CON CONTROLES'!F54=4),AND('ANALISIS DE RIESGOS'!E50=1,'VALORACIÓN CON CONTROLES'!F54=5)),"ZONA RIESGO ALTO",IF(OR(AND('ANALISIS DE RIESGOS'!E50=5,'VALORACIÓN CON CONTROLES'!F54=3),AND('ANALISIS DE RIESGOS'!E50=5,'VALORACIÓN CON CONTROLES'!F54=4),AND('ANALISIS DE RIESGOS'!E50=5,'VALORACIÓN CON CONTROLES'!F54=5),AND('ANALISIS DE RIESGOS'!E50=4,'VALORACIÓN CON CONTROLES'!F54=4),AND('ANALISIS DE RIESGOS'!E50=4,'VALORACIÓN CON CONTROLES'!F54=5),AND('ANALISIS DE RIESGOS'!E50=3,'VALORACIÓN CON CONTROLES'!F54=4),AND('ANALISIS DE RIESGOS'!E50=3,'VALORACIÓN CON CONTROLES'!F54=5),AND('ANALISIS DE RIESGOS'!E50=2,'VALORACIÓN CON CONTROLES'!F54=5)),"ZONA RIESGO EXTREMO")))),0)</f>
        <v>0</v>
      </c>
      <c r="P59" s="304">
        <f>IF(AND('VALORACIÓN CON CONTROLES'!E54&gt;0,'VALORACIÓN CON CONTROLES'!F54=0),IF(OR(AND('VALORACIÓN CON CONTROLES'!E54=1,'ANALISIS DE RIESGOS'!F50=1),AND('VALORACIÓN CON CONTROLES'!E54=2,'ANALISIS DE RIESGOS'!F50=1),AND('VALORACIÓN CON CONTROLES'!E54=3,'ANALISIS DE RIESGOS'!F50=1),AND('VALORACIÓN CON CONTROLES'!E54=1,'ANALISIS DE RIESGOS'!F50=2),AND('VALORACIÓN CON CONTROLES'!E54=2,'ANALISIS DE RIESGOS'!F50=2)),"ZONA RIESGO BAJA",IF(OR(AND('VALORACIÓN CON CONTROLES'!E54=4,'ANALISIS DE RIESGOS'!F50=1),AND('VALORACIÓN CON CONTROLES'!E54=3,'ANALISIS DE RIESGOS'!F50=2),AND('VALORACIÓN CON CONTROLES'!E54=2,'ANALISIS DE RIESGOS'!F50=3),AND('VALORACIÓN CON CONTROLES'!E54=1,'ANALISIS DE RIESGOS'!F50=3)),"ZONA RIESGO MODERADO",IF(OR(AND('VALORACIÓN CON CONTROLES'!E54=5,'ANALISIS DE RIESGOS'!F50=1),AND('VALORACIÓN CON CONTROLES'!E54=5,'ANALISIS DE RIESGOS'!F50=2),AND('VALORACIÓN CON CONTROLES'!E54=4,'ANALISIS DE RIESGOS'!F50=2),AND('VALORACIÓN CON CONTROLES'!E54=4,'ANALISIS DE RIESGOS'!F50=3),AND('VALORACIÓN CON CONTROLES'!E54=3,'ANALISIS DE RIESGOS'!F50=3),AND('VALORACIÓN CON CONTROLES'!E54=2,'ANALISIS DE RIESGOS'!F50=4),AND('VALORACIÓN CON CONTROLES'!E54=1,'ANALISIS DE RIESGOS'!F50=4),AND('VALORACIÓN CON CONTROLES'!E54=1,'ANALISIS DE RIESGOS'!F50=5)),"ZONA RIESGO ALTO",IF(OR(AND('VALORACIÓN CON CONTROLES'!E54=5,'ANALISIS DE RIESGOS'!F50=3),AND('VALORACIÓN CON CONTROLES'!E54=5,'ANALISIS DE RIESGOS'!F50=4),AND('VALORACIÓN CON CONTROLES'!E54=5,'ANALISIS DE RIESGOS'!F50=5),AND('VALORACIÓN CON CONTROLES'!E54=4,'ANALISIS DE RIESGOS'!F50=4),AND('VALORACIÓN CON CONTROLES'!E54=4,'ANALISIS DE RIESGOS'!F50=5),AND('VALORACIÓN CON CONTROLES'!E54=3,'ANALISIS DE RIESGOS'!F50=4),AND('VALORACIÓN CON CONTROLES'!E54=3,'ANALISIS DE RIESGOS'!F50=5),AND('VALORACIÓN CON CONTROLES'!E54=2,'ANALISIS DE RIESGOS'!F50=5)),"ZONA RIESGO EXTREMO")))),0)</f>
        <v>0</v>
      </c>
      <c r="Q59" s="273" t="str">
        <f>IF(AND('VALORACIÓN CON CONTROLES'!E53&gt;0,'VALORACIÓN CON CONTROLES'!F53&gt;0),IF(OR(AND('VALORACIÓN CON CONTROLES'!E53=1,'VALORACIÓN CON CONTROLES'!F53=1),AND('VALORACIÓN CON CONTROLES'!E53=2,'VALORACIÓN CON CONTROLES'!F53=1),AND('VALORACIÓN CON CONTROLES'!E53=3,'VALORACIÓN CON CONTROLES'!F53=1),AND('VALORACIÓN CON CONTROLES'!E53=1,'VALORACIÓN CON CONTROLES'!F53=2),AND('VALORACIÓN CON CONTROLES'!E53=2,'VALORACIÓN CON CONTROLES'!F53=2)),"ZONA RIESGO BAJA",IF(OR(AND('VALORACIÓN CON CONTROLES'!E53=4,'VALORACIÓN CON CONTROLES'!F53=1),AND('VALORACIÓN CON CONTROLES'!E53=3,'VALORACIÓN CON CONTROLES'!F53=2),AND('VALORACIÓN CON CONTROLES'!E53=2,'VALORACIÓN CON CONTROLES'!F53=3),AND('VALORACIÓN CON CONTROLES'!E53=1,'VALORACIÓN CON CONTROLES'!F53=3)),"ZONA RIESGO MODERADO",IF(OR(AND('VALORACIÓN CON CONTROLES'!E53=5,'VALORACIÓN CON CONTROLES'!F53=1),AND('VALORACIÓN CON CONTROLES'!E53=5,'VALORACIÓN CON CONTROLES'!F53=2),AND('VALORACIÓN CON CONTROLES'!E53=4,'VALORACIÓN CON CONTROLES'!F53=2),AND('VALORACIÓN CON CONTROLES'!E53=4,'VALORACIÓN CON CONTROLES'!F53=3),AND('VALORACIÓN CON CONTROLES'!E53=3,'VALORACIÓN CON CONTROLES'!F53=3),AND('VALORACIÓN CON CONTROLES'!E53=2,'VALORACIÓN CON CONTROLES'!F53=4),AND('VALORACIÓN CON CONTROLES'!E53=1,'VALORACIÓN CON CONTROLES'!F53=4),AND('VALORACIÓN CON CONTROLES'!E53=1,'VALORACIÓN CON CONTROLES'!F53=5)),"ZONA RIESGO ALTO",IF(OR(AND('VALORACIÓN CON CONTROLES'!E53=5,'VALORACIÓN CON CONTROLES'!F53=3),AND('VALORACIÓN CON CONTROLES'!E53=5,'VALORACIÓN CON CONTROLES'!F53=4),AND('VALORACIÓN CON CONTROLES'!E53=5,'VALORACIÓN CON CONTROLES'!F53=5),AND('VALORACIÓN CON CONTROLES'!E53=4,'VALORACIÓN CON CONTROLES'!F53=4),AND('VALORACIÓN CON CONTROLES'!E53=4,'VALORACIÓN CON CONTROLES'!F53=5),AND('VALORACIÓN CON CONTROLES'!E53=3,'VALORACIÓN CON CONTROLES'!F53=4),AND('VALORACIÓN CON CONTROLES'!E53=3,'VALORACIÓN CON CONTROLES'!F53=5),AND('VALORACIÓN CON CONTROLES'!E53=2,'VALORACIÓN CON CONTROLES'!F53=5)),"ZONA RIESGO EXTREMO")))),0)</f>
        <v>ZONA RIESGO BAJA</v>
      </c>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row>
    <row r="60" spans="1:63" x14ac:dyDescent="0.2">
      <c r="A60" s="255"/>
      <c r="B60" s="255"/>
      <c r="C60" s="255"/>
      <c r="D60" s="255"/>
      <c r="E60" s="255"/>
      <c r="F60" s="255"/>
      <c r="G60" s="255"/>
      <c r="H60" s="255"/>
      <c r="I60" s="255"/>
      <c r="J60" s="255"/>
      <c r="K60" s="255"/>
      <c r="L60" s="255"/>
      <c r="M60" s="229">
        <v>34</v>
      </c>
      <c r="N60" s="322">
        <f>IF(AND('VALORACIÓN CON CONTROLES'!E55=0,'VALORACIÓN CON CONTROLES'!F55=0),'ANALISIS DE RIESGOS'!H51,0)</f>
        <v>0</v>
      </c>
      <c r="O60" s="304">
        <f>IF(AND('VALORACIÓN CON CONTROLES'!E55=0,'VALORACIÓN CON CONTROLES'!F55&gt;0),IF(OR(AND('ANALISIS DE RIESGOS'!E51=1,'VALORACIÓN CON CONTROLES'!F55=1),AND('ANALISIS DE RIESGOS'!E51=2,'VALORACIÓN CON CONTROLES'!F55=1),AND('ANALISIS DE RIESGOS'!E51=3,'VALORACIÓN CON CONTROLES'!F55=1),AND('ANALISIS DE RIESGOS'!E51=1,'VALORACIÓN CON CONTROLES'!F55=2),AND('ANALISIS DE RIESGOS'!E51=2,'VALORACIÓN CON CONTROLES'!F55=2)),"ZONA RIESGO BAJA",IF(OR(AND('ANALISIS DE RIESGOS'!E51=4,'VALORACIÓN CON CONTROLES'!F55=1),AND('ANALISIS DE RIESGOS'!E51=3,'VALORACIÓN CON CONTROLES'!F55=2),AND('ANALISIS DE RIESGOS'!E51=2,'VALORACIÓN CON CONTROLES'!F55=3),AND('ANALISIS DE RIESGOS'!E51=1,'VALORACIÓN CON CONTROLES'!F55=3)),"ZONA RIESGO MODERADO",IF(OR(AND('ANALISIS DE RIESGOS'!E51=5,'VALORACIÓN CON CONTROLES'!F55=1),AND('ANALISIS DE RIESGOS'!E51=5,'VALORACIÓN CON CONTROLES'!F55=2),AND('ANALISIS DE RIESGOS'!E51=4,'VALORACIÓN CON CONTROLES'!F55=2),AND('ANALISIS DE RIESGOS'!E51=4,'VALORACIÓN CON CONTROLES'!F55=3),AND('ANALISIS DE RIESGOS'!E51=3,'VALORACIÓN CON CONTROLES'!F55=3),AND('ANALISIS DE RIESGOS'!E51=2,'VALORACIÓN CON CONTROLES'!F55=4),AND('ANALISIS DE RIESGOS'!E51=1,'VALORACIÓN CON CONTROLES'!F55=4),AND('ANALISIS DE RIESGOS'!E51=1,'VALORACIÓN CON CONTROLES'!F55=5)),"ZONA RIESGO ALTO",IF(OR(AND('ANALISIS DE RIESGOS'!E51=5,'VALORACIÓN CON CONTROLES'!F55=3),AND('ANALISIS DE RIESGOS'!E51=5,'VALORACIÓN CON CONTROLES'!F55=4),AND('ANALISIS DE RIESGOS'!E51=5,'VALORACIÓN CON CONTROLES'!F55=5),AND('ANALISIS DE RIESGOS'!E51=4,'VALORACIÓN CON CONTROLES'!F55=4),AND('ANALISIS DE RIESGOS'!E51=4,'VALORACIÓN CON CONTROLES'!F55=5),AND('ANALISIS DE RIESGOS'!E51=3,'VALORACIÓN CON CONTROLES'!F55=4),AND('ANALISIS DE RIESGOS'!E51=3,'VALORACIÓN CON CONTROLES'!F55=5),AND('ANALISIS DE RIESGOS'!E51=2,'VALORACIÓN CON CONTROLES'!F55=5)),"ZONA RIESGO EXTREMO")))),0)</f>
        <v>0</v>
      </c>
      <c r="P60" s="304">
        <f>IF(AND('VALORACIÓN CON CONTROLES'!E55&gt;0,'VALORACIÓN CON CONTROLES'!F55=0),IF(OR(AND('VALORACIÓN CON CONTROLES'!E55=1,'ANALISIS DE RIESGOS'!F51=1),AND('VALORACIÓN CON CONTROLES'!E55=2,'ANALISIS DE RIESGOS'!F51=1),AND('VALORACIÓN CON CONTROLES'!E55=3,'ANALISIS DE RIESGOS'!F51=1),AND('VALORACIÓN CON CONTROLES'!E55=1,'ANALISIS DE RIESGOS'!F51=2),AND('VALORACIÓN CON CONTROLES'!E55=2,'ANALISIS DE RIESGOS'!F51=2)),"ZONA RIESGO BAJA",IF(OR(AND('VALORACIÓN CON CONTROLES'!E55=4,'ANALISIS DE RIESGOS'!F51=1),AND('VALORACIÓN CON CONTROLES'!E55=3,'ANALISIS DE RIESGOS'!F51=2),AND('VALORACIÓN CON CONTROLES'!E55=2,'ANALISIS DE RIESGOS'!F51=3),AND('VALORACIÓN CON CONTROLES'!E55=1,'ANALISIS DE RIESGOS'!F51=3)),"ZONA RIESGO MODERADO",IF(OR(AND('VALORACIÓN CON CONTROLES'!E55=5,'ANALISIS DE RIESGOS'!F51=1),AND('VALORACIÓN CON CONTROLES'!E55=5,'ANALISIS DE RIESGOS'!F51=2),AND('VALORACIÓN CON CONTROLES'!E55=4,'ANALISIS DE RIESGOS'!F51=2),AND('VALORACIÓN CON CONTROLES'!E55=4,'ANALISIS DE RIESGOS'!F51=3),AND('VALORACIÓN CON CONTROLES'!E55=3,'ANALISIS DE RIESGOS'!F51=3),AND('VALORACIÓN CON CONTROLES'!E55=2,'ANALISIS DE RIESGOS'!F51=4),AND('VALORACIÓN CON CONTROLES'!E55=1,'ANALISIS DE RIESGOS'!F51=4),AND('VALORACIÓN CON CONTROLES'!E55=1,'ANALISIS DE RIESGOS'!F51=5)),"ZONA RIESGO ALTO",IF(OR(AND('VALORACIÓN CON CONTROLES'!E55=5,'ANALISIS DE RIESGOS'!F51=3),AND('VALORACIÓN CON CONTROLES'!E55=5,'ANALISIS DE RIESGOS'!F51=4),AND('VALORACIÓN CON CONTROLES'!E55=5,'ANALISIS DE RIESGOS'!F51=5),AND('VALORACIÓN CON CONTROLES'!E55=4,'ANALISIS DE RIESGOS'!F51=4),AND('VALORACIÓN CON CONTROLES'!E55=4,'ANALISIS DE RIESGOS'!F51=5),AND('VALORACIÓN CON CONTROLES'!E55=3,'ANALISIS DE RIESGOS'!F51=4),AND('VALORACIÓN CON CONTROLES'!E55=3,'ANALISIS DE RIESGOS'!F51=5),AND('VALORACIÓN CON CONTROLES'!E55=2,'ANALISIS DE RIESGOS'!F51=5)),"ZONA RIESGO EXTREMO")))),0)</f>
        <v>0</v>
      </c>
      <c r="Q60" s="273" t="str">
        <f>IF(AND('VALORACIÓN CON CONTROLES'!E54&gt;0,'VALORACIÓN CON CONTROLES'!F54&gt;0),IF(OR(AND('VALORACIÓN CON CONTROLES'!E54=1,'VALORACIÓN CON CONTROLES'!F54=1),AND('VALORACIÓN CON CONTROLES'!E54=2,'VALORACIÓN CON CONTROLES'!F54=1),AND('VALORACIÓN CON CONTROLES'!E54=3,'VALORACIÓN CON CONTROLES'!F54=1),AND('VALORACIÓN CON CONTROLES'!E54=1,'VALORACIÓN CON CONTROLES'!F54=2),AND('VALORACIÓN CON CONTROLES'!E54=2,'VALORACIÓN CON CONTROLES'!F54=2)),"ZONA RIESGO BAJA",IF(OR(AND('VALORACIÓN CON CONTROLES'!E54=4,'VALORACIÓN CON CONTROLES'!F54=1),AND('VALORACIÓN CON CONTROLES'!E54=3,'VALORACIÓN CON CONTROLES'!F54=2),AND('VALORACIÓN CON CONTROLES'!E54=2,'VALORACIÓN CON CONTROLES'!F54=3),AND('VALORACIÓN CON CONTROLES'!E54=1,'VALORACIÓN CON CONTROLES'!F54=3)),"ZONA RIESGO MODERADO",IF(OR(AND('VALORACIÓN CON CONTROLES'!E54=5,'VALORACIÓN CON CONTROLES'!F54=1),AND('VALORACIÓN CON CONTROLES'!E54=5,'VALORACIÓN CON CONTROLES'!F54=2),AND('VALORACIÓN CON CONTROLES'!E54=4,'VALORACIÓN CON CONTROLES'!F54=2),AND('VALORACIÓN CON CONTROLES'!E54=4,'VALORACIÓN CON CONTROLES'!F54=3),AND('VALORACIÓN CON CONTROLES'!E54=3,'VALORACIÓN CON CONTROLES'!F54=3),AND('VALORACIÓN CON CONTROLES'!E54=2,'VALORACIÓN CON CONTROLES'!F54=4),AND('VALORACIÓN CON CONTROLES'!E54=1,'VALORACIÓN CON CONTROLES'!F54=4),AND('VALORACIÓN CON CONTROLES'!E54=1,'VALORACIÓN CON CONTROLES'!F54=5)),"ZONA RIESGO ALTO",IF(OR(AND('VALORACIÓN CON CONTROLES'!E54=5,'VALORACIÓN CON CONTROLES'!F54=3),AND('VALORACIÓN CON CONTROLES'!E54=5,'VALORACIÓN CON CONTROLES'!F54=4),AND('VALORACIÓN CON CONTROLES'!E54=5,'VALORACIÓN CON CONTROLES'!F54=5),AND('VALORACIÓN CON CONTROLES'!E54=4,'VALORACIÓN CON CONTROLES'!F54=4),AND('VALORACIÓN CON CONTROLES'!E54=4,'VALORACIÓN CON CONTROLES'!F54=5),AND('VALORACIÓN CON CONTROLES'!E54=3,'VALORACIÓN CON CONTROLES'!F54=4),AND('VALORACIÓN CON CONTROLES'!E54=3,'VALORACIÓN CON CONTROLES'!F54=5),AND('VALORACIÓN CON CONTROLES'!E54=2,'VALORACIÓN CON CONTROLES'!F54=5)),"ZONA RIESGO EXTREMO")))),0)</f>
        <v>ZONA RIESGO BAJA</v>
      </c>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row>
    <row r="61" spans="1:63" x14ac:dyDescent="0.2">
      <c r="A61" s="255"/>
      <c r="B61" s="255"/>
      <c r="C61" s="255"/>
      <c r="D61" s="255"/>
      <c r="E61" s="255"/>
      <c r="F61" s="255"/>
      <c r="G61" s="255"/>
      <c r="H61" s="255"/>
      <c r="I61" s="255"/>
      <c r="J61" s="255"/>
      <c r="K61" s="255"/>
      <c r="L61" s="255"/>
      <c r="M61" s="229">
        <v>35</v>
      </c>
      <c r="N61" s="322">
        <f>IF(AND('VALORACIÓN CON CONTROLES'!E56=0,'VALORACIÓN CON CONTROLES'!F56=0),'ANALISIS DE RIESGOS'!H52,0)</f>
        <v>0</v>
      </c>
      <c r="O61" s="304">
        <f>IF(AND('VALORACIÓN CON CONTROLES'!E56=0,'VALORACIÓN CON CONTROLES'!F56&gt;0),IF(OR(AND('ANALISIS DE RIESGOS'!E52=1,'VALORACIÓN CON CONTROLES'!F56=1),AND('ANALISIS DE RIESGOS'!E52=2,'VALORACIÓN CON CONTROLES'!F56=1),AND('ANALISIS DE RIESGOS'!E52=3,'VALORACIÓN CON CONTROLES'!F56=1),AND('ANALISIS DE RIESGOS'!E52=1,'VALORACIÓN CON CONTROLES'!F56=2),AND('ANALISIS DE RIESGOS'!E52=2,'VALORACIÓN CON CONTROLES'!F56=2)),"ZONA RIESGO BAJA",IF(OR(AND('ANALISIS DE RIESGOS'!E52=4,'VALORACIÓN CON CONTROLES'!F56=1),AND('ANALISIS DE RIESGOS'!E52=3,'VALORACIÓN CON CONTROLES'!F56=2),AND('ANALISIS DE RIESGOS'!E52=2,'VALORACIÓN CON CONTROLES'!F56=3),AND('ANALISIS DE RIESGOS'!E52=1,'VALORACIÓN CON CONTROLES'!F56=3)),"ZONA RIESGO MODERADO",IF(OR(AND('ANALISIS DE RIESGOS'!E52=5,'VALORACIÓN CON CONTROLES'!F56=1),AND('ANALISIS DE RIESGOS'!E52=5,'VALORACIÓN CON CONTROLES'!F56=2),AND('ANALISIS DE RIESGOS'!E52=4,'VALORACIÓN CON CONTROLES'!F56=2),AND('ANALISIS DE RIESGOS'!E52=4,'VALORACIÓN CON CONTROLES'!F56=3),AND('ANALISIS DE RIESGOS'!E52=3,'VALORACIÓN CON CONTROLES'!F56=3),AND('ANALISIS DE RIESGOS'!E52=2,'VALORACIÓN CON CONTROLES'!F56=4),AND('ANALISIS DE RIESGOS'!E52=1,'VALORACIÓN CON CONTROLES'!F56=4),AND('ANALISIS DE RIESGOS'!E52=1,'VALORACIÓN CON CONTROLES'!F56=5)),"ZONA RIESGO ALTO",IF(OR(AND('ANALISIS DE RIESGOS'!E52=5,'VALORACIÓN CON CONTROLES'!F56=3),AND('ANALISIS DE RIESGOS'!E52=5,'VALORACIÓN CON CONTROLES'!F56=4),AND('ANALISIS DE RIESGOS'!E52=5,'VALORACIÓN CON CONTROLES'!F56=5),AND('ANALISIS DE RIESGOS'!E52=4,'VALORACIÓN CON CONTROLES'!F56=4),AND('ANALISIS DE RIESGOS'!E52=4,'VALORACIÓN CON CONTROLES'!F56=5),AND('ANALISIS DE RIESGOS'!E52=3,'VALORACIÓN CON CONTROLES'!F56=4),AND('ANALISIS DE RIESGOS'!E52=3,'VALORACIÓN CON CONTROLES'!F56=5),AND('ANALISIS DE RIESGOS'!E52=2,'VALORACIÓN CON CONTROLES'!F56=5)),"ZONA RIESGO EXTREMO")))),0)</f>
        <v>0</v>
      </c>
      <c r="P61" s="304">
        <f>IF(AND('VALORACIÓN CON CONTROLES'!E56&gt;0,'VALORACIÓN CON CONTROLES'!F56=0),IF(OR(AND('VALORACIÓN CON CONTROLES'!E56=1,'ANALISIS DE RIESGOS'!F52=1),AND('VALORACIÓN CON CONTROLES'!E56=2,'ANALISIS DE RIESGOS'!F52=1),AND('VALORACIÓN CON CONTROLES'!E56=3,'ANALISIS DE RIESGOS'!F52=1),AND('VALORACIÓN CON CONTROLES'!E56=1,'ANALISIS DE RIESGOS'!F52=2),AND('VALORACIÓN CON CONTROLES'!E56=2,'ANALISIS DE RIESGOS'!F52=2)),"ZONA RIESGO BAJA",IF(OR(AND('VALORACIÓN CON CONTROLES'!E56=4,'ANALISIS DE RIESGOS'!F52=1),AND('VALORACIÓN CON CONTROLES'!E56=3,'ANALISIS DE RIESGOS'!F52=2),AND('VALORACIÓN CON CONTROLES'!E56=2,'ANALISIS DE RIESGOS'!F52=3),AND('VALORACIÓN CON CONTROLES'!E56=1,'ANALISIS DE RIESGOS'!F52=3)),"ZONA RIESGO MODERADO",IF(OR(AND('VALORACIÓN CON CONTROLES'!E56=5,'ANALISIS DE RIESGOS'!F52=1),AND('VALORACIÓN CON CONTROLES'!E56=5,'ANALISIS DE RIESGOS'!F52=2),AND('VALORACIÓN CON CONTROLES'!E56=4,'ANALISIS DE RIESGOS'!F52=2),AND('VALORACIÓN CON CONTROLES'!E56=4,'ANALISIS DE RIESGOS'!F52=3),AND('VALORACIÓN CON CONTROLES'!E56=3,'ANALISIS DE RIESGOS'!F52=3),AND('VALORACIÓN CON CONTROLES'!E56=2,'ANALISIS DE RIESGOS'!F52=4),AND('VALORACIÓN CON CONTROLES'!E56=1,'ANALISIS DE RIESGOS'!F52=4),AND('VALORACIÓN CON CONTROLES'!E56=1,'ANALISIS DE RIESGOS'!F52=5)),"ZONA RIESGO ALTO",IF(OR(AND('VALORACIÓN CON CONTROLES'!E56=5,'ANALISIS DE RIESGOS'!F52=3),AND('VALORACIÓN CON CONTROLES'!E56=5,'ANALISIS DE RIESGOS'!F52=4),AND('VALORACIÓN CON CONTROLES'!E56=5,'ANALISIS DE RIESGOS'!F52=5),AND('VALORACIÓN CON CONTROLES'!E56=4,'ANALISIS DE RIESGOS'!F52=4),AND('VALORACIÓN CON CONTROLES'!E56=4,'ANALISIS DE RIESGOS'!F52=5),AND('VALORACIÓN CON CONTROLES'!E56=3,'ANALISIS DE RIESGOS'!F52=4),AND('VALORACIÓN CON CONTROLES'!E56=3,'ANALISIS DE RIESGOS'!F52=5),AND('VALORACIÓN CON CONTROLES'!E56=2,'ANALISIS DE RIESGOS'!F52=5)),"ZONA RIESGO EXTREMO")))),0)</f>
        <v>0</v>
      </c>
      <c r="Q61" s="273" t="str">
        <f>IF(AND('VALORACIÓN CON CONTROLES'!E55&gt;0,'VALORACIÓN CON CONTROLES'!F55&gt;0),IF(OR(AND('VALORACIÓN CON CONTROLES'!E55=1,'VALORACIÓN CON CONTROLES'!F55=1),AND('VALORACIÓN CON CONTROLES'!E55=2,'VALORACIÓN CON CONTROLES'!F55=1),AND('VALORACIÓN CON CONTROLES'!E55=3,'VALORACIÓN CON CONTROLES'!F55=1),AND('VALORACIÓN CON CONTROLES'!E55=1,'VALORACIÓN CON CONTROLES'!F55=2),AND('VALORACIÓN CON CONTROLES'!E55=2,'VALORACIÓN CON CONTROLES'!F55=2)),"ZONA RIESGO BAJA",IF(OR(AND('VALORACIÓN CON CONTROLES'!E55=4,'VALORACIÓN CON CONTROLES'!F55=1),AND('VALORACIÓN CON CONTROLES'!E55=3,'VALORACIÓN CON CONTROLES'!F55=2),AND('VALORACIÓN CON CONTROLES'!E55=2,'VALORACIÓN CON CONTROLES'!F55=3),AND('VALORACIÓN CON CONTROLES'!E55=1,'VALORACIÓN CON CONTROLES'!F55=3)),"ZONA RIESGO MODERADO",IF(OR(AND('VALORACIÓN CON CONTROLES'!E55=5,'VALORACIÓN CON CONTROLES'!F55=1),AND('VALORACIÓN CON CONTROLES'!E55=5,'VALORACIÓN CON CONTROLES'!F55=2),AND('VALORACIÓN CON CONTROLES'!E55=4,'VALORACIÓN CON CONTROLES'!F55=2),AND('VALORACIÓN CON CONTROLES'!E55=4,'VALORACIÓN CON CONTROLES'!F55=3),AND('VALORACIÓN CON CONTROLES'!E55=3,'VALORACIÓN CON CONTROLES'!F55=3),AND('VALORACIÓN CON CONTROLES'!E55=2,'VALORACIÓN CON CONTROLES'!F55=4),AND('VALORACIÓN CON CONTROLES'!E55=1,'VALORACIÓN CON CONTROLES'!F55=4),AND('VALORACIÓN CON CONTROLES'!E55=1,'VALORACIÓN CON CONTROLES'!F55=5)),"ZONA RIESGO ALTO",IF(OR(AND('VALORACIÓN CON CONTROLES'!E55=5,'VALORACIÓN CON CONTROLES'!F55=3),AND('VALORACIÓN CON CONTROLES'!E55=5,'VALORACIÓN CON CONTROLES'!F55=4),AND('VALORACIÓN CON CONTROLES'!E55=5,'VALORACIÓN CON CONTROLES'!F55=5),AND('VALORACIÓN CON CONTROLES'!E55=4,'VALORACIÓN CON CONTROLES'!F55=4),AND('VALORACIÓN CON CONTROLES'!E55=4,'VALORACIÓN CON CONTROLES'!F55=5),AND('VALORACIÓN CON CONTROLES'!E55=3,'VALORACIÓN CON CONTROLES'!F55=4),AND('VALORACIÓN CON CONTROLES'!E55=3,'VALORACIÓN CON CONTROLES'!F55=5),AND('VALORACIÓN CON CONTROLES'!E55=2,'VALORACIÓN CON CONTROLES'!F55=5)),"ZONA RIESGO EXTREMO")))),0)</f>
        <v>ZONA RIESGO BAJA</v>
      </c>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row>
    <row r="62" spans="1:63" ht="15" thickBot="1" x14ac:dyDescent="0.25">
      <c r="A62" s="255"/>
      <c r="B62" s="255"/>
      <c r="C62" s="255"/>
      <c r="D62" s="255"/>
      <c r="E62" s="255"/>
      <c r="F62" s="255"/>
      <c r="G62" s="255"/>
      <c r="H62" s="255"/>
      <c r="I62" s="255"/>
      <c r="J62" s="255"/>
      <c r="K62" s="255"/>
      <c r="L62" s="255"/>
      <c r="M62" s="234">
        <v>36</v>
      </c>
      <c r="N62" s="327">
        <f>IF(AND('VALORACIÓN CON CONTROLES'!E57=0,'VALORACIÓN CON CONTROLES'!F57=0),'ANALISIS DE RIESGOS'!H53,0)</f>
        <v>0</v>
      </c>
      <c r="O62" s="328">
        <f>IF(AND('VALORACIÓN CON CONTROLES'!E57=0,'VALORACIÓN CON CONTROLES'!F57&gt;0),IF(OR(AND('ANALISIS DE RIESGOS'!E53=1,'VALORACIÓN CON CONTROLES'!F57=1),AND('ANALISIS DE RIESGOS'!E53=2,'VALORACIÓN CON CONTROLES'!F57=1),AND('ANALISIS DE RIESGOS'!E53=3,'VALORACIÓN CON CONTROLES'!F57=1),AND('ANALISIS DE RIESGOS'!E53=1,'VALORACIÓN CON CONTROLES'!F57=2),AND('ANALISIS DE RIESGOS'!E53=2,'VALORACIÓN CON CONTROLES'!F57=2)),"ZONA RIESGO BAJA",IF(OR(AND('ANALISIS DE RIESGOS'!E53=4,'VALORACIÓN CON CONTROLES'!F57=1),AND('ANALISIS DE RIESGOS'!E53=3,'VALORACIÓN CON CONTROLES'!F57=2),AND('ANALISIS DE RIESGOS'!E53=2,'VALORACIÓN CON CONTROLES'!F57=3),AND('ANALISIS DE RIESGOS'!E53=1,'VALORACIÓN CON CONTROLES'!F57=3)),"ZONA RIESGO MODERADO",IF(OR(AND('ANALISIS DE RIESGOS'!E53=5,'VALORACIÓN CON CONTROLES'!F57=1),AND('ANALISIS DE RIESGOS'!E53=5,'VALORACIÓN CON CONTROLES'!F57=2),AND('ANALISIS DE RIESGOS'!E53=4,'VALORACIÓN CON CONTROLES'!F57=2),AND('ANALISIS DE RIESGOS'!E53=4,'VALORACIÓN CON CONTROLES'!F57=3),AND('ANALISIS DE RIESGOS'!E53=3,'VALORACIÓN CON CONTROLES'!F57=3),AND('ANALISIS DE RIESGOS'!E53=2,'VALORACIÓN CON CONTROLES'!F57=4),AND('ANALISIS DE RIESGOS'!E53=1,'VALORACIÓN CON CONTROLES'!F57=4),AND('ANALISIS DE RIESGOS'!E53=1,'VALORACIÓN CON CONTROLES'!F57=5)),"ZONA RIESGO ALTO",IF(OR(AND('ANALISIS DE RIESGOS'!E53=5,'VALORACIÓN CON CONTROLES'!F57=3),AND('ANALISIS DE RIESGOS'!E53=5,'VALORACIÓN CON CONTROLES'!F57=4),AND('ANALISIS DE RIESGOS'!E53=5,'VALORACIÓN CON CONTROLES'!F57=5),AND('ANALISIS DE RIESGOS'!E53=4,'VALORACIÓN CON CONTROLES'!F57=4),AND('ANALISIS DE RIESGOS'!E53=4,'VALORACIÓN CON CONTROLES'!F57=5),AND('ANALISIS DE RIESGOS'!E53=3,'VALORACIÓN CON CONTROLES'!F57=4),AND('ANALISIS DE RIESGOS'!E53=3,'VALORACIÓN CON CONTROLES'!F57=5),AND('ANALISIS DE RIESGOS'!E53=2,'VALORACIÓN CON CONTROLES'!F57=5)),"ZONA RIESGO EXTREMO")))),0)</f>
        <v>0</v>
      </c>
      <c r="P62" s="328">
        <f>IF(AND('VALORACIÓN CON CONTROLES'!E57&gt;0,'VALORACIÓN CON CONTROLES'!F57=0),IF(OR(AND('VALORACIÓN CON CONTROLES'!E57=1,'ANALISIS DE RIESGOS'!F53=1),AND('VALORACIÓN CON CONTROLES'!E57=2,'ANALISIS DE RIESGOS'!F53=1),AND('VALORACIÓN CON CONTROLES'!E57=3,'ANALISIS DE RIESGOS'!F53=1),AND('VALORACIÓN CON CONTROLES'!E57=1,'ANALISIS DE RIESGOS'!F53=2),AND('VALORACIÓN CON CONTROLES'!E57=2,'ANALISIS DE RIESGOS'!F53=2)),"ZONA RIESGO BAJA",IF(OR(AND('VALORACIÓN CON CONTROLES'!E57=4,'ANALISIS DE RIESGOS'!F53=1),AND('VALORACIÓN CON CONTROLES'!E57=3,'ANALISIS DE RIESGOS'!F53=2),AND('VALORACIÓN CON CONTROLES'!E57=2,'ANALISIS DE RIESGOS'!F53=3),AND('VALORACIÓN CON CONTROLES'!E57=1,'ANALISIS DE RIESGOS'!F53=3)),"ZONA RIESGO MODERADO",IF(OR(AND('VALORACIÓN CON CONTROLES'!E57=5,'ANALISIS DE RIESGOS'!F53=1),AND('VALORACIÓN CON CONTROLES'!E57=5,'ANALISIS DE RIESGOS'!F53=2),AND('VALORACIÓN CON CONTROLES'!E57=4,'ANALISIS DE RIESGOS'!F53=2),AND('VALORACIÓN CON CONTROLES'!E57=4,'ANALISIS DE RIESGOS'!F53=3),AND('VALORACIÓN CON CONTROLES'!E57=3,'ANALISIS DE RIESGOS'!F53=3),AND('VALORACIÓN CON CONTROLES'!E57=2,'ANALISIS DE RIESGOS'!F53=4),AND('VALORACIÓN CON CONTROLES'!E57=1,'ANALISIS DE RIESGOS'!F53=4),AND('VALORACIÓN CON CONTROLES'!E57=1,'ANALISIS DE RIESGOS'!F53=5)),"ZONA RIESGO ALTO",IF(OR(AND('VALORACIÓN CON CONTROLES'!E57=5,'ANALISIS DE RIESGOS'!F53=3),AND('VALORACIÓN CON CONTROLES'!E57=5,'ANALISIS DE RIESGOS'!F53=4),AND('VALORACIÓN CON CONTROLES'!E57=5,'ANALISIS DE RIESGOS'!F53=5),AND('VALORACIÓN CON CONTROLES'!E57=4,'ANALISIS DE RIESGOS'!F53=4),AND('VALORACIÓN CON CONTROLES'!E57=4,'ANALISIS DE RIESGOS'!F53=5),AND('VALORACIÓN CON CONTROLES'!E57=3,'ANALISIS DE RIESGOS'!F53=4),AND('VALORACIÓN CON CONTROLES'!E57=3,'ANALISIS DE RIESGOS'!F53=5),AND('VALORACIÓN CON CONTROLES'!E57=2,'ANALISIS DE RIESGOS'!F53=5)),"ZONA RIESGO EXTREMO")))),0)</f>
        <v>0</v>
      </c>
      <c r="Q62" s="291" t="str">
        <f>IF(AND('VALORACIÓN CON CONTROLES'!E56&gt;0,'VALORACIÓN CON CONTROLES'!F56&gt;0),IF(OR(AND('VALORACIÓN CON CONTROLES'!E56=1,'VALORACIÓN CON CONTROLES'!F56=1),AND('VALORACIÓN CON CONTROLES'!E56=2,'VALORACIÓN CON CONTROLES'!F56=1),AND('VALORACIÓN CON CONTROLES'!E56=3,'VALORACIÓN CON CONTROLES'!F56=1),AND('VALORACIÓN CON CONTROLES'!E56=1,'VALORACIÓN CON CONTROLES'!F56=2),AND('VALORACIÓN CON CONTROLES'!E56=2,'VALORACIÓN CON CONTROLES'!F56=2)),"ZONA RIESGO BAJA",IF(OR(AND('VALORACIÓN CON CONTROLES'!E56=4,'VALORACIÓN CON CONTROLES'!F56=1),AND('VALORACIÓN CON CONTROLES'!E56=3,'VALORACIÓN CON CONTROLES'!F56=2),AND('VALORACIÓN CON CONTROLES'!E56=2,'VALORACIÓN CON CONTROLES'!F56=3),AND('VALORACIÓN CON CONTROLES'!E56=1,'VALORACIÓN CON CONTROLES'!F56=3)),"ZONA RIESGO MODERADO",IF(OR(AND('VALORACIÓN CON CONTROLES'!E56=5,'VALORACIÓN CON CONTROLES'!F56=1),AND('VALORACIÓN CON CONTROLES'!E56=5,'VALORACIÓN CON CONTROLES'!F56=2),AND('VALORACIÓN CON CONTROLES'!E56=4,'VALORACIÓN CON CONTROLES'!F56=2),AND('VALORACIÓN CON CONTROLES'!E56=4,'VALORACIÓN CON CONTROLES'!F56=3),AND('VALORACIÓN CON CONTROLES'!E56=3,'VALORACIÓN CON CONTROLES'!F56=3),AND('VALORACIÓN CON CONTROLES'!E56=2,'VALORACIÓN CON CONTROLES'!F56=4),AND('VALORACIÓN CON CONTROLES'!E56=1,'VALORACIÓN CON CONTROLES'!F56=4),AND('VALORACIÓN CON CONTROLES'!E56=1,'VALORACIÓN CON CONTROLES'!F56=5)),"ZONA RIESGO ALTO",IF(OR(AND('VALORACIÓN CON CONTROLES'!E56=5,'VALORACIÓN CON CONTROLES'!F56=3),AND('VALORACIÓN CON CONTROLES'!E56=5,'VALORACIÓN CON CONTROLES'!F56=4),AND('VALORACIÓN CON CONTROLES'!E56=5,'VALORACIÓN CON CONTROLES'!F56=5),AND('VALORACIÓN CON CONTROLES'!E56=4,'VALORACIÓN CON CONTROLES'!F56=4),AND('VALORACIÓN CON CONTROLES'!E56=4,'VALORACIÓN CON CONTROLES'!F56=5),AND('VALORACIÓN CON CONTROLES'!E56=3,'VALORACIÓN CON CONTROLES'!F56=4),AND('VALORACIÓN CON CONTROLES'!E56=3,'VALORACIÓN CON CONTROLES'!F56=5),AND('VALORACIÓN CON CONTROLES'!E56=2,'VALORACIÓN CON CONTROLES'!F56=5)),"ZONA RIESGO EXTREMO")))),0)</f>
        <v>ZONA RIESGO BAJA</v>
      </c>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row>
    <row r="63" spans="1:63" x14ac:dyDescent="0.25">
      <c r="A63" s="255"/>
      <c r="B63" s="255"/>
      <c r="C63" s="255"/>
      <c r="D63" s="255"/>
      <c r="E63" s="255"/>
      <c r="F63" s="255"/>
      <c r="G63" s="255"/>
      <c r="H63" s="255"/>
      <c r="I63" s="255"/>
      <c r="J63" s="255"/>
      <c r="K63" s="255"/>
      <c r="L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row>
    <row r="64" spans="1:63" x14ac:dyDescent="0.25">
      <c r="A64" s="255"/>
      <c r="B64" s="255"/>
      <c r="C64" s="255"/>
      <c r="D64" s="255"/>
      <c r="E64" s="255"/>
      <c r="F64" s="255"/>
      <c r="G64" s="255"/>
      <c r="H64" s="255"/>
      <c r="I64" s="255"/>
      <c r="J64" s="255"/>
      <c r="K64" s="255"/>
      <c r="L64" s="255"/>
      <c r="M64" s="255"/>
      <c r="N64" s="255"/>
      <c r="O64" s="255"/>
      <c r="P64" s="255"/>
      <c r="Q64" s="304"/>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row>
    <row r="65" spans="1:63" x14ac:dyDescent="0.25">
      <c r="A65" s="255"/>
      <c r="B65" s="255"/>
      <c r="C65" s="255"/>
      <c r="D65" s="255"/>
      <c r="E65" s="255"/>
      <c r="F65" s="255"/>
      <c r="G65" s="255"/>
      <c r="H65" s="255"/>
      <c r="I65" s="255"/>
      <c r="J65" s="255"/>
      <c r="K65" s="255"/>
      <c r="L65" s="255"/>
      <c r="M65" s="255"/>
      <c r="N65" s="255"/>
      <c r="O65" s="255"/>
      <c r="P65" s="255"/>
      <c r="Q65" s="304"/>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row>
    <row r="66" spans="1:63" x14ac:dyDescent="0.25">
      <c r="A66" s="255"/>
      <c r="B66" s="255"/>
      <c r="C66" s="255"/>
      <c r="D66" s="255"/>
      <c r="E66" s="255"/>
      <c r="F66" s="255"/>
      <c r="G66" s="255"/>
      <c r="H66" s="255"/>
      <c r="I66" s="255"/>
      <c r="J66" s="255"/>
      <c r="K66" s="255"/>
      <c r="L66" s="255"/>
      <c r="M66" s="255"/>
      <c r="N66" s="255"/>
      <c r="O66" s="255"/>
      <c r="P66" s="255"/>
      <c r="Q66" s="304"/>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row>
    <row r="67" spans="1:63" x14ac:dyDescent="0.25">
      <c r="A67" s="255"/>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row>
    <row r="68" spans="1:63" x14ac:dyDescent="0.25">
      <c r="A68" s="255"/>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c r="AY68" s="255"/>
      <c r="AZ68" s="255"/>
      <c r="BA68" s="255"/>
      <c r="BB68" s="255"/>
      <c r="BC68" s="255"/>
      <c r="BD68" s="255"/>
      <c r="BE68" s="255"/>
      <c r="BF68" s="255"/>
      <c r="BG68" s="255"/>
      <c r="BH68" s="255"/>
      <c r="BI68" s="255"/>
      <c r="BJ68" s="255"/>
      <c r="BK68" s="255"/>
    </row>
    <row r="69" spans="1:63" x14ac:dyDescent="0.25">
      <c r="A69" s="255"/>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row>
    <row r="70" spans="1:63" x14ac:dyDescent="0.25">
      <c r="A70" s="255"/>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row>
    <row r="71" spans="1:63" x14ac:dyDescent="0.25">
      <c r="A71" s="255"/>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row>
    <row r="72" spans="1:63" x14ac:dyDescent="0.25">
      <c r="A72" s="255"/>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row>
    <row r="73" spans="1:63" x14ac:dyDescent="0.25">
      <c r="A73" s="255"/>
      <c r="B73" s="255"/>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row>
    <row r="74" spans="1:63" x14ac:dyDescent="0.25">
      <c r="A74" s="255"/>
      <c r="B74" s="255"/>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row>
    <row r="75" spans="1:63" x14ac:dyDescent="0.25">
      <c r="A75" s="255"/>
      <c r="B75" s="255"/>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row>
    <row r="76" spans="1:63" x14ac:dyDescent="0.25">
      <c r="A76" s="255"/>
      <c r="B76" s="255"/>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row>
    <row r="77" spans="1:63" x14ac:dyDescent="0.25">
      <c r="A77" s="255"/>
      <c r="B77" s="255"/>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row>
    <row r="78" spans="1:63" x14ac:dyDescent="0.25">
      <c r="A78" s="255"/>
      <c r="B78" s="255"/>
      <c r="C78" s="255"/>
      <c r="D78" s="255"/>
      <c r="E78" s="255"/>
      <c r="F78" s="255"/>
      <c r="G78" s="255"/>
      <c r="H78" s="255"/>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row>
    <row r="79" spans="1:63" x14ac:dyDescent="0.25">
      <c r="A79" s="255"/>
      <c r="B79" s="255"/>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row>
    <row r="80" spans="1:63" x14ac:dyDescent="0.25">
      <c r="A80" s="255"/>
      <c r="B80" s="255"/>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5"/>
      <c r="BG80" s="255"/>
      <c r="BH80" s="255"/>
      <c r="BI80" s="255"/>
      <c r="BJ80" s="255"/>
      <c r="BK80" s="255"/>
    </row>
    <row r="81" spans="1:63" x14ac:dyDescent="0.25">
      <c r="A81" s="255"/>
      <c r="B81" s="255"/>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row>
    <row r="82" spans="1:63" x14ac:dyDescent="0.25">
      <c r="A82" s="255"/>
      <c r="B82" s="255"/>
      <c r="C82" s="255"/>
      <c r="D82" s="255"/>
      <c r="E82" s="255"/>
      <c r="F82" s="255"/>
      <c r="G82" s="255"/>
      <c r="H82" s="255"/>
      <c r="I82" s="255"/>
      <c r="J82" s="255"/>
      <c r="K82" s="255"/>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row>
    <row r="83" spans="1:63" x14ac:dyDescent="0.25">
      <c r="A83" s="255"/>
      <c r="B83" s="255"/>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row>
    <row r="84" spans="1:63" x14ac:dyDescent="0.25">
      <c r="A84" s="255"/>
      <c r="B84" s="255"/>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row>
    <row r="85" spans="1:63" x14ac:dyDescent="0.25">
      <c r="A85" s="255"/>
      <c r="B85" s="255"/>
      <c r="C85" s="255"/>
      <c r="D85" s="255"/>
      <c r="E85" s="255"/>
      <c r="F85" s="255"/>
      <c r="G85" s="255"/>
      <c r="H85" s="255"/>
      <c r="I85" s="255"/>
      <c r="J85" s="255"/>
      <c r="K85" s="255"/>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row>
    <row r="86" spans="1:63" x14ac:dyDescent="0.25">
      <c r="A86" s="255"/>
      <c r="B86" s="255"/>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row>
    <row r="87" spans="1:63" x14ac:dyDescent="0.25">
      <c r="A87" s="255"/>
      <c r="B87" s="255"/>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row>
    <row r="88" spans="1:63" x14ac:dyDescent="0.25">
      <c r="A88" s="255"/>
      <c r="B88" s="255"/>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row>
    <row r="89" spans="1:63" x14ac:dyDescent="0.25">
      <c r="A89" s="255"/>
      <c r="B89" s="255"/>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c r="BF89" s="255"/>
      <c r="BG89" s="255"/>
      <c r="BH89" s="255"/>
      <c r="BI89" s="255"/>
      <c r="BJ89" s="255"/>
      <c r="BK89" s="255"/>
    </row>
    <row r="90" spans="1:63" x14ac:dyDescent="0.25">
      <c r="A90" s="255"/>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row>
    <row r="91" spans="1:63" x14ac:dyDescent="0.25">
      <c r="A91" s="255"/>
      <c r="B91" s="255"/>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row>
    <row r="92" spans="1:63" x14ac:dyDescent="0.25">
      <c r="A92" s="255"/>
      <c r="B92" s="255"/>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row>
    <row r="93" spans="1:63" x14ac:dyDescent="0.25">
      <c r="A93" s="255"/>
      <c r="B93" s="255"/>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row>
    <row r="94" spans="1:63" x14ac:dyDescent="0.25">
      <c r="A94" s="255"/>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row>
    <row r="95" spans="1:63" x14ac:dyDescent="0.25">
      <c r="A95" s="255"/>
      <c r="B95" s="255"/>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row>
    <row r="96" spans="1:63" x14ac:dyDescent="0.25">
      <c r="A96" s="255"/>
      <c r="B96" s="255"/>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row>
    <row r="97" spans="1:63" x14ac:dyDescent="0.25">
      <c r="A97" s="255"/>
      <c r="B97" s="255"/>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row>
    <row r="98" spans="1:63" x14ac:dyDescent="0.25">
      <c r="A98" s="255"/>
      <c r="B98" s="255"/>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row>
    <row r="99" spans="1:63" x14ac:dyDescent="0.25">
      <c r="A99" s="255"/>
      <c r="B99" s="255"/>
      <c r="C99" s="255"/>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row>
    <row r="100" spans="1:63" x14ac:dyDescent="0.25">
      <c r="A100" s="255"/>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row>
    <row r="101" spans="1:63" x14ac:dyDescent="0.25">
      <c r="A101" s="255"/>
      <c r="B101" s="255"/>
      <c r="C101" s="255"/>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row>
    <row r="102" spans="1:63" x14ac:dyDescent="0.25">
      <c r="A102" s="255"/>
      <c r="B102" s="255"/>
      <c r="C102" s="255"/>
      <c r="D102" s="255"/>
      <c r="E102" s="255"/>
      <c r="F102" s="255"/>
      <c r="G102" s="255"/>
      <c r="H102" s="255"/>
      <c r="I102" s="255"/>
      <c r="J102" s="255"/>
      <c r="K102" s="255"/>
      <c r="L102" s="255"/>
      <c r="M102" s="255"/>
      <c r="N102" s="255"/>
      <c r="O102" s="255"/>
      <c r="P102" s="255"/>
      <c r="Q102" s="255"/>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row>
    <row r="103" spans="1:63" x14ac:dyDescent="0.25">
      <c r="A103" s="255"/>
      <c r="B103" s="255"/>
      <c r="C103" s="255"/>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row>
    <row r="104" spans="1:63" x14ac:dyDescent="0.25">
      <c r="A104" s="255"/>
      <c r="B104" s="255"/>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row>
    <row r="105" spans="1:63" x14ac:dyDescent="0.25">
      <c r="A105" s="255"/>
      <c r="B105" s="255"/>
      <c r="C105" s="255"/>
      <c r="D105" s="255"/>
      <c r="E105" s="255"/>
      <c r="F105" s="255"/>
      <c r="G105" s="255"/>
      <c r="H105" s="255"/>
      <c r="I105" s="255"/>
      <c r="J105" s="255"/>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row>
    <row r="106" spans="1:63" x14ac:dyDescent="0.25">
      <c r="A106" s="255"/>
      <c r="B106" s="255"/>
      <c r="C106" s="255"/>
      <c r="D106" s="255"/>
      <c r="E106" s="255"/>
      <c r="F106" s="255"/>
      <c r="G106" s="255"/>
      <c r="H106" s="255"/>
      <c r="I106" s="255"/>
      <c r="J106" s="255"/>
      <c r="K106" s="255"/>
      <c r="L106" s="255"/>
      <c r="M106" s="255"/>
      <c r="N106" s="255"/>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row>
    <row r="107" spans="1:63" x14ac:dyDescent="0.25">
      <c r="A107" s="255"/>
      <c r="B107" s="255"/>
      <c r="C107" s="255"/>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row>
    <row r="108" spans="1:63" x14ac:dyDescent="0.25">
      <c r="A108" s="255"/>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row>
    <row r="109" spans="1:63" x14ac:dyDescent="0.25">
      <c r="A109" s="255"/>
      <c r="B109" s="255"/>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row>
    <row r="110" spans="1:63" x14ac:dyDescent="0.25">
      <c r="A110" s="255"/>
      <c r="B110" s="255"/>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row>
    <row r="111" spans="1:63" x14ac:dyDescent="0.25">
      <c r="A111" s="255"/>
      <c r="B111" s="255"/>
      <c r="C111" s="255"/>
      <c r="D111" s="255"/>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c r="BF111" s="255"/>
      <c r="BG111" s="255"/>
      <c r="BH111" s="255"/>
      <c r="BI111" s="255"/>
      <c r="BJ111" s="255"/>
      <c r="BK111" s="255"/>
    </row>
    <row r="112" spans="1:63" x14ac:dyDescent="0.25">
      <c r="A112" s="255"/>
      <c r="B112" s="255"/>
      <c r="C112" s="255"/>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row>
    <row r="113" spans="1:63" x14ac:dyDescent="0.25">
      <c r="A113" s="255"/>
      <c r="B113" s="255"/>
      <c r="C113" s="255"/>
      <c r="D113" s="255"/>
      <c r="E113" s="255"/>
      <c r="F113" s="255"/>
      <c r="G113" s="255"/>
      <c r="H113" s="255"/>
      <c r="I113" s="255"/>
      <c r="J113" s="255"/>
      <c r="K113" s="255"/>
      <c r="L113" s="255"/>
      <c r="M113" s="255"/>
      <c r="N113" s="255"/>
      <c r="O113" s="255"/>
      <c r="P113" s="255"/>
      <c r="Q113" s="255"/>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row>
    <row r="114" spans="1:63" x14ac:dyDescent="0.25">
      <c r="A114" s="255"/>
      <c r="B114" s="255"/>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c r="BF114" s="255"/>
      <c r="BG114" s="255"/>
      <c r="BH114" s="255"/>
      <c r="BI114" s="255"/>
      <c r="BJ114" s="255"/>
      <c r="BK114" s="255"/>
    </row>
    <row r="115" spans="1:63" x14ac:dyDescent="0.25">
      <c r="A115" s="255"/>
      <c r="B115" s="255"/>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c r="BF115" s="255"/>
      <c r="BG115" s="255"/>
      <c r="BH115" s="255"/>
      <c r="BI115" s="255"/>
      <c r="BJ115" s="255"/>
      <c r="BK115" s="255"/>
    </row>
    <row r="116" spans="1:63" x14ac:dyDescent="0.25">
      <c r="A116" s="255"/>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row>
    <row r="117" spans="1:63" x14ac:dyDescent="0.25">
      <c r="A117" s="255"/>
      <c r="B117" s="255"/>
      <c r="C117" s="255"/>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row>
    <row r="118" spans="1:63" x14ac:dyDescent="0.25">
      <c r="A118" s="255"/>
      <c r="B118" s="255"/>
      <c r="C118" s="255"/>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row>
    <row r="119" spans="1:63" x14ac:dyDescent="0.25">
      <c r="A119" s="255"/>
      <c r="B119" s="255"/>
      <c r="C119" s="255"/>
      <c r="D119" s="255"/>
      <c r="E119" s="255"/>
      <c r="F119" s="255"/>
      <c r="G119" s="255"/>
      <c r="H119" s="255"/>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row>
    <row r="120" spans="1:63" x14ac:dyDescent="0.25">
      <c r="A120" s="255"/>
      <c r="B120" s="255"/>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row>
    <row r="121" spans="1:63" x14ac:dyDescent="0.25">
      <c r="A121" s="255"/>
      <c r="B121" s="255"/>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row>
    <row r="122" spans="1:63" x14ac:dyDescent="0.25">
      <c r="A122" s="255"/>
      <c r="B122" s="255"/>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row>
    <row r="123" spans="1:63" x14ac:dyDescent="0.25">
      <c r="A123" s="255"/>
      <c r="B123" s="255"/>
      <c r="C123" s="255"/>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row>
    <row r="124" spans="1:63" x14ac:dyDescent="0.25">
      <c r="A124" s="255"/>
      <c r="B124" s="255"/>
      <c r="C124" s="255"/>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row>
    <row r="125" spans="1:63" x14ac:dyDescent="0.25">
      <c r="A125" s="255"/>
      <c r="B125" s="255"/>
      <c r="C125" s="255"/>
      <c r="D125" s="255"/>
      <c r="E125" s="255"/>
      <c r="F125" s="255"/>
      <c r="G125" s="255"/>
      <c r="H125" s="255"/>
      <c r="I125" s="255"/>
      <c r="J125" s="255"/>
      <c r="K125" s="255"/>
      <c r="L125" s="255"/>
      <c r="M125" s="255"/>
      <c r="N125" s="255"/>
      <c r="O125" s="255"/>
      <c r="P125" s="255"/>
      <c r="Q125" s="255"/>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row>
    <row r="126" spans="1:63" x14ac:dyDescent="0.25">
      <c r="A126" s="255"/>
      <c r="B126" s="255"/>
      <c r="C126" s="255"/>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row>
    <row r="127" spans="1:63" x14ac:dyDescent="0.25">
      <c r="A127" s="255"/>
      <c r="B127" s="255"/>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row>
    <row r="128" spans="1:63" x14ac:dyDescent="0.25">
      <c r="A128" s="255"/>
      <c r="B128" s="255"/>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row>
    <row r="129" spans="1:63" x14ac:dyDescent="0.25">
      <c r="A129" s="255"/>
      <c r="B129" s="255"/>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c r="BF129" s="255"/>
      <c r="BG129" s="255"/>
      <c r="BH129" s="255"/>
      <c r="BI129" s="255"/>
      <c r="BJ129" s="255"/>
      <c r="BK129" s="255"/>
    </row>
    <row r="130" spans="1:63" x14ac:dyDescent="0.25">
      <c r="A130" s="255"/>
      <c r="B130" s="255"/>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c r="BF130" s="255"/>
      <c r="BG130" s="255"/>
      <c r="BH130" s="255"/>
      <c r="BI130" s="255"/>
      <c r="BJ130" s="255"/>
      <c r="BK130" s="255"/>
    </row>
    <row r="131" spans="1:63" x14ac:dyDescent="0.25">
      <c r="A131" s="255"/>
      <c r="B131" s="25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c r="BF131" s="255"/>
      <c r="BG131" s="255"/>
      <c r="BH131" s="255"/>
      <c r="BI131" s="255"/>
      <c r="BJ131" s="255"/>
      <c r="BK131" s="255"/>
    </row>
    <row r="132" spans="1:63" x14ac:dyDescent="0.25">
      <c r="A132" s="255"/>
      <c r="B132" s="25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c r="BF132" s="255"/>
      <c r="BG132" s="255"/>
      <c r="BH132" s="255"/>
      <c r="BI132" s="255"/>
      <c r="BJ132" s="255"/>
      <c r="BK132" s="255"/>
    </row>
    <row r="133" spans="1:63" x14ac:dyDescent="0.25">
      <c r="A133" s="255"/>
      <c r="B133" s="25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row>
    <row r="134" spans="1:63" x14ac:dyDescent="0.25">
      <c r="A134" s="255"/>
      <c r="B134" s="25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row>
    <row r="135" spans="1:63" x14ac:dyDescent="0.25">
      <c r="A135" s="255"/>
      <c r="B135" s="25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row>
    <row r="136" spans="1:63" x14ac:dyDescent="0.25">
      <c r="A136" s="255"/>
      <c r="B136" s="25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row>
    <row r="137" spans="1:63" x14ac:dyDescent="0.25">
      <c r="A137" s="255"/>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row>
    <row r="138" spans="1:63" x14ac:dyDescent="0.25">
      <c r="A138" s="255"/>
      <c r="B138" s="25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row>
    <row r="139" spans="1:63" x14ac:dyDescent="0.25">
      <c r="A139" s="255"/>
      <c r="B139" s="25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row>
    <row r="140" spans="1:63" x14ac:dyDescent="0.25">
      <c r="A140" s="255"/>
      <c r="B140" s="25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row>
    <row r="141" spans="1:63" x14ac:dyDescent="0.25">
      <c r="A141" s="255"/>
      <c r="B141" s="25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row>
    <row r="142" spans="1:63" x14ac:dyDescent="0.25">
      <c r="A142" s="255"/>
      <c r="B142" s="25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row>
    <row r="143" spans="1:63" x14ac:dyDescent="0.25">
      <c r="A143" s="255"/>
      <c r="B143" s="25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row>
    <row r="144" spans="1:63" x14ac:dyDescent="0.25">
      <c r="A144" s="255"/>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row>
    <row r="145" spans="1:63" x14ac:dyDescent="0.25">
      <c r="A145" s="255"/>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row>
    <row r="146" spans="1:63" x14ac:dyDescent="0.25">
      <c r="A146" s="255"/>
      <c r="B146" s="25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row>
    <row r="147" spans="1:63" x14ac:dyDescent="0.25">
      <c r="A147" s="255"/>
      <c r="B147" s="25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c r="BF147" s="255"/>
      <c r="BG147" s="255"/>
      <c r="BH147" s="255"/>
      <c r="BI147" s="255"/>
      <c r="BJ147" s="255"/>
      <c r="BK147" s="255"/>
    </row>
    <row r="148" spans="1:63" x14ac:dyDescent="0.25">
      <c r="A148" s="255"/>
      <c r="B148" s="25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5"/>
      <c r="BK148" s="255"/>
    </row>
    <row r="149" spans="1:63" x14ac:dyDescent="0.25">
      <c r="A149" s="255"/>
      <c r="B149" s="25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row>
    <row r="150" spans="1:63" x14ac:dyDescent="0.25">
      <c r="A150" s="255"/>
      <c r="B150" s="25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c r="BF150" s="255"/>
      <c r="BG150" s="255"/>
      <c r="BH150" s="255"/>
      <c r="BI150" s="255"/>
      <c r="BJ150" s="255"/>
      <c r="BK150" s="255"/>
    </row>
    <row r="151" spans="1:63" x14ac:dyDescent="0.25">
      <c r="A151" s="255"/>
      <c r="B151" s="25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row>
    <row r="152" spans="1:63" x14ac:dyDescent="0.25">
      <c r="A152" s="255"/>
      <c r="B152" s="25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c r="BF152" s="255"/>
      <c r="BG152" s="255"/>
      <c r="BH152" s="255"/>
      <c r="BI152" s="255"/>
      <c r="BJ152" s="255"/>
      <c r="BK152" s="255"/>
    </row>
    <row r="153" spans="1:63" x14ac:dyDescent="0.25">
      <c r="A153" s="255"/>
      <c r="B153" s="25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c r="BF153" s="255"/>
      <c r="BG153" s="255"/>
      <c r="BH153" s="255"/>
      <c r="BI153" s="255"/>
      <c r="BJ153" s="255"/>
      <c r="BK153" s="255"/>
    </row>
    <row r="154" spans="1:63" x14ac:dyDescent="0.25">
      <c r="A154" s="255"/>
      <c r="B154" s="25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row>
    <row r="155" spans="1:63" x14ac:dyDescent="0.25">
      <c r="A155" s="255"/>
      <c r="B155" s="25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row>
    <row r="156" spans="1:63" x14ac:dyDescent="0.25">
      <c r="A156" s="255"/>
      <c r="B156" s="25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row>
    <row r="157" spans="1:63" x14ac:dyDescent="0.25">
      <c r="A157" s="255"/>
      <c r="B157" s="25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row>
    <row r="158" spans="1:63" x14ac:dyDescent="0.25">
      <c r="A158" s="255"/>
      <c r="B158" s="25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row>
    <row r="159" spans="1:63" x14ac:dyDescent="0.25">
      <c r="A159" s="255"/>
      <c r="B159" s="25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row>
    <row r="160" spans="1:63" x14ac:dyDescent="0.25">
      <c r="A160" s="255"/>
      <c r="B160" s="25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row>
    <row r="161" spans="1:63" x14ac:dyDescent="0.25">
      <c r="A161" s="255"/>
      <c r="B161" s="25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row>
    <row r="162" spans="1:63" x14ac:dyDescent="0.25">
      <c r="A162" s="255"/>
      <c r="B162" s="25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row>
    <row r="163" spans="1:63" x14ac:dyDescent="0.25">
      <c r="A163" s="255"/>
      <c r="B163" s="25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row>
    <row r="164" spans="1:63" x14ac:dyDescent="0.25">
      <c r="A164" s="255"/>
      <c r="B164" s="25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row>
    <row r="165" spans="1:63" x14ac:dyDescent="0.25">
      <c r="A165" s="255"/>
      <c r="B165" s="25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row>
    <row r="166" spans="1:63" x14ac:dyDescent="0.25">
      <c r="A166" s="255"/>
      <c r="B166" s="25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row>
    <row r="167" spans="1:63" x14ac:dyDescent="0.25">
      <c r="A167" s="255"/>
      <c r="B167" s="25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row>
    <row r="168" spans="1:63" x14ac:dyDescent="0.25">
      <c r="A168" s="255"/>
      <c r="B168" s="25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row>
    <row r="169" spans="1:63" x14ac:dyDescent="0.25">
      <c r="A169" s="255"/>
      <c r="B169" s="25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row>
    <row r="170" spans="1:63" x14ac:dyDescent="0.25">
      <c r="A170" s="255"/>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row>
    <row r="171" spans="1:63" x14ac:dyDescent="0.25">
      <c r="A171" s="255"/>
      <c r="B171" s="25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row>
    <row r="172" spans="1:63" x14ac:dyDescent="0.25">
      <c r="A172" s="255"/>
      <c r="B172" s="25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row>
    <row r="173" spans="1:63" x14ac:dyDescent="0.25">
      <c r="A173" s="255"/>
      <c r="B173" s="25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row>
    <row r="174" spans="1:63" x14ac:dyDescent="0.25">
      <c r="A174" s="255"/>
      <c r="B174" s="25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row>
    <row r="175" spans="1:63" x14ac:dyDescent="0.25">
      <c r="A175" s="255"/>
      <c r="B175" s="25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row>
    <row r="176" spans="1:63" x14ac:dyDescent="0.25">
      <c r="A176" s="255"/>
      <c r="B176" s="25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row>
    <row r="177" spans="1:63" x14ac:dyDescent="0.25">
      <c r="A177" s="255"/>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row>
    <row r="178" spans="1:63" x14ac:dyDescent="0.25">
      <c r="A178" s="255"/>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row>
    <row r="179" spans="1:63" x14ac:dyDescent="0.25">
      <c r="A179" s="255"/>
      <c r="B179" s="25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row>
    <row r="180" spans="1:63" x14ac:dyDescent="0.25">
      <c r="A180" s="255"/>
      <c r="B180" s="25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row>
    <row r="181" spans="1:63" x14ac:dyDescent="0.25">
      <c r="A181" s="255"/>
      <c r="B181" s="25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row>
    <row r="182" spans="1:63" x14ac:dyDescent="0.25">
      <c r="A182" s="255"/>
      <c r="B182" s="25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row>
    <row r="183" spans="1:63" x14ac:dyDescent="0.25">
      <c r="A183" s="255"/>
      <c r="B183" s="25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row>
    <row r="184" spans="1:63" x14ac:dyDescent="0.25">
      <c r="A184" s="255"/>
      <c r="B184" s="25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row>
    <row r="185" spans="1:63" x14ac:dyDescent="0.25">
      <c r="A185" s="255"/>
      <c r="B185" s="25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row>
    <row r="186" spans="1:63" x14ac:dyDescent="0.25">
      <c r="A186" s="255"/>
      <c r="B186" s="25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row>
    <row r="187" spans="1:63" x14ac:dyDescent="0.25">
      <c r="A187" s="255"/>
      <c r="B187" s="25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row>
    <row r="188" spans="1:63" x14ac:dyDescent="0.25">
      <c r="A188" s="255"/>
      <c r="B188" s="25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row>
    <row r="189" spans="1:63" x14ac:dyDescent="0.25">
      <c r="A189" s="255"/>
      <c r="B189" s="25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row>
    <row r="190" spans="1:63" x14ac:dyDescent="0.25">
      <c r="A190" s="255"/>
      <c r="B190" s="25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row>
    <row r="191" spans="1:63" x14ac:dyDescent="0.25">
      <c r="A191" s="255"/>
      <c r="B191" s="25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row>
    <row r="192" spans="1:63" x14ac:dyDescent="0.25">
      <c r="A192" s="255"/>
      <c r="B192" s="25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row>
    <row r="193" spans="1:63" x14ac:dyDescent="0.25">
      <c r="A193" s="255"/>
      <c r="B193" s="25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row>
    <row r="194" spans="1:63" x14ac:dyDescent="0.25">
      <c r="A194" s="255"/>
      <c r="B194" s="25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row>
    <row r="195" spans="1:63" x14ac:dyDescent="0.25">
      <c r="A195" s="255"/>
      <c r="B195" s="25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row>
    <row r="196" spans="1:63" x14ac:dyDescent="0.25">
      <c r="A196" s="255"/>
      <c r="B196" s="25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row>
    <row r="197" spans="1:63" x14ac:dyDescent="0.25">
      <c r="A197" s="255"/>
      <c r="B197" s="25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row>
    <row r="198" spans="1:63" x14ac:dyDescent="0.25">
      <c r="A198" s="255"/>
      <c r="B198" s="25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row>
    <row r="199" spans="1:63" x14ac:dyDescent="0.25">
      <c r="A199" s="255"/>
      <c r="B199" s="25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row>
    <row r="200" spans="1:63" x14ac:dyDescent="0.25">
      <c r="A200" s="255"/>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c r="AZ200" s="255"/>
      <c r="BA200" s="255"/>
      <c r="BB200" s="255"/>
      <c r="BC200" s="255"/>
      <c r="BD200" s="255"/>
      <c r="BE200" s="255"/>
      <c r="BF200" s="255"/>
      <c r="BG200" s="255"/>
      <c r="BH200" s="255"/>
      <c r="BI200" s="255"/>
      <c r="BJ200" s="255"/>
      <c r="BK200" s="255"/>
    </row>
    <row r="201" spans="1:63" x14ac:dyDescent="0.25">
      <c r="A201" s="255"/>
      <c r="B201" s="25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c r="AZ201" s="255"/>
      <c r="BA201" s="255"/>
      <c r="BB201" s="255"/>
      <c r="BC201" s="255"/>
      <c r="BD201" s="255"/>
      <c r="BE201" s="255"/>
      <c r="BF201" s="255"/>
      <c r="BG201" s="255"/>
      <c r="BH201" s="255"/>
      <c r="BI201" s="255"/>
      <c r="BJ201" s="255"/>
      <c r="BK201" s="255"/>
    </row>
    <row r="202" spans="1:63" x14ac:dyDescent="0.25">
      <c r="A202" s="255"/>
      <c r="B202" s="25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c r="AZ202" s="255"/>
      <c r="BA202" s="255"/>
      <c r="BB202" s="255"/>
      <c r="BC202" s="255"/>
      <c r="BD202" s="255"/>
      <c r="BE202" s="255"/>
      <c r="BF202" s="255"/>
      <c r="BG202" s="255"/>
      <c r="BH202" s="255"/>
      <c r="BI202" s="255"/>
      <c r="BJ202" s="255"/>
      <c r="BK202" s="255"/>
    </row>
    <row r="203" spans="1:63" x14ac:dyDescent="0.25">
      <c r="A203" s="255"/>
      <c r="B203" s="25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row>
    <row r="204" spans="1:63" x14ac:dyDescent="0.25">
      <c r="A204" s="255"/>
      <c r="B204" s="255"/>
      <c r="C204" s="255"/>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255"/>
      <c r="AT204" s="255"/>
      <c r="AU204" s="255"/>
      <c r="AV204" s="255"/>
      <c r="AW204" s="255"/>
      <c r="AX204" s="255"/>
      <c r="AY204" s="255"/>
      <c r="AZ204" s="255"/>
      <c r="BA204" s="255"/>
      <c r="BB204" s="255"/>
      <c r="BC204" s="255"/>
      <c r="BD204" s="255"/>
      <c r="BE204" s="255"/>
      <c r="BF204" s="255"/>
      <c r="BG204" s="255"/>
      <c r="BH204" s="255"/>
      <c r="BI204" s="255"/>
      <c r="BJ204" s="255"/>
      <c r="BK204" s="255"/>
    </row>
    <row r="205" spans="1:63" x14ac:dyDescent="0.25">
      <c r="A205" s="255"/>
      <c r="B205" s="25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255"/>
      <c r="AX205" s="255"/>
      <c r="AY205" s="255"/>
      <c r="AZ205" s="255"/>
      <c r="BA205" s="255"/>
      <c r="BB205" s="255"/>
      <c r="BC205" s="255"/>
      <c r="BD205" s="255"/>
      <c r="BE205" s="255"/>
      <c r="BF205" s="255"/>
      <c r="BG205" s="255"/>
      <c r="BH205" s="255"/>
      <c r="BI205" s="255"/>
      <c r="BJ205" s="255"/>
      <c r="BK205" s="255"/>
    </row>
    <row r="206" spans="1:63" x14ac:dyDescent="0.25">
      <c r="A206" s="255"/>
      <c r="B206" s="25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255"/>
      <c r="AX206" s="255"/>
      <c r="AY206" s="255"/>
      <c r="AZ206" s="255"/>
      <c r="BA206" s="255"/>
      <c r="BB206" s="255"/>
      <c r="BC206" s="255"/>
      <c r="BD206" s="255"/>
      <c r="BE206" s="255"/>
      <c r="BF206" s="255"/>
      <c r="BG206" s="255"/>
      <c r="BH206" s="255"/>
      <c r="BI206" s="255"/>
      <c r="BJ206" s="255"/>
      <c r="BK206" s="255"/>
    </row>
    <row r="207" spans="1:63" x14ac:dyDescent="0.25">
      <c r="A207" s="255"/>
      <c r="B207" s="25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c r="AZ207" s="255"/>
      <c r="BA207" s="255"/>
      <c r="BB207" s="255"/>
      <c r="BC207" s="255"/>
      <c r="BD207" s="255"/>
      <c r="BE207" s="255"/>
      <c r="BF207" s="255"/>
      <c r="BG207" s="255"/>
      <c r="BH207" s="255"/>
      <c r="BI207" s="255"/>
      <c r="BJ207" s="255"/>
      <c r="BK207" s="255"/>
    </row>
    <row r="208" spans="1:63" x14ac:dyDescent="0.25">
      <c r="A208" s="255"/>
      <c r="B208" s="25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255"/>
      <c r="AX208" s="255"/>
      <c r="AY208" s="255"/>
      <c r="AZ208" s="255"/>
      <c r="BA208" s="255"/>
      <c r="BB208" s="255"/>
      <c r="BC208" s="255"/>
      <c r="BD208" s="255"/>
      <c r="BE208" s="255"/>
      <c r="BF208" s="255"/>
      <c r="BG208" s="255"/>
      <c r="BH208" s="255"/>
      <c r="BI208" s="255"/>
      <c r="BJ208" s="255"/>
      <c r="BK208" s="255"/>
    </row>
    <row r="209" spans="1:63" x14ac:dyDescent="0.25">
      <c r="A209" s="255"/>
      <c r="B209" s="25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255"/>
      <c r="AX209" s="255"/>
      <c r="AY209" s="255"/>
      <c r="AZ209" s="255"/>
      <c r="BA209" s="255"/>
      <c r="BB209" s="255"/>
      <c r="BC209" s="255"/>
      <c r="BD209" s="255"/>
      <c r="BE209" s="255"/>
      <c r="BF209" s="255"/>
      <c r="BG209" s="255"/>
      <c r="BH209" s="255"/>
      <c r="BI209" s="255"/>
      <c r="BJ209" s="255"/>
      <c r="BK209" s="255"/>
    </row>
    <row r="210" spans="1:63" x14ac:dyDescent="0.25">
      <c r="A210" s="255"/>
      <c r="B210" s="25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c r="AZ210" s="255"/>
      <c r="BA210" s="255"/>
      <c r="BB210" s="255"/>
      <c r="BC210" s="255"/>
      <c r="BD210" s="255"/>
      <c r="BE210" s="255"/>
      <c r="BF210" s="255"/>
      <c r="BG210" s="255"/>
      <c r="BH210" s="255"/>
      <c r="BI210" s="255"/>
      <c r="BJ210" s="255"/>
      <c r="BK210" s="255"/>
    </row>
    <row r="211" spans="1:63" x14ac:dyDescent="0.25">
      <c r="A211" s="255"/>
      <c r="B211" s="255"/>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255"/>
      <c r="AT211" s="255"/>
      <c r="AU211" s="255"/>
      <c r="AV211" s="255"/>
      <c r="AW211" s="255"/>
      <c r="AX211" s="255"/>
      <c r="AY211" s="255"/>
      <c r="AZ211" s="255"/>
      <c r="BA211" s="255"/>
      <c r="BB211" s="255"/>
      <c r="BC211" s="255"/>
      <c r="BD211" s="255"/>
      <c r="BE211" s="255"/>
      <c r="BF211" s="255"/>
      <c r="BG211" s="255"/>
      <c r="BH211" s="255"/>
      <c r="BI211" s="255"/>
      <c r="BJ211" s="255"/>
      <c r="BK211" s="255"/>
    </row>
    <row r="212" spans="1:63" x14ac:dyDescent="0.25">
      <c r="A212" s="255"/>
      <c r="B212" s="25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255"/>
      <c r="AT212" s="255"/>
      <c r="AU212" s="255"/>
      <c r="AV212" s="255"/>
      <c r="AW212" s="255"/>
      <c r="AX212" s="255"/>
      <c r="AY212" s="255"/>
      <c r="AZ212" s="255"/>
      <c r="BA212" s="255"/>
      <c r="BB212" s="255"/>
      <c r="BC212" s="255"/>
      <c r="BD212" s="255"/>
      <c r="BE212" s="255"/>
      <c r="BF212" s="255"/>
      <c r="BG212" s="255"/>
      <c r="BH212" s="255"/>
      <c r="BI212" s="255"/>
      <c r="BJ212" s="255"/>
      <c r="BK212" s="255"/>
    </row>
    <row r="213" spans="1:63" x14ac:dyDescent="0.25">
      <c r="A213" s="255"/>
      <c r="B213" s="25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255"/>
      <c r="AX213" s="255"/>
      <c r="AY213" s="255"/>
      <c r="AZ213" s="255"/>
      <c r="BA213" s="255"/>
      <c r="BB213" s="255"/>
      <c r="BC213" s="255"/>
      <c r="BD213" s="255"/>
      <c r="BE213" s="255"/>
      <c r="BF213" s="255"/>
      <c r="BG213" s="255"/>
      <c r="BH213" s="255"/>
      <c r="BI213" s="255"/>
      <c r="BJ213" s="255"/>
      <c r="BK213" s="255"/>
    </row>
    <row r="214" spans="1:63" x14ac:dyDescent="0.25">
      <c r="A214" s="255"/>
      <c r="B214" s="25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AW214" s="255"/>
      <c r="AX214" s="255"/>
      <c r="AY214" s="255"/>
      <c r="AZ214" s="255"/>
      <c r="BA214" s="255"/>
      <c r="BB214" s="255"/>
      <c r="BC214" s="255"/>
      <c r="BD214" s="255"/>
      <c r="BE214" s="255"/>
      <c r="BF214" s="255"/>
      <c r="BG214" s="255"/>
      <c r="BH214" s="255"/>
      <c r="BI214" s="255"/>
      <c r="BJ214" s="255"/>
      <c r="BK214" s="255"/>
    </row>
    <row r="215" spans="1:63" x14ac:dyDescent="0.25">
      <c r="A215" s="255"/>
      <c r="B215" s="25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AW215" s="255"/>
      <c r="AX215" s="255"/>
      <c r="AY215" s="255"/>
      <c r="AZ215" s="255"/>
      <c r="BA215" s="255"/>
      <c r="BB215" s="255"/>
      <c r="BC215" s="255"/>
      <c r="BD215" s="255"/>
      <c r="BE215" s="255"/>
      <c r="BF215" s="255"/>
      <c r="BG215" s="255"/>
      <c r="BH215" s="255"/>
      <c r="BI215" s="255"/>
      <c r="BJ215" s="255"/>
      <c r="BK215" s="255"/>
    </row>
    <row r="216" spans="1:63" x14ac:dyDescent="0.25">
      <c r="A216" s="255"/>
      <c r="B216" s="255"/>
      <c r="C216" s="255"/>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c r="AA216" s="255"/>
      <c r="AB216" s="255"/>
      <c r="AC216" s="255"/>
      <c r="AD216" s="255"/>
      <c r="AE216" s="255"/>
      <c r="AF216" s="255"/>
      <c r="AG216" s="255"/>
      <c r="AH216" s="255"/>
      <c r="AI216" s="255"/>
      <c r="AJ216" s="255"/>
      <c r="AK216" s="255"/>
      <c r="AL216" s="255"/>
      <c r="AM216" s="255"/>
      <c r="AN216" s="255"/>
      <c r="AO216" s="255"/>
      <c r="AP216" s="255"/>
      <c r="AQ216" s="255"/>
      <c r="AR216" s="255"/>
      <c r="AS216" s="255"/>
      <c r="AT216" s="255"/>
      <c r="AU216" s="255"/>
      <c r="AV216" s="255"/>
      <c r="AW216" s="255"/>
      <c r="AX216" s="255"/>
      <c r="AY216" s="255"/>
      <c r="AZ216" s="255"/>
      <c r="BA216" s="255"/>
      <c r="BB216" s="255"/>
      <c r="BC216" s="255"/>
      <c r="BD216" s="255"/>
      <c r="BE216" s="255"/>
      <c r="BF216" s="255"/>
      <c r="BG216" s="255"/>
      <c r="BH216" s="255"/>
      <c r="BI216" s="255"/>
      <c r="BJ216" s="255"/>
      <c r="BK216" s="255"/>
    </row>
    <row r="217" spans="1:63" x14ac:dyDescent="0.25">
      <c r="A217" s="255"/>
      <c r="B217" s="255"/>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255"/>
      <c r="AT217" s="255"/>
      <c r="AU217" s="255"/>
      <c r="AV217" s="255"/>
      <c r="AW217" s="255"/>
      <c r="AX217" s="255"/>
      <c r="AY217" s="255"/>
      <c r="AZ217" s="255"/>
      <c r="BA217" s="255"/>
      <c r="BB217" s="255"/>
      <c r="BC217" s="255"/>
      <c r="BD217" s="255"/>
      <c r="BE217" s="255"/>
      <c r="BF217" s="255"/>
      <c r="BG217" s="255"/>
      <c r="BH217" s="255"/>
      <c r="BI217" s="255"/>
      <c r="BJ217" s="255"/>
      <c r="BK217" s="255"/>
    </row>
    <row r="218" spans="1:63" x14ac:dyDescent="0.25">
      <c r="A218" s="255"/>
      <c r="B218" s="255"/>
      <c r="C218" s="255"/>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c r="AA218" s="255"/>
      <c r="AB218" s="255"/>
      <c r="AC218" s="255"/>
      <c r="AD218" s="255"/>
      <c r="AE218" s="255"/>
      <c r="AF218" s="255"/>
      <c r="AG218" s="255"/>
      <c r="AH218" s="255"/>
      <c r="AI218" s="255"/>
      <c r="AJ218" s="255"/>
      <c r="AK218" s="255"/>
      <c r="AL218" s="255"/>
      <c r="AM218" s="255"/>
      <c r="AN218" s="255"/>
      <c r="AO218" s="255"/>
      <c r="AP218" s="255"/>
      <c r="AQ218" s="255"/>
      <c r="AR218" s="255"/>
      <c r="AS218" s="255"/>
      <c r="AT218" s="255"/>
      <c r="AU218" s="255"/>
      <c r="AV218" s="255"/>
      <c r="AW218" s="255"/>
      <c r="AX218" s="255"/>
      <c r="AY218" s="255"/>
      <c r="AZ218" s="255"/>
      <c r="BA218" s="255"/>
      <c r="BB218" s="255"/>
      <c r="BC218" s="255"/>
      <c r="BD218" s="255"/>
      <c r="BE218" s="255"/>
      <c r="BF218" s="255"/>
      <c r="BG218" s="255"/>
      <c r="BH218" s="255"/>
      <c r="BI218" s="255"/>
      <c r="BJ218" s="255"/>
      <c r="BK218" s="255"/>
    </row>
    <row r="219" spans="1:63" x14ac:dyDescent="0.25">
      <c r="A219" s="255"/>
      <c r="B219" s="25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c r="AA219" s="255"/>
      <c r="AB219" s="255"/>
      <c r="AC219" s="255"/>
      <c r="AD219" s="255"/>
      <c r="AE219" s="255"/>
      <c r="AF219" s="255"/>
      <c r="AG219" s="255"/>
      <c r="AH219" s="255"/>
      <c r="AI219" s="255"/>
      <c r="AJ219" s="255"/>
      <c r="AK219" s="255"/>
      <c r="AL219" s="255"/>
      <c r="AM219" s="255"/>
      <c r="AN219" s="255"/>
      <c r="AO219" s="255"/>
      <c r="AP219" s="255"/>
      <c r="AQ219" s="255"/>
      <c r="AR219" s="255"/>
      <c r="AS219" s="255"/>
      <c r="AT219" s="255"/>
      <c r="AU219" s="255"/>
      <c r="AV219" s="255"/>
      <c r="AW219" s="255"/>
      <c r="AX219" s="255"/>
      <c r="AY219" s="255"/>
      <c r="AZ219" s="255"/>
      <c r="BA219" s="255"/>
      <c r="BB219" s="255"/>
      <c r="BC219" s="255"/>
      <c r="BD219" s="255"/>
      <c r="BE219" s="255"/>
      <c r="BF219" s="255"/>
      <c r="BG219" s="255"/>
      <c r="BH219" s="255"/>
      <c r="BI219" s="255"/>
      <c r="BJ219" s="255"/>
      <c r="BK219" s="255"/>
    </row>
    <row r="220" spans="1:63" x14ac:dyDescent="0.25">
      <c r="A220" s="255"/>
      <c r="B220" s="25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c r="AA220" s="255"/>
      <c r="AB220" s="255"/>
      <c r="AC220" s="255"/>
      <c r="AD220" s="255"/>
      <c r="AE220" s="255"/>
      <c r="AF220" s="255"/>
      <c r="AG220" s="255"/>
      <c r="AH220" s="255"/>
      <c r="AI220" s="255"/>
      <c r="AJ220" s="255"/>
      <c r="AK220" s="255"/>
      <c r="AL220" s="255"/>
      <c r="AM220" s="255"/>
      <c r="AN220" s="255"/>
      <c r="AO220" s="255"/>
      <c r="AP220" s="255"/>
      <c r="AQ220" s="255"/>
      <c r="AR220" s="255"/>
      <c r="AS220" s="255"/>
      <c r="AT220" s="255"/>
      <c r="AU220" s="255"/>
      <c r="AV220" s="255"/>
      <c r="AW220" s="255"/>
      <c r="AX220" s="255"/>
      <c r="AY220" s="255"/>
      <c r="AZ220" s="255"/>
      <c r="BA220" s="255"/>
      <c r="BB220" s="255"/>
      <c r="BC220" s="255"/>
      <c r="BD220" s="255"/>
      <c r="BE220" s="255"/>
      <c r="BF220" s="255"/>
      <c r="BG220" s="255"/>
      <c r="BH220" s="255"/>
      <c r="BI220" s="255"/>
      <c r="BJ220" s="255"/>
      <c r="BK220" s="255"/>
    </row>
    <row r="221" spans="1:63" x14ac:dyDescent="0.25">
      <c r="A221" s="255"/>
      <c r="B221" s="255"/>
      <c r="C221" s="255"/>
      <c r="D221" s="255"/>
      <c r="E221" s="255"/>
      <c r="F221" s="255"/>
      <c r="G221" s="255"/>
      <c r="H221" s="255"/>
      <c r="I221" s="255"/>
      <c r="J221" s="255"/>
      <c r="K221" s="255"/>
      <c r="L221" s="255"/>
      <c r="M221" s="255"/>
      <c r="N221" s="255"/>
      <c r="O221" s="255"/>
      <c r="P221" s="255"/>
      <c r="Q221" s="255"/>
      <c r="R221" s="255"/>
      <c r="S221" s="255"/>
      <c r="T221" s="255"/>
      <c r="U221" s="255"/>
      <c r="V221" s="255"/>
      <c r="W221" s="255"/>
      <c r="X221" s="255"/>
      <c r="Y221" s="255"/>
      <c r="Z221" s="255"/>
      <c r="AA221" s="255"/>
      <c r="AB221" s="255"/>
      <c r="AC221" s="255"/>
      <c r="AD221" s="255"/>
      <c r="AE221" s="255"/>
      <c r="AF221" s="255"/>
      <c r="AG221" s="255"/>
      <c r="AH221" s="255"/>
      <c r="AI221" s="255"/>
      <c r="AJ221" s="255"/>
      <c r="AK221" s="255"/>
      <c r="AL221" s="255"/>
      <c r="AM221" s="255"/>
      <c r="AN221" s="255"/>
      <c r="AO221" s="255"/>
      <c r="AP221" s="255"/>
      <c r="AQ221" s="255"/>
      <c r="AR221" s="255"/>
      <c r="AS221" s="255"/>
      <c r="AT221" s="255"/>
      <c r="AU221" s="255"/>
      <c r="AV221" s="255"/>
      <c r="AW221" s="255"/>
      <c r="AX221" s="255"/>
      <c r="AY221" s="255"/>
      <c r="AZ221" s="255"/>
      <c r="BA221" s="255"/>
      <c r="BB221" s="255"/>
      <c r="BC221" s="255"/>
      <c r="BD221" s="255"/>
      <c r="BE221" s="255"/>
      <c r="BF221" s="255"/>
      <c r="BG221" s="255"/>
      <c r="BH221" s="255"/>
      <c r="BI221" s="255"/>
      <c r="BJ221" s="255"/>
      <c r="BK221" s="255"/>
    </row>
    <row r="222" spans="1:63" x14ac:dyDescent="0.25">
      <c r="A222" s="255"/>
      <c r="B222" s="255"/>
      <c r="C222" s="255"/>
      <c r="D222" s="255"/>
      <c r="E222" s="255"/>
      <c r="F222" s="255"/>
      <c r="G222" s="255"/>
      <c r="H222" s="255"/>
      <c r="I222" s="255"/>
      <c r="J222" s="255"/>
      <c r="K222" s="255"/>
      <c r="L222" s="255"/>
      <c r="M222" s="255"/>
      <c r="N222" s="255"/>
      <c r="O222" s="255"/>
      <c r="P222" s="255"/>
      <c r="Q222" s="255"/>
      <c r="R222" s="255"/>
      <c r="S222" s="255"/>
      <c r="T222" s="255"/>
      <c r="U222" s="255"/>
      <c r="V222" s="255"/>
      <c r="W222" s="255"/>
      <c r="X222" s="255"/>
      <c r="Y222" s="255"/>
      <c r="Z222" s="255"/>
      <c r="AA222" s="255"/>
      <c r="AB222" s="255"/>
      <c r="AC222" s="255"/>
      <c r="AD222" s="255"/>
      <c r="AE222" s="255"/>
      <c r="AF222" s="255"/>
      <c r="AG222" s="255"/>
      <c r="AH222" s="255"/>
      <c r="AI222" s="255"/>
      <c r="AJ222" s="255"/>
      <c r="AK222" s="255"/>
      <c r="AL222" s="255"/>
      <c r="AM222" s="255"/>
      <c r="AN222" s="255"/>
      <c r="AO222" s="255"/>
      <c r="AP222" s="255"/>
      <c r="AQ222" s="255"/>
      <c r="AR222" s="255"/>
      <c r="AS222" s="255"/>
      <c r="AT222" s="255"/>
      <c r="AU222" s="255"/>
      <c r="AV222" s="255"/>
      <c r="AW222" s="255"/>
      <c r="AX222" s="255"/>
      <c r="AY222" s="255"/>
      <c r="AZ222" s="255"/>
      <c r="BA222" s="255"/>
      <c r="BB222" s="255"/>
      <c r="BC222" s="255"/>
      <c r="BD222" s="255"/>
      <c r="BE222" s="255"/>
      <c r="BF222" s="255"/>
      <c r="BG222" s="255"/>
      <c r="BH222" s="255"/>
      <c r="BI222" s="255"/>
      <c r="BJ222" s="255"/>
      <c r="BK222" s="255"/>
    </row>
    <row r="223" spans="1:63" x14ac:dyDescent="0.25">
      <c r="A223" s="255"/>
      <c r="B223" s="255"/>
      <c r="C223" s="255"/>
      <c r="D223" s="255"/>
      <c r="E223" s="255"/>
      <c r="F223" s="255"/>
      <c r="G223" s="255"/>
      <c r="H223" s="255"/>
      <c r="I223" s="255"/>
      <c r="J223" s="255"/>
      <c r="K223" s="255"/>
      <c r="L223" s="255"/>
      <c r="M223" s="255"/>
      <c r="N223" s="255"/>
      <c r="O223" s="255"/>
      <c r="P223" s="255"/>
      <c r="Q223" s="255"/>
      <c r="R223" s="255"/>
      <c r="S223" s="255"/>
      <c r="T223" s="255"/>
      <c r="U223" s="255"/>
      <c r="V223" s="255"/>
      <c r="W223" s="255"/>
      <c r="X223" s="255"/>
      <c r="Y223" s="255"/>
      <c r="Z223" s="255"/>
      <c r="AA223" s="255"/>
      <c r="AB223" s="255"/>
      <c r="AC223" s="255"/>
      <c r="AD223" s="255"/>
      <c r="AE223" s="255"/>
      <c r="AF223" s="255"/>
      <c r="AG223" s="255"/>
      <c r="AH223" s="255"/>
      <c r="AI223" s="255"/>
      <c r="AJ223" s="255"/>
      <c r="AK223" s="255"/>
      <c r="AL223" s="255"/>
      <c r="AM223" s="255"/>
      <c r="AN223" s="255"/>
      <c r="AO223" s="255"/>
      <c r="AP223" s="255"/>
      <c r="AQ223" s="255"/>
      <c r="AR223" s="255"/>
      <c r="AS223" s="255"/>
      <c r="AT223" s="255"/>
      <c r="AU223" s="255"/>
      <c r="AV223" s="255"/>
      <c r="AW223" s="255"/>
      <c r="AX223" s="255"/>
      <c r="AY223" s="255"/>
      <c r="AZ223" s="255"/>
      <c r="BA223" s="255"/>
      <c r="BB223" s="255"/>
      <c r="BC223" s="255"/>
      <c r="BD223" s="255"/>
      <c r="BE223" s="255"/>
      <c r="BF223" s="255"/>
      <c r="BG223" s="255"/>
      <c r="BH223" s="255"/>
      <c r="BI223" s="255"/>
      <c r="BJ223" s="255"/>
      <c r="BK223" s="255"/>
    </row>
    <row r="224" spans="1:63" x14ac:dyDescent="0.25">
      <c r="A224" s="255"/>
      <c r="B224" s="255"/>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E224" s="255"/>
      <c r="AF224" s="255"/>
      <c r="AG224" s="255"/>
      <c r="AH224" s="255"/>
      <c r="AI224" s="255"/>
      <c r="AJ224" s="255"/>
      <c r="AK224" s="255"/>
      <c r="AL224" s="255"/>
      <c r="AM224" s="255"/>
      <c r="AN224" s="255"/>
      <c r="AO224" s="255"/>
      <c r="AP224" s="255"/>
      <c r="AQ224" s="255"/>
      <c r="AR224" s="255"/>
      <c r="AS224" s="255"/>
      <c r="AT224" s="255"/>
      <c r="AU224" s="255"/>
      <c r="AV224" s="255"/>
      <c r="AW224" s="255"/>
      <c r="AX224" s="255"/>
      <c r="AY224" s="255"/>
      <c r="AZ224" s="255"/>
      <c r="BA224" s="255"/>
      <c r="BB224" s="255"/>
      <c r="BC224" s="255"/>
      <c r="BD224" s="255"/>
      <c r="BE224" s="255"/>
      <c r="BF224" s="255"/>
      <c r="BG224" s="255"/>
      <c r="BH224" s="255"/>
      <c r="BI224" s="255"/>
      <c r="BJ224" s="255"/>
      <c r="BK224" s="255"/>
    </row>
    <row r="225" spans="1:63" x14ac:dyDescent="0.25">
      <c r="A225" s="255"/>
      <c r="B225" s="255"/>
      <c r="C225" s="255"/>
      <c r="D225" s="255"/>
      <c r="E225" s="255"/>
      <c r="F225" s="255"/>
      <c r="G225" s="255"/>
      <c r="H225" s="255"/>
      <c r="I225" s="255"/>
      <c r="J225" s="255"/>
      <c r="K225" s="255"/>
      <c r="L225" s="255"/>
      <c r="M225" s="255"/>
      <c r="N225" s="255"/>
      <c r="O225" s="255"/>
      <c r="P225" s="255"/>
      <c r="Q225" s="255"/>
      <c r="R225" s="255"/>
      <c r="S225" s="255"/>
      <c r="T225" s="255"/>
      <c r="U225" s="255"/>
      <c r="V225" s="255"/>
      <c r="W225" s="255"/>
      <c r="X225" s="255"/>
      <c r="Y225" s="255"/>
      <c r="Z225" s="255"/>
      <c r="AA225" s="255"/>
      <c r="AB225" s="255"/>
      <c r="AC225" s="255"/>
      <c r="AD225" s="255"/>
      <c r="AE225" s="255"/>
      <c r="AF225" s="255"/>
      <c r="AG225" s="255"/>
      <c r="AH225" s="255"/>
      <c r="AI225" s="255"/>
      <c r="AJ225" s="255"/>
      <c r="AK225" s="255"/>
      <c r="AL225" s="255"/>
      <c r="AM225" s="255"/>
      <c r="AN225" s="255"/>
      <c r="AO225" s="255"/>
      <c r="AP225" s="255"/>
      <c r="AQ225" s="255"/>
      <c r="AR225" s="255"/>
      <c r="AS225" s="255"/>
      <c r="AT225" s="255"/>
      <c r="AU225" s="255"/>
      <c r="AV225" s="255"/>
      <c r="AW225" s="255"/>
      <c r="AX225" s="255"/>
      <c r="AY225" s="255"/>
      <c r="AZ225" s="255"/>
      <c r="BA225" s="255"/>
      <c r="BB225" s="255"/>
      <c r="BC225" s="255"/>
      <c r="BD225" s="255"/>
      <c r="BE225" s="255"/>
      <c r="BF225" s="255"/>
      <c r="BG225" s="255"/>
      <c r="BH225" s="255"/>
      <c r="BI225" s="255"/>
      <c r="BJ225" s="255"/>
      <c r="BK225" s="255"/>
    </row>
    <row r="226" spans="1:63" x14ac:dyDescent="0.25">
      <c r="A226" s="255"/>
      <c r="B226" s="255"/>
      <c r="C226" s="255"/>
      <c r="D226" s="255"/>
      <c r="E226" s="255"/>
      <c r="F226" s="255"/>
      <c r="G226" s="255"/>
      <c r="H226" s="255"/>
      <c r="I226" s="255"/>
      <c r="J226" s="255"/>
      <c r="K226" s="255"/>
      <c r="L226" s="255"/>
      <c r="M226" s="255"/>
      <c r="N226" s="255"/>
      <c r="O226" s="255"/>
      <c r="P226" s="255"/>
      <c r="Q226" s="255"/>
      <c r="R226" s="255"/>
      <c r="S226" s="255"/>
      <c r="T226" s="255"/>
      <c r="U226" s="255"/>
      <c r="V226" s="255"/>
      <c r="W226" s="255"/>
      <c r="X226" s="255"/>
      <c r="Y226" s="255"/>
      <c r="Z226" s="255"/>
      <c r="AA226" s="255"/>
      <c r="AB226" s="255"/>
      <c r="AC226" s="255"/>
      <c r="AD226" s="255"/>
      <c r="AE226" s="255"/>
      <c r="AF226" s="255"/>
      <c r="AG226" s="255"/>
      <c r="AH226" s="255"/>
      <c r="AI226" s="255"/>
      <c r="AJ226" s="255"/>
      <c r="AK226" s="255"/>
      <c r="AL226" s="255"/>
      <c r="AM226" s="255"/>
      <c r="AN226" s="255"/>
      <c r="AO226" s="255"/>
      <c r="AP226" s="255"/>
      <c r="AQ226" s="255"/>
      <c r="AR226" s="255"/>
      <c r="AS226" s="255"/>
      <c r="AT226" s="255"/>
      <c r="AU226" s="255"/>
      <c r="AV226" s="255"/>
      <c r="AW226" s="255"/>
      <c r="AX226" s="255"/>
      <c r="AY226" s="255"/>
      <c r="AZ226" s="255"/>
      <c r="BA226" s="255"/>
      <c r="BB226" s="255"/>
      <c r="BC226" s="255"/>
      <c r="BD226" s="255"/>
      <c r="BE226" s="255"/>
      <c r="BF226" s="255"/>
      <c r="BG226" s="255"/>
      <c r="BH226" s="255"/>
      <c r="BI226" s="255"/>
      <c r="BJ226" s="255"/>
      <c r="BK226" s="255"/>
    </row>
    <row r="227" spans="1:63" x14ac:dyDescent="0.25">
      <c r="A227" s="255"/>
      <c r="B227" s="255"/>
      <c r="C227" s="255"/>
      <c r="D227" s="255"/>
      <c r="E227" s="255"/>
      <c r="F227" s="255"/>
      <c r="G227" s="255"/>
      <c r="H227" s="255"/>
      <c r="I227" s="255"/>
      <c r="J227" s="255"/>
      <c r="K227" s="255"/>
      <c r="L227" s="255"/>
      <c r="M227" s="255"/>
      <c r="N227" s="255"/>
      <c r="O227" s="255"/>
      <c r="P227" s="255"/>
      <c r="Q227" s="255"/>
      <c r="R227" s="255"/>
      <c r="S227" s="255"/>
      <c r="T227" s="255"/>
      <c r="U227" s="255"/>
      <c r="V227" s="255"/>
      <c r="W227" s="255"/>
      <c r="X227" s="255"/>
      <c r="Y227" s="255"/>
      <c r="Z227" s="255"/>
      <c r="AA227" s="255"/>
      <c r="AB227" s="255"/>
      <c r="AC227" s="255"/>
      <c r="AD227" s="255"/>
      <c r="AE227" s="255"/>
      <c r="AF227" s="255"/>
      <c r="AG227" s="255"/>
      <c r="AH227" s="255"/>
      <c r="AI227" s="255"/>
      <c r="AJ227" s="255"/>
      <c r="AK227" s="255"/>
      <c r="AL227" s="255"/>
      <c r="AM227" s="255"/>
      <c r="AN227" s="255"/>
      <c r="AO227" s="255"/>
      <c r="AP227" s="255"/>
      <c r="AQ227" s="255"/>
      <c r="AR227" s="255"/>
      <c r="AS227" s="255"/>
      <c r="AT227" s="255"/>
      <c r="AU227" s="255"/>
      <c r="AV227" s="255"/>
      <c r="AW227" s="255"/>
      <c r="AX227" s="255"/>
      <c r="AY227" s="255"/>
      <c r="AZ227" s="255"/>
      <c r="BA227" s="255"/>
      <c r="BB227" s="255"/>
      <c r="BC227" s="255"/>
      <c r="BD227" s="255"/>
      <c r="BE227" s="255"/>
      <c r="BF227" s="255"/>
      <c r="BG227" s="255"/>
      <c r="BH227" s="255"/>
      <c r="BI227" s="255"/>
      <c r="BJ227" s="255"/>
      <c r="BK227" s="255"/>
    </row>
    <row r="228" spans="1:63" x14ac:dyDescent="0.25">
      <c r="A228" s="255"/>
      <c r="B228" s="255"/>
      <c r="C228" s="255"/>
      <c r="D228" s="255"/>
      <c r="E228" s="255"/>
      <c r="F228" s="255"/>
      <c r="G228" s="255"/>
      <c r="H228" s="255"/>
      <c r="I228" s="255"/>
      <c r="J228" s="255"/>
      <c r="K228" s="255"/>
      <c r="L228" s="255"/>
      <c r="M228" s="255"/>
      <c r="N228" s="255"/>
      <c r="O228" s="255"/>
      <c r="P228" s="255"/>
      <c r="Q228" s="255"/>
      <c r="R228" s="255"/>
      <c r="S228" s="255"/>
      <c r="T228" s="255"/>
      <c r="U228" s="255"/>
      <c r="V228" s="255"/>
      <c r="W228" s="255"/>
      <c r="X228" s="255"/>
      <c r="Y228" s="255"/>
      <c r="Z228" s="255"/>
      <c r="AA228" s="255"/>
      <c r="AB228" s="255"/>
      <c r="AC228" s="255"/>
      <c r="AD228" s="255"/>
      <c r="AE228" s="255"/>
      <c r="AF228" s="255"/>
      <c r="AG228" s="255"/>
      <c r="AH228" s="255"/>
      <c r="AI228" s="255"/>
      <c r="AJ228" s="255"/>
      <c r="AK228" s="255"/>
      <c r="AL228" s="255"/>
      <c r="AM228" s="255"/>
      <c r="AN228" s="255"/>
      <c r="AO228" s="255"/>
      <c r="AP228" s="255"/>
      <c r="AQ228" s="255"/>
      <c r="AR228" s="255"/>
      <c r="AS228" s="255"/>
      <c r="AT228" s="255"/>
      <c r="AU228" s="255"/>
      <c r="AV228" s="255"/>
      <c r="AW228" s="255"/>
      <c r="AX228" s="255"/>
      <c r="AY228" s="255"/>
      <c r="AZ228" s="255"/>
      <c r="BA228" s="255"/>
      <c r="BB228" s="255"/>
      <c r="BC228" s="255"/>
      <c r="BD228" s="255"/>
      <c r="BE228" s="255"/>
      <c r="BF228" s="255"/>
      <c r="BG228" s="255"/>
      <c r="BH228" s="255"/>
      <c r="BI228" s="255"/>
      <c r="BJ228" s="255"/>
      <c r="BK228" s="255"/>
    </row>
    <row r="229" spans="1:63" x14ac:dyDescent="0.25">
      <c r="A229" s="255"/>
      <c r="B229" s="255"/>
      <c r="C229" s="255"/>
      <c r="D229" s="255"/>
      <c r="E229" s="255"/>
      <c r="F229" s="255"/>
      <c r="G229" s="255"/>
      <c r="H229" s="255"/>
      <c r="I229" s="255"/>
      <c r="J229" s="255"/>
      <c r="K229" s="255"/>
      <c r="L229" s="255"/>
      <c r="M229" s="255"/>
      <c r="N229" s="255"/>
      <c r="O229" s="255"/>
      <c r="P229" s="255"/>
      <c r="Q229" s="255"/>
      <c r="R229" s="255"/>
      <c r="S229" s="255"/>
      <c r="T229" s="255"/>
      <c r="U229" s="255"/>
      <c r="V229" s="255"/>
      <c r="W229" s="255"/>
      <c r="X229" s="255"/>
      <c r="Y229" s="255"/>
      <c r="Z229" s="255"/>
      <c r="AA229" s="255"/>
      <c r="AB229" s="255"/>
      <c r="AC229" s="255"/>
      <c r="AD229" s="255"/>
      <c r="AE229" s="255"/>
      <c r="AF229" s="255"/>
      <c r="AG229" s="255"/>
      <c r="AH229" s="255"/>
      <c r="AI229" s="255"/>
      <c r="AJ229" s="255"/>
      <c r="AK229" s="255"/>
      <c r="AL229" s="255"/>
      <c r="AM229" s="255"/>
      <c r="AN229" s="255"/>
      <c r="AO229" s="255"/>
      <c r="AP229" s="255"/>
      <c r="AQ229" s="255"/>
      <c r="AR229" s="255"/>
      <c r="AS229" s="255"/>
      <c r="AT229" s="255"/>
      <c r="AU229" s="255"/>
      <c r="AV229" s="255"/>
      <c r="AW229" s="255"/>
      <c r="AX229" s="255"/>
      <c r="AY229" s="255"/>
      <c r="AZ229" s="255"/>
      <c r="BA229" s="255"/>
      <c r="BB229" s="255"/>
      <c r="BC229" s="255"/>
      <c r="BD229" s="255"/>
      <c r="BE229" s="255"/>
      <c r="BF229" s="255"/>
      <c r="BG229" s="255"/>
      <c r="BH229" s="255"/>
      <c r="BI229" s="255"/>
      <c r="BJ229" s="255"/>
      <c r="BK229" s="255"/>
    </row>
    <row r="230" spans="1:63" x14ac:dyDescent="0.25">
      <c r="A230" s="255"/>
      <c r="B230" s="255"/>
      <c r="C230" s="255"/>
      <c r="D230" s="255"/>
      <c r="E230" s="255"/>
      <c r="F230" s="255"/>
      <c r="G230" s="255"/>
      <c r="H230" s="255"/>
      <c r="I230" s="255"/>
      <c r="J230" s="255"/>
      <c r="K230" s="255"/>
      <c r="L230" s="255"/>
      <c r="M230" s="255"/>
      <c r="N230" s="255"/>
      <c r="O230" s="255"/>
      <c r="P230" s="255"/>
      <c r="Q230" s="255"/>
      <c r="R230" s="255"/>
      <c r="S230" s="255"/>
      <c r="T230" s="255"/>
      <c r="U230" s="255"/>
      <c r="V230" s="255"/>
      <c r="W230" s="255"/>
      <c r="X230" s="255"/>
      <c r="Y230" s="255"/>
      <c r="Z230" s="255"/>
      <c r="AA230" s="255"/>
      <c r="AB230" s="255"/>
      <c r="AC230" s="255"/>
      <c r="AD230" s="255"/>
      <c r="AE230" s="255"/>
      <c r="AF230" s="255"/>
      <c r="AG230" s="255"/>
      <c r="AH230" s="255"/>
      <c r="AI230" s="255"/>
      <c r="AJ230" s="255"/>
      <c r="AK230" s="255"/>
      <c r="AL230" s="255"/>
      <c r="AM230" s="255"/>
      <c r="AN230" s="255"/>
      <c r="AO230" s="255"/>
      <c r="AP230" s="255"/>
      <c r="AQ230" s="255"/>
      <c r="AR230" s="255"/>
      <c r="AS230" s="255"/>
      <c r="AT230" s="255"/>
      <c r="AU230" s="255"/>
      <c r="AV230" s="255"/>
      <c r="AW230" s="255"/>
      <c r="AX230" s="255"/>
      <c r="AY230" s="255"/>
      <c r="AZ230" s="255"/>
      <c r="BA230" s="255"/>
      <c r="BB230" s="255"/>
      <c r="BC230" s="255"/>
      <c r="BD230" s="255"/>
      <c r="BE230" s="255"/>
      <c r="BF230" s="255"/>
      <c r="BG230" s="255"/>
      <c r="BH230" s="255"/>
      <c r="BI230" s="255"/>
      <c r="BJ230" s="255"/>
      <c r="BK230" s="255"/>
    </row>
    <row r="231" spans="1:63" x14ac:dyDescent="0.25">
      <c r="A231" s="255"/>
      <c r="B231" s="255"/>
      <c r="C231" s="255"/>
      <c r="D231" s="255"/>
      <c r="E231" s="255"/>
      <c r="F231" s="255"/>
      <c r="G231" s="255"/>
      <c r="H231" s="255"/>
      <c r="I231" s="255"/>
      <c r="J231" s="255"/>
      <c r="K231" s="255"/>
      <c r="L231" s="255"/>
      <c r="M231" s="255"/>
      <c r="N231" s="255"/>
      <c r="O231" s="255"/>
      <c r="P231" s="255"/>
      <c r="Q231" s="255"/>
      <c r="R231" s="255"/>
      <c r="S231" s="255"/>
      <c r="T231" s="255"/>
      <c r="U231" s="255"/>
      <c r="V231" s="255"/>
      <c r="W231" s="255"/>
      <c r="X231" s="255"/>
      <c r="Y231" s="255"/>
      <c r="Z231" s="255"/>
      <c r="AA231" s="255"/>
      <c r="AB231" s="255"/>
      <c r="AC231" s="255"/>
      <c r="AD231" s="255"/>
      <c r="AE231" s="255"/>
      <c r="AF231" s="255"/>
      <c r="AG231" s="255"/>
      <c r="AH231" s="255"/>
      <c r="AI231" s="255"/>
      <c r="AJ231" s="255"/>
      <c r="AK231" s="255"/>
      <c r="AL231" s="255"/>
      <c r="AM231" s="255"/>
      <c r="AN231" s="255"/>
      <c r="AO231" s="255"/>
      <c r="AP231" s="255"/>
      <c r="AQ231" s="255"/>
      <c r="AR231" s="255"/>
      <c r="AS231" s="255"/>
      <c r="AT231" s="255"/>
      <c r="AU231" s="255"/>
      <c r="AV231" s="255"/>
      <c r="AW231" s="255"/>
      <c r="AX231" s="255"/>
      <c r="AY231" s="255"/>
      <c r="AZ231" s="255"/>
      <c r="BA231" s="255"/>
      <c r="BB231" s="255"/>
      <c r="BC231" s="255"/>
      <c r="BD231" s="255"/>
      <c r="BE231" s="255"/>
      <c r="BF231" s="255"/>
      <c r="BG231" s="255"/>
      <c r="BH231" s="255"/>
      <c r="BI231" s="255"/>
      <c r="BJ231" s="255"/>
      <c r="BK231" s="255"/>
    </row>
    <row r="232" spans="1:63" x14ac:dyDescent="0.25">
      <c r="A232" s="255"/>
      <c r="B232" s="255"/>
      <c r="C232" s="255"/>
      <c r="D232" s="255"/>
      <c r="E232" s="255"/>
      <c r="F232" s="255"/>
      <c r="G232" s="255"/>
      <c r="H232" s="255"/>
      <c r="I232" s="255"/>
      <c r="J232" s="255"/>
      <c r="K232" s="255"/>
      <c r="L232" s="255"/>
      <c r="M232" s="255"/>
      <c r="N232" s="255"/>
      <c r="O232" s="255"/>
      <c r="P232" s="255"/>
      <c r="Q232" s="255"/>
      <c r="R232" s="255"/>
      <c r="S232" s="255"/>
      <c r="T232" s="255"/>
      <c r="U232" s="255"/>
      <c r="V232" s="255"/>
      <c r="W232" s="255"/>
      <c r="X232" s="255"/>
      <c r="Y232" s="255"/>
      <c r="Z232" s="255"/>
      <c r="AA232" s="255"/>
      <c r="AB232" s="255"/>
      <c r="AC232" s="255"/>
      <c r="AD232" s="255"/>
      <c r="AE232" s="255"/>
      <c r="AF232" s="255"/>
      <c r="AG232" s="255"/>
      <c r="AH232" s="255"/>
      <c r="AI232" s="255"/>
      <c r="AJ232" s="255"/>
      <c r="AK232" s="255"/>
      <c r="AL232" s="255"/>
      <c r="AM232" s="255"/>
      <c r="AN232" s="255"/>
      <c r="AO232" s="255"/>
      <c r="AP232" s="255"/>
      <c r="AQ232" s="255"/>
      <c r="AR232" s="255"/>
      <c r="AS232" s="255"/>
      <c r="AT232" s="255"/>
      <c r="AU232" s="255"/>
      <c r="AV232" s="255"/>
      <c r="AW232" s="255"/>
      <c r="AX232" s="255"/>
      <c r="AY232" s="255"/>
      <c r="AZ232" s="255"/>
      <c r="BA232" s="255"/>
      <c r="BB232" s="255"/>
      <c r="BC232" s="255"/>
      <c r="BD232" s="255"/>
      <c r="BE232" s="255"/>
      <c r="BF232" s="255"/>
      <c r="BG232" s="255"/>
      <c r="BH232" s="255"/>
      <c r="BI232" s="255"/>
      <c r="BJ232" s="255"/>
      <c r="BK232" s="255"/>
    </row>
    <row r="233" spans="1:63" x14ac:dyDescent="0.25">
      <c r="A233" s="255"/>
      <c r="B233" s="255"/>
      <c r="C233" s="255"/>
      <c r="D233" s="255"/>
      <c r="E233" s="255"/>
      <c r="F233" s="255"/>
      <c r="G233" s="255"/>
      <c r="H233" s="255"/>
      <c r="I233" s="255"/>
      <c r="J233" s="255"/>
      <c r="K233" s="255"/>
      <c r="L233" s="255"/>
      <c r="M233" s="255"/>
      <c r="N233" s="255"/>
      <c r="O233" s="255"/>
      <c r="P233" s="255"/>
      <c r="Q233" s="255"/>
      <c r="R233" s="255"/>
      <c r="S233" s="255"/>
      <c r="T233" s="255"/>
      <c r="U233" s="255"/>
      <c r="V233" s="255"/>
      <c r="W233" s="255"/>
      <c r="X233" s="255"/>
      <c r="Y233" s="255"/>
      <c r="Z233" s="255"/>
      <c r="AA233" s="255"/>
      <c r="AB233" s="255"/>
      <c r="AC233" s="255"/>
      <c r="AD233" s="255"/>
      <c r="AE233" s="255"/>
      <c r="AF233" s="255"/>
      <c r="AG233" s="255"/>
      <c r="AH233" s="255"/>
      <c r="AI233" s="255"/>
      <c r="AJ233" s="255"/>
      <c r="AK233" s="255"/>
      <c r="AL233" s="255"/>
      <c r="AM233" s="255"/>
      <c r="AN233" s="255"/>
      <c r="AO233" s="255"/>
      <c r="AP233" s="255"/>
      <c r="AQ233" s="255"/>
      <c r="AR233" s="255"/>
      <c r="AS233" s="255"/>
      <c r="AT233" s="255"/>
      <c r="AU233" s="255"/>
      <c r="AV233" s="255"/>
      <c r="AW233" s="255"/>
      <c r="AX233" s="255"/>
      <c r="AY233" s="255"/>
      <c r="AZ233" s="255"/>
      <c r="BA233" s="255"/>
      <c r="BB233" s="255"/>
      <c r="BC233" s="255"/>
      <c r="BD233" s="255"/>
      <c r="BE233" s="255"/>
      <c r="BF233" s="255"/>
      <c r="BG233" s="255"/>
      <c r="BH233" s="255"/>
      <c r="BI233" s="255"/>
      <c r="BJ233" s="255"/>
      <c r="BK233" s="255"/>
    </row>
    <row r="234" spans="1:63" x14ac:dyDescent="0.25">
      <c r="A234" s="255"/>
      <c r="B234" s="255"/>
      <c r="C234" s="255"/>
      <c r="D234" s="255"/>
      <c r="E234" s="255"/>
      <c r="F234" s="255"/>
      <c r="G234" s="255"/>
      <c r="H234" s="255"/>
      <c r="I234" s="255"/>
      <c r="J234" s="255"/>
      <c r="K234" s="255"/>
      <c r="L234" s="255"/>
      <c r="M234" s="255"/>
      <c r="N234" s="255"/>
      <c r="O234" s="255"/>
      <c r="P234" s="255"/>
      <c r="Q234" s="255"/>
      <c r="R234" s="255"/>
      <c r="S234" s="255"/>
      <c r="T234" s="255"/>
      <c r="U234" s="255"/>
      <c r="V234" s="255"/>
      <c r="W234" s="255"/>
      <c r="X234" s="255"/>
      <c r="Y234" s="255"/>
      <c r="Z234" s="255"/>
      <c r="AA234" s="255"/>
      <c r="AB234" s="255"/>
      <c r="AC234" s="255"/>
      <c r="AD234" s="255"/>
      <c r="AE234" s="255"/>
      <c r="AF234" s="255"/>
      <c r="AG234" s="255"/>
      <c r="AH234" s="255"/>
      <c r="AI234" s="255"/>
      <c r="AJ234" s="255"/>
      <c r="AK234" s="255"/>
      <c r="AL234" s="255"/>
      <c r="AM234" s="255"/>
      <c r="AN234" s="255"/>
      <c r="AO234" s="255"/>
      <c r="AP234" s="255"/>
      <c r="AQ234" s="255"/>
      <c r="AR234" s="255"/>
      <c r="AS234" s="255"/>
      <c r="AT234" s="255"/>
      <c r="AU234" s="255"/>
      <c r="AV234" s="255"/>
      <c r="AW234" s="255"/>
      <c r="AX234" s="255"/>
      <c r="AY234" s="255"/>
      <c r="AZ234" s="255"/>
      <c r="BA234" s="255"/>
      <c r="BB234" s="255"/>
      <c r="BC234" s="255"/>
      <c r="BD234" s="255"/>
      <c r="BE234" s="255"/>
      <c r="BF234" s="255"/>
      <c r="BG234" s="255"/>
      <c r="BH234" s="255"/>
      <c r="BI234" s="255"/>
      <c r="BJ234" s="255"/>
      <c r="BK234" s="255"/>
    </row>
    <row r="235" spans="1:63" x14ac:dyDescent="0.25">
      <c r="A235" s="255"/>
      <c r="B235" s="255"/>
      <c r="C235" s="255"/>
      <c r="D235" s="255"/>
      <c r="E235" s="255"/>
      <c r="F235" s="255"/>
      <c r="G235" s="255"/>
      <c r="H235" s="255"/>
      <c r="I235" s="255"/>
      <c r="J235" s="255"/>
      <c r="K235" s="255"/>
      <c r="L235" s="255"/>
      <c r="M235" s="255"/>
      <c r="N235" s="255"/>
      <c r="O235" s="255"/>
      <c r="P235" s="255"/>
      <c r="Q235" s="255"/>
      <c r="R235" s="255"/>
      <c r="S235" s="255"/>
      <c r="T235" s="255"/>
      <c r="U235" s="255"/>
      <c r="V235" s="255"/>
      <c r="W235" s="255"/>
      <c r="X235" s="255"/>
      <c r="Y235" s="255"/>
      <c r="Z235" s="255"/>
      <c r="AA235" s="255"/>
      <c r="AB235" s="255"/>
      <c r="AC235" s="255"/>
      <c r="AD235" s="255"/>
      <c r="AE235" s="255"/>
      <c r="AF235" s="255"/>
      <c r="AG235" s="255"/>
      <c r="AH235" s="255"/>
      <c r="AI235" s="255"/>
      <c r="AJ235" s="255"/>
      <c r="AK235" s="255"/>
      <c r="AL235" s="255"/>
      <c r="AM235" s="255"/>
      <c r="AN235" s="255"/>
      <c r="AO235" s="255"/>
      <c r="AP235" s="255"/>
      <c r="AQ235" s="255"/>
      <c r="AR235" s="255"/>
      <c r="AS235" s="255"/>
      <c r="AT235" s="255"/>
      <c r="AU235" s="255"/>
      <c r="AV235" s="255"/>
      <c r="AW235" s="255"/>
      <c r="AX235" s="255"/>
      <c r="AY235" s="255"/>
      <c r="AZ235" s="255"/>
      <c r="BA235" s="255"/>
      <c r="BB235" s="255"/>
      <c r="BC235" s="255"/>
      <c r="BD235" s="255"/>
      <c r="BE235" s="255"/>
      <c r="BF235" s="255"/>
      <c r="BG235" s="255"/>
      <c r="BH235" s="255"/>
      <c r="BI235" s="255"/>
      <c r="BJ235" s="255"/>
      <c r="BK235" s="255"/>
    </row>
    <row r="236" spans="1:63" x14ac:dyDescent="0.25">
      <c r="A236" s="255"/>
      <c r="B236" s="255"/>
      <c r="C236" s="255"/>
      <c r="D236" s="255"/>
      <c r="E236" s="255"/>
      <c r="F236" s="255"/>
      <c r="G236" s="255"/>
      <c r="H236" s="255"/>
      <c r="I236" s="255"/>
      <c r="J236" s="255"/>
      <c r="K236" s="255"/>
      <c r="L236" s="255"/>
      <c r="M236" s="255"/>
      <c r="N236" s="255"/>
      <c r="O236" s="255"/>
      <c r="P236" s="255"/>
      <c r="Q236" s="255"/>
      <c r="R236" s="255"/>
      <c r="S236" s="255"/>
      <c r="T236" s="255"/>
      <c r="U236" s="255"/>
      <c r="V236" s="255"/>
      <c r="W236" s="255"/>
      <c r="X236" s="255"/>
      <c r="Y236" s="255"/>
      <c r="Z236" s="255"/>
      <c r="AA236" s="255"/>
      <c r="AB236" s="255"/>
      <c r="AC236" s="255"/>
      <c r="AD236" s="255"/>
      <c r="AE236" s="255"/>
      <c r="AF236" s="255"/>
      <c r="AG236" s="255"/>
      <c r="AH236" s="255"/>
      <c r="AI236" s="255"/>
      <c r="AJ236" s="255"/>
      <c r="AK236" s="255"/>
      <c r="AL236" s="255"/>
      <c r="AM236" s="255"/>
      <c r="AN236" s="255"/>
      <c r="AO236" s="255"/>
      <c r="AP236" s="255"/>
      <c r="AQ236" s="255"/>
      <c r="AR236" s="255"/>
      <c r="AS236" s="255"/>
      <c r="AT236" s="255"/>
      <c r="AU236" s="255"/>
      <c r="AV236" s="255"/>
      <c r="AW236" s="255"/>
      <c r="AX236" s="255"/>
      <c r="AY236" s="255"/>
      <c r="AZ236" s="255"/>
      <c r="BA236" s="255"/>
      <c r="BB236" s="255"/>
      <c r="BC236" s="255"/>
      <c r="BD236" s="255"/>
      <c r="BE236" s="255"/>
      <c r="BF236" s="255"/>
      <c r="BG236" s="255"/>
      <c r="BH236" s="255"/>
      <c r="BI236" s="255"/>
      <c r="BJ236" s="255"/>
      <c r="BK236" s="255"/>
    </row>
    <row r="237" spans="1:63" x14ac:dyDescent="0.25">
      <c r="A237" s="255"/>
      <c r="B237" s="255"/>
      <c r="C237" s="255"/>
      <c r="D237" s="255"/>
      <c r="E237" s="255"/>
      <c r="F237" s="255"/>
      <c r="G237" s="255"/>
      <c r="H237" s="255"/>
      <c r="I237" s="255"/>
      <c r="J237" s="255"/>
      <c r="K237" s="255"/>
      <c r="L237" s="255"/>
      <c r="M237" s="255"/>
      <c r="N237" s="255"/>
      <c r="O237" s="255"/>
      <c r="P237" s="255"/>
      <c r="Q237" s="255"/>
      <c r="R237" s="255"/>
      <c r="S237" s="255"/>
      <c r="T237" s="255"/>
      <c r="U237" s="255"/>
      <c r="V237" s="255"/>
      <c r="W237" s="255"/>
      <c r="X237" s="255"/>
      <c r="Y237" s="255"/>
      <c r="Z237" s="255"/>
      <c r="AA237" s="255"/>
      <c r="AB237" s="255"/>
      <c r="AC237" s="255"/>
      <c r="AD237" s="255"/>
      <c r="AE237" s="255"/>
      <c r="AF237" s="255"/>
      <c r="AG237" s="255"/>
      <c r="AH237" s="255"/>
      <c r="AI237" s="255"/>
      <c r="AJ237" s="255"/>
      <c r="AK237" s="255"/>
      <c r="AL237" s="255"/>
      <c r="AM237" s="255"/>
      <c r="AN237" s="255"/>
      <c r="AO237" s="255"/>
      <c r="AP237" s="255"/>
      <c r="AQ237" s="255"/>
      <c r="AR237" s="255"/>
      <c r="AS237" s="255"/>
      <c r="AT237" s="255"/>
      <c r="AU237" s="255"/>
      <c r="AV237" s="255"/>
      <c r="AW237" s="255"/>
      <c r="AX237" s="255"/>
      <c r="AY237" s="255"/>
      <c r="AZ237" s="255"/>
      <c r="BA237" s="255"/>
      <c r="BB237" s="255"/>
      <c r="BC237" s="255"/>
      <c r="BD237" s="255"/>
      <c r="BE237" s="255"/>
      <c r="BF237" s="255"/>
      <c r="BG237" s="255"/>
      <c r="BH237" s="255"/>
      <c r="BI237" s="255"/>
      <c r="BJ237" s="255"/>
      <c r="BK237" s="255"/>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RESUMEN</vt:lpstr>
      <vt:lpstr>CONTEXTO ESTRATEGICO(PROCESOS)</vt:lpstr>
      <vt:lpstr>IDENTIFICACIÓN DE RIESGOS</vt:lpstr>
      <vt:lpstr>ANALISIS DE RIESGOS</vt:lpstr>
      <vt:lpstr>VALORACIÓN DE CONTROL DE RIESGO</vt:lpstr>
      <vt:lpstr>VALORACIÓN CON CONTROLES</vt:lpstr>
      <vt:lpstr>TRATAMIENTO DE RIESGO RESIDUAL </vt:lpstr>
      <vt:lpstr>TABLAS DE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Pizarro</dc:creator>
  <cp:lastModifiedBy>Francisco Pizarro Rivera</cp:lastModifiedBy>
  <cp:lastPrinted>2018-02-26T19:36:50Z</cp:lastPrinted>
  <dcterms:created xsi:type="dcterms:W3CDTF">2016-11-30T14:47:26Z</dcterms:created>
  <dcterms:modified xsi:type="dcterms:W3CDTF">2018-05-11T15:42:51Z</dcterms:modified>
</cp:coreProperties>
</file>