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pablo.molano\OneDrive - Secretaría Distrital de Seguridad, Convivencia y Justicia\riesgos\PUBLICACION\"/>
    </mc:Choice>
  </mc:AlternateContent>
  <xr:revisionPtr revIDLastSave="56" documentId="8_{A43E1678-4860-49D6-AF14-39F6869E2046}" xr6:coauthVersionLast="41" xr6:coauthVersionMax="41" xr10:uidLastSave="{15EF804F-D50B-45D4-B7AB-3CEF431B39F4}"/>
  <bookViews>
    <workbookView xWindow="-120" yWindow="-120" windowWidth="20730" windowHeight="11160" xr2:uid="{00000000-000D-0000-FFFF-FFFF00000000}"/>
  </bookViews>
  <sheets>
    <sheet name="CONTEXTO ESTRATEGICO(PROCESOS)" sheetId="10" r:id="rId1"/>
    <sheet name="HOJA RESUMEN" sheetId="8" r:id="rId2"/>
    <sheet name="IDENTIFICACIÓN DE RIESGOS" sheetId="3" r:id="rId3"/>
    <sheet name="ANALISIS DE RIESGOS" sheetId="4" r:id="rId4"/>
    <sheet name="VALORACIÓN DE CONTROL DE RIESGO" sheetId="5" r:id="rId5"/>
    <sheet name="VALORACIÓN CON CONTROLES" sheetId="6" r:id="rId6"/>
    <sheet name="TRATAMIENTO DE RIESGO RESIDUAL " sheetId="9" state="hidden" r:id="rId7"/>
    <sheet name="TABLAS DE INFORMACIÓN" sheetId="1" state="hidden" r:id="rId8"/>
  </sheets>
  <externalReferences>
    <externalReference r:id="rId9"/>
  </externalReferences>
  <definedNames>
    <definedName name="_xlnm._FilterDatabase" localSheetId="3" hidden="1">'ANALISIS DE RIESGOS'!$A$9:$H$50</definedName>
    <definedName name="_xlnm._FilterDatabase" localSheetId="1" hidden="1">'HOJA RESUMEN'!$A$7:$M$55</definedName>
    <definedName name="_xlnm._FilterDatabase" localSheetId="2" hidden="1">'IDENTIFICACIÓN DE RIESGOS'!$A$7:$AX$45</definedName>
    <definedName name="_xlnm._FilterDatabase" localSheetId="4" hidden="1">'VALORACIÓN DE CONTROL DE RIESGO'!$A$9:$AG$56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9" i="1" l="1"/>
  <c r="O59" i="1"/>
  <c r="P59" i="1"/>
  <c r="Q59" i="1"/>
  <c r="N60" i="1"/>
  <c r="O60" i="1"/>
  <c r="P60" i="1"/>
  <c r="Q60" i="1"/>
  <c r="N61" i="1"/>
  <c r="O61" i="1"/>
  <c r="P61" i="1"/>
  <c r="Q61" i="1"/>
  <c r="N62" i="1"/>
  <c r="O62" i="1"/>
  <c r="P62" i="1"/>
  <c r="Q62" i="1"/>
  <c r="N63" i="1"/>
  <c r="O63" i="1"/>
  <c r="P63" i="1"/>
  <c r="Q63" i="1"/>
  <c r="N64" i="1"/>
  <c r="O64" i="1"/>
  <c r="P64" i="1"/>
  <c r="Q64" i="1"/>
  <c r="N65" i="1"/>
  <c r="O65" i="1"/>
  <c r="P65" i="1"/>
  <c r="Q65" i="1"/>
  <c r="N66" i="1"/>
  <c r="O66" i="1"/>
  <c r="P66" i="1"/>
  <c r="Q66" i="1"/>
  <c r="N67" i="1"/>
  <c r="O67" i="1"/>
  <c r="P67" i="1"/>
  <c r="Q67" i="1"/>
  <c r="G58" i="8"/>
  <c r="G57" i="8"/>
  <c r="G56" i="8"/>
  <c r="G55" i="8"/>
  <c r="G54" i="8"/>
  <c r="G53" i="8"/>
  <c r="G52" i="8"/>
  <c r="G51" i="8"/>
  <c r="G50" i="8"/>
  <c r="G49" i="8"/>
  <c r="G48" i="8"/>
  <c r="G47" i="8"/>
  <c r="G46" i="8"/>
  <c r="G45" i="8"/>
  <c r="G44" i="8"/>
  <c r="G43" i="8"/>
  <c r="G42" i="8"/>
  <c r="G41" i="8"/>
  <c r="G40" i="8"/>
  <c r="G39" i="8"/>
  <c r="G38" i="8"/>
  <c r="G37" i="8"/>
  <c r="G8" i="8"/>
  <c r="B58" i="8"/>
  <c r="B57" i="8"/>
  <c r="B56" i="8"/>
  <c r="B55" i="8"/>
  <c r="B54" i="8"/>
  <c r="B53" i="8"/>
  <c r="B52" i="8"/>
  <c r="B51" i="8"/>
  <c r="B50" i="8"/>
  <c r="B49" i="8"/>
  <c r="B48" i="8"/>
  <c r="B47" i="8"/>
  <c r="B46" i="8"/>
  <c r="B45" i="8"/>
  <c r="B44" i="8"/>
  <c r="B43" i="8"/>
  <c r="B42" i="8"/>
  <c r="B41" i="8"/>
  <c r="B40" i="8"/>
  <c r="B39" i="8"/>
  <c r="B38" i="8"/>
  <c r="M58" i="8"/>
  <c r="F58" i="8"/>
  <c r="E58" i="8"/>
  <c r="C58" i="8"/>
  <c r="M57" i="8"/>
  <c r="F57" i="8"/>
  <c r="E57" i="8"/>
  <c r="C57" i="8"/>
  <c r="M56" i="8"/>
  <c r="F56" i="8"/>
  <c r="E56" i="8"/>
  <c r="C56" i="8"/>
  <c r="O59" i="5"/>
  <c r="P59" i="5" s="1"/>
  <c r="R59" i="5" s="1"/>
  <c r="S59" i="5" s="1"/>
  <c r="O58" i="5"/>
  <c r="P58" i="5" s="1"/>
  <c r="R58" i="5" s="1"/>
  <c r="S58" i="5" s="1"/>
  <c r="O57" i="5"/>
  <c r="P57" i="5" s="1"/>
  <c r="R57" i="5" s="1"/>
  <c r="S57" i="5" s="1"/>
  <c r="H50" i="4"/>
  <c r="D58" i="8" s="1"/>
  <c r="H49" i="4"/>
  <c r="D57" i="8" s="1"/>
  <c r="H48" i="4"/>
  <c r="D56" i="8" s="1"/>
  <c r="G50" i="4"/>
  <c r="G49" i="4"/>
  <c r="G48" i="4"/>
  <c r="D48" i="6" l="1"/>
  <c r="E48" i="6" s="1"/>
  <c r="D49" i="6"/>
  <c r="E49" i="6" s="1"/>
  <c r="F49" i="6" s="1"/>
  <c r="D50" i="6"/>
  <c r="E50" i="6" s="1"/>
  <c r="F50" i="6" s="1"/>
  <c r="G50" i="6"/>
  <c r="G49" i="6"/>
  <c r="K56" i="8"/>
  <c r="K58" i="8"/>
  <c r="K57" i="8"/>
  <c r="Q56" i="1" l="1"/>
  <c r="N56" i="1"/>
  <c r="N55" i="1"/>
  <c r="P56" i="1"/>
  <c r="F48" i="6"/>
  <c r="G48" i="6"/>
  <c r="O55" i="1"/>
  <c r="Q55" i="1"/>
  <c r="P55" i="1"/>
  <c r="O56" i="1"/>
  <c r="N58" i="1"/>
  <c r="O58" i="1"/>
  <c r="P58" i="1"/>
  <c r="Q58" i="1"/>
  <c r="N57" i="1"/>
  <c r="O57" i="1"/>
  <c r="P57" i="1"/>
  <c r="Q57" i="1"/>
  <c r="P54" i="1" l="1"/>
  <c r="N54" i="1"/>
  <c r="O54" i="1"/>
  <c r="Q54" i="1"/>
  <c r="H48" i="6" s="1"/>
  <c r="L56" i="8" s="1"/>
  <c r="H49" i="6"/>
  <c r="L57" i="8" s="1"/>
  <c r="H50" i="6"/>
  <c r="L58" i="8" s="1"/>
  <c r="O9" i="5" l="1"/>
  <c r="D9" i="6" s="1"/>
  <c r="E9" i="6" s="1"/>
  <c r="P9" i="5" l="1"/>
  <c r="O24" i="5" l="1"/>
  <c r="G33" i="8"/>
  <c r="G32" i="8"/>
  <c r="E49" i="8"/>
  <c r="O10" i="5"/>
  <c r="P10" i="5" s="1"/>
  <c r="O11" i="5"/>
  <c r="O12" i="5"/>
  <c r="P12" i="5" s="1"/>
  <c r="O13" i="5"/>
  <c r="P13" i="5" s="1"/>
  <c r="R13" i="5" s="1"/>
  <c r="S13" i="5" s="1"/>
  <c r="O14" i="5"/>
  <c r="P14" i="5" s="1"/>
  <c r="O15" i="5"/>
  <c r="P15" i="5" s="1"/>
  <c r="R15" i="5" s="1"/>
  <c r="S15" i="5" s="1"/>
  <c r="O16" i="5"/>
  <c r="O17" i="5"/>
  <c r="P17" i="5" s="1"/>
  <c r="R17" i="5" s="1"/>
  <c r="S17" i="5" s="1"/>
  <c r="O18" i="5"/>
  <c r="P18" i="5" s="1"/>
  <c r="O19" i="5"/>
  <c r="P19" i="5" s="1"/>
  <c r="R19" i="5" s="1"/>
  <c r="S19" i="5" s="1"/>
  <c r="O20" i="5"/>
  <c r="O21" i="5"/>
  <c r="O22" i="5"/>
  <c r="P22" i="5" s="1"/>
  <c r="O23" i="5"/>
  <c r="O25" i="5"/>
  <c r="O26" i="5"/>
  <c r="O27" i="5"/>
  <c r="O28" i="5"/>
  <c r="O29" i="5"/>
  <c r="O30" i="5"/>
  <c r="O32" i="5"/>
  <c r="O33" i="5"/>
  <c r="O34" i="5"/>
  <c r="O35" i="5"/>
  <c r="O36" i="5"/>
  <c r="O37" i="5"/>
  <c r="O38" i="5"/>
  <c r="O39" i="5"/>
  <c r="O40" i="5"/>
  <c r="O41" i="5"/>
  <c r="O42" i="5"/>
  <c r="O43" i="5"/>
  <c r="O44" i="5"/>
  <c r="O45" i="5"/>
  <c r="O46" i="5"/>
  <c r="O47" i="5"/>
  <c r="O48" i="5"/>
  <c r="O49" i="5"/>
  <c r="O50" i="5"/>
  <c r="O51" i="5"/>
  <c r="O52" i="5"/>
  <c r="O53" i="5"/>
  <c r="O54" i="5"/>
  <c r="O55" i="5"/>
  <c r="O56" i="5"/>
  <c r="M49" i="8"/>
  <c r="C36" i="8"/>
  <c r="M55" i="8"/>
  <c r="M54" i="8"/>
  <c r="M53" i="8"/>
  <c r="M52" i="8"/>
  <c r="M51" i="8"/>
  <c r="M50" i="8"/>
  <c r="H47" i="4"/>
  <c r="G47" i="4"/>
  <c r="H46" i="4"/>
  <c r="D54" i="8" s="1"/>
  <c r="G46" i="4"/>
  <c r="H45" i="4"/>
  <c r="D53" i="8" s="1"/>
  <c r="G45" i="4"/>
  <c r="H44" i="4"/>
  <c r="D52" i="8" s="1"/>
  <c r="G44" i="4"/>
  <c r="H43" i="4"/>
  <c r="D51" i="8" s="1"/>
  <c r="G43" i="4"/>
  <c r="H42" i="4"/>
  <c r="D50" i="8" s="1"/>
  <c r="G42" i="4"/>
  <c r="H41" i="4"/>
  <c r="D49" i="8" s="1"/>
  <c r="G41" i="4"/>
  <c r="F55" i="8"/>
  <c r="F54" i="8"/>
  <c r="F53" i="8"/>
  <c r="F52" i="8"/>
  <c r="F49" i="8"/>
  <c r="F50" i="8"/>
  <c r="F51" i="8"/>
  <c r="E55" i="8"/>
  <c r="E54" i="8"/>
  <c r="E53" i="8"/>
  <c r="E52" i="8"/>
  <c r="E51" i="8"/>
  <c r="E50" i="8"/>
  <c r="C55" i="8"/>
  <c r="C54" i="8"/>
  <c r="C53" i="8"/>
  <c r="C52" i="8"/>
  <c r="C51" i="8"/>
  <c r="C50" i="8"/>
  <c r="C49" i="8"/>
  <c r="G27" i="8"/>
  <c r="C35" i="8"/>
  <c r="M47" i="8"/>
  <c r="M48" i="8"/>
  <c r="F47" i="8"/>
  <c r="F48" i="8"/>
  <c r="E47" i="8"/>
  <c r="E48" i="8"/>
  <c r="C47" i="8"/>
  <c r="C48" i="8"/>
  <c r="H40" i="4"/>
  <c r="D48" i="8" s="1"/>
  <c r="G40" i="4"/>
  <c r="H39" i="4"/>
  <c r="D47" i="8" s="1"/>
  <c r="G39" i="4"/>
  <c r="M46" i="8"/>
  <c r="H38" i="4"/>
  <c r="D46" i="8" s="1"/>
  <c r="G38" i="4"/>
  <c r="F46" i="8"/>
  <c r="E46" i="8"/>
  <c r="C46" i="8"/>
  <c r="O31" i="5"/>
  <c r="M45" i="8"/>
  <c r="F45" i="8"/>
  <c r="E45" i="8"/>
  <c r="H37" i="4"/>
  <c r="D45" i="8" s="1"/>
  <c r="C45" i="8"/>
  <c r="G37" i="4"/>
  <c r="H36" i="4"/>
  <c r="D44" i="8" s="1"/>
  <c r="G36" i="4"/>
  <c r="M44" i="8"/>
  <c r="F44" i="8"/>
  <c r="E44" i="8"/>
  <c r="C44" i="8"/>
  <c r="M43" i="8"/>
  <c r="F43" i="8"/>
  <c r="E43" i="8"/>
  <c r="C43" i="8"/>
  <c r="H35" i="4"/>
  <c r="D43" i="8" s="1"/>
  <c r="G35" i="4"/>
  <c r="R10" i="5"/>
  <c r="S10" i="5" s="1"/>
  <c r="H34" i="4"/>
  <c r="D42" i="8" s="1"/>
  <c r="G34" i="4"/>
  <c r="H33" i="4"/>
  <c r="D41" i="8" s="1"/>
  <c r="G33" i="4"/>
  <c r="M42" i="8"/>
  <c r="M41" i="8"/>
  <c r="F42" i="8"/>
  <c r="E42" i="8"/>
  <c r="C42" i="8"/>
  <c r="F41" i="8"/>
  <c r="E41" i="8"/>
  <c r="C41" i="8"/>
  <c r="M40" i="8"/>
  <c r="F40" i="8"/>
  <c r="E40" i="8"/>
  <c r="C40" i="8"/>
  <c r="H32" i="4"/>
  <c r="D40" i="8" s="1"/>
  <c r="H31" i="4"/>
  <c r="D39" i="8" s="1"/>
  <c r="G32" i="4"/>
  <c r="G31" i="4"/>
  <c r="M39" i="8"/>
  <c r="F39" i="8"/>
  <c r="E39" i="8"/>
  <c r="C39" i="8"/>
  <c r="M38" i="8"/>
  <c r="M37" i="8"/>
  <c r="E38" i="8"/>
  <c r="E37" i="8"/>
  <c r="F38" i="8"/>
  <c r="C38" i="8"/>
  <c r="C37" i="8"/>
  <c r="M36" i="8"/>
  <c r="H30" i="4"/>
  <c r="D38" i="8" s="1"/>
  <c r="H29" i="4"/>
  <c r="D37" i="8" s="1"/>
  <c r="G30" i="4"/>
  <c r="G29" i="4"/>
  <c r="F37" i="8"/>
  <c r="B37" i="8"/>
  <c r="H28" i="4"/>
  <c r="D36" i="8" s="1"/>
  <c r="G28" i="4"/>
  <c r="G36" i="8"/>
  <c r="F36" i="8"/>
  <c r="E36" i="8"/>
  <c r="B36" i="8"/>
  <c r="G34" i="8"/>
  <c r="M35" i="8"/>
  <c r="M34" i="8"/>
  <c r="G35" i="8"/>
  <c r="F34" i="8"/>
  <c r="F35" i="8"/>
  <c r="E34" i="8"/>
  <c r="E35" i="8"/>
  <c r="C34" i="8"/>
  <c r="B34" i="8"/>
  <c r="B35" i="8"/>
  <c r="H26" i="4"/>
  <c r="D34" i="8" s="1"/>
  <c r="H27" i="4"/>
  <c r="D35" i="8" s="1"/>
  <c r="G26" i="4"/>
  <c r="G27" i="4"/>
  <c r="M32" i="8"/>
  <c r="E32" i="8"/>
  <c r="E33" i="8"/>
  <c r="C32" i="8"/>
  <c r="C33" i="8"/>
  <c r="B32" i="8"/>
  <c r="B33" i="8"/>
  <c r="F32" i="8"/>
  <c r="F33" i="8"/>
  <c r="H24" i="4"/>
  <c r="D32" i="8" s="1"/>
  <c r="H25" i="4"/>
  <c r="D33" i="8" s="1"/>
  <c r="G24" i="4"/>
  <c r="G25" i="4"/>
  <c r="B30" i="8"/>
  <c r="B31" i="8"/>
  <c r="H22" i="4"/>
  <c r="D30" i="8" s="1"/>
  <c r="H23" i="4"/>
  <c r="D31" i="8" s="1"/>
  <c r="G22" i="4"/>
  <c r="G23" i="4"/>
  <c r="M23" i="8"/>
  <c r="M24" i="8"/>
  <c r="M25" i="8"/>
  <c r="M26" i="8"/>
  <c r="M27" i="8"/>
  <c r="M28" i="8"/>
  <c r="M29" i="8"/>
  <c r="M30" i="8"/>
  <c r="M22" i="8"/>
  <c r="E23" i="8"/>
  <c r="E24" i="8"/>
  <c r="E25" i="8"/>
  <c r="E26" i="8"/>
  <c r="E27" i="8"/>
  <c r="E28" i="8"/>
  <c r="E29" i="8"/>
  <c r="E30" i="8"/>
  <c r="E31" i="8"/>
  <c r="C30" i="8"/>
  <c r="C31" i="8"/>
  <c r="C29" i="8"/>
  <c r="H21" i="4"/>
  <c r="D29" i="8" s="1"/>
  <c r="G21" i="4"/>
  <c r="G19" i="8"/>
  <c r="G20" i="8"/>
  <c r="G21" i="8"/>
  <c r="G22" i="8"/>
  <c r="G23" i="8"/>
  <c r="G24" i="8"/>
  <c r="G25" i="8"/>
  <c r="G26" i="8"/>
  <c r="G28" i="8"/>
  <c r="G29" i="8"/>
  <c r="G30" i="8"/>
  <c r="G31" i="8"/>
  <c r="F20" i="8"/>
  <c r="F21" i="8"/>
  <c r="F22" i="8"/>
  <c r="F23" i="8"/>
  <c r="F24" i="8"/>
  <c r="F25" i="8"/>
  <c r="F26" i="8"/>
  <c r="F27" i="8"/>
  <c r="F28" i="8"/>
  <c r="F29" i="8"/>
  <c r="F30" i="8"/>
  <c r="F31" i="8"/>
  <c r="F19" i="8"/>
  <c r="E20" i="8"/>
  <c r="E21" i="8"/>
  <c r="E22" i="8"/>
  <c r="E19" i="8"/>
  <c r="C20" i="8"/>
  <c r="C22" i="8"/>
  <c r="C23" i="8"/>
  <c r="C24" i="8"/>
  <c r="C25" i="8"/>
  <c r="C26" i="8"/>
  <c r="C27" i="8"/>
  <c r="C28" i="8"/>
  <c r="C19" i="8"/>
  <c r="B20" i="8"/>
  <c r="B22" i="8"/>
  <c r="B23" i="8"/>
  <c r="B24" i="8"/>
  <c r="B25" i="8"/>
  <c r="B26" i="8"/>
  <c r="B27" i="8"/>
  <c r="B28" i="8"/>
  <c r="B29" i="8"/>
  <c r="B19" i="8"/>
  <c r="A26" i="8"/>
  <c r="A27" i="8"/>
  <c r="A28" i="8"/>
  <c r="A20" i="8"/>
  <c r="A22" i="8"/>
  <c r="A23" i="8"/>
  <c r="A24" i="8"/>
  <c r="A25" i="8"/>
  <c r="A19" i="8"/>
  <c r="C10" i="8"/>
  <c r="H19" i="4"/>
  <c r="D27" i="8" s="1"/>
  <c r="H20" i="4"/>
  <c r="D28" i="8" s="1"/>
  <c r="G19" i="4"/>
  <c r="G20" i="4"/>
  <c r="H16" i="4"/>
  <c r="D24" i="8" s="1"/>
  <c r="H17" i="4"/>
  <c r="D25" i="8" s="1"/>
  <c r="H18" i="4"/>
  <c r="D26" i="8" s="1"/>
  <c r="G16" i="4"/>
  <c r="G17" i="4"/>
  <c r="G18" i="4"/>
  <c r="F9" i="8"/>
  <c r="F10" i="8"/>
  <c r="F11" i="8"/>
  <c r="F12" i="8"/>
  <c r="F13" i="8"/>
  <c r="F14" i="8"/>
  <c r="F15" i="8"/>
  <c r="F16" i="8"/>
  <c r="F17" i="8"/>
  <c r="F18" i="8"/>
  <c r="F8" i="8"/>
  <c r="G10" i="8"/>
  <c r="G11" i="8"/>
  <c r="G12" i="8"/>
  <c r="G13" i="8"/>
  <c r="G14" i="8"/>
  <c r="G15" i="8"/>
  <c r="G16" i="8"/>
  <c r="G17" i="8"/>
  <c r="G18" i="8"/>
  <c r="G9" i="8"/>
  <c r="E16" i="8"/>
  <c r="E17" i="8"/>
  <c r="E18" i="8"/>
  <c r="E10" i="8"/>
  <c r="E11" i="8"/>
  <c r="E12" i="8"/>
  <c r="E13" i="8"/>
  <c r="E14" i="8"/>
  <c r="E15" i="8"/>
  <c r="E9" i="8"/>
  <c r="E8" i="8"/>
  <c r="A10" i="8"/>
  <c r="A15" i="8"/>
  <c r="A8" i="8"/>
  <c r="B10" i="8"/>
  <c r="B15" i="8"/>
  <c r="B8" i="8"/>
  <c r="C15" i="8"/>
  <c r="C8" i="8"/>
  <c r="R12" i="5"/>
  <c r="S12" i="5" s="1"/>
  <c r="R14" i="5"/>
  <c r="S14" i="5" s="1"/>
  <c r="R18" i="5"/>
  <c r="S18" i="5" s="1"/>
  <c r="R22" i="5"/>
  <c r="S22" i="5" s="1"/>
  <c r="H15" i="4"/>
  <c r="D23" i="8" s="1"/>
  <c r="G15" i="4"/>
  <c r="H14" i="4"/>
  <c r="D22" i="8" s="1"/>
  <c r="G14" i="4"/>
  <c r="H13" i="4"/>
  <c r="D20" i="8" s="1"/>
  <c r="G13" i="4"/>
  <c r="H12" i="4"/>
  <c r="D19" i="8" s="1"/>
  <c r="G12" i="4"/>
  <c r="H11" i="4"/>
  <c r="D15" i="8" s="1"/>
  <c r="G11" i="4"/>
  <c r="H10" i="4"/>
  <c r="D10" i="8" s="1"/>
  <c r="G10" i="4"/>
  <c r="H9" i="4"/>
  <c r="D8" i="8" s="1"/>
  <c r="G9" i="4"/>
  <c r="S11" i="1"/>
  <c r="R11" i="1"/>
  <c r="Q11" i="1"/>
  <c r="P11" i="1"/>
  <c r="O11" i="1"/>
  <c r="S10" i="1"/>
  <c r="R10" i="1"/>
  <c r="Q10" i="1"/>
  <c r="P10" i="1"/>
  <c r="O10" i="1"/>
  <c r="S9" i="1"/>
  <c r="R9" i="1"/>
  <c r="Q9" i="1"/>
  <c r="P9" i="1"/>
  <c r="O9" i="1"/>
  <c r="S8" i="1"/>
  <c r="R8" i="1"/>
  <c r="Q8" i="1"/>
  <c r="P8" i="1"/>
  <c r="O8" i="1"/>
  <c r="S7" i="1"/>
  <c r="R7" i="1"/>
  <c r="Q7" i="1"/>
  <c r="P7" i="1"/>
  <c r="O7" i="1"/>
  <c r="R9" i="5"/>
  <c r="S9" i="5" s="1"/>
  <c r="G9" i="6"/>
  <c r="D55" i="8" l="1"/>
  <c r="D45" i="6"/>
  <c r="E45" i="6" s="1"/>
  <c r="P54" i="5"/>
  <c r="R54" i="5" s="1"/>
  <c r="S54" i="5" s="1"/>
  <c r="D41" i="6"/>
  <c r="E41" i="6" s="1"/>
  <c r="P50" i="5"/>
  <c r="R50" i="5" s="1"/>
  <c r="S50" i="5" s="1"/>
  <c r="D37" i="6"/>
  <c r="P46" i="5"/>
  <c r="R46" i="5" s="1"/>
  <c r="S46" i="5" s="1"/>
  <c r="D33" i="6"/>
  <c r="P42" i="5"/>
  <c r="R42" i="5" s="1"/>
  <c r="S42" i="5" s="1"/>
  <c r="D29" i="6"/>
  <c r="P38" i="5"/>
  <c r="R38" i="5" s="1"/>
  <c r="S38" i="5" s="1"/>
  <c r="D25" i="6"/>
  <c r="P34" i="5"/>
  <c r="R34" i="5" s="1"/>
  <c r="S34" i="5" s="1"/>
  <c r="D20" i="6"/>
  <c r="P29" i="5"/>
  <c r="R29" i="5" s="1"/>
  <c r="S29" i="5" s="1"/>
  <c r="D16" i="6"/>
  <c r="P25" i="5"/>
  <c r="R25" i="5" s="1"/>
  <c r="S25" i="5" s="1"/>
  <c r="D12" i="6"/>
  <c r="P20" i="5"/>
  <c r="R20" i="5" s="1"/>
  <c r="S20" i="5" s="1"/>
  <c r="D11" i="6"/>
  <c r="P16" i="5"/>
  <c r="R16" i="5" s="1"/>
  <c r="S16" i="5" s="1"/>
  <c r="D22" i="6"/>
  <c r="P31" i="5"/>
  <c r="R31" i="5" s="1"/>
  <c r="S31" i="5" s="1"/>
  <c r="D44" i="6"/>
  <c r="P53" i="5"/>
  <c r="R53" i="5" s="1"/>
  <c r="S53" i="5" s="1"/>
  <c r="D40" i="6"/>
  <c r="P49" i="5"/>
  <c r="R49" i="5" s="1"/>
  <c r="S49" i="5" s="1"/>
  <c r="D36" i="6"/>
  <c r="P45" i="5"/>
  <c r="R45" i="5" s="1"/>
  <c r="S45" i="5" s="1"/>
  <c r="D32" i="6"/>
  <c r="P41" i="5"/>
  <c r="R41" i="5" s="1"/>
  <c r="S41" i="5" s="1"/>
  <c r="D28" i="6"/>
  <c r="P37" i="5"/>
  <c r="R37" i="5" s="1"/>
  <c r="S37" i="5" s="1"/>
  <c r="D24" i="6"/>
  <c r="P33" i="5"/>
  <c r="R33" i="5" s="1"/>
  <c r="S33" i="5" s="1"/>
  <c r="D19" i="6"/>
  <c r="E19" i="6" s="1"/>
  <c r="P28" i="5"/>
  <c r="R28" i="5" s="1"/>
  <c r="S28" i="5" s="1"/>
  <c r="D14" i="6"/>
  <c r="E14" i="6" s="1"/>
  <c r="P23" i="5"/>
  <c r="R23" i="5" s="1"/>
  <c r="S23" i="5" s="1"/>
  <c r="D10" i="6"/>
  <c r="P11" i="5"/>
  <c r="R11" i="5" s="1"/>
  <c r="S11" i="5" s="1"/>
  <c r="D47" i="6"/>
  <c r="P56" i="5"/>
  <c r="R56" i="5" s="1"/>
  <c r="S56" i="5" s="1"/>
  <c r="D43" i="6"/>
  <c r="P52" i="5"/>
  <c r="R52" i="5" s="1"/>
  <c r="S52" i="5" s="1"/>
  <c r="D39" i="6"/>
  <c r="P48" i="5"/>
  <c r="R48" i="5" s="1"/>
  <c r="S48" i="5" s="1"/>
  <c r="D35" i="6"/>
  <c r="P44" i="5"/>
  <c r="R44" i="5" s="1"/>
  <c r="S44" i="5" s="1"/>
  <c r="D31" i="6"/>
  <c r="P40" i="5"/>
  <c r="R40" i="5" s="1"/>
  <c r="S40" i="5" s="1"/>
  <c r="D27" i="6"/>
  <c r="P36" i="5"/>
  <c r="R36" i="5" s="1"/>
  <c r="S36" i="5" s="1"/>
  <c r="D23" i="6"/>
  <c r="P32" i="5"/>
  <c r="R32" i="5" s="1"/>
  <c r="S32" i="5" s="1"/>
  <c r="D18" i="6"/>
  <c r="P27" i="5"/>
  <c r="R27" i="5" s="1"/>
  <c r="S27" i="5" s="1"/>
  <c r="D46" i="6"/>
  <c r="P55" i="5"/>
  <c r="R55" i="5" s="1"/>
  <c r="S55" i="5" s="1"/>
  <c r="D42" i="6"/>
  <c r="P51" i="5"/>
  <c r="R51" i="5" s="1"/>
  <c r="S51" i="5" s="1"/>
  <c r="D38" i="6"/>
  <c r="P47" i="5"/>
  <c r="R47" i="5" s="1"/>
  <c r="S47" i="5" s="1"/>
  <c r="D34" i="6"/>
  <c r="P43" i="5"/>
  <c r="R43" i="5" s="1"/>
  <c r="S43" i="5" s="1"/>
  <c r="D30" i="6"/>
  <c r="P39" i="5"/>
  <c r="R39" i="5" s="1"/>
  <c r="S39" i="5" s="1"/>
  <c r="D26" i="6"/>
  <c r="P35" i="5"/>
  <c r="R35" i="5" s="1"/>
  <c r="S35" i="5" s="1"/>
  <c r="D21" i="6"/>
  <c r="P30" i="5"/>
  <c r="R30" i="5" s="1"/>
  <c r="S30" i="5" s="1"/>
  <c r="D17" i="6"/>
  <c r="P26" i="5"/>
  <c r="R26" i="5" s="1"/>
  <c r="S26" i="5" s="1"/>
  <c r="D13" i="6"/>
  <c r="E13" i="6" s="1"/>
  <c r="P21" i="5"/>
  <c r="R21" i="5" s="1"/>
  <c r="S21" i="5" s="1"/>
  <c r="D15" i="6"/>
  <c r="P24" i="5"/>
  <c r="R24" i="5" s="1"/>
  <c r="S24" i="5" s="1"/>
  <c r="F9" i="6"/>
  <c r="K8" i="8"/>
  <c r="E15" i="6" l="1"/>
  <c r="G15" i="6" s="1"/>
  <c r="E34" i="6"/>
  <c r="F34" i="6" s="1"/>
  <c r="K35" i="8"/>
  <c r="E27" i="6"/>
  <c r="G27" i="6" s="1"/>
  <c r="E10" i="6"/>
  <c r="F10" i="6" s="1"/>
  <c r="K44" i="8"/>
  <c r="E36" i="6"/>
  <c r="K52" i="8"/>
  <c r="E44" i="6"/>
  <c r="K15" i="8"/>
  <c r="E11" i="6"/>
  <c r="G11" i="6" s="1"/>
  <c r="E16" i="6"/>
  <c r="G16" i="6" s="1"/>
  <c r="K33" i="8"/>
  <c r="E25" i="6"/>
  <c r="K41" i="8"/>
  <c r="E33" i="6"/>
  <c r="G33" i="6" s="1"/>
  <c r="F41" i="6"/>
  <c r="G41" i="6"/>
  <c r="E26" i="6"/>
  <c r="G26" i="6" s="1"/>
  <c r="K26" i="8"/>
  <c r="E18" i="6"/>
  <c r="K51" i="8"/>
  <c r="E43" i="6"/>
  <c r="E28" i="6"/>
  <c r="G28" i="6" s="1"/>
  <c r="K38" i="8"/>
  <c r="E30" i="6"/>
  <c r="K54" i="8"/>
  <c r="E46" i="6"/>
  <c r="K39" i="8"/>
  <c r="E31" i="6"/>
  <c r="G31" i="6" s="1"/>
  <c r="K55" i="8"/>
  <c r="E47" i="6"/>
  <c r="K32" i="8"/>
  <c r="E24" i="6"/>
  <c r="F24" i="6" s="1"/>
  <c r="K40" i="8"/>
  <c r="E32" i="6"/>
  <c r="G32" i="6" s="1"/>
  <c r="K48" i="8"/>
  <c r="E40" i="6"/>
  <c r="F40" i="6" s="1"/>
  <c r="K30" i="8"/>
  <c r="E22" i="6"/>
  <c r="E12" i="6"/>
  <c r="G12" i="6" s="1"/>
  <c r="K28" i="8"/>
  <c r="E20" i="6"/>
  <c r="K37" i="8"/>
  <c r="E29" i="6"/>
  <c r="G29" i="6" s="1"/>
  <c r="K45" i="8"/>
  <c r="E37" i="6"/>
  <c r="G37" i="6" s="1"/>
  <c r="F45" i="6"/>
  <c r="G45" i="6"/>
  <c r="K25" i="8"/>
  <c r="E17" i="6"/>
  <c r="F17" i="6" s="1"/>
  <c r="K50" i="8"/>
  <c r="E42" i="6"/>
  <c r="E35" i="6"/>
  <c r="G35" i="6" s="1"/>
  <c r="E21" i="6"/>
  <c r="G21" i="6" s="1"/>
  <c r="K46" i="8"/>
  <c r="E38" i="6"/>
  <c r="E23" i="6"/>
  <c r="G23" i="6" s="1"/>
  <c r="E39" i="6"/>
  <c r="G39" i="6" s="1"/>
  <c r="G22" i="6"/>
  <c r="K10" i="8"/>
  <c r="F15" i="6"/>
  <c r="F25" i="6"/>
  <c r="K31" i="8"/>
  <c r="F12" i="6"/>
  <c r="K43" i="8"/>
  <c r="G20" i="6"/>
  <c r="F23" i="6"/>
  <c r="K47" i="8"/>
  <c r="K19" i="8"/>
  <c r="G17" i="6"/>
  <c r="F35" i="6"/>
  <c r="K24" i="8"/>
  <c r="K36" i="8"/>
  <c r="G40" i="6"/>
  <c r="K29" i="8"/>
  <c r="F26" i="6"/>
  <c r="F11" i="6"/>
  <c r="K34" i="8"/>
  <c r="G18" i="6"/>
  <c r="K27" i="8"/>
  <c r="G19" i="6"/>
  <c r="K49" i="8"/>
  <c r="G38" i="6"/>
  <c r="K42" i="8"/>
  <c r="K23" i="8"/>
  <c r="G13" i="6"/>
  <c r="K20" i="8"/>
  <c r="G14" i="6"/>
  <c r="K22" i="8"/>
  <c r="K53" i="8"/>
  <c r="F27" i="6"/>
  <c r="F29" i="6"/>
  <c r="F38" i="6"/>
  <c r="F37" i="6"/>
  <c r="F22" i="6"/>
  <c r="N15" i="1"/>
  <c r="P15" i="1"/>
  <c r="Q15" i="1"/>
  <c r="O15" i="1"/>
  <c r="Q47" i="1" l="1"/>
  <c r="F16" i="6"/>
  <c r="O21" i="1"/>
  <c r="Q21" i="1"/>
  <c r="F42" i="6"/>
  <c r="G42" i="6"/>
  <c r="F44" i="6"/>
  <c r="G44" i="6"/>
  <c r="N21" i="1"/>
  <c r="F21" i="6"/>
  <c r="O27" i="1" s="1"/>
  <c r="F28" i="6"/>
  <c r="F39" i="6"/>
  <c r="N45" i="1" s="1"/>
  <c r="P51" i="1"/>
  <c r="Q51" i="1"/>
  <c r="O51" i="1"/>
  <c r="N51" i="1"/>
  <c r="G10" i="6"/>
  <c r="O16" i="1" s="1"/>
  <c r="G34" i="6"/>
  <c r="N40" i="1" s="1"/>
  <c r="Q22" i="1"/>
  <c r="P21" i="1"/>
  <c r="G24" i="6"/>
  <c r="N30" i="1" s="1"/>
  <c r="F31" i="6"/>
  <c r="N37" i="1" s="1"/>
  <c r="F47" i="6"/>
  <c r="G47" i="6"/>
  <c r="G46" i="6"/>
  <c r="F46" i="6"/>
  <c r="G43" i="6"/>
  <c r="F43" i="6"/>
  <c r="O47" i="1"/>
  <c r="N47" i="1"/>
  <c r="P47" i="1"/>
  <c r="P43" i="1"/>
  <c r="Q43" i="1"/>
  <c r="O43" i="1"/>
  <c r="N43" i="1"/>
  <c r="P41" i="1"/>
  <c r="Q41" i="1"/>
  <c r="O41" i="1"/>
  <c r="N41" i="1"/>
  <c r="P44" i="1"/>
  <c r="Q44" i="1"/>
  <c r="O44" i="1"/>
  <c r="N44" i="1"/>
  <c r="P29" i="1"/>
  <c r="Q29" i="1"/>
  <c r="N29" i="1"/>
  <c r="O29" i="1"/>
  <c r="Q40" i="1"/>
  <c r="P23" i="1"/>
  <c r="Q23" i="1"/>
  <c r="N23" i="1"/>
  <c r="O23" i="1"/>
  <c r="P35" i="1"/>
  <c r="Q35" i="1"/>
  <c r="O35" i="1"/>
  <c r="N35" i="1"/>
  <c r="P32" i="1"/>
  <c r="Q32" i="1"/>
  <c r="N32" i="1"/>
  <c r="O32" i="1"/>
  <c r="P28" i="1"/>
  <c r="Q28" i="1"/>
  <c r="N28" i="1"/>
  <c r="O28" i="1"/>
  <c r="P33" i="1"/>
  <c r="Q33" i="1"/>
  <c r="O33" i="1"/>
  <c r="N33" i="1"/>
  <c r="N27" i="1"/>
  <c r="P46" i="1"/>
  <c r="Q46" i="1"/>
  <c r="O46" i="1"/>
  <c r="N46" i="1"/>
  <c r="P34" i="1"/>
  <c r="O34" i="1"/>
  <c r="Q34" i="1"/>
  <c r="N34" i="1"/>
  <c r="O17" i="1"/>
  <c r="Q17" i="1"/>
  <c r="P16" i="1"/>
  <c r="O18" i="1"/>
  <c r="Q18" i="1"/>
  <c r="N22" i="1"/>
  <c r="F33" i="6"/>
  <c r="P22" i="1"/>
  <c r="F32" i="6"/>
  <c r="O22" i="1"/>
  <c r="F20" i="6"/>
  <c r="N18" i="1"/>
  <c r="P18" i="1"/>
  <c r="G25" i="6"/>
  <c r="O31" i="1" s="1"/>
  <c r="P17" i="1"/>
  <c r="N17" i="1"/>
  <c r="G36" i="6"/>
  <c r="F36" i="6"/>
  <c r="F18" i="6"/>
  <c r="F30" i="6"/>
  <c r="G30" i="6"/>
  <c r="F14" i="6"/>
  <c r="Q20" i="1" s="1"/>
  <c r="F19" i="6"/>
  <c r="F13" i="6"/>
  <c r="Q19" i="1" s="1"/>
  <c r="H9" i="6"/>
  <c r="L8" i="8" s="1"/>
  <c r="O45" i="1" l="1"/>
  <c r="Q45" i="1"/>
  <c r="P45" i="1"/>
  <c r="H15" i="6"/>
  <c r="L23" i="8" s="1"/>
  <c r="Q30" i="1"/>
  <c r="N16" i="1"/>
  <c r="O37" i="1"/>
  <c r="P30" i="1"/>
  <c r="O30" i="1"/>
  <c r="Q16" i="1"/>
  <c r="Q48" i="1"/>
  <c r="O40" i="1"/>
  <c r="Q37" i="1"/>
  <c r="N48" i="1"/>
  <c r="O48" i="1"/>
  <c r="P48" i="1"/>
  <c r="P52" i="1"/>
  <c r="Q52" i="1"/>
  <c r="O52" i="1"/>
  <c r="N52" i="1"/>
  <c r="Q27" i="1"/>
  <c r="P27" i="1"/>
  <c r="P40" i="1"/>
  <c r="P37" i="1"/>
  <c r="P49" i="1"/>
  <c r="N49" i="1"/>
  <c r="Q49" i="1"/>
  <c r="O49" i="1"/>
  <c r="Q53" i="1"/>
  <c r="O53" i="1"/>
  <c r="P53" i="1"/>
  <c r="N53" i="1"/>
  <c r="O50" i="1"/>
  <c r="N50" i="1"/>
  <c r="Q50" i="1"/>
  <c r="P50" i="1"/>
  <c r="N31" i="1"/>
  <c r="Q31" i="1"/>
  <c r="H28" i="6"/>
  <c r="L36" i="8" s="1"/>
  <c r="P31" i="1"/>
  <c r="P38" i="1"/>
  <c r="Q38" i="1"/>
  <c r="O38" i="1"/>
  <c r="N38" i="1"/>
  <c r="P42" i="1"/>
  <c r="O42" i="1"/>
  <c r="Q42" i="1"/>
  <c r="N42" i="1"/>
  <c r="P26" i="1"/>
  <c r="Q26" i="1"/>
  <c r="N26" i="1"/>
  <c r="O26" i="1"/>
  <c r="P39" i="1"/>
  <c r="Q39" i="1"/>
  <c r="O39" i="1"/>
  <c r="N39" i="1"/>
  <c r="P36" i="1"/>
  <c r="Q36" i="1"/>
  <c r="O36" i="1"/>
  <c r="N36" i="1"/>
  <c r="P25" i="1"/>
  <c r="Q25" i="1"/>
  <c r="O25" i="1"/>
  <c r="N25" i="1"/>
  <c r="P24" i="1"/>
  <c r="Q24" i="1"/>
  <c r="N24" i="1"/>
  <c r="O24" i="1"/>
  <c r="H16" i="6"/>
  <c r="L24" i="8" s="1"/>
  <c r="H39" i="6"/>
  <c r="L47" i="8" s="1"/>
  <c r="H12" i="6"/>
  <c r="L19" i="8" s="1"/>
  <c r="H41" i="6"/>
  <c r="L49" i="8" s="1"/>
  <c r="H10" i="6"/>
  <c r="L10" i="8" s="1"/>
  <c r="H11" i="6"/>
  <c r="L15" i="8" s="1"/>
  <c r="H35" i="6"/>
  <c r="L43" i="8" s="1"/>
  <c r="H40" i="6"/>
  <c r="L48" i="8" s="1"/>
  <c r="H29" i="6"/>
  <c r="L37" i="8" s="1"/>
  <c r="H37" i="6"/>
  <c r="L45" i="8" s="1"/>
  <c r="H22" i="6"/>
  <c r="L30" i="8" s="1"/>
  <c r="H27" i="6"/>
  <c r="L35" i="8" s="1"/>
  <c r="P20" i="1"/>
  <c r="N20" i="1"/>
  <c r="O20" i="1"/>
  <c r="O19" i="1"/>
  <c r="P19" i="1"/>
  <c r="N19" i="1"/>
  <c r="H26" i="6"/>
  <c r="L34" i="8" s="1"/>
  <c r="H38" i="6"/>
  <c r="L46" i="8" s="1"/>
  <c r="H23" i="6"/>
  <c r="L31" i="8" s="1"/>
  <c r="H17" i="6"/>
  <c r="L25" i="8" s="1"/>
  <c r="H21" i="6" l="1"/>
  <c r="L29" i="8" s="1"/>
  <c r="H31" i="6"/>
  <c r="L39" i="8" s="1"/>
  <c r="H44" i="6"/>
  <c r="L52" i="8" s="1"/>
  <c r="H24" i="6"/>
  <c r="L32" i="8" s="1"/>
  <c r="H43" i="6"/>
  <c r="L51" i="8" s="1"/>
  <c r="H34" i="6"/>
  <c r="L42" i="8" s="1"/>
  <c r="H46" i="6"/>
  <c r="L54" i="8" s="1"/>
  <c r="H42" i="6"/>
  <c r="L50" i="8" s="1"/>
  <c r="H20" i="6"/>
  <c r="L28" i="8" s="1"/>
  <c r="H25" i="6"/>
  <c r="L33" i="8" s="1"/>
  <c r="H47" i="6"/>
  <c r="L55" i="8" s="1"/>
  <c r="H45" i="6"/>
  <c r="L53" i="8" s="1"/>
  <c r="H33" i="6"/>
  <c r="L41" i="8" s="1"/>
  <c r="H32" i="6"/>
  <c r="L40" i="8" s="1"/>
  <c r="H30" i="6"/>
  <c r="L38" i="8" s="1"/>
  <c r="H18" i="6"/>
  <c r="L26" i="8" s="1"/>
  <c r="H36" i="6"/>
  <c r="L44" i="8" s="1"/>
  <c r="H19" i="6"/>
  <c r="L27" i="8" s="1"/>
  <c r="H14" i="6"/>
  <c r="L22" i="8" s="1"/>
  <c r="H13" i="6"/>
  <c r="L2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tc={67291B15-2F31-4FFF-B2E3-107E249E0D98}</author>
  </authors>
  <commentList>
    <comment ref="G7" authorId="0" shapeId="0" xr:uid="{67291B15-2F31-4FFF-B2E3-107E249E0D98}">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Laura Fernanda Suarez Rincon</author>
    <author>Francisco Pizarro Rivera</author>
    <author>Diana Marcela Davila Rincón</author>
    <author>Andrea del Pilar Rojas Alvarez</author>
  </authors>
  <commentList>
    <comment ref="C6" authorId="0" shapeId="0" xr:uid="{2390C806-87FD-48E8-97E5-BFDC5BA6CD61}">
      <text>
        <r>
          <rPr>
            <b/>
            <sz val="9"/>
            <color indexed="81"/>
            <rFont val="Tahoma"/>
            <family val="2"/>
          </rPr>
          <t xml:space="preserve">Describa el evento de riesgo </t>
        </r>
      </text>
    </comment>
    <comment ref="D6" authorId="1" shapeId="0" xr:uid="{9CD1E3D8-5DA2-42F3-91D4-388F478AAFEA}">
      <text>
        <r>
          <rPr>
            <b/>
            <sz val="9"/>
            <color indexed="81"/>
            <rFont val="Tahoma"/>
            <family val="2"/>
          </rPr>
          <t>Marque con una X si el riesgo es interno</t>
        </r>
      </text>
    </comment>
    <comment ref="E6" authorId="0" shapeId="0" xr:uid="{746762D3-0AE7-4F3F-9F98-516B4EA49B95}">
      <text>
        <r>
          <rPr>
            <b/>
            <sz val="9"/>
            <color indexed="81"/>
            <rFont val="Tahoma"/>
            <family val="2"/>
          </rPr>
          <t>Marque con una X si el riesgo es externo</t>
        </r>
      </text>
    </comment>
    <comment ref="F6" authorId="0" shapeId="0" xr:uid="{0853DCBD-A01F-4987-A3DA-D86B77D6F90B}">
      <text>
        <r>
          <rPr>
            <b/>
            <sz val="9"/>
            <color indexed="81"/>
            <rFont val="Tahoma"/>
            <family val="2"/>
          </rPr>
          <t xml:space="preserve">Describa el procedimiento al cual esta asociado el riesgo
</t>
        </r>
      </text>
    </comment>
    <comment ref="F9" authorId="2" shapeId="0" xr:uid="{00000000-0006-0000-0200-000005000000}">
      <text>
        <r>
          <rPr>
            <b/>
            <sz val="9"/>
            <color indexed="81"/>
            <rFont val="Tahoma"/>
            <family val="2"/>
          </rPr>
          <t>Poner bien los codigos de los procedimientos: PD-FD-XX</t>
        </r>
      </text>
    </comment>
    <comment ref="C12" authorId="3" shapeId="0" xr:uid="{00000000-0006-0000-0200-000006000000}">
      <text>
        <r>
          <rPr>
            <b/>
            <sz val="9"/>
            <color rgb="FF000000"/>
            <rFont val="Tahoma"/>
            <family val="2"/>
          </rPr>
          <t>Diana Marcela Davila Rincón:</t>
        </r>
        <r>
          <rPr>
            <sz val="9"/>
            <color rgb="FF000000"/>
            <rFont val="Tahoma"/>
            <family val="2"/>
          </rPr>
          <t xml:space="preserve">
</t>
        </r>
        <r>
          <rPr>
            <b/>
            <i/>
            <u/>
            <sz val="9"/>
            <color rgb="FF000000"/>
            <rFont val="Tahoma"/>
            <family val="2"/>
          </rPr>
          <t>NOVEDADES</t>
        </r>
        <r>
          <rPr>
            <sz val="9"/>
            <color rgb="FF000000"/>
            <rFont val="Tahoma"/>
            <family val="2"/>
          </rPr>
          <t>: libranzas, descuentos por nómina, ordenes judiciales por embargo de alimentos, descuentos de Cooperativas o Fondos de Ahorro, entre otras.</t>
        </r>
      </text>
    </comment>
    <comment ref="F17" authorId="4" shapeId="0" xr:uid="{00000000-0006-0000-0200-000007000000}">
      <text>
        <r>
          <rPr>
            <b/>
            <sz val="9"/>
            <color indexed="81"/>
            <rFont val="Tahoma"/>
            <family val="2"/>
          </rPr>
          <t>Incluir el código del procedimiento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8" authorId="0" shapeId="0" xr:uid="{1E406FA8-D4FA-4FA7-A789-A01C1539348C}">
      <text>
        <r>
          <rPr>
            <b/>
            <sz val="9"/>
            <color rgb="FF000000"/>
            <rFont val="Tahoma"/>
            <family val="2"/>
          </rPr>
          <t>Ver tabla 1 en la hoja TABLAS DE INFORMACIÓN</t>
        </r>
      </text>
    </comment>
    <comment ref="C8" authorId="0" shapeId="0" xr:uid="{2B48EF68-08FE-4534-8E52-DDAC800EB25C}">
      <text>
        <r>
          <rPr>
            <b/>
            <sz val="9"/>
            <color indexed="81"/>
            <rFont val="Tahoma"/>
            <family val="2"/>
          </rPr>
          <t>Ingrese en cada fila las debilidades y amenazas encontradas en la matriz DOFA en la pestaña "Contexto Estrategico" relacionadas con el respectivo riesgo</t>
        </r>
      </text>
    </comment>
    <comment ref="D8" authorId="0" shapeId="0" xr:uid="{FBB90BFF-E844-44F4-B50A-038F4600C145}">
      <text>
        <r>
          <rPr>
            <b/>
            <sz val="9"/>
            <color indexed="81"/>
            <rFont val="Tahoma"/>
            <family val="2"/>
          </rPr>
          <t>Describa las posibles concecuencias de la materialización del evento de riesgo</t>
        </r>
      </text>
    </comment>
    <comment ref="E8" authorId="0" shapeId="0" xr:uid="{F948B6AD-289C-4BF1-B0BA-F7FB4774F123}">
      <text>
        <r>
          <rPr>
            <b/>
            <sz val="9"/>
            <color indexed="81"/>
            <rFont val="Tahoma"/>
            <family val="2"/>
          </rPr>
          <t>Ver tabla 2 en la hoja TABLAS DE INFORMACIÓN</t>
        </r>
      </text>
    </comment>
    <comment ref="F8" authorId="0" shapeId="0" xr:uid="{FE72FFFF-ED4B-4220-A55C-43FD87D898AF}">
      <text>
        <r>
          <rPr>
            <b/>
            <sz val="9"/>
            <color indexed="81"/>
            <rFont val="Tahoma"/>
            <family val="2"/>
          </rPr>
          <t>Ver tabla 3 en la hoja de TABLAS DE INFORMACIÓN</t>
        </r>
      </text>
    </comment>
    <comment ref="H8" authorId="0" shapeId="0" xr:uid="{329B33C5-126A-401E-9CC6-69C9DC2FA177}">
      <text>
        <r>
          <rPr>
            <b/>
            <sz val="9"/>
            <color indexed="81"/>
            <rFont val="Tahoma"/>
            <family val="2"/>
          </rPr>
          <t>Explicación en la tabla 4 de la hoja TABLAS DE INFORMACIÓN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 de Microsoft Office</author>
  </authors>
  <commentList>
    <comment ref="F8" authorId="0" shapeId="0" xr:uid="{2F4F6800-DF0E-40C6-A3C4-A2BB868A3F24}">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G8" authorId="0" shapeId="0" xr:uid="{C5B8E24A-2D0F-4679-9AB2-FB757F666C4F}">
      <text>
        <r>
          <rPr>
            <b/>
            <sz val="9"/>
            <color indexed="81"/>
            <rFont val="Tahoma"/>
            <family val="2"/>
          </rPr>
          <t>Ver tabla 6 de la hoja TABLAS DE INFORMACIÓN</t>
        </r>
      </text>
    </comment>
    <comment ref="H8" authorId="0" shapeId="0" xr:uid="{DB797768-9DAA-421C-824B-FEF0DC7988F0}">
      <text>
        <r>
          <rPr>
            <b/>
            <sz val="9"/>
            <color indexed="81"/>
            <rFont val="Tahoma"/>
            <family val="2"/>
          </rPr>
          <t xml:space="preserve">Describa al responsable de la implementación del control
</t>
        </r>
      </text>
    </comment>
    <comment ref="J8" authorId="0" shapeId="0" xr:uid="{7C973604-BC7B-4109-9CF8-D4E79EF11D9B}">
      <text>
        <r>
          <rPr>
            <b/>
            <sz val="9"/>
            <color rgb="FF000000"/>
            <rFont val="Tahoma"/>
            <family val="2"/>
          </rPr>
          <t>1 si no existe evidencia, 10 si existe evidencia contundente</t>
        </r>
      </text>
    </comment>
    <comment ref="L8" authorId="0" shapeId="0" xr:uid="{7281F712-08A5-4F5C-9440-53E704E7C25E}">
      <text>
        <r>
          <rPr>
            <b/>
            <sz val="9"/>
            <color rgb="FF000000"/>
            <rFont val="Tahoma"/>
            <family val="2"/>
          </rPr>
          <t xml:space="preserve">Seleccione la frecuencia de la implementación del control
</t>
        </r>
      </text>
    </comment>
    <comment ref="F51" authorId="1" shapeId="0" xr:uid="{00000000-0006-0000-0400-000006000000}">
      <text>
        <r>
          <rPr>
            <b/>
            <sz val="10"/>
            <color indexed="8"/>
            <rFont val="Tahoma"/>
            <family val="2"/>
          </rPr>
          <t>Usuario de Microsoft Office:</t>
        </r>
        <r>
          <rPr>
            <sz val="10"/>
            <color indexed="8"/>
            <rFont val="Tahoma"/>
            <family val="2"/>
          </rPr>
          <t xml:space="preserve">
</t>
        </r>
        <r>
          <rPr>
            <sz val="10"/>
            <color indexed="8"/>
            <rFont val="Tahoma"/>
            <family val="2"/>
          </rPr>
          <t>y a las demás entidades involucradas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8" authorId="0" shapeId="0" xr:uid="{BE7AC0D4-F641-49AA-B9A6-2209B0338006}">
      <text>
        <r>
          <rPr>
            <b/>
            <sz val="9"/>
            <color indexed="81"/>
            <rFont val="Tahoma"/>
            <family val="2"/>
          </rPr>
          <t xml:space="preserve">Seleccione si Sí o No el control afecta la probabilidad de que el riesgo se materialice
</t>
        </r>
      </text>
    </comment>
    <comment ref="C8" authorId="0" shapeId="0" xr:uid="{B5AFEAFB-9597-4BEA-8B13-340EA8E059A5}">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8" authorId="0" shapeId="0" xr:uid="{00000000-0006-0000-0600-000001000000}">
      <text>
        <r>
          <rPr>
            <b/>
            <sz val="9"/>
            <color indexed="81"/>
            <rFont val="Tahoma"/>
            <family val="2"/>
          </rPr>
          <t xml:space="preserve">seleccione el tipo de acción que se tomara sobre el riesgo residual
</t>
        </r>
      </text>
    </comment>
    <comment ref="C8" authorId="0" shapeId="0" xr:uid="{00000000-0006-0000-0600-000002000000}">
      <text>
        <r>
          <rPr>
            <b/>
            <sz val="9"/>
            <color indexed="81"/>
            <rFont val="Tahoma"/>
            <family val="2"/>
          </rPr>
          <t>Describa la acción que se tomara sobre el riesgo residual</t>
        </r>
      </text>
    </comment>
    <comment ref="D8" authorId="0" shapeId="0" xr:uid="{00000000-0006-0000-0600-000003000000}">
      <text>
        <r>
          <rPr>
            <b/>
            <sz val="9"/>
            <color indexed="81"/>
            <rFont val="Tahoma"/>
            <family val="2"/>
          </rPr>
          <t xml:space="preserve">Describa si hay o no un indicador relacionado a la implementación del control
</t>
        </r>
      </text>
    </comment>
    <comment ref="E8"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<sst xmlns="http://schemas.openxmlformats.org/spreadsheetml/2006/main" count="1526" uniqueCount="624">
  <si>
    <t>PROCESO:</t>
  </si>
  <si>
    <t>DIRECCIONAMIENTO SECTORIAL E INSTITUCIONAL</t>
  </si>
  <si>
    <t>CODIGO:</t>
  </si>
  <si>
    <t>F-DS</t>
  </si>
  <si>
    <t>VERSIÓN:</t>
  </si>
  <si>
    <t>DOCUMENTO:</t>
  </si>
  <si>
    <t>MATRIZ DE RIESGO DE PROCESOS</t>
  </si>
  <si>
    <t>FECHA APROBACIÓN:</t>
  </si>
  <si>
    <t xml:space="preserve">VALORACIÓN CON CONTROLES </t>
  </si>
  <si>
    <t>¿DISMINUYE?</t>
  </si>
  <si>
    <t>RIESGO #</t>
  </si>
  <si>
    <t>PROBABILIDAD</t>
  </si>
  <si>
    <t>IMPACTO</t>
  </si>
  <si>
    <t>PROMEDIO DE LA CALIFICACIÓN DE LOS CONTROLES</t>
  </si>
  <si>
    <t>SOLIDEZ DEL CONJUNTO DE LOS CONTROLES</t>
  </si>
  <si>
    <t>PROBABILIDAD DE OCURRENCIA CON CONTROLES</t>
  </si>
  <si>
    <t>IMPACTO DEL RIESGO CON CONTROLES</t>
  </si>
  <si>
    <t>ZONA DEL RIESGO RESIDUAL</t>
  </si>
  <si>
    <t>Directamente</t>
  </si>
  <si>
    <t>Indirectamente</t>
  </si>
  <si>
    <t>No Desminuye</t>
  </si>
  <si>
    <t>MATRIZ DE RIESGOS POR PROCESO INSTITUCIONAL DE LA SECRETARÍA DISTRITAL DE SEGURIDAD, CONVIVENCIA Y JUSTICIA</t>
  </si>
  <si>
    <t xml:space="preserve">PLAN DE TRATAMIENTO DEL RIESGO </t>
  </si>
  <si>
    <t>Riesgo #</t>
  </si>
  <si>
    <t>Riesgo</t>
  </si>
  <si>
    <t>Proceso</t>
  </si>
  <si>
    <t>Riesgo Inherente</t>
  </si>
  <si>
    <t>Causa</t>
  </si>
  <si>
    <t>Tipo de tratamiento de riesgo</t>
  </si>
  <si>
    <t>Control</t>
  </si>
  <si>
    <t>Soporte</t>
  </si>
  <si>
    <t>Responsable</t>
  </si>
  <si>
    <t>Periodicidad</t>
  </si>
  <si>
    <t>Evaluación global de los controles (sobre 100)</t>
  </si>
  <si>
    <t>Riesgo Residual</t>
  </si>
  <si>
    <t>Indicador</t>
  </si>
  <si>
    <t>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t>
  </si>
  <si>
    <t>Actas de reunión</t>
  </si>
  <si>
    <t>Jefe de la Oficina de Control Interno</t>
  </si>
  <si>
    <t>Trimestralmente</t>
  </si>
  <si>
    <t>Procesos fallados sin cumplir con los parametros de ley/procesos fallados</t>
  </si>
  <si>
    <t>Base de datos de seguimiento a los procesos y autos de nulidad</t>
  </si>
  <si>
    <t>Mensual</t>
  </si>
  <si>
    <t>Listas de asistencia y cronograma de trabajo</t>
  </si>
  <si>
    <t>Director de Recursos Fisicos y Gestión Documental</t>
  </si>
  <si>
    <t>Semestralmente</t>
  </si>
  <si>
    <t>Numero de perdidas de documentos</t>
  </si>
  <si>
    <t>Anual</t>
  </si>
  <si>
    <t>Actas de visita</t>
  </si>
  <si>
    <t>Autorizaciones de movimiento de archivos</t>
  </si>
  <si>
    <t>Encargado del apoyo a la supervisión del contrato de vigilancia</t>
  </si>
  <si>
    <t>Cada vez que se requiera</t>
  </si>
  <si>
    <t>Formato de préstamo documental y circulación de material</t>
  </si>
  <si>
    <t>Autorizaciones de movimiento de bienes</t>
  </si>
  <si>
    <t>Bienes desaparecidos de la entidad</t>
  </si>
  <si>
    <t>Socializaciones realizadas</t>
  </si>
  <si>
    <t>Almacenista General</t>
  </si>
  <si>
    <t>Semestral</t>
  </si>
  <si>
    <t>Formato de toma física y cronograma de toma física</t>
  </si>
  <si>
    <t>Formato de seguimiento de los bienes de la entidad</t>
  </si>
  <si>
    <t>Novedades registradas en el SIAP</t>
  </si>
  <si>
    <t>Auxiliar administrativo nomina</t>
  </si>
  <si>
    <t>Mensualmente</t>
  </si>
  <si>
    <t>Normograma de la Dirección Humana</t>
  </si>
  <si>
    <t>Auxiliar administrativo encargado del normograma</t>
  </si>
  <si>
    <t>Responsable de SGSST</t>
  </si>
  <si>
    <t>Listado de reporte de novedades y correos electronicos</t>
  </si>
  <si>
    <t>Equipo de novedades</t>
  </si>
  <si>
    <t>Documentación relacionada con la posesión del servidor público</t>
  </si>
  <si>
    <t>Responsable de encargos</t>
  </si>
  <si>
    <t>Formatos de consulta y prestamo documental</t>
  </si>
  <si>
    <t>Responsable de custodia de archivos</t>
  </si>
  <si>
    <t>Correos electronicos</t>
  </si>
  <si>
    <t>Abogados de apoyo jurídico de GH</t>
  </si>
  <si>
    <t>Evaluaciones de desempeño</t>
  </si>
  <si>
    <t>Encargado del proceso de evaluación y desempeño</t>
  </si>
  <si>
    <t>Formato: Control de validación    F-DS-79</t>
  </si>
  <si>
    <t>Análistas de los proyectos de inversión</t>
  </si>
  <si>
    <t>Actas de reunión de las mesas técnicas y correos electrónicos</t>
  </si>
  <si>
    <t>Jefe de la OAIEE</t>
  </si>
  <si>
    <t>correo electrónico con la solicitud de cargue y Logs de cargue de información</t>
  </si>
  <si>
    <t>Tikets cerrados</t>
  </si>
  <si>
    <t>Responsables de los servicios</t>
  </si>
  <si>
    <t>Lideres de desarrollo</t>
  </si>
  <si>
    <t xml:space="preserve">Matriz de seguimiento a los PQRs, correos electrónicos </t>
  </si>
  <si>
    <t>Encargados de la matriz de seguimiento a PQRs</t>
  </si>
  <si>
    <t>Cronogroma de los PQRs</t>
  </si>
  <si>
    <t xml:space="preserve">Lider de grupo de Ateción y Servicio al Ciudadano </t>
  </si>
  <si>
    <t>Acta de asignación de pabellones</t>
  </si>
  <si>
    <t>Junta de asignación de pabellones</t>
  </si>
  <si>
    <t>Libros de minuta</t>
  </si>
  <si>
    <t>Guardian del Grupo Canino</t>
  </si>
  <si>
    <t>Información registrada en el Secop (Sistema Electrónico de Contratación Pública)</t>
  </si>
  <si>
    <t>Abogado Gestión Humana</t>
  </si>
  <si>
    <t>Correos electrónicos,  archivos en excel, pdf´s  y carpeta virtual</t>
  </si>
  <si>
    <t>Profesional PAC</t>
  </si>
  <si>
    <t xml:space="preserve">Profesional </t>
  </si>
  <si>
    <t>El funcionario encargado de la dependencia adelanta el proceso de pago de la ARL de los contratistas nivel cinco y registra en la matriz los contratistas vinculados a ARL, esto para hacer el proceso de compartir el riesgo; en caso de no adelantar el tramite el supervisor se debe adelantar el registro y la gestion del pago, como evidencia queda la relacion de contratistas vinculados, su grado de riesgo y el soporte de pago de las obligaciones a cargo de la entidad</t>
  </si>
  <si>
    <t>Relación contratistas vinculados y soporte de pago</t>
  </si>
  <si>
    <t>El funcionario encargado de la elaboración de contratos incorpora en las minutas contractuales la clausula de confidencialidad en el manejo de información de la entidad, en caso de no incluirla el área jurídica hace la revisión final e incluye la clausula, como evidencia queda la clausula diseñada y el modelo tipo de contrato de prestacion de servicios</t>
  </si>
  <si>
    <t>Clausula y el modelo tipo de contrato.</t>
  </si>
  <si>
    <t>Registro en el libro de libertades y en el aplicativo SISIPEC web</t>
  </si>
  <si>
    <t>Profesional Universitario o Contratista</t>
  </si>
  <si>
    <t>Registroa aplicativo web y anotaciones en el respaldo de la boleta de libertad</t>
  </si>
  <si>
    <t xml:space="preserve">Ingreso a la Carcel Distrital de Varones y Anexo de Mujeres  de insumos o viveres que no cumplan con  las caracteristicas descritas por las normas del rotulado o de materias prima  que no cuente con las caracteristicas de calidad  sun la norma vigente. </t>
  </si>
  <si>
    <t xml:space="preserve">Fichas de recepción de alimentos </t>
  </si>
  <si>
    <t>Ingresar personas privadas de la libertdad a actividades validas para redencion de pena sin ser autorizadas  por la JETEE</t>
  </si>
  <si>
    <t xml:space="preserve">Acta de asignación </t>
  </si>
  <si>
    <t>Profesionales cuerpo colegiado</t>
  </si>
  <si>
    <t xml:space="preserve">Adulteracion o perdida de la hoja de vida  de la persona privada de la libertad. </t>
  </si>
  <si>
    <t xml:space="preserve">Registros Aplicativo SISIPEC web </t>
  </si>
  <si>
    <t>Publicar información no autorizada que genere desinformación en la opinión pública</t>
  </si>
  <si>
    <t>Conversaciones Whatsapp</t>
  </si>
  <si>
    <t>Diariamente</t>
  </si>
  <si>
    <t>Inoportunidad en la presentacion de informes de ley</t>
  </si>
  <si>
    <t>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t>
  </si>
  <si>
    <t>Actas de Comité</t>
  </si>
  <si>
    <t>Jefe Oficina Control Interno</t>
  </si>
  <si>
    <t>Presentar informes de Auditoria o seguimiento con resultados  sesgados,  erroneos, poco fiable o inconcluyentes.</t>
  </si>
  <si>
    <t>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t>
  </si>
  <si>
    <t>Revision de Informes y papeles de trabajo</t>
  </si>
  <si>
    <t>Lider Auditor</t>
  </si>
  <si>
    <t>Afectación psicosocial de los funcionarios y contratistas del CTP.</t>
  </si>
  <si>
    <t>El equipo psicosocial del CTP atiende de manera mensual la posible afectación emocional del personal que labora en el centro. Para ello, a manera preventiva, realiza acciones orientadas al manejo de stress y pausas activas, cuya realización se registra en actas.</t>
  </si>
  <si>
    <t xml:space="preserve">Actas </t>
  </si>
  <si>
    <t>Equipo Psicosocial del CTP</t>
  </si>
  <si>
    <t>Imposibilidad de implementar rutas de acceso a la justicia en los Sistemas Locales de Justicia por la ausencia de un marco normativo que consagre la participación de las entidades competentes.</t>
  </si>
  <si>
    <t>El Subsecretario de Acceso a la Justicia y/o el  Director de Acceso a la Justicia, de manera bimensual, desarrollarán actividades orientadas a la creación de un documento oficial (acto administrativo) a través del cual se establezcan los lineamientos estratégicos del Sistema Distrital de Justicia y los sectores /entidades que lo conforman. En caso que dicho acto administrativo no se suscriba, como evidencia  quedarán las actas de reunión  con la Oficina Jurídica de la SDSCJ y/o demás actores involucrados.</t>
  </si>
  <si>
    <t xml:space="preserve">Actas de reunión </t>
  </si>
  <si>
    <t>Subsecretario de Acceso a la Justicia/ Director Acceso a la Justicia</t>
  </si>
  <si>
    <t>Bimensualmente</t>
  </si>
  <si>
    <t>Dificultad en la implementación y análisis de efectos de las políticas, planes y programas relacionados con los mecanismos alternativos de solución de conflictos, específicamente de la Justicia Comunitaria, por el desconocimiento del programa implementado por la SDSCJ y por la resistencia de los Actores en adherirse a la Línea de fortalecimiento de la SDSCJ</t>
  </si>
  <si>
    <t>La Dirección de Acceso a la Justicia, a través de la Mesa Técnica Jurídica y Psicosocial de la Justicia Comunitaria, acompaña a los Actores de Justicia Comunitaria vinculados al programa de "Fortalecimiento de los mecanismos de Justicia Comunitaria y Solución Pacífica de Conflictos" a través de la implementación de planes y proyectos relacionados a la adecuada prestación de servicios de justicia comunitaria por parte de los Actores, el registro de información y su respectivo reporte. Para asegurarse que los actores estén cumpliendo con lo establecido en el documento de compromiso, el equipo territorial de la Mesa Técnica realiza reuniones y visitas a los Puntos de Atención comunitaria de manera bimensual.  En caso que los Actores de Justicia Comunitaria no cumplan con los estándares de calidad y reporte de información establecidos en el marco de los acuerdos suscritos con la SDSCJ, la Mesa Técnica realizará visitas y reuniones para evaluar la gravedad de la situación , las cuales quedan registradas en actas de reunión.</t>
  </si>
  <si>
    <t>Dificultad en la evaluación de las acciones territoriales de los Sistemas Locales de Justicia, por la posible baja apropiación de instrumentos e indicaciones por parte del equipo territorial de la Dirección de Acceso a la Justicia</t>
  </si>
  <si>
    <t>La Dirección de Acceso a la Justicia, verifica de manera semestral el cumplimiento del Plan de Acción con indicadores de seguimiento, el Plan de Acción armonizado con los compromisos laborales de los funcionarios de la DAJ y los Instructivos y matrices de reportes enviadas a los equipos territoriales, a través de verificación de reportes de actividades. En caso que se evidencie que dichos planes de acción no se estén cumpliendo, se procederá a dejar constancia de su no cumplimiento y a realizar reuniones de seguimiento con funcionarios y contratistas.</t>
  </si>
  <si>
    <t xml:space="preserve">Una constancia </t>
  </si>
  <si>
    <t>Interrupción o retraso en la prestación de los servicios de recepción, información y orientación de los ciudadanos en las casas de justicia de Bogotá.</t>
  </si>
  <si>
    <t xml:space="preserve">La Dirección de Acceso a la Justicia y su equipo territorial verifica de manera bimensual, que el equipo humano disponible para atención a los ciudadanos en Casas de Justicia (CRI y Recepción) sea suficiente y cuente con las herramientas técnicas y habilidades necesarias, revisando el documento de matriz de asignación de recurso humano de Casas de Justicia. En caso que se evidencie que el equipo humano es insuficiente para la atención de usuarios, la Dirección de Acceso a la Justicia realizará las gestiones necesarias para la contratación de personal adicional y/o realización de talleres o sesiones para resolución de dudas. </t>
  </si>
  <si>
    <t>Interrupción o retraso en la prestación de los servicios por parte de las entidades operadoras de las casas de justicia de Bogotá.</t>
  </si>
  <si>
    <t>La Dirección de Acceso a la Justicia realiza verificación bimestral al cumplimiento de las obligaciones establecidas en los convenios de asociación a través de la realización de comités técnicos de supervisión. En caso que se evidencie algún incumplimiento, se emitirá un informe a los niveles directivos de las entidades de las falencias en la prestación de los servicios por parte de sus funcionarios con solicitud de acciones de mejora.</t>
  </si>
  <si>
    <t>Solicitud de acciones de mejora</t>
  </si>
  <si>
    <t>Bimestral</t>
  </si>
  <si>
    <t>Falta de seguimiento a la implementación del medio “Traslado por Protección”.</t>
  </si>
  <si>
    <t>El equipo psicosocial del CTP verifica, de manera mensual, la implementación del "Traslado por protección" y "atención Psicológica" a la población trasladada. En caso de evidenciar alguna anomalía, se procederá a verificar la falla en el procedimiento de traslado dejando su respectiva constancia.</t>
  </si>
  <si>
    <t>IDENTIFICACIÓN DE RIESGOS</t>
  </si>
  <si>
    <t>PROCESO</t>
  </si>
  <si>
    <t>EVENTO DE RIESGO</t>
  </si>
  <si>
    <t>INTERNO</t>
  </si>
  <si>
    <t>EXTERNO</t>
  </si>
  <si>
    <t>PROCEDIMIENTO ASOCIADO AL RIESGO</t>
  </si>
  <si>
    <t>Control Interno Disciplinario</t>
  </si>
  <si>
    <t>Procesos disciplinarios desarrollados  y fallados sin cumplir con los parametros de ley.</t>
  </si>
  <si>
    <t>X</t>
  </si>
  <si>
    <t>PD-CID-2</t>
  </si>
  <si>
    <t>Gestión de Recursos Físicos y Documental</t>
  </si>
  <si>
    <t>Perdida o extravió documental.</t>
  </si>
  <si>
    <t>PD-FD-2 Administración de Archivos.
PD-FD-5 Administración, Control y Seguimiento de las Comunicaciones Oficiales Recibidas en la Ventanilla de Radicación.
PD-FD-8 Consulta y Préstamo Documental.
PD-FD-11 Transferencia Documental Primaria.</t>
  </si>
  <si>
    <t>Perdida y/o desaparición de los bienes al servicio de la Entidad.</t>
  </si>
  <si>
    <t>PD-FD-7 Recepción, Ingreso y Salida de Bienes.
PD-FD-10 Toma Física de Inventarios.
PD-FD-13 Traslado de Bienes al Servicio de la SSCJ.
PD-FD-14 Reintegro, Bajas y Destino Final de Bienes.</t>
  </si>
  <si>
    <t>Gestión Humana</t>
  </si>
  <si>
    <t>Suspensión de los servicios de seguridad social (Salud, ARL, Pensión, Cesantías, Caja de Compensación) para los servidores públicos de la Entidad</t>
  </si>
  <si>
    <t>Procedimiento Gestión de Situaciones Administrativas 
(PD-GH-4)</t>
  </si>
  <si>
    <t>Probabilidad de exposición a riesgos por  desconocimiento de la normatividad vigente para el Sistema de Gestión de la Seguridad y Salud en el Trabajo</t>
  </si>
  <si>
    <t>Decreto 1072 de 2015, Resolución 1111 de 2017</t>
  </si>
  <si>
    <t xml:space="preserve">Liquidación de la nómina sin el oportuno reporte de las novedades que se generan mensualmente. </t>
  </si>
  <si>
    <t>Procedimiento Gestión de Situaciones Administrativas
(PD-GH-4)
Instructivo Trámite Retiro de Cesantías Parciales – Fondos Públicos y Privados  (I-GH-11)</t>
  </si>
  <si>
    <t>Nombrar, encargar o posesionar a un servidor que no cumpla con los requisitos establecidos en el Manual de Funciones de la SCJ</t>
  </si>
  <si>
    <t>Instructivo Provisión Transitoria de Empleos de Carrera en Vcancia Definitiva o Temporal a través de Encargo
(I-GH-1)</t>
  </si>
  <si>
    <t>Sustracción de información de las historias laborales</t>
  </si>
  <si>
    <t>Instructivo Administración de Historias Laborales 
(I-GH-12)</t>
  </si>
  <si>
    <t>Emitir conceptos jurídicos no ajustados a la ley.</t>
  </si>
  <si>
    <t>Procedimiento Gestión de Situaciones Administrativas
(PD-GH-4)</t>
  </si>
  <si>
    <t>Alteración de las evaluaciones de desempeño laboral durante el proceso de revisión.</t>
  </si>
  <si>
    <t>Acuerdo 565 de 2016 
Comisión Nacional del Servicio Civil
Instructivo Administración de Historias Laborales 
(I-GH-12)</t>
  </si>
  <si>
    <t>Direccionamiento Sectorial e Institucional</t>
  </si>
  <si>
    <t xml:space="preserve">Dar el visto bueno a estudios previos  que no cumplen con la información requerida de:
• Número del estudio previo en SISCO
• Proyecto de inversión
• Objeto
• Valor
• Meta plan de desarrollo y meta proyecto de inversión
</t>
  </si>
  <si>
    <t>PD-DS-3-Viabilidad Presupuestal</t>
  </si>
  <si>
    <t>Gestión y Análisis de Información de S, C y AJ</t>
  </si>
  <si>
    <t>Incumplimiento en la entrega de información por parte de las entidades fuente</t>
  </si>
  <si>
    <t>PD-GI-1</t>
  </si>
  <si>
    <t>Información desactualizada  en la bodega de datos y en el Sistema de Información Geograficá SIG</t>
  </si>
  <si>
    <t>Gestión de Tecnología de Información</t>
  </si>
  <si>
    <t xml:space="preserve"> Interrupción en la prestación de los servicios de TIC</t>
  </si>
  <si>
    <t>Procedimiento Soclicitud y atención de servicios de Mesa de ayuda PD-GT-1</t>
  </si>
  <si>
    <t>Falla total o parcial e incumplimiento de las funcionalidades para los cuales fueron diseñados los sistemas de información que soportan las operaciones tanto en la gestión y publicación de información.</t>
  </si>
  <si>
    <t>Procedimiento Gestión de cambios de Tic PD-GT-2</t>
  </si>
  <si>
    <t>Atención y Servicio al Ciudadano</t>
  </si>
  <si>
    <t>Dejar abierta en la herramienta virtual "Bogotá Te Escucha - Sistema Distrital de Quejas y Soluciones" alguna PQRS.</t>
  </si>
  <si>
    <t>Peticiones, Quejas, Reclamos y Sugerencias - PQRS Código -              PD-AS-1</t>
  </si>
  <si>
    <t>Publicar extemporaneamente los Informes de PQRS en la página web de la entidad.</t>
  </si>
  <si>
    <t>Peticiones, Quejas, Reclamos y Sugerencias - PQRS Código -                PD-AS-1</t>
  </si>
  <si>
    <t>CD-Custodia y vigilacia para la seguridad</t>
  </si>
  <si>
    <t>Amotinamiento desorden, disturbio, revuelta, huelga, generados por las pernas privadas de la libertad.</t>
  </si>
  <si>
    <t>PD-CVS-2</t>
  </si>
  <si>
    <t>Ingreso de elementos y sustancias prohibidas al establecimiento Carcelario.</t>
  </si>
  <si>
    <t>PD-CVC-4</t>
  </si>
  <si>
    <t>El no cumpimiento de los requisitos establecidos en la etapa precontractual  del procedimiento de prestación de servicios profesionales y de apoyo a la gestión (elaboración de estudios previos)</t>
  </si>
  <si>
    <t>Manual de Contratación (Oficina Asesora Jurídica)                               MA-JC-1</t>
  </si>
  <si>
    <t>Gestión Financiera</t>
  </si>
  <si>
    <t>Deficiente ejecución del PAC</t>
  </si>
  <si>
    <t>Procedimiento Elaboración y Aprobación del PAC                                                   PD- GF- 6</t>
  </si>
  <si>
    <t xml:space="preserve">Se identifica, clasifica y se registra información contable en un rubro que no corresponda de forma involuntaria </t>
  </si>
  <si>
    <t>Procedimiento Gestión Contable                                                                        PD- GF- 4</t>
  </si>
  <si>
    <t>Gestión de Seguridad y Convivencia</t>
  </si>
  <si>
    <t>Incidentes, accidentes o amenazas en contra de Servidores de la Subsecretaría</t>
  </si>
  <si>
    <t xml:space="preserve">Dirección de Seguridad
Dirección de Prevención y Cultura Ciudadana </t>
  </si>
  <si>
    <t>Manejo Inadecuado de información confidencial.</t>
  </si>
  <si>
    <t>CD-Tramite Juridico para PPL</t>
  </si>
  <si>
    <t>Fuga de PPL por adulteración de la boleta de libertad</t>
  </si>
  <si>
    <t>PD-TJ-7</t>
  </si>
  <si>
    <t>Ejecutar una orden de libertad emitida por un juzgado sin realizar los debidos controles dictados por el reglamento</t>
  </si>
  <si>
    <t>CD-Atención Integral para PPL</t>
  </si>
  <si>
    <t>PD-AIB-3</t>
  </si>
  <si>
    <t>PD-AIB-2</t>
  </si>
  <si>
    <t>PD-TJ-3</t>
  </si>
  <si>
    <t>Gestión de Comunicaciones</t>
  </si>
  <si>
    <t>PD-GC-02 Generación de Contenidos Informativos</t>
  </si>
  <si>
    <t>Seguimiento y Monitoreo al Sistema de Control Interno</t>
  </si>
  <si>
    <t>Auditoría Interna PD-SM-1</t>
  </si>
  <si>
    <t xml:space="preserve">Acceso y Fortalecimiento a la Justicia </t>
  </si>
  <si>
    <t>PD-AJ 4 Acciones de Atención Social, Preventivas y Pedagógicas en el CTP</t>
  </si>
  <si>
    <t xml:space="preserve">PD-AJ-7 - Implementación de Plan de Acción de Acceso a la Justicia, en el Marco del SDJ </t>
  </si>
  <si>
    <t xml:space="preserve">PD-AJ-6 - Fortalecimiento y Acompañamiento de la Justicia Comunitaria </t>
  </si>
  <si>
    <t xml:space="preserve">PD-AJ-7 - Implementación de Plan de Acción de Acceso a la Justicia, en el Marco del SDJ 
</t>
  </si>
  <si>
    <t>PD-AJ-1 Implementación del Programa de Casas de Justicia en el marco del Sistema Distrital de Justicia</t>
  </si>
  <si>
    <t>ANALISIS DE RIESGOS</t>
  </si>
  <si>
    <t>TIPO DE RIESGO</t>
  </si>
  <si>
    <t>CAUSAS</t>
  </si>
  <si>
    <t>CONSECUENCIAS</t>
  </si>
  <si>
    <t>PROBABILIDAD DE OCURRENCIA</t>
  </si>
  <si>
    <t>IMPACTO SIN CONTROLES</t>
  </si>
  <si>
    <t>NIVEL DE RIESGO INHERENTE</t>
  </si>
  <si>
    <t>ZONA DE RIESGO INHERENTE</t>
  </si>
  <si>
    <t>Cumplimiento</t>
  </si>
  <si>
    <t>*Limitación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t>
  </si>
  <si>
    <t>El incumplimiento de los fines de la actuación disciplinaria que deriva en impunidad frente las actuaciones irregulares de los servidores públicos de la entidad</t>
  </si>
  <si>
    <t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</si>
  <si>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 Fallas en la oportunidad en la respuesta a los ciudadanos. 
* Indisponibilidad en la información. 
* Errores en información entregada a la ciudadanía. 
* Vulnerar el derecho a la privacidad de la información. 
* Fraudes, Acciones ilícitas.</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</si>
  <si>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</si>
  <si>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</si>
  <si>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 Falta de oportunidad en el reporte de novedades tanto por parte de los servidores públicos como por parte de la Secretaría (Nómina).</t>
  </si>
  <si>
    <t>* Suspensión temporal de los servicios de seguridad social a los servidores públicos
* Sanciones a la Entidad por parte de la Unidad de Gestión Pensional y Parafiscales - UGPP</t>
  </si>
  <si>
    <t>* Desconocimiento de la normatividad
* Falta de recursos para dar cumplimiento a la normatividad</t>
  </si>
  <si>
    <t>* Sanciones a la Entidad
* Exposición a riesgos asociados a la Seguridad y Salud en el Trabajo</t>
  </si>
  <si>
    <t>1. La no aportunidad en la entrega de las novedades en las fechas establecidas</t>
  </si>
  <si>
    <t>* La afectación del pago de la nomina al servidor.
* No aprobación de la libranza para el servidor.
* Sanciones disciplinarias para la entidad, para el servidor que ingresa las novedades y el jefe del area</t>
  </si>
  <si>
    <t>1. Incumplimiento de la normatividad que regula el tema</t>
  </si>
  <si>
    <t>Sanciones disciplinarias o administrativas a los funcionarios implicados en el proceso</t>
  </si>
  <si>
    <t xml:space="preserve">1. Inadecuado manejo de controles de seguridad de la información </t>
  </si>
  <si>
    <t>Sanciones disciplinarias a los funcionarios implicados en el inadecuado manejo de la información y pérdida de la información</t>
  </si>
  <si>
    <t>1. Desconocimiento de las normas laborales, la constitución , la ley y regulación sobre el tema laboral</t>
  </si>
  <si>
    <t>* Acciones jurídicas o demandas laborales en contra de la SCJ, que podrían generar indeminzacones laborales, reintegros, salarios, liquidación de prestaciones sociales</t>
  </si>
  <si>
    <t>1. Manipulación de la información en la consolidación de los archivos de evaluaciones de desempeño laboral</t>
  </si>
  <si>
    <t>* Acceso indebido a los beneficios de programas de bienestar e incentivos y encargos.
* Sanciones disciplinarias y penales a los funcionarios implicados.</t>
  </si>
  <si>
    <t>*Errores en la revisión de los requisitos documentales de los estudios previos</t>
  </si>
  <si>
    <t>*Posible apertura de proceso disciplinario al funcionario encargado de la revisión, dependiendo de la gravedad del error en los estudios previos que fue pasado por alto</t>
  </si>
  <si>
    <t>Operativo</t>
  </si>
  <si>
    <t>La falta de protocolos de información concertados con entidades fuente de información en materia de seguridad, convivencia y justicia.</t>
  </si>
  <si>
    <t>No contar con la información primaria que permita el cargue de información.</t>
  </si>
  <si>
    <t>No realizar oportunamente los procesos de cargue de información estadística y geografica</t>
  </si>
  <si>
    <t>Perdida de oportunidad en el suministro de información de calidad a usuarios internos y externos, e impacto negativo en la toma de desiciones a nivel estratégico</t>
  </si>
  <si>
    <t>Tecnológico</t>
  </si>
  <si>
    <t>*Falta definir e implementar procedimientos de TI
*Obsolecencia de la infraestructura tecnologica (Hardware y Sistemas de información). 
*Falta de monitoreo periodico sobre la operación de la infraestructura de tecnología de información.
*Falta de mantenimiento preventivo y/o correctivo de los equipos y software de la infraestructura de tecnología de información y de telecomunicaciones.</t>
  </si>
  <si>
    <t>*Implementación inadecuada de los servicios tecnologicos
*Fallas de hadware y sofware en la infraestructura de TI, afectando el acceso a los aplicativos de la SCJ  por parte de los procesos institucionales 
*Falla en la prestación de los servicios tecnologicos de la secretaría
*Error en la prestación de los servicios por parte de los servicios tecnologicos</t>
  </si>
  <si>
    <t>Seguridad Digital</t>
  </si>
  <si>
    <t>*Falta definir e implementar procedimientos en Desarrollo y Mantenimiento de Sistemas de Información
*Falta de monitoreo periódico sobre el rendimiento de los Sistemas de Información
*Falta de profesionales para desarrollo de los Sistemas de Información
*Accesos indebidos a los sistemas de información que permitan afectación de las funcionalidades</t>
  </si>
  <si>
    <t>*Fallas o falta de cumplimiento de las funciones de los Sistemas de Información en los requerimientos realizados por las áreas de la Secretaría
*Inconvenientes en el rendimiento de los sistemas de información
*Tiempos altos en respuesta relacionados a Sistemas de Información para las áreas solicitantes
* fuga, daño o alteración de la información deliberada o no.</t>
  </si>
  <si>
    <t xml:space="preserve">Falta de seguimiento a los servidores responsables de digitalizar la respuesta en ORFEO para realizar el cierre de las PQRS en la plataforma distrital "Bogotá Te Escucha - Sistema Distrital de Quejas y Soluciones" </t>
  </si>
  <si>
    <t>Sanción disciplinaria, perdida legitimidad, mala percepción de la imagen, proceso legal.</t>
  </si>
  <si>
    <t>Falta de seguimiento para la publicación de los Informes de PQRS en la página web de la entidad.</t>
  </si>
  <si>
    <t>operativos en los pabellones, decomiso de sustancias Psicoactivas. La totacion de los PPL en los pabellones.</t>
  </si>
  <si>
    <t xml:space="preserve">Penales  y Diciplinarias </t>
  </si>
  <si>
    <t>Permitir el ingreso de sustancias prohibidas al establecimiento carcelario.* No realizar los debidos controles para impedir el ingreso de sustancias Prohibidas.</t>
  </si>
  <si>
    <t>Judicializacion  de la persona que se encuentra la sustancia Prohibida * Proceso Diciplinario para el servidor publico que permita el ingreso.</t>
  </si>
  <si>
    <t>Desconocimiento técnico que impida la elaboración del documento y la adecuada verificación previa para el cumplimiento de los reqiuisitos exigidos</t>
  </si>
  <si>
    <t>* Contratación de personal, servicios o bienes no idóneo para la prestación del servicio para el cumplimiento de la misionalidad de la entidad.                                                                       * Selección inadecuada de un proveedor.</t>
  </si>
  <si>
    <t>No disponibilidad  de PAC</t>
  </si>
  <si>
    <t>*Multas y sanciones                                                                                *Proceso Disciplinario</t>
  </si>
  <si>
    <t xml:space="preserve">Que los estados financieros no reflejen la realidad ecónomica y financiera de la entidad </t>
  </si>
  <si>
    <t>*Generación de hallazgos con incidencia de carácter administrativo, fiscal, disciplinario y/o penal.         *Afectación a la calificación del desempeño de la entidad en el distrito.</t>
  </si>
  <si>
    <t xml:space="preserve">* Falta de Protocolos de actuación para el equipo territorial en caso de presentarse eventos fortuitos y adversos 
 * Exposición permanente en territorios  con problemáticas complejas
</t>
  </si>
  <si>
    <t xml:space="preserve">* Procesos penales , disciplinarios, jurídicos y sancionatorios </t>
  </si>
  <si>
    <t xml:space="preserve">* Desconocimiento de los parámetros del tipo de información que se puede divulgar
 </t>
  </si>
  <si>
    <t xml:space="preserve">* Poner en riesgo la correcta ejecución de  planes, actividades e intervenciones
* Fuga de Información de carácter reservado </t>
  </si>
  <si>
    <t xml:space="preserve">Adulteración orden de libertad </t>
  </si>
  <si>
    <t>Disciplinarias, penales</t>
  </si>
  <si>
    <t>No verificaciòn con el juzgado de la orden de libertad</t>
  </si>
  <si>
    <t>No verificacion por parte del personal encargado de hacer la revision de los viveres que ingresan.</t>
  </si>
  <si>
    <t>Penales y Diciplinarias y multas por incumpliento del contrato al operador de alimento.</t>
  </si>
  <si>
    <t>Ingresar a las personas privadas de la libertad,que se encuentren en el establecimiento carcelario a las actividades validas para la redencion de pena,sin ser evaluadas por la JETTE.</t>
  </si>
  <si>
    <t xml:space="preserve">* No se le podra validar la redencion  de  pena a  la persona privada de la libertad. </t>
  </si>
  <si>
    <t>Que no exita controles  en lugar que se custodia  de las hojas de vida, y en aplicativo del SISIPEC web.</t>
  </si>
  <si>
    <t>Penales y Diciplinarias</t>
  </si>
  <si>
    <t>*No cumplir con los protocolos de revisión de la información.                                                *Inmediates de la información</t>
  </si>
  <si>
    <t>*Desinformación a los públicos de interés.               *Afectación de la imagen de la Entidad.</t>
  </si>
  <si>
    <t>Fallas en la Planeación  que originan extemporaneidad en la entrega de los informes de ley</t>
  </si>
  <si>
    <t>Sanciones por parte de entes de Control</t>
  </si>
  <si>
    <t>De imagen</t>
  </si>
  <si>
    <t>*Transgresión derechos humanos personas trasladadas. 
*Carga emocional que los traslados trasmiten al personal del CTP.</t>
  </si>
  <si>
    <t xml:space="preserve">Posible afectación Psicosocial en los funcionarios, estrés, o enfermedades relacionadas a esté. </t>
  </si>
  <si>
    <t xml:space="preserve">La expedición de la normatividad que respalda la creación del Comité Distrital de Justicia y las Mesas Locales de Justicia, depende de la revisión y aprobación de la Alcaldía Mayor de Bogotá, la Secretaría Jurídica Distrital y otras entidades Distritales relacionadas con el acceso a la justicia. </t>
  </si>
  <si>
    <t>Imposibilidad de consolidar el Sistema Distrital de Justicia; incumplimiento de metas; retraso en gestiones territoriales del equipo.</t>
  </si>
  <si>
    <t>Los jueces de paz y conciliadores en equidad, dependen institucionalmente del Consejo Superior de la Judicatura y del Ministerio de Justicia y del Derecho, respectivamente. Los problemas estructurales de estas figuras dificulta una relación más armónica con los operadores.</t>
  </si>
  <si>
    <t xml:space="preserve">Subregistro de reporte de información de Justicia Comunitaria; imposibilidad de reportar cifras de atención de Justicia Comunitaria; desprestigio de la entidad con los ciudadanos y los operadores de justicia comunitaria; e investigaciones disciplinarias de los actores y operadores, debido al poco acompañamietno y autonomia de las figuras. </t>
  </si>
  <si>
    <t xml:space="preserve">Algunos funcionarios y contratistas de la Dirección de Acceso a la Justicia, necesitan fortalecer sus habilidades relacionadas con el uso de herramientas TICS y sistemas de información,  para adecuarse a la metodología de trabajo propuesta para el año 2018. </t>
  </si>
  <si>
    <t>Reprocesos en las actividades territoriales y en el nivel central; subregistro de información cualiutativa y cuantitativa; dificultad en el análisis de indicadores; e incumpliemiento de metas propuestas en el Plan de Acción Territorial</t>
  </si>
  <si>
    <t xml:space="preserve">Falta de recurso humano de la SDSCJ para atender los centros de recepción e información (CRI) de las casas de justicia.
Falta de capacitación del recurso humano de la SDSCJ para brindar un adecuado servicio en los centros de recepción e información (CRI) de las casas de justicia. 
</t>
  </si>
  <si>
    <t>Peticiones, quejas y reclamos de los ciudadanos.
Insatisfacción de los ciudadanos con el servicio prestado en las casas de justicia.
Afectación de la imagen del programa de casas de justicia.</t>
  </si>
  <si>
    <t xml:space="preserve">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
</t>
  </si>
  <si>
    <t>Peticiones, quejas y reclamos de los ciudadanos relacionadas con el incumplimiento de horarios por parte de las entidades operadoras.
Intermitencia en la atención a los ciudadanos.
Servicios de justicia de baja calidad por insuficiencia de personal de las entidades operadoras, disponible para atender a los ciudadanos.
Insatisfacción de los ciudadanos con el servicio prestado en las casas de justicia.
Afectación de la imagen del programa de casas de justicia.</t>
  </si>
  <si>
    <t>*Transgresión derechos humanos personas trasladadas. 
*Privación injusta de la libertad 
*Privación ilegal de la libertad</t>
  </si>
  <si>
    <t xml:space="preserve">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
</t>
  </si>
  <si>
    <t>F-DS-</t>
  </si>
  <si>
    <t>VALORACIÓN DEL RIESGO</t>
  </si>
  <si>
    <t>DILIGENCIAMIENTO POR PARTE DEL LIDER OPERATIVO DEL PROCESO</t>
  </si>
  <si>
    <t>DILIGENCIAMIENTO POR PARTE DEL ADMINISTRADOR DEL RIESGO OAP</t>
  </si>
  <si>
    <t>CONTROL #</t>
  </si>
  <si>
    <t>TIPO DE ACCIÓN</t>
  </si>
  <si>
    <t>CAUSA MITIGADA</t>
  </si>
  <si>
    <t>NOMBRE DEL CONTROL</t>
  </si>
  <si>
    <t>TIPO DE CONTROL</t>
  </si>
  <si>
    <t>RESPONSABLE DEL CONTROL</t>
  </si>
  <si>
    <t>¿EL RESPONSABLE DE LA IMPLEMENTACIÓN ES EL ADECUADO?</t>
  </si>
  <si>
    <t>EVIDENCIA DE LA EJECUCIÓN DEL CONTROL</t>
  </si>
  <si>
    <t>¿LA FUENTE DE INFORACIÓN QUE SE UTILIZA EN EL DESARROLLO DEL CONTROL ES CONFIABLE?</t>
  </si>
  <si>
    <t>¿LAS DEVIACIONES, OBSERVACIONES O DIFERENCIAS SON INVESTIGADAS Y RESUELTAS DE MANERA OPORTUNA?</t>
  </si>
  <si>
    <t>¿LA PERIODICIDAD DE LA APLICACIÓN DEL CONTROL ES LA ADECUADA?</t>
  </si>
  <si>
    <t>INDICADOR</t>
  </si>
  <si>
    <t>VALORACIÓN DEL CONTROL</t>
  </si>
  <si>
    <t>CALIFICACIÓN DEL DISEÑO DEL CONTROL</t>
  </si>
  <si>
    <t>CALIFICACIÓN DE LA IMPLEMENTACIÓN</t>
  </si>
  <si>
    <t>SOLIDEZ INDIVIDUAL DEL CONTROL</t>
  </si>
  <si>
    <t>¿APLICA PLAN DE ACCIÓN PARA FORTALECER EL CONTROL?</t>
  </si>
  <si>
    <t>OBSERVACIONES</t>
  </si>
  <si>
    <t>Reducir el riesgo</t>
  </si>
  <si>
    <t>*Limitación en la obtención del acervo probatorio y debilidad en la argumentación de las decisiones en desarrollo del proceso disciplinario en primera instacia
*Falta de capacitación en levantamiento de pruebas en los servidores publicos designados en los procesos</t>
  </si>
  <si>
    <t>Preventivo</t>
  </si>
  <si>
    <t>Asignado</t>
  </si>
  <si>
    <t>Adecuada</t>
  </si>
  <si>
    <t>Completa</t>
  </si>
  <si>
    <t>SI</t>
  </si>
  <si>
    <t>Se investigan y se resuelven oportunamente</t>
  </si>
  <si>
    <t>Debil</t>
  </si>
  <si>
    <t>No se reportaron las evidencias de la implementación</t>
  </si>
  <si>
    <t>Mala notificación al indagado</t>
  </si>
  <si>
    <t>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t>
  </si>
  <si>
    <t>* Error humano en la recepción de documento por desconocimiento o incumplimiento del procedimeinto Administración y Control de las Comunicaciones Oficiales.
* Vandalismo.</t>
  </si>
  <si>
    <t>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t>
  </si>
  <si>
    <t>Número de perdidas de documentos</t>
  </si>
  <si>
    <t>Fuerte</t>
  </si>
  <si>
    <t xml:space="preserve">Cumple con los requisitos </t>
  </si>
  <si>
    <t>* Falta de Tablas de Retención Documental.</t>
  </si>
  <si>
    <t>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t>
  </si>
  <si>
    <t xml:space="preserve">* Controles insuficientes o inadecuados. 
*  Incumplimiento de las políticas y procedimientos de Gestión Documental. </t>
  </si>
  <si>
    <t>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t>
  </si>
  <si>
    <t xml:space="preserve">* Controles insuficientes o inadecuados. </t>
  </si>
  <si>
    <t>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t>
  </si>
  <si>
    <t xml:space="preserve">* Error humano en la ubicación del expediente luego de ser consultado. </t>
  </si>
  <si>
    <t>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t>
  </si>
  <si>
    <t>* Vandalismo.
* Inseguridad.</t>
  </si>
  <si>
    <t>El apoyo a la supervisión del contrato de vigilancia verifica cada vez que se requiera el traslado de archivos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</si>
  <si>
    <t>* Desconocimiento por parte de los funcionarios de lo establecido en las resoluciones y políticas.
* Accidentes con los bienes.
* Falta de conciencia de cuidado de los bienes muebles e inmuebles de la SSCJ por parte de los funcionarios.</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</si>
  <si>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t>
  </si>
  <si>
    <t>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t>
  </si>
  <si>
    <t>* Falta de conciencia de cuidado de los bienes muebles e inmuebles de la SSCJ por parte de los funcionarios.</t>
  </si>
  <si>
    <t>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t>
  </si>
  <si>
    <t>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retgistros en el aplicativo SIAP.</t>
  </si>
  <si>
    <t>Número de novedades cargadas en el SIAP</t>
  </si>
  <si>
    <t>En el tercer trimestre no se presentaron suspensiones en los servicios médicos de los servidores de la secretaria, ni en los servicios prestados por las demas entidades que manejan la Segurida Social.  
Adicionalmente, se cuenta con dos personas a cargo del procedimiento, adicional se actualizo el procedimiento de incapacidades.
Los soportes del ingreso oportuno de las novedades a la nomina y del reporte para pago de seguridad social, se pueden evidenciar en el aplicativo SIAP.</t>
  </si>
  <si>
    <t>*  Desconocimiento de la normatividad</t>
  </si>
  <si>
    <r>
      <t xml:space="preserve"> </t>
    </r>
    <r>
      <rPr>
        <sz val="10"/>
        <rFont val="Arial"/>
        <family val="2"/>
      </rPr>
      <t>El auxiliar administrativo encargado de la actualización del normograma y el responsable del SGSST, revisan trimestralmente la normatividad existente en este tema con el fin de mantenerlo actualizado y evitar situaciones de desconocimiento de la normatividad. Como evidencia queda la actualización del normograma de la Dirección de Gestión Humana, la cual se hace de acuerdo con el instructivo I-GH-13 Actualización y Control del Normograma de Gestión Humana.</t>
    </r>
  </si>
  <si>
    <t>Actualizaciones del normograma de SGSST</t>
  </si>
  <si>
    <t xml:space="preserve">Se adjuntan soportes de asistencia a capacitación y actualización en normatividad legal vigente para SGSST, de profesionales en esta área.
</t>
  </si>
  <si>
    <t>* Falta de recursos para dar cumplimiento a la normatividad</t>
  </si>
  <si>
    <t>El Responsable del SGSST, verifica el apoyo técnico de los profesionales de la ARL, validando la asesoría dada por ellos, permitiendo el cumplimiento de la normatividad.  Evidencia de esto, son las actas de las reuniones con el equipo de la ARL y las personas que apoyan el desarrollo del SGSST.</t>
  </si>
  <si>
    <t>Incompleta</t>
  </si>
  <si>
    <t>*Seguimiento al plan de trabajo a través de reuniones mensuales con el equipo de ARL Positiva. *Los soportes estan cargados en las carpetas de One Drive y corresponden al control.</t>
  </si>
  <si>
    <t>* La no aportunidad en la entrega de las novedades en las fechas establecidas</t>
  </si>
  <si>
    <t>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t>
  </si>
  <si>
    <t>Detectivo</t>
  </si>
  <si>
    <t xml:space="preserve">Número de liquidaciones </t>
  </si>
  <si>
    <t xml:space="preserve">Dentro de las politicas de operación tenemos, 
1-La recepcion de las novedades como : ingresos, ascensos, primas tecnicas, encargos, retiros, licencias no remuneradas, vacaciones, horas extras, recargos nocturnos, dias no trabajados, embargos, libranzas, cooperativas, retiros y pago de prestaciones sociales, en los cinco primeros dias habiles de cada mes.
2-Analisis, revision y verificación de cada novedad.
3-Ingreso en el aplicativo de nomina SIAP la informacion de cada novedad con su respectivo acto administrativo.
4-Se verifica el valor y cada novedad incluida a cada servidor. </t>
  </si>
  <si>
    <t>* Incumplimiento de la normatividad que regula el tema</t>
  </si>
  <si>
    <t>El servidor de Gestión Humana responsable del proceso de encargos, verifica , cada vez que haya que realizar este proceso, los requisitos establecidos en el Manual de Funciones y la normatividad, y el instructivo establecido para ello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t>
  </si>
  <si>
    <t>Número de encargos realizados sin cumplir con los requisitos legales</t>
  </si>
  <si>
    <r>
      <t xml:space="preserve">Se han estado empleando los siguientes formatos que se encuentran codificados y publicados en la intranet: F-GH-235 Verificación de Cumplimiento de Requisitos de Formación Académica y Experiencia; F-GH-236 Requisitos para Nombramiento y Posesión; F-GH-303 Verificación de Cumplimiento de Requisitos, Formación Académica y Experiencia para Movimientos de Personal.
La documentación correspondiente reposa en los expedientes de historia laboral del servidor nombrado o encargado.
</t>
    </r>
    <r>
      <rPr>
        <b/>
        <i/>
        <u/>
        <sz val="10"/>
        <color theme="1"/>
        <rFont val="Calibri"/>
        <family val="2"/>
        <scheme val="minor"/>
      </rPr>
      <t>NOTA:</t>
    </r>
    <r>
      <rPr>
        <b/>
        <sz val="10"/>
        <color theme="1"/>
        <rFont val="Calibri"/>
        <family val="2"/>
        <scheme val="minor"/>
      </rPr>
      <t xml:space="preserve"> Los soportes diligenciados permanecen por control y privacidad de la información dentro de los expedientes de historia laboral de cada servidor y en archivo electrónico. Los mismos pueden ser consultados pero no se remiten como archivo adjunto.</t>
    </r>
  </si>
  <si>
    <t xml:space="preserve">* Inadecuado manejo de controles de seguridad de la información </t>
  </si>
  <si>
    <t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En caso de no cumplir con este instructivo por parte de quienes solicitan el préstamo de las historias laborales, se verifica en la planilla la devolución y firma correspondiente. Como evidencia de este trámite se tienen los formatos de consulta y préstamo documental. </t>
  </si>
  <si>
    <t>Número de sustracciones ilegales de hojas de vida</t>
  </si>
  <si>
    <t>Se está haciendo uso del formato F-FD-13 "Solicitud de consulta y Prestamo Documental" el cual sirve como herramienta de control para prevenir la pérdida o sustracción de información de las historias laborales.  (Se adjunta soporte de este formato diligenciado).
El trámite de préstamo de historias laborales también se encuentra descrito en el instructivo I-GH-12 "Administración de las Historias Laborales".</t>
  </si>
  <si>
    <t>* Desconocimiento de las normas laborales, la constitución , la ley y regulación sobre el tema laboral</t>
  </si>
  <si>
    <t xml:space="preserve">Los abogados de apoyo jurídico de la Dirección de Gestión Humana, emiten los conceptos jurídicos requeridos.  Para esto, verifican la normatividad existente a través del normograma de la Dirección de Gestión Humana (I-GH-13) y tomando en cuenta el procedimiento de situaciones administrativas (PD-GH-4). En caso de emitir un concepto jurídico inexacto o no ajustado a la ley, se procede a elevar la consulta a otro abogado e incluso a la Dirección Jurídica directamente. Como evidencia de esto, y dependiendo del tipo de actuación o de concepto, algunos pueden quedar soportados en correo electrónico o en medio físico. </t>
  </si>
  <si>
    <t>Número de conceptos juridicos errados elevados por GH</t>
  </si>
  <si>
    <t>La Dirección de Gestión humana mantiene actualizado el “Normograma”, dispuesto en el “OneDrive” para todos los servidores de la Dirección.  
Por otra parte,  los abogados de la Dirección de Gestión Humana se han capacitado en temas de su competencia, para lo cual se adjuntan los soportes.</t>
  </si>
  <si>
    <t>* Manipulación de la información en la consolidación de los archivos de evaluaciones de desempeño laboral</t>
  </si>
  <si>
    <t>Los profesionales de la Dirección de Gestión Humana encargados del proceso de Evaluación del Desempeño, verifican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t>
  </si>
  <si>
    <t>Número de alteraciones en las evaluaciones de desempeño</t>
  </si>
  <si>
    <r>
      <t xml:space="preserve">Se utiliza el correo institucional: hablemos_de_evaluacion@scj.gov.co  para todos los temas relacionados con la evaluación de los servidores sin distinción de su forma de vinculación.
 Se maneja una base de información digital en la cual se registra la actividad concernida de fijación, evaluación semestral o parcial y definitiva. La documentación correspondiente reposa electrónicamente en la Dirección de Gestión Humana.
 Adicionalmente se realiza asesoría personalizada y telefónica para absolver las inquietudes de los servidores.
</t>
    </r>
    <r>
      <rPr>
        <b/>
        <sz val="10"/>
        <color theme="1"/>
        <rFont val="Calibri"/>
        <family val="2"/>
        <scheme val="minor"/>
      </rPr>
      <t>NOTA: Los soportes corresponden a las evaluaciones diligenciadas, los cuales reposan por control y privacidad de la información dentro de los expedientes de historia laboral de cada servidor. Los mismos pueden ser consultados pero no se remiten como archivo adjunto.</t>
    </r>
  </si>
  <si>
    <t xml:space="preserve">Direccionamiento Sectorial e Institucional </t>
  </si>
  <si>
    <t xml:space="preserve">El análista encargado del proyecto de inversión respectivo revisara cada vez que se reciba un estudio previo que este cumpla con: 
• Número del estudio previo en SISCO
• Proyecto de inversión
• Objeto
• Valor
• Meta plan de desarrollo y meta proyecto de inversión
En caso que los estudios previos no cumplan con estos items se debe registrar la novedad  en el formato "Control de Validación" F-DS-79  e informar  al area remitente las razones por las cuales se devuelven los estudios previos. Como soporte queda el formato diligenciado </t>
  </si>
  <si>
    <t>Número de estudios previos aceptados con errores</t>
  </si>
  <si>
    <t>Evidencias cargadas en One Drive</t>
  </si>
  <si>
    <t>El(la) jefe(a) de la OAIEE gestiona trimestralmente  con entidades externas mesas técnicas de trabajo para acordar el intercambio de información, y hace seguimiento al cumplimiento de los acuerdos establecidos, como soporte quedan las actas de reunión de las mesas técnicas y los correos electrónicos de seguimiento</t>
  </si>
  <si>
    <t>Mesas técnicas realizadas en el trimestre</t>
  </si>
  <si>
    <t>Una vez llega la información a la OAIIE, el(la) jefe(a) de la oficina, gestiona trimestralmente el cargue de información estadística y geográfica, como soporte quedan los correos electrónicos con la solicitud de cargue y logs de cargue de información.</t>
  </si>
  <si>
    <t>Actualizaciones de las bases de datos estadisticas y geograficas de la OAIEE</t>
  </si>
  <si>
    <t xml:space="preserve">falta la característica n° 3 “periodicidad de la implementación”, la característica n° 4 “implementación” y la característica n° 5 “¿qué se hace con las desviaciones? En cuanto a los soportes de la evidencia, hay unos soportes que no corresponden a la evidencia de la implementación. </t>
  </si>
  <si>
    <t xml:space="preserve">*Falta definir e implementar procedimientos de TI
*Obsolecencia de la infraestructura tecnologica (Hardware y Sistemas de información). 
*Falta de monitoreo periodico sobre la operación de la infraestructura de tecnología de información.
*Falta de mantenimiento preventivo y/o correctivo de los equipos y software de la infraestructura de tecnología de información y de telecomunicaciones.
</t>
  </si>
  <si>
    <t>Los delegados por el Director TIC como líderes responsables de los servicios verifican la gestión de los incidentes cuando ocurren, de acuerdo a los procedimientos definidos y aprobados, en caso de que no se cumpla lo establecido, se deberá notificar al Director TIC para toma de decisiones y se evidencia a través del cierre del ticket en la herramienta establecida por la Mesa de Servicio.</t>
  </si>
  <si>
    <t>Número de incidentes de interrupción de servicios controlados apropiadamente</t>
  </si>
  <si>
    <r>
      <t>No se reportaron las evidencias establecidas por lo tanto se recomienda hacer el plan de acción con el fin ayudar a la mejora continua de la entidad.</t>
    </r>
    <r>
      <rPr>
        <sz val="10"/>
        <color rgb="FFFF0000"/>
        <rFont val="Arial"/>
        <family val="2"/>
      </rPr>
      <t xml:space="preserve"> </t>
    </r>
  </si>
  <si>
    <t>*Falta definir e implementar procedimientos en *Desarrollo y Mantenimiento de Sistemas de Información
*Falta de monitoreo periódico sobre el rendimiento de los Sistemas de Información
*Falta de profesionales para desarrollo de los Sistemas de Información
*Accesos indebidos a los sistemas de información que permitan afectación de las funcionalidades</t>
  </si>
  <si>
    <t>Los delegados por el Director TIC como líderes de desarrollo y/o de proyectos, verifican el cumplimiento del ciclo de desarrollo de software establecido cada vez que se reciba un requerimiento por parte de las áreas funcionales, en caso de que no se cumpla lo establecido, se deberá notificar al Director TIC para toma de decisiones y se evidencia a través del cierre del ticket en la herramienta establecida por la Mesa de Servicio.</t>
  </si>
  <si>
    <t>No se reportaron las evidencias establecidas por lo tanto se recomienda hacer el plan de acción con el fin ayudar a la mejora continua de la entidad.</t>
  </si>
  <si>
    <t xml:space="preserve">El líder del grupo de atención y servicio al ciudadano realiza el seguimiento semanal a los cierres de los PQRS de la entidad a través de la “Matriz de Trazabilidad PQRS de Atención y Servicio al Ciudadano”; en caso de que no se hayan realizado los cierres a las mismas se procede a enviar correo electrónico con Alertas Tempranas SDQS por vencer a los responsables de cada área; como evidencia queda la matriz de trazabilidad y los correos electrónicos con las alertas. </t>
  </si>
  <si>
    <t>PQRs gestionados por Atención y Servicio al Ciudadano</t>
  </si>
  <si>
    <t>Reportes ok</t>
  </si>
  <si>
    <t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t>
  </si>
  <si>
    <t>operativos en los pabellones, decomiso de sustancias Psicoactivas. La rotacion de los PPL en los pabellones.</t>
  </si>
  <si>
    <t xml:space="preserve">Los tenientes de prisiones comandantes de las compañías del cuerpo custodia y Vigilancia de la Dirección de la Cárcel Distrital verifican y supervisan diariamente que no se presenten al interior de los pabellones Amotinamiento, desorden, disturbios, revuelta y huelgas.  Y en caso de presentarse los comandantes de pabellones (cabos) se comunican con los oficiales de servicios (los sargentos) y los sargentos evalúan las novedades presentadas en los pabellones e informa a los tenientes de prisiones los casos presentados y como evidencia se realizan las anotaciones en los libros de minuta de pabellones, minuta de oficial de servicio, y minuta del comandante de Custodia y Vigilancia. Igualmente se realiza los informes por escrito con destino a la oficina de asuntos disciplinarios. </t>
  </si>
  <si>
    <t>Número de amotinamientos/ desordenes o disturbios en el trimestre</t>
  </si>
  <si>
    <t>Soporte insuficiente y sin respaldo documental</t>
  </si>
  <si>
    <t xml:space="preserve">Los Guardianes del Cuerpo Custodia y Vigilancia verifican y garantizar  diariamente que los visitantes internos y externos no ingresen elementos y sustancias prohibidas al establecimiento carcelario en caso de presentarse la novedad del ingreso de sustancias y elementos prohibidos se realiza informe por escrito a la Dirección de la Cárcel Distrital informando la novedad del ingreso de elementos y sustancias prohibidas al establecimiento Carcelario , como videncia  se registran en los libros de los oficiales de servicios, comandante de guardia externa y comandante de custodia y vigilancia.  </t>
  </si>
  <si>
    <t>Número de incautaciones de elementos no permitidos en el trimestre</t>
  </si>
  <si>
    <t>Moderado</t>
  </si>
  <si>
    <t>*El control no esta adecuadamente estructurado.  *Se recomienda hacer plan de acción.                                                                  *Soporte cargado en One Drive</t>
  </si>
  <si>
    <t>*Desconocimiento técnico que impida la elaboración del documento y la adecuada verificación previa para el cumplimiento de los reqiuisitos exigidos</t>
  </si>
  <si>
    <t>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t>
  </si>
  <si>
    <t>Número de situaciones de desconocimiento técnico</t>
  </si>
  <si>
    <r>
      <t xml:space="preserve">Se ha dado cumplimiento a los requisitos establecidos en la etapa precontractual (estudios previos), relacionados con esta Dirección. Algunos de los estudios previos elaborados durante el trimestre fueron:
- Elementos ergonómicos
</t>
    </r>
    <r>
      <rPr>
        <sz val="10"/>
        <rFont val="Calibri"/>
        <family val="2"/>
        <scheme val="minor"/>
      </rPr>
      <t xml:space="preserve">- Elementos de emergencia
Se adjuntan como soporte, imágenes de los procesos cargados en el SECOP.
</t>
    </r>
    <r>
      <rPr>
        <b/>
        <sz val="10"/>
        <rFont val="Calibri"/>
        <family val="2"/>
        <scheme val="minor"/>
      </rPr>
      <t xml:space="preserve">
Adicionalmente, otras evidencias son las carpetas contractuales de estos procesos, las cuales reposan en la Dirección Jurídica y Contractual de la entidad ya que todos estos procesos cuentan en la actualidad con su respectivo contrato.</t>
    </r>
  </si>
  <si>
    <t>No disponibilidad de PAC</t>
  </si>
  <si>
    <t>La dirección financiera en cabeza del responsable del manejo de pac (profesional universitario especializado), de manera semanal, verifica y hace seguimiento a la programación de cada una de las  áreas sobres sus obligaciones a tramitar (pagar) para el periodo, debidamente programadas; para proceder así a su verificación de programación de pac, paso a pagos o a devolución por no encontrarse dibidamente programado el pago de la obligación en pac para el periodo o por que no cumplen con los requisitos para pago establecidos en la minuta del contrato y/o los parámtetros establecidos en el instructivo de pagos (i-gf-01). quedando como evidencia los correos, archivos en excel, pdf´s, correos electrónicos y la carpeta virtual, en la que se encuentra, la trazabilidad de esta actividad.</t>
  </si>
  <si>
    <t>Número de veces que no esta disponible</t>
  </si>
  <si>
    <t>Las evidencias se encuentran en la carpeta compartida de Gestión Financiera enviada por medio de correo electrónico</t>
  </si>
  <si>
    <t>Que los estados financieros no reflejen la realidad económica y finaciera de la entidad</t>
  </si>
  <si>
    <t xml:space="preserve">El responsable del área contable de la dirección financiera (profesional universitario especializado) recauda, verifica y consolida de manera mensual la información que permite realizar la conciliación; hecha por este mismo profesional. quedando como evidencia los correos, archivos en excel, pdf´s, correos electrónicos y la carpeta virtual, en la que se encuentra, la trazabilidad de esta actividad.
</t>
  </si>
  <si>
    <t xml:space="preserve">Número de veces que los estados financieros no reflejen la realidad </t>
  </si>
  <si>
    <t>Incidentes, accidentes o amenazas en contra de servidores de la subsecretaria.</t>
  </si>
  <si>
    <t>Número de incidentes, accidentes o amenazas en contra de servidores.</t>
  </si>
  <si>
    <t>Los nombres resaltados en amarillo fueron escogidos aleatoriamente por la OAP  para confirmar la vinculación de los contratistas a la ARL. Cumple con los requisitos</t>
  </si>
  <si>
    <t>Manejo inadecuado de información confidencial.</t>
  </si>
  <si>
    <t xml:space="preserve">Contratos que no tengan la claúsula de confidencialidad </t>
  </si>
  <si>
    <t>Adulteración orden de libertad</t>
  </si>
  <si>
    <t xml:space="preserve">El profesional universitario  o Contratista  debe verificar la veracidad de la boleta de libertad en cuanto a sellos, firma huella de la autoridad competente de igual manera realiza confirmación  con el juzgado que la emite, y verifica en la rama judicial y la interpol  el cumplimento de la pena en caso que no se cumpla estas actividades  y se materialice la libertad  se debe informar a la autoridad de policía  y autoridad a cargo de vigilar el proceso  de las PPL   y adelantaran las  investigaciones penales y disciplinarias  a que haya lugar   dejando por escrito  las respectivas evidencias e informes. </t>
  </si>
  <si>
    <t>Número de veces que se adulteran las órdenes</t>
  </si>
  <si>
    <t>Se reportaron las evidencias del libro de salidas</t>
  </si>
  <si>
    <t>No verificación con el juzgado de la orden de libertad</t>
  </si>
  <si>
    <t xml:space="preserve">El profesional universitario o contratista verifica cada vez que se tramite  una libertad con la autoridad competente la veracidad del  documento y la información contenido  en ella, dejando registro en el documento de quien confirma  y quien confirmo  en caso de que por alguna razón no se realice esta confirmación  por los medios existentes ( teléfono coreo) se debe desplazar al funcionario  al juzgado con el fin de confirmar  el documento o boleta d libertad, como evidencia  quedan  la orden de  desplazamiento a través  de memorando  y el registro de salida  en la  minuta. </t>
  </si>
  <si>
    <t>Inadecuada</t>
  </si>
  <si>
    <t xml:space="preserve">Número de órdenes no verificadas en el aplicativo </t>
  </si>
  <si>
    <t>La información clasificada de conformidad a la ley 65 y la ley 1709 impide la publicación, por lo tanto no hay evidencia reportada</t>
  </si>
  <si>
    <r>
      <t xml:space="preserve">El profesional Universitario o Contratista de la Dirección de la Cárcel Distrital de varones y Anexo de mujeres verifica los días martes, jueves y viernes que la materia prima e insumos que ingresan al establecimiento carcelario cumplan con lo establecido norma de rotulado y la resolución 2674 del 2013.las evidencias se registran en los formatos de ingreso de víveres perecederos y no perecederos e insumos, formato de relación ingreso de carnes, formato devolución materia prima, formato de  devolución de materia prima e insumo, lista de chequeo para vehículos transportadores de alimentos </t>
    </r>
    <r>
      <rPr>
        <sz val="10"/>
        <color rgb="FF212121"/>
        <rFont val="Arial"/>
        <family val="2"/>
      </rPr>
      <t>i el producto no contiene la información necesaria y establecida por la norma de rotulado se devuelve, no se permite el ingreso del insumo, de lo cual se deja un soporte en el formato #F-AIB-136 (devolución de materia prima e insumos) se debe registrar el motivo de la devolución y se debe diligenciar el formato en todos los campos , sin embargo también existe como punto de control el formato F-AIB-135 (Ingreso de víveres perecederos y no perecederos e insumos) en este formato se registra toda la información y se establece si ingresa o no , igualmente para carnes con el formato F-AIB-164.</t>
    </r>
    <r>
      <rPr>
        <sz val="10"/>
        <color theme="1"/>
        <rFont val="Arial"/>
        <family val="2"/>
      </rPr>
      <t xml:space="preserve"> </t>
    </r>
  </si>
  <si>
    <t xml:space="preserve">fechas de entregas </t>
  </si>
  <si>
    <t>Se evidencian documentos de entradas de viveres y BPM</t>
  </si>
  <si>
    <t>El profesional Universitario o Contratista verifica cada vez que se realice un proceso de asignación de PPL a actividad validad para redención de pena, que esta corresponda al taller aprobado en sesión por la Junta de Evaluación Trabajo Estudio y enseñanza JETTE en la planilla de control de asistencia de interno para redención en pabellones. En caso de presentarse el guardián encargado de talleres deberá regresar a la PPL al respectivo pabellón y realizar la anotación en el respectivo libro de minuta igualmente la asignación queda Como evidencia queda el acta GAI Emitida por aplicativo SISIPE WEB. (Grupo Atención Integral)</t>
  </si>
  <si>
    <t>Número de PPL acogidos a redención</t>
  </si>
  <si>
    <t>Se deben tener en cuenta los 6 requisitos para la formulacion del control.</t>
  </si>
  <si>
    <t>El Profesional Universitario o contratista encargado de organizar las hojas de vida de las personas privadas de la libertdad, verifica que la informacion suministrada por Profesional de sustanciacion de hoja de vida, coresponda a los datos de la persona privados de la liberdad las evidencias se registran en Aplicativo SISIPEC WEB.</t>
  </si>
  <si>
    <t>Número de hojas de vida sustanciadas</t>
  </si>
  <si>
    <t>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aSSCJ</t>
  </si>
  <si>
    <t>Publicaciones de información no autorizada</t>
  </si>
  <si>
    <t>No se cargaron la evidencias en One Drive</t>
  </si>
  <si>
    <t>Falta de experticia en la utilizacion de los medios y herramientas destinados a la operación del proceso.
Selección de perfiles profesionales inadecuados para el desarrollo del ejercicio auditor.</t>
  </si>
  <si>
    <t>Revision de Aunditorias y Papeles de trabajo</t>
  </si>
  <si>
    <t>Los jueces de paz y conciliadores en equidad, dependen institucionalmente del Consejo Superior de la Judicatura y del Ministerio de Justicia y del Derecho, respectivamente. 
Los problemas estructurales de estas figuras impide una relación más armónica con los operadores.</t>
  </si>
  <si>
    <t>Falta revisar soportes</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</si>
  <si>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</si>
  <si>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</si>
  <si>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</si>
  <si>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</si>
  <si>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</si>
  <si>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</si>
  <si>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</si>
  <si>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</si>
  <si>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</si>
  <si>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</si>
  <si>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</si>
  <si>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</si>
  <si>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</si>
  <si>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</si>
  <si>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</si>
  <si>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</si>
  <si>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</si>
  <si>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</si>
  <si>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</si>
  <si>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</si>
  <si>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</si>
  <si>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</si>
  <si>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</si>
  <si>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</si>
  <si>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</si>
  <si>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</si>
  <si>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</si>
  <si>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</si>
  <si>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</si>
  <si>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</si>
  <si>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</si>
  <si>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</si>
  <si>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</si>
  <si>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</si>
  <si>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</si>
  <si>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No se investigan y se resuelven oportunamente</t>
  </si>
  <si>
    <t>Risgos Gerenciales</t>
  </si>
  <si>
    <t>posibilidad de ocurrencia de eventos que afecten los procesos gerenciales y/o la alta dirección.</t>
  </si>
  <si>
    <t>PROBABLE</t>
  </si>
  <si>
    <t>MAYOR</t>
  </si>
  <si>
    <t>Check</t>
  </si>
  <si>
    <t>No existe</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</si>
  <si>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</si>
  <si>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</si>
  <si>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</si>
  <si>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</si>
  <si>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</si>
  <si>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</si>
  <si>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</si>
  <si>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</si>
  <si>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</si>
  <si>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</si>
  <si>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</si>
  <si>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</si>
  <si>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</si>
  <si>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</si>
  <si>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</si>
  <si>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</si>
  <si>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 xml:space="preserve">posibilidad de ocurrencia de eventos que  afecten la totalidad o parte de la infraestructura tecnológica (hardware, software, redes, etc.) de una entidad.
</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</si>
  <si>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</si>
  <si>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</si>
  <si>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</si>
  <si>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</si>
  <si>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</si>
  <si>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</si>
  <si>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</si>
  <si>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</si>
  <si>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Subsecretaría de Acceso a la Justicia</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</si>
  <si>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</si>
  <si>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</si>
  <si>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</si>
  <si>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</si>
  <si>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</si>
  <si>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</si>
  <si>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</si>
  <si>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</si>
  <si>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</si>
  <si>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</si>
  <si>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</si>
  <si>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</si>
  <si>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</si>
  <si>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</si>
  <si>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</si>
  <si>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</si>
  <si>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Fortalecimiento de Capacidades Operativas para la S, C y AJ</t>
  </si>
  <si>
    <t>Subsecretaría de Inversiones y Fortalecimiento de Capacidades Operativas</t>
  </si>
  <si>
    <t>Oficina Asesora de Comunicaciones</t>
  </si>
  <si>
    <t>Gestión de Emergencias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</si>
  <si>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</si>
  <si>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</si>
  <si>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</si>
  <si>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</si>
  <si>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</si>
  <si>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</si>
  <si>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Gestión Jurídica y Contractual</t>
  </si>
  <si>
    <t>Dirección Juridica y Contractual</t>
  </si>
  <si>
    <t>Oficina de Análisis de Información y Estudios Estrategicos</t>
  </si>
  <si>
    <t>Oficina de Control Interno</t>
  </si>
  <si>
    <t>Carcel Distrital</t>
  </si>
  <si>
    <t>PLAN DE TRATAMIENTO DEL RIESGO RESIDUAL</t>
  </si>
  <si>
    <t>DOCUMENTO</t>
  </si>
  <si>
    <t xml:space="preserve">FECHA DE IMPLEMENTACIÓN </t>
  </si>
  <si>
    <t>DESCRIPCIÓN DE LA ACCIÓN</t>
  </si>
  <si>
    <t>RESPONSABLE</t>
  </si>
  <si>
    <t xml:space="preserve">FECHA INICIO </t>
  </si>
  <si>
    <t xml:space="preserve">FECHA FIN </t>
  </si>
  <si>
    <t>Análisis Externo</t>
  </si>
  <si>
    <t>Análisis Interno de la SDSCJ</t>
  </si>
  <si>
    <t>Análisis del proceso</t>
  </si>
  <si>
    <t>Objetivos estrategicos relacionados con el proceso</t>
  </si>
  <si>
    <t>Objetivo del proceso</t>
  </si>
  <si>
    <t>Alcance del proceso</t>
  </si>
  <si>
    <t>Actividades criticas del proceso</t>
  </si>
  <si>
    <t xml:space="preserve">Implementar y consolidar un modelo de gestión pública transparente, y dispuesta a ofrecer un mejor servicio al ciudadano a través del direccionamiento integrado de las políticas de desarrollo y eficiencia administrativa, normalización de la gestión documental, y la consolidación de un nuevo modelo de servicio a la ciudadanía coordinado y alineado estratégicamente con el Sistema Integrado de Gestión para aumentar los niveles de eficiencia, eficacia y efectividad. </t>
  </si>
  <si>
    <t>Atender, orientar y realizar el seguimiento a la oportunidad de respuesta de los requerimientos que presentan los ciudadanos a la Secretaria Distrital de Seguridad, Convivencia y Justicia.</t>
  </si>
  <si>
    <t>El proceso de gestión institucional inicia con la presentación de las solicitudes de trámites, servicios, peticiones, quejas, reclamos y sugerencias de la comunidad a través de los diferentes canales y termina con la implementación de acciones preventivas, correctivas y de mejora que aseguren la eficacia al sistema.</t>
  </si>
  <si>
    <t>Realizar el seguimiento a las PQRS que ingresen en la Secretaría Distrital de Seguridad, Convivencia y Justicia.
Elaborar y socializar los Informes de PQRS en los tiempos establecidos.</t>
  </si>
  <si>
    <t>Matriz DOFA</t>
  </si>
  <si>
    <t>Debilidades</t>
  </si>
  <si>
    <t>Oportunidades</t>
  </si>
  <si>
    <t>Rotación recurso humano que realiza funciones de atención a la ciudadanía.
Desinteres en la revisión de los reportes de alertas enviados desde atención a la ciudadanía.</t>
  </si>
  <si>
    <t>Lineamientos en atención y servicio al ciudadano desde la Alcaldía Mayor de Bogotá.
Contar con una herramienta virtual que permite registrar quejas, reclamos, sugerencias, felicitaciones, solicitudes de información, realizar consultas, solicitudes de cópias o denunciar actos de corrupción "Bogotá Te Escucha - Sistema Distrital de Quejas y Soluciones".</t>
  </si>
  <si>
    <t>Fortalezas</t>
  </si>
  <si>
    <t>Amenazas</t>
  </si>
  <si>
    <t>Se cuenta con un Manual de Atención y Servicio a la Ciudadanía.
Proceso y procedimiento de atención y servicio al ciudadano.
Bases de seguimiento y trazabilidad de las PQRS actualizadas.</t>
  </si>
  <si>
    <t>Cambios en la legislación en lo referente a peticiones, quejas, reclamos y sugerencias. 
Cambios en el aplicativo o plataforma distrital SDQS Bogotá te Escucha.</t>
  </si>
  <si>
    <t>Documentos incompletos para la elaboración de un contrato</t>
  </si>
  <si>
    <t>Documentos incompletos para la legalización de un contrato</t>
  </si>
  <si>
    <t>Liquidación extemporanea de los contratos fuera de los plazos acordados en el contrato o los establecidos por la ley</t>
  </si>
  <si>
    <t>Contratación Servicios Profesionales y Apoyo a la Gestión PD-JC-2</t>
  </si>
  <si>
    <t>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t>
  </si>
  <si>
    <t>Proceso Disciplinario - Proceso Penal</t>
  </si>
  <si>
    <t>Deficiencia en el cumplimiento de requisitos para la ejecución del contrato</t>
  </si>
  <si>
    <t>Deficiente seguimiento de los contratos pendientes de liquidar</t>
  </si>
  <si>
    <t>Perdida de competencia
Inicio de acciones disciplinarias
Generación de reservas y pasivos exigibles</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</si>
  <si>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t>
  </si>
  <si>
    <t>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t>
  </si>
  <si>
    <t>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t>
  </si>
  <si>
    <t>Profesional direccion Juridica y Contraactual</t>
  </si>
  <si>
    <t>Deficiencia en la verificación de documentos que componen los contratos de prestacion de servicios</t>
  </si>
  <si>
    <t>Matriz de asignacion</t>
  </si>
  <si>
    <t>Contrato</t>
  </si>
  <si>
    <t>Contrato y Correo</t>
  </si>
  <si>
    <t>Falta de experticia en la utilizacion de los medios y herramientas destinados a la operación del proceso.
Selección de perfiles profesionales inadecuados para el desarrollo del ejercicio auditor.</t>
  </si>
  <si>
    <t>Reprocesos en el desarrollo de las auditorias
Auditorias que no aportan valor agregado</t>
  </si>
  <si>
    <t>Actas de registro</t>
  </si>
  <si>
    <t>Actas de reunion</t>
  </si>
  <si>
    <t>Actas de Reunion</t>
  </si>
  <si>
    <t>Plan de accion</t>
  </si>
  <si>
    <t>Actas</t>
  </si>
  <si>
    <t>Actas de comité</t>
  </si>
  <si>
    <t>Actas de Control</t>
  </si>
  <si>
    <t>Base de datos Control</t>
  </si>
  <si>
    <t>base de datos y Memorandos</t>
  </si>
  <si>
    <t>Memorandos</t>
  </si>
  <si>
    <t>CODIGO</t>
  </si>
  <si>
    <t>VERSIÓN</t>
  </si>
  <si>
    <t>FECHA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</si>
</sst>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b/>
      <sz val="12"/>
      <color theme="8"/>
      <name val="Calibri"/>
      <family val="2"/>
      <scheme val="minor"/>
    </font>
    <font>
      <b/>
      <sz val="18"/>
      <color theme="8"/>
      <name val="Calibri"/>
      <family val="2"/>
      <scheme val="minor"/>
    </font>
    <font>
      <b/>
      <sz val="18"/>
      <color theme="1"/>
      <name val="Calibri"/>
      <family val="2"/>
      <scheme val="minor"/>
    </font>
    <font>
      <b/>
      <sz val="14"/>
      <color theme="0"/>
      <name val="Calibri"/>
      <family val="2"/>
      <scheme val="minor"/>
    </font>
    <font>
      <b/>
      <sz val="12"/>
      <color theme="0"/>
      <name val="Calibri"/>
      <family val="2"/>
      <scheme val="minor"/>
    </font>
    <font>
      <sz val="11"/>
      <color theme="1"/>
      <name val="Arial"/>
      <family val="2"/>
    </font>
    <font>
      <b/>
      <sz val="12"/>
      <color theme="1"/>
      <name val="Arial"/>
      <family val="2"/>
    </font>
    <font>
      <sz val="11"/>
      <color theme="1"/>
      <name val="Calibri"/>
      <family val="2"/>
      <scheme val="minor"/>
    </font>
    <font>
      <b/>
      <sz val="11"/>
      <color theme="0"/>
      <name val="Calibri"/>
      <family val="2"/>
      <scheme val="minor"/>
    </font>
    <font>
      <sz val="10"/>
      <color rgb="FF000000"/>
      <name val="Arial"/>
      <family val="2"/>
    </font>
    <font>
      <sz val="10"/>
      <color theme="1"/>
      <name val="Arial"/>
      <family val="2"/>
    </font>
    <font>
      <b/>
      <sz val="10"/>
      <color theme="0"/>
      <name val="Arial"/>
      <family val="2"/>
    </font>
    <font>
      <b/>
      <sz val="10"/>
      <color theme="1"/>
      <name val="Arial"/>
      <family val="2"/>
    </font>
    <font>
      <sz val="10"/>
      <name val="Arial"/>
      <family val="2"/>
    </font>
    <font>
      <sz val="10"/>
      <color rgb="FFFF0000"/>
      <name val="Arial"/>
      <family val="2"/>
    </font>
    <font>
      <sz val="11"/>
      <color rgb="FF000000"/>
      <name val="Calibri"/>
      <family val="2"/>
      <scheme val="minor"/>
    </font>
    <font>
      <sz val="11"/>
      <name val="Calibri"/>
      <family val="2"/>
      <scheme val="minor"/>
    </font>
    <font>
      <b/>
      <sz val="9"/>
      <color rgb="FF000000"/>
      <name val="Tahoma"/>
      <family val="2"/>
    </font>
    <font>
      <sz val="9"/>
      <color rgb="FF000000"/>
      <name val="Tahoma"/>
      <family val="2"/>
    </font>
    <font>
      <b/>
      <i/>
      <u/>
      <sz val="9"/>
      <color rgb="FF000000"/>
      <name val="Tahoma"/>
      <family val="2"/>
    </font>
    <font>
      <sz val="10"/>
      <color theme="1"/>
      <name val="Calibri"/>
      <family val="2"/>
      <scheme val="minor"/>
    </font>
    <font>
      <sz val="10"/>
      <name val="Calibri"/>
      <family val="2"/>
      <scheme val="minor"/>
    </font>
    <font>
      <b/>
      <sz val="10"/>
      <color indexed="8"/>
      <name val="Tahoma"/>
      <family val="2"/>
    </font>
    <font>
      <sz val="10"/>
      <color indexed="8"/>
      <name val="Tahoma"/>
      <family val="2"/>
    </font>
    <font>
      <sz val="10"/>
      <color rgb="FF212121"/>
      <name val="Arial"/>
      <family val="2"/>
    </font>
    <font>
      <b/>
      <i/>
      <u/>
      <sz val="10"/>
      <color theme="1"/>
      <name val="Calibri"/>
      <family val="2"/>
      <scheme val="minor"/>
    </font>
    <font>
      <b/>
      <sz val="10"/>
      <color theme="1"/>
      <name val="Calibri"/>
      <family val="2"/>
      <scheme val="minor"/>
    </font>
    <font>
      <b/>
      <sz val="10"/>
      <name val="Calibri"/>
      <family val="2"/>
      <scheme val="minor"/>
    </font>
    <font>
      <b/>
      <sz val="14"/>
      <color theme="0"/>
      <name val="Arial"/>
      <family val="2"/>
    </font>
    <font>
      <b/>
      <sz val="12"/>
      <color theme="0"/>
      <name val="Arial"/>
      <family val="2"/>
    </font>
    <font>
      <b/>
      <sz val="14"/>
      <color theme="1"/>
      <name val="Arial"/>
      <family val="2"/>
    </font>
    <font>
      <b/>
      <sz val="11"/>
      <color theme="1"/>
      <name val="Arial"/>
      <family val="2"/>
    </font>
    <font>
      <sz val="12"/>
      <color theme="1"/>
      <name val="Arial"/>
      <family val="2"/>
    </font>
    <font>
      <sz val="11"/>
      <name val="Arial"/>
      <family val="2"/>
    </font>
    <font>
      <b/>
      <sz val="11"/>
      <name val="Arial"/>
      <family val="2"/>
    </font>
    <font>
      <sz val="12"/>
      <color theme="0"/>
      <name val="Calibri"/>
      <family val="2"/>
      <scheme val="minor"/>
    </font>
    <font>
      <b/>
      <sz val="10"/>
      <name val="Arial"/>
      <family val="2"/>
    </font>
    <font>
      <b/>
      <sz val="18"/>
      <name val="Calibri"/>
      <family val="2"/>
      <scheme val="minor"/>
    </font>
  </fonts>
  <fills count="16">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bgColor rgb="FF000000"/>
      </patternFill>
    </fill>
    <fill>
      <patternFill patternType="solid">
        <fgColor rgb="FF0070C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5" tint="0.79998168889431442"/>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ck">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ck">
        <color indexed="64"/>
      </top>
      <bottom/>
      <diagonal/>
    </border>
    <border>
      <left/>
      <right style="medium">
        <color indexed="64"/>
      </right>
      <top style="thick">
        <color indexed="64"/>
      </top>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77">
    <xf numFmtId="0" fontId="0" fillId="0" borderId="0" xfId="0"/>
    <xf numFmtId="0" fontId="0" fillId="5" borderId="0" xfId="0" applyFill="1" applyAlignment="1" applyProtection="1">
      <alignment horizontal="center" vertical="center" wrapText="1"/>
      <protection hidden="1"/>
    </xf>
    <xf numFmtId="0" fontId="0" fillId="5" borderId="41" xfId="0" applyFill="1" applyBorder="1" applyAlignment="1" applyProtection="1">
      <alignment horizontal="center" vertical="center" wrapText="1"/>
      <protection hidden="1"/>
    </xf>
    <xf numFmtId="0" fontId="0" fillId="5" borderId="26" xfId="0" applyFill="1" applyBorder="1" applyAlignment="1" applyProtection="1">
      <alignment horizontal="center" vertical="center" wrapText="1"/>
      <protection hidden="1"/>
    </xf>
    <xf numFmtId="0" fontId="0" fillId="5" borderId="46" xfId="0" applyFill="1" applyBorder="1" applyAlignment="1" applyProtection="1">
      <alignment horizontal="center" vertical="center" wrapText="1"/>
      <protection hidden="1"/>
    </xf>
    <xf numFmtId="0" fontId="0" fillId="5" borderId="50" xfId="0" applyFill="1" applyBorder="1" applyAlignment="1" applyProtection="1">
      <alignment horizontal="center" vertical="center" wrapText="1"/>
      <protection hidden="1"/>
    </xf>
    <xf numFmtId="0" fontId="0" fillId="4" borderId="24" xfId="0" applyFill="1" applyBorder="1" applyAlignment="1" applyProtection="1">
      <alignment horizontal="center" vertical="center" wrapText="1"/>
      <protection hidden="1"/>
    </xf>
    <xf numFmtId="0" fontId="0" fillId="13" borderId="24" xfId="0" applyFill="1"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25" fillId="5" borderId="24" xfId="0" applyFont="1" applyFill="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justify" vertical="center" wrapText="1"/>
      <protection hidden="1"/>
    </xf>
    <xf numFmtId="49" fontId="0" fillId="5" borderId="0" xfId="0" applyNumberFormat="1" applyFill="1" applyAlignment="1" applyProtection="1">
      <alignment horizontal="center" vertical="center" wrapText="1"/>
      <protection hidden="1"/>
    </xf>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11"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10" fillId="6" borderId="15" xfId="0" applyFont="1" applyFill="1" applyBorder="1" applyAlignment="1" applyProtection="1">
      <alignment horizontal="center" vertical="center"/>
      <protection hidden="1"/>
    </xf>
    <xf numFmtId="0" fontId="10"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10"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10" fillId="5" borderId="15" xfId="0" applyFont="1" applyFill="1" applyBorder="1" applyAlignment="1" applyProtection="1">
      <alignment horizontal="center" vertical="center"/>
      <protection hidden="1"/>
    </xf>
    <xf numFmtId="0" fontId="10"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10" fillId="5" borderId="3" xfId="0" applyFont="1" applyFill="1" applyBorder="1" applyAlignment="1" applyProtection="1">
      <alignment horizontal="center" vertical="center"/>
      <protection hidden="1"/>
    </xf>
    <xf numFmtId="0" fontId="10"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3"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0" xfId="0" applyFill="1" applyProtection="1">
      <protection hidden="1"/>
    </xf>
    <xf numFmtId="0" fontId="0" fillId="0" borderId="0" xfId="0" applyProtection="1">
      <protection hidden="1"/>
    </xf>
    <xf numFmtId="0" fontId="0" fillId="5" borderId="24" xfId="0" applyFill="1" applyBorder="1" applyAlignment="1" applyProtection="1">
      <alignment horizontal="center" vertical="center"/>
      <protection hidden="1"/>
    </xf>
    <xf numFmtId="0" fontId="0" fillId="5" borderId="24" xfId="0" applyFill="1" applyBorder="1" applyAlignment="1" applyProtection="1">
      <alignment horizontal="center"/>
      <protection hidden="1"/>
    </xf>
    <xf numFmtId="0" fontId="0" fillId="0" borderId="0" xfId="0" applyAlignment="1" applyProtection="1">
      <alignment horizontal="center" vertical="center" wrapText="1"/>
      <protection hidden="1"/>
    </xf>
    <xf numFmtId="0" fontId="15" fillId="10" borderId="24" xfId="0" applyFont="1" applyFill="1" applyBorder="1" applyAlignment="1" applyProtection="1">
      <alignment horizontal="center" vertical="center" wrapText="1"/>
      <protection hidden="1"/>
    </xf>
    <xf numFmtId="0" fontId="15" fillId="10" borderId="28" xfId="0" applyFont="1" applyFill="1" applyBorder="1" applyAlignment="1" applyProtection="1">
      <alignment horizontal="center" vertical="center" wrapText="1"/>
      <protection hidden="1"/>
    </xf>
    <xf numFmtId="0" fontId="15" fillId="5" borderId="24" xfId="0" applyFont="1" applyFill="1" applyBorder="1" applyAlignment="1" applyProtection="1">
      <alignment horizontal="center" vertical="center" wrapText="1"/>
      <protection hidden="1"/>
    </xf>
    <xf numFmtId="0" fontId="15" fillId="5" borderId="32" xfId="0" applyFont="1" applyFill="1" applyBorder="1" applyAlignment="1" applyProtection="1">
      <alignment horizontal="center" vertical="center" wrapText="1"/>
      <protection hidden="1"/>
    </xf>
    <xf numFmtId="0" fontId="15" fillId="5" borderId="28" xfId="0"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hidden="1"/>
    </xf>
    <xf numFmtId="0" fontId="15" fillId="5" borderId="24" xfId="0" applyFont="1" applyFill="1" applyBorder="1" applyAlignment="1" applyProtection="1">
      <alignment horizontal="left" vertical="center" wrapText="1"/>
      <protection hidden="1"/>
    </xf>
    <xf numFmtId="49" fontId="15" fillId="5" borderId="28" xfId="0" applyNumberFormat="1" applyFont="1" applyFill="1" applyBorder="1" applyAlignment="1" applyProtection="1">
      <alignment horizontal="center" vertical="center" wrapText="1"/>
      <protection hidden="1"/>
    </xf>
    <xf numFmtId="0" fontId="25" fillId="5" borderId="34" xfId="0" applyFont="1" applyFill="1" applyBorder="1" applyAlignment="1" applyProtection="1">
      <alignment horizontal="center" vertical="center" wrapText="1"/>
      <protection hidden="1"/>
    </xf>
    <xf numFmtId="0" fontId="15" fillId="10" borderId="24" xfId="0" applyFont="1" applyFill="1" applyBorder="1" applyAlignment="1" applyProtection="1">
      <alignment horizontal="left" vertical="center" wrapText="1"/>
      <protection hidden="1"/>
    </xf>
    <xf numFmtId="0" fontId="19" fillId="10" borderId="24" xfId="0" applyFont="1" applyFill="1" applyBorder="1" applyAlignment="1" applyProtection="1">
      <alignment horizontal="center" vertical="center" wrapText="1"/>
      <protection hidden="1"/>
    </xf>
    <xf numFmtId="0" fontId="18" fillId="5" borderId="24" xfId="0" applyFont="1" applyFill="1" applyBorder="1" applyAlignment="1" applyProtection="1">
      <alignment horizontal="center" vertical="center" wrapText="1"/>
      <protection hidden="1"/>
    </xf>
    <xf numFmtId="0" fontId="15" fillId="10" borderId="26" xfId="0" applyFont="1" applyFill="1" applyBorder="1" applyAlignment="1" applyProtection="1">
      <alignment horizontal="center" vertical="center" wrapText="1"/>
      <protection hidden="1"/>
    </xf>
    <xf numFmtId="0" fontId="25" fillId="10" borderId="24" xfId="0" applyFont="1" applyFill="1" applyBorder="1" applyAlignment="1" applyProtection="1">
      <alignment horizontal="center" vertical="center" wrapText="1"/>
      <protection hidden="1"/>
    </xf>
    <xf numFmtId="0" fontId="18" fillId="10" borderId="24" xfId="0" applyFont="1" applyFill="1" applyBorder="1" applyAlignment="1" applyProtection="1">
      <alignment horizontal="center" vertical="center" wrapText="1"/>
      <protection hidden="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33" xfId="0" applyFont="1" applyBorder="1" applyAlignment="1" applyProtection="1">
      <alignment horizontal="center" vertical="center" wrapText="1"/>
      <protection hidden="1"/>
    </xf>
    <xf numFmtId="0" fontId="18" fillId="0" borderId="33" xfId="0" applyFont="1" applyBorder="1" applyAlignment="1" applyProtection="1">
      <alignment horizontal="center" vertical="center" wrapText="1"/>
      <protection hidden="1"/>
    </xf>
    <xf numFmtId="49" fontId="15" fillId="0" borderId="29" xfId="0" applyNumberFormat="1" applyFont="1" applyBorder="1" applyAlignment="1" applyProtection="1">
      <alignment horizontal="center" vertical="center" wrapText="1"/>
      <protection hidden="1"/>
    </xf>
    <xf numFmtId="49" fontId="15" fillId="5" borderId="24" xfId="0" applyNumberFormat="1" applyFont="1" applyFill="1" applyBorder="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49" fontId="15" fillId="5" borderId="0" xfId="0" applyNumberFormat="1" applyFont="1" applyFill="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49" fontId="15" fillId="0" borderId="24" xfId="0" applyNumberFormat="1" applyFont="1" applyBorder="1" applyAlignment="1" applyProtection="1">
      <alignment horizontal="center" vertical="center" wrapText="1"/>
      <protection hidden="1"/>
    </xf>
    <xf numFmtId="0" fontId="15" fillId="10" borderId="24" xfId="0" applyFont="1" applyFill="1" applyBorder="1" applyAlignment="1" applyProtection="1">
      <alignment horizontal="center" vertical="top" wrapText="1"/>
      <protection hidden="1"/>
    </xf>
    <xf numFmtId="0" fontId="15" fillId="0" borderId="24" xfId="0" applyFont="1" applyBorder="1" applyAlignment="1" applyProtection="1">
      <alignment horizontal="center" vertical="top" wrapText="1"/>
      <protection hidden="1"/>
    </xf>
    <xf numFmtId="0" fontId="0" fillId="8" borderId="0" xfId="0" applyFill="1" applyAlignment="1" applyProtection="1">
      <alignment horizontal="center" vertical="center" wrapText="1"/>
      <protection hidden="1"/>
    </xf>
    <xf numFmtId="49" fontId="0" fillId="8" borderId="0" xfId="0" applyNumberFormat="1" applyFill="1" applyAlignment="1" applyProtection="1">
      <alignment horizontal="center" vertical="center" wrapText="1"/>
      <protection hidden="1"/>
    </xf>
    <xf numFmtId="49" fontId="0" fillId="0" borderId="0" xfId="0" applyNumberFormat="1" applyAlignment="1" applyProtection="1">
      <alignment horizontal="center" vertical="center" wrapText="1"/>
      <protection hidden="1"/>
    </xf>
    <xf numFmtId="0" fontId="0" fillId="5" borderId="30" xfId="0" applyFill="1" applyBorder="1" applyAlignment="1" applyProtection="1">
      <alignment horizontal="center" vertical="center" wrapText="1"/>
      <protection hidden="1"/>
    </xf>
    <xf numFmtId="0" fontId="0" fillId="0" borderId="31" xfId="0" applyBorder="1" applyAlignment="1" applyProtection="1">
      <alignment horizontal="left" vertical="center" wrapText="1"/>
      <protection hidden="1"/>
    </xf>
    <xf numFmtId="0" fontId="0" fillId="5" borderId="32" xfId="0" applyFill="1" applyBorder="1" applyAlignment="1" applyProtection="1">
      <alignment horizontal="center" vertical="center" wrapText="1"/>
      <protection hidden="1"/>
    </xf>
    <xf numFmtId="0" fontId="0" fillId="5" borderId="24" xfId="0" applyFill="1" applyBorder="1" applyAlignment="1" applyProtection="1">
      <alignment horizontal="left" vertical="center" wrapText="1"/>
      <protection hidden="1"/>
    </xf>
    <xf numFmtId="0" fontId="0" fillId="5" borderId="25" xfId="0" applyFill="1" applyBorder="1" applyAlignment="1" applyProtection="1">
      <alignment horizontal="center" vertical="center" wrapText="1"/>
      <protection hidden="1"/>
    </xf>
    <xf numFmtId="0" fontId="0" fillId="5" borderId="44" xfId="0" applyFill="1" applyBorder="1" applyAlignment="1" applyProtection="1">
      <alignment horizontal="center" vertical="center" wrapText="1"/>
      <protection hidden="1"/>
    </xf>
    <xf numFmtId="0" fontId="0" fillId="5" borderId="33" xfId="0" applyFill="1" applyBorder="1" applyAlignment="1" applyProtection="1">
      <alignment horizontal="left" vertical="center" wrapText="1"/>
      <protection hidden="1"/>
    </xf>
    <xf numFmtId="0" fontId="10" fillId="5" borderId="33" xfId="0" applyFont="1" applyFill="1" applyBorder="1" applyAlignment="1" applyProtection="1">
      <alignment horizontal="center" vertical="center" wrapText="1"/>
      <protection hidden="1"/>
    </xf>
    <xf numFmtId="0" fontId="21" fillId="5" borderId="24" xfId="0" applyFont="1" applyFill="1" applyBorder="1" applyAlignment="1" applyProtection="1">
      <alignment horizontal="left" vertical="center" wrapText="1"/>
      <protection hidden="1"/>
    </xf>
    <xf numFmtId="0" fontId="21" fillId="5" borderId="24" xfId="0" applyFont="1" applyFill="1" applyBorder="1" applyAlignment="1" applyProtection="1">
      <alignment horizontal="center" vertical="center" wrapText="1"/>
      <protection hidden="1"/>
    </xf>
    <xf numFmtId="0" fontId="21" fillId="5" borderId="33" xfId="0" applyFont="1" applyFill="1" applyBorder="1" applyAlignment="1" applyProtection="1">
      <alignment horizontal="center" vertical="center" wrapText="1"/>
      <protection hidden="1"/>
    </xf>
    <xf numFmtId="0" fontId="0" fillId="5" borderId="24" xfId="0" applyFill="1" applyBorder="1" applyAlignment="1" applyProtection="1">
      <alignment horizontal="left" vertical="top" wrapText="1"/>
      <protection hidden="1"/>
    </xf>
    <xf numFmtId="0" fontId="0" fillId="5" borderId="24" xfId="0" applyFill="1" applyBorder="1" applyAlignment="1" applyProtection="1">
      <alignment horizontal="center" vertical="top" wrapText="1"/>
      <protection hidden="1"/>
    </xf>
    <xf numFmtId="0" fontId="0" fillId="5" borderId="28" xfId="0" applyFill="1" applyBorder="1" applyAlignment="1" applyProtection="1">
      <alignment horizontal="left" vertical="center" wrapText="1"/>
      <protection hidden="1"/>
    </xf>
    <xf numFmtId="0" fontId="10" fillId="0" borderId="24" xfId="0" applyFont="1" applyBorder="1" applyAlignment="1" applyProtection="1">
      <alignment horizontal="justify" vertical="top" wrapText="1"/>
      <protection hidden="1"/>
    </xf>
    <xf numFmtId="0" fontId="10" fillId="0" borderId="26" xfId="0" applyFont="1" applyBorder="1" applyAlignment="1" applyProtection="1">
      <alignment horizontal="justify" vertical="top" wrapText="1"/>
      <protection hidden="1"/>
    </xf>
    <xf numFmtId="0" fontId="0" fillId="5" borderId="0" xfId="0" applyFill="1" applyAlignment="1" applyProtection="1">
      <alignment vertical="center" wrapText="1"/>
      <protection hidden="1"/>
    </xf>
    <xf numFmtId="0" fontId="15" fillId="5" borderId="24" xfId="0" applyFont="1" applyFill="1" applyBorder="1" applyAlignment="1" applyProtection="1">
      <alignment horizontal="center" vertical="center"/>
      <protection hidden="1"/>
    </xf>
    <xf numFmtId="0" fontId="15" fillId="5" borderId="49" xfId="0" applyFont="1" applyFill="1" applyBorder="1" applyAlignment="1" applyProtection="1">
      <alignment horizontal="center" vertical="center" wrapText="1"/>
      <protection hidden="1"/>
    </xf>
    <xf numFmtId="0" fontId="15" fillId="11" borderId="24" xfId="0" applyFont="1" applyFill="1" applyBorder="1" applyAlignment="1" applyProtection="1">
      <alignment horizontal="center" vertical="center" wrapText="1"/>
      <protection hidden="1"/>
    </xf>
    <xf numFmtId="0" fontId="15" fillId="5" borderId="31" xfId="0" applyFont="1" applyFill="1" applyBorder="1" applyAlignment="1" applyProtection="1">
      <alignment horizontal="center" vertical="center"/>
      <protection hidden="1"/>
    </xf>
    <xf numFmtId="0" fontId="15" fillId="5" borderId="26" xfId="0" applyFont="1" applyFill="1" applyBorder="1" applyAlignment="1" applyProtection="1">
      <alignment horizontal="center" vertical="center"/>
      <protection hidden="1"/>
    </xf>
    <xf numFmtId="0" fontId="14" fillId="5" borderId="24"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protection hidden="1"/>
    </xf>
    <xf numFmtId="0" fontId="15" fillId="5" borderId="33" xfId="0" applyFont="1" applyFill="1" applyBorder="1" applyAlignment="1" applyProtection="1">
      <alignment horizontal="center" vertical="center"/>
      <protection hidden="1"/>
    </xf>
    <xf numFmtId="0" fontId="15" fillId="5" borderId="50" xfId="0" applyFont="1" applyFill="1" applyBorder="1" applyAlignment="1" applyProtection="1">
      <alignment horizontal="center" vertical="center" wrapText="1"/>
      <protection hidden="1"/>
    </xf>
    <xf numFmtId="0" fontId="10" fillId="5" borderId="33" xfId="0" applyFont="1" applyFill="1"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20" fillId="5" borderId="24" xfId="0" applyFont="1" applyFill="1" applyBorder="1" applyAlignment="1" applyProtection="1">
      <alignment horizontal="center" vertical="center" wrapText="1"/>
      <protection hidden="1"/>
    </xf>
    <xf numFmtId="0" fontId="0" fillId="5" borderId="33" xfId="0" applyFill="1" applyBorder="1" applyAlignment="1" applyProtection="1">
      <alignment horizontal="center" vertical="center"/>
      <protection hidden="1"/>
    </xf>
    <xf numFmtId="49" fontId="0" fillId="5" borderId="33" xfId="0" applyNumberFormat="1" applyFill="1" applyBorder="1" applyAlignment="1" applyProtection="1">
      <alignment horizontal="center" vertical="center" wrapText="1"/>
      <protection hidden="1"/>
    </xf>
    <xf numFmtId="0" fontId="0" fillId="5" borderId="29" xfId="0" applyFill="1" applyBorder="1" applyAlignment="1" applyProtection="1">
      <alignment horizontal="center" vertical="center" wrapText="1"/>
      <protection hidden="1"/>
    </xf>
    <xf numFmtId="0" fontId="0" fillId="5" borderId="24" xfId="0" applyFill="1" applyBorder="1" applyAlignment="1" applyProtection="1">
      <alignment horizontal="center" vertical="center" wrapText="1"/>
      <protection hidden="1"/>
    </xf>
    <xf numFmtId="0" fontId="0" fillId="5" borderId="33" xfId="0" applyFill="1" applyBorder="1" applyAlignment="1" applyProtection="1">
      <alignment horizontal="center" vertical="center" wrapText="1"/>
      <protection hidden="1"/>
    </xf>
    <xf numFmtId="0" fontId="0" fillId="5" borderId="34" xfId="0" applyFill="1" applyBorder="1" applyAlignment="1" applyProtection="1">
      <alignment horizontal="center" vertical="center" wrapText="1"/>
      <protection hidden="1"/>
    </xf>
    <xf numFmtId="0" fontId="0" fillId="5" borderId="23" xfId="0" applyFill="1" applyBorder="1" applyAlignment="1" applyProtection="1">
      <alignment horizontal="center" vertical="center" wrapText="1"/>
      <protection hidden="1"/>
    </xf>
    <xf numFmtId="49" fontId="0" fillId="5" borderId="24" xfId="0" applyNumberFormat="1"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31" xfId="0" applyFill="1" applyBorder="1" applyAlignment="1" applyProtection="1">
      <alignment horizontal="center" vertical="center" wrapText="1"/>
      <protection hidden="1"/>
    </xf>
    <xf numFmtId="0" fontId="0" fillId="5" borderId="27" xfId="0" applyFill="1" applyBorder="1" applyAlignment="1" applyProtection="1">
      <alignment horizontal="center" vertical="center" wrapText="1"/>
      <protection hidden="1"/>
    </xf>
    <xf numFmtId="0" fontId="0" fillId="5" borderId="2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49" fontId="15" fillId="10" borderId="24" xfId="0" applyNumberFormat="1" applyFont="1" applyFill="1" applyBorder="1" applyAlignment="1" applyProtection="1">
      <alignment horizontal="center" vertical="center" wrapText="1"/>
      <protection hidden="1"/>
    </xf>
    <xf numFmtId="0" fontId="15" fillId="10" borderId="32" xfId="0" applyFont="1" applyFill="1" applyBorder="1" applyAlignment="1" applyProtection="1">
      <alignment horizontal="center" vertical="center" wrapText="1"/>
      <protection hidden="1"/>
    </xf>
    <xf numFmtId="0" fontId="15" fillId="10" borderId="33" xfId="0" applyFont="1" applyFill="1" applyBorder="1" applyAlignment="1" applyProtection="1">
      <alignment horizontal="center" vertical="center" wrapText="1"/>
      <protection hidden="1"/>
    </xf>
    <xf numFmtId="49" fontId="15" fillId="10" borderId="28" xfId="0" applyNumberFormat="1" applyFont="1" applyFill="1" applyBorder="1" applyAlignment="1" applyProtection="1">
      <alignment horizontal="center" vertical="center" wrapText="1"/>
      <protection hidden="1"/>
    </xf>
    <xf numFmtId="0" fontId="15" fillId="5" borderId="44" xfId="0" applyFont="1"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0" fillId="5" borderId="0" xfId="0" applyFill="1" applyAlignment="1" applyProtection="1">
      <alignment wrapText="1"/>
      <protection locked="0"/>
    </xf>
    <xf numFmtId="0" fontId="8" fillId="8" borderId="15"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16" xfId="0" applyFill="1" applyBorder="1" applyAlignment="1" applyProtection="1">
      <alignment wrapText="1"/>
      <protection locked="0"/>
    </xf>
    <xf numFmtId="0" fontId="0" fillId="0" borderId="0" xfId="0" applyAlignment="1" applyProtection="1">
      <alignment wrapText="1"/>
      <protection locked="0"/>
    </xf>
    <xf numFmtId="0" fontId="8" fillId="8"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2" xfId="0" applyFill="1" applyBorder="1" applyAlignment="1" applyProtection="1">
      <alignment wrapText="1"/>
      <protection locked="0"/>
    </xf>
    <xf numFmtId="0" fontId="0" fillId="5" borderId="0" xfId="0" applyFill="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13" xfId="0" applyFill="1" applyBorder="1" applyAlignment="1" applyProtection="1">
      <alignment horizontal="center" vertical="center" wrapText="1"/>
      <protection locked="0"/>
    </xf>
    <xf numFmtId="0" fontId="0" fillId="5" borderId="3" xfId="0" applyFill="1" applyBorder="1" applyAlignment="1">
      <alignment horizontal="center" vertical="center" wrapText="1"/>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10" fillId="5" borderId="0" xfId="0" applyFont="1" applyFill="1" applyAlignment="1">
      <alignment horizontal="center" vertical="center"/>
    </xf>
    <xf numFmtId="0" fontId="34" fillId="8"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36" fillId="9" borderId="69" xfId="0" applyFont="1" applyFill="1" applyBorder="1" applyAlignment="1" applyProtection="1">
      <alignment horizontal="center" vertical="center" wrapText="1"/>
      <protection locked="0"/>
    </xf>
    <xf numFmtId="0" fontId="36" fillId="9" borderId="6" xfId="0" applyFont="1" applyFill="1" applyBorder="1" applyAlignment="1">
      <alignment horizontal="center" vertical="center"/>
    </xf>
    <xf numFmtId="0" fontId="36" fillId="9" borderId="1" xfId="0" applyFont="1" applyFill="1" applyBorder="1" applyAlignment="1">
      <alignment horizontal="center" vertical="center"/>
    </xf>
    <xf numFmtId="0" fontId="10" fillId="5" borderId="70" xfId="0" applyFont="1" applyFill="1" applyBorder="1" applyAlignment="1" applyProtection="1">
      <alignment horizontal="justify" vertical="center" wrapText="1" readingOrder="1"/>
      <protection locked="0"/>
    </xf>
    <xf numFmtId="0" fontId="37" fillId="5" borderId="0" xfId="0" applyFont="1" applyFill="1" applyAlignment="1" applyProtection="1">
      <alignment horizontal="center" vertical="center" wrapText="1" readingOrder="1"/>
      <protection locked="0"/>
    </xf>
    <xf numFmtId="0" fontId="10" fillId="5" borderId="0" xfId="0" applyFont="1" applyFill="1" applyAlignment="1">
      <alignment horizontal="justify" vertical="center" wrapText="1"/>
    </xf>
    <xf numFmtId="0" fontId="0" fillId="5" borderId="16"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14" fontId="0" fillId="5" borderId="17" xfId="0" applyNumberFormat="1" applyFill="1" applyBorder="1" applyAlignment="1" applyProtection="1">
      <alignment horizontal="center" vertical="center" wrapText="1"/>
      <protection locked="0"/>
    </xf>
    <xf numFmtId="14" fontId="0" fillId="5" borderId="18" xfId="0" applyNumberFormat="1"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4" xfId="0" applyFill="1" applyBorder="1" applyAlignment="1" applyProtection="1">
      <alignment vertical="center" wrapText="1"/>
      <protection hidden="1"/>
    </xf>
    <xf numFmtId="0" fontId="10" fillId="5" borderId="15" xfId="0" applyFont="1" applyFill="1" applyBorder="1" applyAlignment="1">
      <alignment horizontal="center" vertical="center"/>
    </xf>
    <xf numFmtId="0" fontId="10" fillId="0" borderId="0" xfId="0" applyFont="1" applyAlignment="1">
      <alignment horizontal="center" vertical="center"/>
    </xf>
    <xf numFmtId="0" fontId="10" fillId="5" borderId="3" xfId="0" applyFont="1" applyFill="1" applyBorder="1" applyAlignment="1">
      <alignment horizontal="center" vertical="center"/>
    </xf>
    <xf numFmtId="0" fontId="0" fillId="5" borderId="0" xfId="0" applyFill="1" applyAlignment="1">
      <alignment horizontal="center" vertical="center" wrapText="1"/>
    </xf>
    <xf numFmtId="0" fontId="8" fillId="12" borderId="56" xfId="0" applyFont="1" applyFill="1" applyBorder="1" applyAlignment="1">
      <alignment horizontal="center" vertical="center" wrapText="1"/>
    </xf>
    <xf numFmtId="0" fontId="8" fillId="12" borderId="73" xfId="0" applyFont="1" applyFill="1" applyBorder="1" applyAlignment="1">
      <alignment horizontal="center" vertical="center" wrapText="1"/>
    </xf>
    <xf numFmtId="0" fontId="40" fillId="12" borderId="73" xfId="0" applyFont="1" applyFill="1" applyBorder="1" applyAlignment="1">
      <alignment horizontal="center" vertical="center" wrapText="1"/>
    </xf>
    <xf numFmtId="49" fontId="8" fillId="12" borderId="74" xfId="0" applyNumberFormat="1" applyFont="1" applyFill="1" applyBorder="1" applyAlignment="1">
      <alignment horizontal="center" vertical="center" wrapText="1"/>
    </xf>
    <xf numFmtId="0" fontId="16" fillId="8" borderId="4" xfId="0" applyFont="1" applyFill="1" applyBorder="1" applyAlignment="1">
      <alignment horizontal="center" vertical="center"/>
    </xf>
    <xf numFmtId="0" fontId="15" fillId="5" borderId="6" xfId="0" applyFont="1" applyFill="1" applyBorder="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xf numFmtId="0" fontId="5" fillId="5" borderId="0" xfId="0" applyFont="1" applyFill="1" applyAlignment="1">
      <alignment horizontal="center" vertical="center"/>
    </xf>
    <xf numFmtId="0" fontId="6" fillId="5" borderId="0" xfId="0" applyFont="1" applyFill="1" applyAlignment="1">
      <alignment horizontal="center" vertical="center"/>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9" fillId="8" borderId="4"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0" borderId="0" xfId="0" applyAlignment="1">
      <alignment horizontal="center" vertical="center" wrapText="1"/>
    </xf>
    <xf numFmtId="0" fontId="13" fillId="8" borderId="75" xfId="0" applyFont="1" applyFill="1" applyBorder="1" applyAlignment="1">
      <alignment horizontal="center" vertical="center" wrapText="1"/>
    </xf>
    <xf numFmtId="0" fontId="13" fillId="8" borderId="40" xfId="0" applyFont="1" applyFill="1" applyBorder="1" applyAlignment="1">
      <alignment horizontal="center" vertical="center" wrapText="1"/>
    </xf>
    <xf numFmtId="0" fontId="13" fillId="8" borderId="76" xfId="0" applyFont="1" applyFill="1" applyBorder="1" applyAlignment="1">
      <alignment horizontal="center" vertical="center" wrapText="1"/>
    </xf>
    <xf numFmtId="0" fontId="17" fillId="14" borderId="34" xfId="0" applyFont="1" applyFill="1" applyBorder="1" applyAlignment="1">
      <alignment horizontal="center" vertical="center" wrapText="1"/>
    </xf>
    <xf numFmtId="49" fontId="17" fillId="14" borderId="34" xfId="0" applyNumberFormat="1" applyFont="1" applyFill="1" applyBorder="1" applyAlignment="1">
      <alignment horizontal="center" vertical="center" wrapText="1"/>
    </xf>
    <xf numFmtId="0" fontId="17" fillId="15" borderId="34" xfId="0" applyFont="1" applyFill="1" applyBorder="1" applyAlignment="1">
      <alignment horizontal="center" vertical="center" wrapText="1"/>
    </xf>
    <xf numFmtId="49" fontId="17" fillId="15" borderId="34" xfId="0" applyNumberFormat="1" applyFont="1" applyFill="1" applyBorder="1" applyAlignment="1">
      <alignment horizontal="center" vertical="center" wrapText="1"/>
    </xf>
    <xf numFmtId="0" fontId="0" fillId="5" borderId="0" xfId="0" applyFill="1"/>
    <xf numFmtId="0" fontId="8" fillId="8" borderId="4" xfId="0" applyFont="1" applyFill="1" applyBorder="1" applyAlignment="1">
      <alignment horizontal="center" vertical="center"/>
    </xf>
    <xf numFmtId="0" fontId="0" fillId="5" borderId="6" xfId="0" applyFill="1" applyBorder="1" applyAlignment="1">
      <alignment horizontal="center" vertical="center"/>
    </xf>
    <xf numFmtId="0" fontId="0" fillId="5" borderId="17" xfId="0" applyFill="1" applyBorder="1"/>
    <xf numFmtId="14" fontId="0" fillId="5" borderId="18" xfId="0" applyNumberFormat="1" applyFill="1" applyBorder="1" applyAlignment="1">
      <alignment horizontal="center" vertical="center"/>
    </xf>
    <xf numFmtId="0" fontId="0" fillId="5" borderId="14" xfId="0" applyFill="1" applyBorder="1" applyAlignment="1">
      <alignment horizontal="center" vertical="center"/>
    </xf>
    <xf numFmtId="0" fontId="0" fillId="5" borderId="51" xfId="0" applyFill="1" applyBorder="1" applyAlignment="1">
      <alignment horizontal="center" vertical="center"/>
    </xf>
    <xf numFmtId="0" fontId="1" fillId="14" borderId="57" xfId="0" applyFont="1" applyFill="1" applyBorder="1" applyAlignment="1">
      <alignment horizontal="center" vertical="center"/>
    </xf>
    <xf numFmtId="0" fontId="33" fillId="8" borderId="16" xfId="0" applyFont="1" applyFill="1" applyBorder="1" applyAlignment="1">
      <alignment horizontal="center" vertical="center" wrapText="1"/>
    </xf>
    <xf numFmtId="0" fontId="33" fillId="8" borderId="18"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33" fillId="8" borderId="14" xfId="0" applyFont="1" applyFill="1" applyBorder="1" applyAlignment="1">
      <alignment horizontal="center" vertical="center" wrapText="1"/>
    </xf>
    <xf numFmtId="0" fontId="33" fillId="8" borderId="15"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34" fillId="8" borderId="15" xfId="0" applyFont="1" applyFill="1" applyBorder="1" applyAlignment="1">
      <alignment horizontal="center" vertical="center" wrapText="1"/>
    </xf>
    <xf numFmtId="14" fontId="10" fillId="5" borderId="2" xfId="0" applyNumberFormat="1" applyFont="1" applyFill="1" applyBorder="1" applyAlignment="1">
      <alignment horizontal="center" vertical="center"/>
    </xf>
    <xf numFmtId="0" fontId="10" fillId="5" borderId="15" xfId="0" applyFont="1" applyFill="1" applyBorder="1" applyAlignment="1">
      <alignment horizontal="center" vertical="center"/>
    </xf>
    <xf numFmtId="0" fontId="36" fillId="9" borderId="4" xfId="0" applyFont="1" applyFill="1" applyBorder="1" applyAlignment="1">
      <alignment horizontal="center" vertical="center"/>
    </xf>
    <xf numFmtId="0" fontId="36" fillId="9" borderId="68" xfId="0" applyFont="1" applyFill="1" applyBorder="1" applyAlignment="1">
      <alignment horizontal="center" vertical="center"/>
    </xf>
    <xf numFmtId="0" fontId="35" fillId="6" borderId="60" xfId="0" applyFont="1" applyFill="1" applyBorder="1" applyAlignment="1">
      <alignment horizontal="center" vertical="center"/>
    </xf>
    <xf numFmtId="0" fontId="35" fillId="6" borderId="61" xfId="0" applyFont="1" applyFill="1" applyBorder="1" applyAlignment="1">
      <alignment horizontal="center" vertical="center"/>
    </xf>
    <xf numFmtId="0" fontId="35" fillId="6" borderId="62" xfId="0" applyFont="1" applyFill="1" applyBorder="1" applyAlignment="1">
      <alignment horizontal="center" vertical="center"/>
    </xf>
    <xf numFmtId="0" fontId="35" fillId="6" borderId="63" xfId="0" applyFont="1" applyFill="1" applyBorder="1" applyAlignment="1">
      <alignment horizontal="center" vertical="center"/>
    </xf>
    <xf numFmtId="0" fontId="35" fillId="6" borderId="64" xfId="0" applyFont="1" applyFill="1" applyBorder="1" applyAlignment="1">
      <alignment horizontal="center" vertical="center"/>
    </xf>
    <xf numFmtId="0" fontId="10" fillId="0" borderId="65"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35" fillId="6" borderId="67" xfId="0" applyFont="1" applyFill="1" applyBorder="1" applyAlignment="1">
      <alignment horizontal="center" vertical="center"/>
    </xf>
    <xf numFmtId="0" fontId="35" fillId="6" borderId="5" xfId="0" applyFont="1" applyFill="1" applyBorder="1" applyAlignment="1">
      <alignment horizontal="center" vertical="center"/>
    </xf>
    <xf numFmtId="0" fontId="35" fillId="6" borderId="68" xfId="0" applyFont="1" applyFill="1" applyBorder="1" applyAlignment="1">
      <alignment horizontal="center" vertical="center"/>
    </xf>
    <xf numFmtId="0" fontId="10" fillId="5" borderId="71" xfId="0" applyFont="1" applyFill="1" applyBorder="1" applyAlignment="1" applyProtection="1">
      <alignment horizontal="justify" vertical="center" wrapText="1" readingOrder="1"/>
      <protection locked="0"/>
    </xf>
    <xf numFmtId="0" fontId="10" fillId="5" borderId="72" xfId="0" applyFont="1" applyFill="1" applyBorder="1" applyAlignment="1" applyProtection="1">
      <alignment horizontal="justify" vertical="center" wrapText="1" readingOrder="1"/>
      <protection locked="0"/>
    </xf>
    <xf numFmtId="0" fontId="35" fillId="6" borderId="60" xfId="0" applyFont="1" applyFill="1" applyBorder="1" applyAlignment="1" applyProtection="1">
      <alignment horizontal="center" vertical="center" wrapText="1" readingOrder="1"/>
      <protection locked="0"/>
    </xf>
    <xf numFmtId="0" fontId="35" fillId="6" borderId="63" xfId="0" applyFont="1" applyFill="1" applyBorder="1" applyAlignment="1" applyProtection="1">
      <alignment horizontal="center" vertical="center" wrapText="1" readingOrder="1"/>
      <protection locked="0"/>
    </xf>
    <xf numFmtId="0" fontId="35" fillId="6" borderId="64" xfId="0" applyFont="1" applyFill="1" applyBorder="1" applyAlignment="1" applyProtection="1">
      <alignment horizontal="center" vertical="center" wrapText="1" readingOrder="1"/>
      <protection locked="0"/>
    </xf>
    <xf numFmtId="0" fontId="11" fillId="9" borderId="67" xfId="0" applyFont="1" applyFill="1" applyBorder="1" applyAlignment="1" applyProtection="1">
      <alignment horizontal="center" vertical="center" wrapText="1" readingOrder="1"/>
      <protection locked="0"/>
    </xf>
    <xf numFmtId="0" fontId="11" fillId="9" borderId="6" xfId="0" applyFont="1" applyFill="1" applyBorder="1" applyAlignment="1" applyProtection="1">
      <alignment horizontal="center" vertical="center" wrapText="1" readingOrder="1"/>
      <protection locked="0"/>
    </xf>
    <xf numFmtId="0" fontId="36" fillId="9" borderId="16" xfId="0" applyFont="1" applyFill="1" applyBorder="1" applyAlignment="1" applyProtection="1">
      <alignment horizontal="center" vertical="center"/>
      <protection locked="0"/>
    </xf>
    <xf numFmtId="0" fontId="36" fillId="9" borderId="17" xfId="0" applyFont="1" applyFill="1" applyBorder="1" applyAlignment="1" applyProtection="1">
      <alignment horizontal="center" vertical="center"/>
      <protection locked="0"/>
    </xf>
    <xf numFmtId="0" fontId="36" fillId="9" borderId="52" xfId="0" applyFont="1" applyFill="1" applyBorder="1" applyAlignment="1" applyProtection="1">
      <alignment horizontal="center" vertical="center"/>
      <protection locked="0"/>
    </xf>
    <xf numFmtId="0" fontId="38" fillId="5" borderId="4" xfId="0" applyFont="1" applyFill="1" applyBorder="1" applyAlignment="1" applyProtection="1">
      <alignment horizontal="justify" vertical="center" wrapText="1"/>
      <protection locked="0"/>
    </xf>
    <xf numFmtId="0" fontId="38" fillId="5" borderId="5" xfId="0" applyFont="1" applyFill="1" applyBorder="1" applyAlignment="1" applyProtection="1">
      <alignment horizontal="justify" vertical="center"/>
      <protection locked="0"/>
    </xf>
    <xf numFmtId="0" fontId="38" fillId="5" borderId="68" xfId="0" applyFont="1" applyFill="1" applyBorder="1" applyAlignment="1" applyProtection="1">
      <alignment horizontal="justify" vertical="center"/>
      <protection locked="0"/>
    </xf>
    <xf numFmtId="0" fontId="39" fillId="9" borderId="66" xfId="0" applyFont="1" applyFill="1" applyBorder="1" applyAlignment="1">
      <alignment horizontal="center" vertical="center"/>
    </xf>
    <xf numFmtId="0" fontId="39" fillId="9" borderId="14" xfId="0" applyFont="1" applyFill="1" applyBorder="1" applyAlignment="1">
      <alignment horizontal="center" vertical="center"/>
    </xf>
    <xf numFmtId="0" fontId="39" fillId="9" borderId="10" xfId="0" applyFont="1" applyFill="1" applyBorder="1" applyAlignment="1">
      <alignment horizontal="center" vertical="center"/>
    </xf>
    <xf numFmtId="0" fontId="39" fillId="9" borderId="11" xfId="0" applyFont="1" applyFill="1" applyBorder="1" applyAlignment="1">
      <alignment horizontal="center" vertical="center"/>
    </xf>
    <xf numFmtId="0" fontId="39" fillId="9" borderId="53" xfId="0" applyFont="1" applyFill="1" applyBorder="1" applyAlignment="1">
      <alignment horizontal="center" vertical="center"/>
    </xf>
    <xf numFmtId="0" fontId="10" fillId="5" borderId="0" xfId="0" applyFont="1" applyFill="1" applyAlignment="1" applyProtection="1">
      <alignment horizontal="center" vertical="center" wrapText="1"/>
      <protection locked="0"/>
    </xf>
    <xf numFmtId="14" fontId="10" fillId="5" borderId="3" xfId="0" applyNumberFormat="1" applyFont="1" applyFill="1" applyBorder="1" applyAlignment="1">
      <alignment horizontal="center" vertical="center"/>
    </xf>
    <xf numFmtId="0" fontId="12" fillId="5" borderId="16"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3" fillId="8" borderId="0" xfId="0" applyFont="1" applyFill="1" applyAlignment="1">
      <alignment horizontal="center" vertical="center" wrapText="1"/>
    </xf>
    <xf numFmtId="0" fontId="33" fillId="8" borderId="13" xfId="0" applyFont="1" applyFill="1" applyBorder="1" applyAlignment="1">
      <alignment horizontal="center" vertical="center" wrapText="1"/>
    </xf>
    <xf numFmtId="0" fontId="34" fillId="8" borderId="12" xfId="0" applyFont="1" applyFill="1" applyBorder="1" applyAlignment="1">
      <alignment horizontal="center" vertical="center"/>
    </xf>
    <xf numFmtId="0" fontId="34" fillId="8" borderId="13" xfId="0" applyFont="1" applyFill="1" applyBorder="1" applyAlignment="1">
      <alignment horizontal="center" vertical="center"/>
    </xf>
    <xf numFmtId="0" fontId="33" fillId="8" borderId="16" xfId="0" applyFont="1" applyFill="1" applyBorder="1" applyAlignment="1">
      <alignment horizontal="center" vertical="center"/>
    </xf>
    <xf numFmtId="0" fontId="33" fillId="8" borderId="17" xfId="0" applyFont="1" applyFill="1" applyBorder="1" applyAlignment="1">
      <alignment horizontal="center" vertical="center"/>
    </xf>
    <xf numFmtId="0" fontId="33" fillId="8" borderId="18"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11" xfId="0" applyFont="1" applyFill="1" applyBorder="1" applyAlignment="1">
      <alignment horizontal="center" vertical="center"/>
    </xf>
    <xf numFmtId="0" fontId="33" fillId="8" borderId="14" xfId="0" applyFont="1" applyFill="1" applyBorder="1" applyAlignment="1">
      <alignment horizontal="center" vertical="center"/>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34" fillId="8" borderId="16" xfId="0" applyFont="1" applyFill="1" applyBorder="1" applyAlignment="1">
      <alignment horizontal="center" vertical="center" wrapText="1"/>
    </xf>
    <xf numFmtId="0" fontId="34" fillId="8" borderId="18" xfId="0" applyFont="1" applyFill="1" applyBorder="1" applyAlignment="1">
      <alignment horizontal="center" vertical="center" wrapText="1"/>
    </xf>
    <xf numFmtId="0" fontId="34" fillId="8" borderId="10" xfId="0" applyFont="1" applyFill="1" applyBorder="1" applyAlignment="1">
      <alignment horizontal="center" vertical="center" wrapText="1"/>
    </xf>
    <xf numFmtId="0" fontId="34" fillId="8" borderId="14" xfId="0" applyFont="1" applyFill="1" applyBorder="1" applyAlignment="1">
      <alignment horizontal="center" vertical="center" wrapText="1"/>
    </xf>
    <xf numFmtId="49" fontId="0" fillId="5" borderId="24" xfId="0" applyNumberFormat="1" applyFill="1" applyBorder="1" applyAlignment="1" applyProtection="1">
      <alignment horizontal="center" vertical="center" wrapText="1"/>
      <protection hidden="1"/>
    </xf>
    <xf numFmtId="49" fontId="0" fillId="5" borderId="8" xfId="0" applyNumberFormat="1" applyFill="1" applyBorder="1" applyAlignment="1" applyProtection="1">
      <alignment horizontal="center" vertical="center" wrapText="1"/>
      <protection hidden="1"/>
    </xf>
    <xf numFmtId="49" fontId="0" fillId="5" borderId="23" xfId="0" applyNumberFormat="1" applyFill="1" applyBorder="1" applyAlignment="1" applyProtection="1">
      <alignment horizontal="center" vertical="center" wrapText="1"/>
      <protection hidden="1"/>
    </xf>
    <xf numFmtId="0" fontId="0" fillId="5" borderId="28" xfId="0" applyFill="1" applyBorder="1" applyAlignment="1" applyProtection="1">
      <alignment horizontal="center" vertical="center" wrapText="1"/>
      <protection hidden="1"/>
    </xf>
    <xf numFmtId="0" fontId="0" fillId="5" borderId="24"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47" xfId="0" applyFill="1" applyBorder="1" applyAlignment="1" applyProtection="1">
      <alignment horizontal="center" vertical="center" wrapText="1"/>
      <protection hidden="1"/>
    </xf>
    <xf numFmtId="0" fontId="0" fillId="5" borderId="12" xfId="0" applyFill="1" applyBorder="1" applyAlignment="1" applyProtection="1">
      <alignment horizontal="center" vertical="center" wrapText="1"/>
      <protection hidden="1"/>
    </xf>
    <xf numFmtId="0" fontId="0" fillId="5" borderId="48" xfId="0" applyFill="1" applyBorder="1" applyAlignment="1" applyProtection="1">
      <alignment horizontal="center" vertical="center" wrapText="1"/>
      <protection hidden="1"/>
    </xf>
    <xf numFmtId="0" fontId="0" fillId="5" borderId="20" xfId="0" applyFill="1" applyBorder="1" applyAlignment="1" applyProtection="1">
      <alignment horizontal="center" vertical="center" wrapText="1"/>
      <protection hidden="1"/>
    </xf>
    <xf numFmtId="0" fontId="0" fillId="5" borderId="21"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34" xfId="0" applyFill="1" applyBorder="1" applyAlignment="1" applyProtection="1">
      <alignment horizontal="center" vertical="center" wrapText="1"/>
      <protection hidden="1"/>
    </xf>
    <xf numFmtId="0" fontId="0" fillId="5" borderId="33" xfId="0" applyFill="1" applyBorder="1" applyAlignment="1" applyProtection="1">
      <alignment horizontal="center" vertical="center" wrapText="1"/>
      <protection hidden="1"/>
    </xf>
    <xf numFmtId="0" fontId="0" fillId="5" borderId="23"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38" xfId="0" applyFill="1" applyBorder="1" applyAlignment="1" applyProtection="1">
      <alignment horizontal="center" vertical="center" wrapText="1"/>
      <protection hidden="1"/>
    </xf>
    <xf numFmtId="0" fontId="0" fillId="5" borderId="29" xfId="0" applyFill="1" applyBorder="1" applyAlignment="1" applyProtection="1">
      <alignment horizontal="center" vertical="center" wrapText="1"/>
      <protection hidden="1"/>
    </xf>
    <xf numFmtId="0" fontId="0" fillId="5" borderId="37" xfId="0" applyFill="1" applyBorder="1" applyAlignment="1" applyProtection="1">
      <alignment horizontal="center" vertical="center" wrapText="1"/>
      <protection hidden="1"/>
    </xf>
    <xf numFmtId="0" fontId="0" fillId="5" borderId="39" xfId="0" applyFill="1" applyBorder="1" applyAlignment="1" applyProtection="1">
      <alignment horizontal="center" vertical="center" wrapText="1"/>
      <protection hidden="1"/>
    </xf>
    <xf numFmtId="0" fontId="0" fillId="5" borderId="36" xfId="0" applyFill="1" applyBorder="1" applyAlignment="1" applyProtection="1">
      <alignment horizontal="center" vertical="center" wrapText="1"/>
      <protection hidden="1"/>
    </xf>
    <xf numFmtId="0" fontId="0" fillId="5" borderId="31" xfId="0" applyFill="1" applyBorder="1" applyAlignment="1" applyProtection="1">
      <alignment horizontal="center" vertical="center" wrapText="1"/>
      <protection hidden="1"/>
    </xf>
    <xf numFmtId="0" fontId="0" fillId="5" borderId="27" xfId="0" applyFill="1" applyBorder="1" applyAlignment="1" applyProtection="1">
      <alignment horizontal="center" vertical="center" wrapText="1"/>
      <protection hidden="1"/>
    </xf>
    <xf numFmtId="0" fontId="7" fillId="5" borderId="12" xfId="0" applyFont="1" applyFill="1" applyBorder="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0" xfId="0" applyFont="1" applyFill="1" applyBorder="1" applyAlignment="1" applyProtection="1">
      <alignment horizontal="center" vertical="center" wrapText="1"/>
      <protection hidden="1"/>
    </xf>
    <xf numFmtId="0" fontId="7" fillId="5" borderId="11" xfId="0" applyFont="1" applyFill="1" applyBorder="1" applyAlignment="1" applyProtection="1">
      <alignment horizontal="center" vertical="center" wrapText="1"/>
      <protection hidden="1"/>
    </xf>
    <xf numFmtId="0" fontId="7" fillId="5" borderId="14" xfId="0" applyFont="1" applyFill="1" applyBorder="1" applyAlignment="1" applyProtection="1">
      <alignment horizontal="center" vertical="center" wrapText="1"/>
      <protection hidden="1"/>
    </xf>
    <xf numFmtId="49" fontId="0" fillId="5" borderId="38" xfId="0" applyNumberFormat="1" applyFill="1" applyBorder="1" applyAlignment="1" applyProtection="1">
      <alignment horizontal="center" vertical="center" wrapText="1"/>
      <protection hidden="1"/>
    </xf>
    <xf numFmtId="49" fontId="0" fillId="5" borderId="33" xfId="0" applyNumberFormat="1" applyFill="1" applyBorder="1" applyAlignment="1" applyProtection="1">
      <alignment horizontal="center" vertical="center" wrapText="1"/>
      <protection hidden="1"/>
    </xf>
    <xf numFmtId="49" fontId="0" fillId="5" borderId="34" xfId="0" applyNumberFormat="1" applyFill="1" applyBorder="1" applyAlignment="1" applyProtection="1">
      <alignment horizontal="center" vertical="center" wrapText="1"/>
      <protection hidden="1"/>
    </xf>
    <xf numFmtId="0" fontId="0" fillId="5" borderId="45" xfId="0" applyFill="1" applyBorder="1" applyAlignment="1" applyProtection="1">
      <alignment horizontal="center" vertical="center" wrapText="1"/>
      <protection hidden="1"/>
    </xf>
    <xf numFmtId="0" fontId="0" fillId="5" borderId="42" xfId="0" applyFill="1" applyBorder="1" applyAlignment="1" applyProtection="1">
      <alignment horizontal="center" vertical="center" wrapText="1"/>
      <protection hidden="1"/>
    </xf>
    <xf numFmtId="0" fontId="0" fillId="5" borderId="35" xfId="0" applyFill="1" applyBorder="1" applyAlignment="1" applyProtection="1">
      <alignment horizontal="center" vertical="center" wrapText="1"/>
      <protection hidden="1"/>
    </xf>
    <xf numFmtId="14" fontId="15" fillId="5" borderId="18" xfId="0" applyNumberFormat="1" applyFont="1" applyFill="1" applyBorder="1" applyAlignment="1">
      <alignment horizontal="center" vertical="center"/>
    </xf>
    <xf numFmtId="0" fontId="15" fillId="5" borderId="14" xfId="0" applyFont="1" applyFill="1" applyBorder="1" applyAlignment="1">
      <alignment horizontal="center" vertical="center"/>
    </xf>
    <xf numFmtId="0" fontId="41" fillId="5" borderId="4" xfId="0" applyFont="1" applyFill="1" applyBorder="1" applyAlignment="1">
      <alignment horizontal="center" vertical="center"/>
    </xf>
    <xf numFmtId="0" fontId="41" fillId="5" borderId="5" xfId="0" applyFont="1" applyFill="1" applyBorder="1" applyAlignment="1">
      <alignment horizontal="center" vertical="center"/>
    </xf>
    <xf numFmtId="0" fontId="41" fillId="5" borderId="6"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0" xfId="0" applyFont="1" applyFill="1" applyBorder="1" applyAlignment="1">
      <alignment horizontal="center" vertical="center"/>
    </xf>
    <xf numFmtId="0" fontId="16" fillId="8" borderId="16" xfId="0" applyFont="1" applyFill="1" applyBorder="1" applyAlignment="1">
      <alignment horizontal="center" vertical="center" wrapText="1"/>
    </xf>
    <xf numFmtId="0" fontId="16" fillId="8" borderId="18"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16" xfId="0" applyFont="1" applyFill="1" applyBorder="1" applyAlignment="1">
      <alignment horizontal="center" vertical="center"/>
    </xf>
    <xf numFmtId="0" fontId="16" fillId="8" borderId="10" xfId="0" applyFont="1" applyFill="1" applyBorder="1" applyAlignment="1">
      <alignment horizontal="center" vertical="center"/>
    </xf>
    <xf numFmtId="0" fontId="15" fillId="5" borderId="18"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6" fillId="8" borderId="12" xfId="0" applyFont="1" applyFill="1" applyBorder="1" applyAlignment="1">
      <alignment horizontal="center" vertical="center"/>
    </xf>
    <xf numFmtId="0" fontId="16" fillId="8" borderId="0" xfId="0" applyFont="1" applyFill="1" applyAlignment="1">
      <alignment horizontal="center" vertical="center"/>
    </xf>
    <xf numFmtId="0" fontId="16" fillId="8" borderId="13" xfId="0" applyFont="1" applyFill="1" applyBorder="1" applyAlignment="1">
      <alignment horizontal="center" vertical="center"/>
    </xf>
    <xf numFmtId="0" fontId="8" fillId="8" borderId="16"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0" fillId="5" borderId="17"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9" fillId="8" borderId="16" xfId="0" applyFont="1" applyFill="1" applyBorder="1" applyAlignment="1">
      <alignment horizontal="center" vertical="center" wrapText="1"/>
    </xf>
    <xf numFmtId="0" fontId="9" fillId="8" borderId="10" xfId="0" applyFont="1" applyFill="1" applyBorder="1" applyAlignment="1">
      <alignment horizontal="center" vertical="center" wrapText="1"/>
    </xf>
    <xf numFmtId="14" fontId="0" fillId="5" borderId="18" xfId="0" applyNumberForma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17" xfId="0" applyFont="1" applyFill="1" applyBorder="1" applyAlignment="1">
      <alignment horizontal="center" vertical="center" wrapText="1"/>
    </xf>
    <xf numFmtId="0" fontId="42" fillId="5" borderId="18" xfId="0" applyFont="1" applyFill="1" applyBorder="1" applyAlignment="1">
      <alignment horizontal="center" vertical="center" wrapText="1"/>
    </xf>
    <xf numFmtId="0" fontId="42" fillId="5" borderId="12" xfId="0" applyFont="1" applyFill="1" applyBorder="1" applyAlignment="1">
      <alignment horizontal="center" vertical="center" wrapText="1"/>
    </xf>
    <xf numFmtId="0" fontId="42" fillId="5" borderId="0" xfId="0" applyFont="1" applyFill="1" applyAlignment="1">
      <alignment horizontal="center" vertical="center" wrapText="1"/>
    </xf>
    <xf numFmtId="0" fontId="42" fillId="5" borderId="13"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17" xfId="0" applyFont="1" applyFill="1" applyBorder="1" applyAlignment="1">
      <alignment horizontal="center" vertical="center" wrapText="1"/>
    </xf>
    <xf numFmtId="0" fontId="41" fillId="5" borderId="18" xfId="0" applyFont="1" applyFill="1" applyBorder="1" applyAlignment="1">
      <alignment horizontal="center" vertical="center" wrapText="1"/>
    </xf>
    <xf numFmtId="0" fontId="41" fillId="5" borderId="10"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14" xfId="0" applyFont="1" applyFill="1" applyBorder="1" applyAlignment="1">
      <alignment horizontal="center" vertical="center" wrapText="1"/>
    </xf>
    <xf numFmtId="0" fontId="16" fillId="8" borderId="75" xfId="0" applyFont="1" applyFill="1" applyBorder="1" applyAlignment="1">
      <alignment horizontal="center" vertical="center" wrapText="1"/>
    </xf>
    <xf numFmtId="0" fontId="16" fillId="8" borderId="40" xfId="0" applyFont="1" applyFill="1" applyBorder="1" applyAlignment="1">
      <alignment horizontal="center" vertical="center" wrapText="1"/>
    </xf>
    <xf numFmtId="0" fontId="16" fillId="8" borderId="76"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13"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14" fontId="15" fillId="5" borderId="17" xfId="0" applyNumberFormat="1" applyFont="1" applyFill="1" applyBorder="1" applyAlignment="1">
      <alignment horizontal="center" vertical="center" wrapText="1"/>
    </xf>
    <xf numFmtId="14" fontId="15" fillId="5" borderId="18" xfId="0" applyNumberFormat="1" applyFont="1" applyFill="1" applyBorder="1" applyAlignment="1">
      <alignment horizontal="center" vertical="center" wrapText="1"/>
    </xf>
    <xf numFmtId="14" fontId="15" fillId="5" borderId="11" xfId="0" applyNumberFormat="1" applyFont="1" applyFill="1" applyBorder="1" applyAlignment="1">
      <alignment horizontal="center" vertical="center" wrapText="1"/>
    </xf>
    <xf numFmtId="14" fontId="15" fillId="5" borderId="14" xfId="0" applyNumberFormat="1" applyFont="1" applyFill="1" applyBorder="1" applyAlignment="1">
      <alignment horizontal="center" vertical="center" wrapText="1"/>
    </xf>
    <xf numFmtId="49" fontId="15" fillId="10" borderId="28" xfId="0" applyNumberFormat="1" applyFont="1" applyFill="1" applyBorder="1" applyAlignment="1" applyProtection="1">
      <alignment horizontal="center" vertical="center" wrapText="1"/>
      <protection hidden="1"/>
    </xf>
    <xf numFmtId="49" fontId="15" fillId="5" borderId="42" xfId="0" applyNumberFormat="1" applyFont="1" applyFill="1" applyBorder="1" applyAlignment="1" applyProtection="1">
      <alignment horizontal="center" vertical="center" wrapText="1"/>
      <protection hidden="1"/>
    </xf>
    <xf numFmtId="49" fontId="15" fillId="5" borderId="43" xfId="0" applyNumberFormat="1" applyFont="1" applyFill="1" applyBorder="1" applyAlignment="1" applyProtection="1">
      <alignment horizontal="center" vertical="center" wrapText="1"/>
      <protection hidden="1"/>
    </xf>
    <xf numFmtId="49" fontId="15" fillId="5" borderId="35" xfId="0" applyNumberFormat="1" applyFont="1" applyFill="1" applyBorder="1" applyAlignment="1" applyProtection="1">
      <alignment horizontal="center" vertical="center" wrapText="1"/>
      <protection hidden="1"/>
    </xf>
    <xf numFmtId="0" fontId="15" fillId="10" borderId="44" xfId="0" applyFont="1" applyFill="1" applyBorder="1" applyAlignment="1" applyProtection="1">
      <alignment horizontal="center" vertical="center" wrapText="1"/>
      <protection hidden="1"/>
    </xf>
    <xf numFmtId="0" fontId="15" fillId="10" borderId="54" xfId="0" applyFont="1" applyFill="1" applyBorder="1" applyAlignment="1" applyProtection="1">
      <alignment horizontal="center" vertical="center" wrapText="1"/>
      <protection hidden="1"/>
    </xf>
    <xf numFmtId="0" fontId="15" fillId="5" borderId="44" xfId="0" applyFont="1" applyFill="1" applyBorder="1" applyAlignment="1" applyProtection="1">
      <alignment horizontal="center" vertical="center" wrapText="1"/>
      <protection hidden="1"/>
    </xf>
    <xf numFmtId="0" fontId="15" fillId="5" borderId="55" xfId="0" applyFont="1" applyFill="1" applyBorder="1" applyAlignment="1" applyProtection="1">
      <alignment horizontal="center" vertical="center" wrapText="1"/>
      <protection hidden="1"/>
    </xf>
    <xf numFmtId="0" fontId="15" fillId="5" borderId="54" xfId="0" applyFont="1" applyFill="1" applyBorder="1" applyAlignment="1" applyProtection="1">
      <alignment horizontal="center" vertical="center" wrapText="1"/>
      <protection hidden="1"/>
    </xf>
    <xf numFmtId="0" fontId="15" fillId="10" borderId="33" xfId="0" applyFont="1" applyFill="1" applyBorder="1" applyAlignment="1" applyProtection="1">
      <alignment horizontal="center" vertical="center" wrapText="1"/>
      <protection hidden="1"/>
    </xf>
    <xf numFmtId="0" fontId="15" fillId="10" borderId="34" xfId="0" applyFont="1" applyFill="1" applyBorder="1" applyAlignment="1" applyProtection="1">
      <alignment horizontal="center" vertical="center" wrapText="1"/>
      <protection hidden="1"/>
    </xf>
    <xf numFmtId="0" fontId="15" fillId="5" borderId="33" xfId="0" applyFont="1" applyFill="1" applyBorder="1" applyAlignment="1" applyProtection="1">
      <alignment horizontal="center" vertical="center" wrapText="1"/>
      <protection hidden="1"/>
    </xf>
    <xf numFmtId="0" fontId="15" fillId="5" borderId="36" xfId="0" applyFont="1" applyFill="1" applyBorder="1" applyAlignment="1" applyProtection="1">
      <alignment horizontal="center" vertical="center" wrapText="1"/>
      <protection hidden="1"/>
    </xf>
    <xf numFmtId="0" fontId="15" fillId="5" borderId="34" xfId="0" applyFont="1" applyFill="1" applyBorder="1" applyAlignment="1" applyProtection="1">
      <alignment horizontal="center" vertical="center" wrapText="1"/>
      <protection hidden="1"/>
    </xf>
    <xf numFmtId="0" fontId="15" fillId="10" borderId="55" xfId="0" applyFont="1" applyFill="1" applyBorder="1" applyAlignment="1" applyProtection="1">
      <alignment horizontal="center" vertical="center" wrapText="1"/>
      <protection hidden="1"/>
    </xf>
    <xf numFmtId="49" fontId="15" fillId="0" borderId="33" xfId="0" applyNumberFormat="1" applyFont="1" applyBorder="1" applyAlignment="1" applyProtection="1">
      <alignment horizontal="center" vertical="center" wrapText="1"/>
      <protection hidden="1"/>
    </xf>
    <xf numFmtId="49" fontId="15" fillId="0" borderId="34" xfId="0" applyNumberFormat="1" applyFont="1" applyBorder="1" applyAlignment="1" applyProtection="1">
      <alignment horizontal="center" vertical="center" wrapText="1"/>
      <protection hidden="1"/>
    </xf>
    <xf numFmtId="49" fontId="15" fillId="10" borderId="24" xfId="0" applyNumberFormat="1" applyFont="1" applyFill="1" applyBorder="1" applyAlignment="1" applyProtection="1">
      <alignment horizontal="center" vertical="center" wrapText="1"/>
      <protection hidden="1"/>
    </xf>
    <xf numFmtId="0" fontId="15" fillId="10" borderId="32" xfId="0" applyFont="1" applyFill="1" applyBorder="1" applyAlignment="1" applyProtection="1">
      <alignment horizontal="center" vertical="center" wrapText="1"/>
      <protection hidden="1"/>
    </xf>
    <xf numFmtId="49" fontId="15" fillId="10" borderId="42" xfId="0" applyNumberFormat="1" applyFont="1" applyFill="1" applyBorder="1" applyAlignment="1" applyProtection="1">
      <alignment horizontal="center" vertical="center" wrapText="1"/>
      <protection hidden="1"/>
    </xf>
    <xf numFmtId="49" fontId="15" fillId="10" borderId="43" xfId="0" applyNumberFormat="1" applyFont="1" applyFill="1" applyBorder="1" applyAlignment="1" applyProtection="1">
      <alignment horizontal="center" vertical="center" wrapText="1"/>
      <protection hidden="1"/>
    </xf>
    <xf numFmtId="49" fontId="15" fillId="10" borderId="35" xfId="0" applyNumberFormat="1" applyFont="1" applyFill="1" applyBorder="1" applyAlignment="1" applyProtection="1">
      <alignment horizontal="center" vertical="center" wrapText="1"/>
      <protection hidden="1"/>
    </xf>
    <xf numFmtId="0" fontId="15" fillId="10" borderId="36" xfId="0" applyFont="1" applyFill="1" applyBorder="1" applyAlignment="1" applyProtection="1">
      <alignment horizontal="center" vertical="center" wrapText="1"/>
      <protection hidden="1"/>
    </xf>
    <xf numFmtId="0" fontId="8" fillId="8" borderId="1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13" xfId="0" applyFont="1" applyFill="1" applyBorder="1" applyAlignment="1">
      <alignment horizontal="center" vertical="center" wrapText="1"/>
    </xf>
    <xf numFmtId="0" fontId="8" fillId="8" borderId="16" xfId="0" applyFont="1" applyFill="1" applyBorder="1" applyAlignment="1">
      <alignment horizontal="center" vertical="center"/>
    </xf>
    <xf numFmtId="0" fontId="8" fillId="8" borderId="17"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7" fillId="5" borderId="0" xfId="0" applyFont="1" applyFill="1" applyAlignment="1">
      <alignment horizontal="center" vertical="center"/>
    </xf>
    <xf numFmtId="0" fontId="7" fillId="5" borderId="51" xfId="0" applyFont="1" applyFill="1" applyBorder="1" applyAlignment="1">
      <alignment horizontal="center" vertical="center"/>
    </xf>
    <xf numFmtId="0" fontId="13" fillId="8" borderId="30" xfId="0" applyFont="1" applyFill="1" applyBorder="1" applyAlignment="1">
      <alignment horizontal="center" vertical="center"/>
    </xf>
    <xf numFmtId="0" fontId="13" fillId="8" borderId="77" xfId="0" applyFont="1" applyFill="1" applyBorder="1" applyAlignment="1">
      <alignment horizontal="center" vertical="center"/>
    </xf>
    <xf numFmtId="0" fontId="13" fillId="8" borderId="31" xfId="0" applyFont="1" applyFill="1" applyBorder="1" applyAlignment="1">
      <alignment horizontal="center" vertical="center"/>
    </xf>
    <xf numFmtId="0" fontId="13" fillId="8" borderId="31" xfId="0" applyFont="1" applyFill="1" applyBorder="1" applyAlignment="1">
      <alignment horizontal="center" vertical="center" wrapText="1"/>
    </xf>
    <xf numFmtId="0" fontId="13" fillId="8" borderId="57" xfId="0" applyFont="1" applyFill="1" applyBorder="1" applyAlignment="1">
      <alignment horizontal="center" vertical="center" wrapText="1"/>
    </xf>
    <xf numFmtId="0" fontId="13" fillId="8" borderId="57" xfId="0" applyFont="1" applyFill="1" applyBorder="1" applyAlignment="1">
      <alignment horizontal="center" vertical="center"/>
    </xf>
    <xf numFmtId="0" fontId="13" fillId="8" borderId="27" xfId="0" applyFont="1" applyFill="1" applyBorder="1" applyAlignment="1">
      <alignment horizontal="center" vertical="center"/>
    </xf>
    <xf numFmtId="0" fontId="13" fillId="8" borderId="78" xfId="0" applyFont="1" applyFill="1" applyBorder="1" applyAlignment="1">
      <alignment horizontal="center" vertical="center"/>
    </xf>
    <xf numFmtId="0" fontId="7" fillId="5" borderId="58"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5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14" fontId="0" fillId="5" borderId="2" xfId="0" applyNumberFormat="1" applyFill="1" applyBorder="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10" fillId="5" borderId="4" xfId="0" applyFont="1" applyFill="1" applyBorder="1" applyAlignment="1" applyProtection="1">
      <alignment horizontal="center" vertical="center"/>
      <protection hidden="1"/>
    </xf>
    <xf numFmtId="0" fontId="10" fillId="5" borderId="6" xfId="0" applyFont="1" applyFill="1" applyBorder="1" applyAlignment="1" applyProtection="1">
      <alignment horizontal="center" vertical="center"/>
      <protection hidden="1"/>
    </xf>
  </cellXfs>
  <cellStyles count="1">
    <cellStyle name="Normal" xfId="0" builtinId="0"/>
  </cellStyles>
  <dxfs count="36">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1095375</xdr:colOff>
      <xdr:row>0</xdr:row>
      <xdr:rowOff>76200</xdr:rowOff>
    </xdr:from>
    <xdr:to>
      <xdr:col>0</xdr:col>
      <xdr:colOff>2344207</xdr:colOff>
      <xdr:row>3</xdr:row>
      <xdr:rowOff>323850</xdr:rowOff>
    </xdr:to>
    <xdr:pic>
      <xdr:nvPicPr>
        <xdr:cNvPr id="3" name="Imagen 2">
          <a:extLst>
            <a:ext uri="{FF2B5EF4-FFF2-40B4-BE49-F238E27FC236}">
              <a16:creationId xmlns:a16="http://schemas.microsoft.com/office/drawing/2014/main" id="{016C6A71-1AB5-41CD-9065-B40E8EFF8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76200"/>
          <a:ext cx="1248832"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204914</xdr:colOff>
      <xdr:row>0</xdr:row>
      <xdr:rowOff>1</xdr:rowOff>
    </xdr:from>
    <xdr:to>
      <xdr:col>1</xdr:col>
      <xdr:colOff>818497</xdr:colOff>
      <xdr:row>3</xdr:row>
      <xdr:rowOff>144318</xdr:rowOff>
    </xdr:to>
    <xdr:pic>
      <xdr:nvPicPr>
        <xdr:cNvPr id="2" name="Imagen 1">
          <a:extLst>
            <a:ext uri="{FF2B5EF4-FFF2-40B4-BE49-F238E27FC236}">
              <a16:creationId xmlns:a16="http://schemas.microsoft.com/office/drawing/2014/main" id="{C1EF2AF5-0620-48C1-98D8-537247DE9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937" y="1"/>
          <a:ext cx="613583" cy="764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1047751</xdr:colOff>
      <xdr:row>0</xdr:row>
      <xdr:rowOff>47625</xdr:rowOff>
    </xdr:from>
    <xdr:to>
      <xdr:col>1</xdr:col>
      <xdr:colOff>198438</xdr:colOff>
      <xdr:row>3</xdr:row>
      <xdr:rowOff>567898</xdr:rowOff>
    </xdr:to>
    <xdr:pic>
      <xdr:nvPicPr>
        <xdr:cNvPr id="3" name="Imagen 2">
          <a:extLst>
            <a:ext uri="{FF2B5EF4-FFF2-40B4-BE49-F238E27FC236}">
              <a16:creationId xmlns:a16="http://schemas.microsoft.com/office/drawing/2014/main" id="{0EE31D63-3122-469D-BF67-1632A05E3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1" y="47625"/>
          <a:ext cx="847328" cy="1204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0</xdr:row>
      <xdr:rowOff>9525</xdr:rowOff>
    </xdr:from>
    <xdr:to>
      <xdr:col>0</xdr:col>
      <xdr:colOff>1042157</xdr:colOff>
      <xdr:row>3</xdr:row>
      <xdr:rowOff>180975</xdr:rowOff>
    </xdr:to>
    <xdr:pic>
      <xdr:nvPicPr>
        <xdr:cNvPr id="3" name="Imagen 2">
          <a:extLst>
            <a:ext uri="{FF2B5EF4-FFF2-40B4-BE49-F238E27FC236}">
              <a16:creationId xmlns:a16="http://schemas.microsoft.com/office/drawing/2014/main" id="{F1761AAE-CAE1-43CB-BB24-8F041F24A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
          <a:ext cx="77545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45244</xdr:colOff>
      <xdr:row>0</xdr:row>
      <xdr:rowOff>0</xdr:rowOff>
    </xdr:from>
    <xdr:to>
      <xdr:col>3</xdr:col>
      <xdr:colOff>71438</xdr:colOff>
      <xdr:row>3</xdr:row>
      <xdr:rowOff>166687</xdr:rowOff>
    </xdr:to>
    <xdr:pic>
      <xdr:nvPicPr>
        <xdr:cNvPr id="4" name="Imagen 3">
          <a:extLst>
            <a:ext uri="{FF2B5EF4-FFF2-40B4-BE49-F238E27FC236}">
              <a16:creationId xmlns:a16="http://schemas.microsoft.com/office/drawing/2014/main" id="{B1ECB692-6947-42A6-B33A-2223AEDE7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2619" y="0"/>
          <a:ext cx="95488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28574</xdr:rowOff>
    </xdr:from>
    <xdr:to>
      <xdr:col>0</xdr:col>
      <xdr:colOff>1298838</xdr:colOff>
      <xdr:row>5</xdr:row>
      <xdr:rowOff>193651</xdr:rowOff>
    </xdr:to>
    <xdr:pic>
      <xdr:nvPicPr>
        <xdr:cNvPr id="4" name="Imagen 3">
          <a:extLst>
            <a:ext uri="{FF2B5EF4-FFF2-40B4-BE49-F238E27FC236}">
              <a16:creationId xmlns:a16="http://schemas.microsoft.com/office/drawing/2014/main" id="{7097E856-53F3-4953-923E-17FF6C326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8574"/>
          <a:ext cx="1165488" cy="1203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0</xdr:col>
      <xdr:colOff>1305982</xdr:colOff>
      <xdr:row>6</xdr:row>
      <xdr:rowOff>60625</xdr:rowOff>
    </xdr:to>
    <xdr:pic>
      <xdr:nvPicPr>
        <xdr:cNvPr id="2" name="Imagen 1">
          <a:extLst>
            <a:ext uri="{FF2B5EF4-FFF2-40B4-BE49-F238E27FC236}">
              <a16:creationId xmlns:a16="http://schemas.microsoft.com/office/drawing/2014/main" id="{0E2FDE29-DA5B-4374-ADC7-EE6ABCBC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8575"/>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cela.senestrari\Desktop\SCJ%20Digital-Drive%20CC%20%20-%20VIGENTE\2.%20GOBIERNO%20%20TI\MIPG%20-%20Modelo%20Integral%20de%20Planeacion%20y%20Gestion\Riesgos%20de%20Proceso\Borradores\Matriz%20de%20Riesgo%20por%20Procesos%20TIC%20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4A621427-038E-4869-8846-13AFD43A0838}"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7" dT="2019-03-07T21:45:58.17" personId="{4A621427-038E-4869-8846-13AFD43A0838}" id="{67291B15-2F31-4FFF-B2E3-107E249E0D98}">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5.xml"/><Relationship Id="rId2" Type="http://schemas.openxmlformats.org/officeDocument/2006/relationships/customProperty" Target="../customProperty7.bin"/><Relationship Id="rId1" Type="http://schemas.openxmlformats.org/officeDocument/2006/relationships/printerSettings" Target="../printerSettings/printerSettings5.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tabSelected="1" topLeftCell="B1" workbookViewId="0">
      <selection activeCell="E3" sqref="E3:E4"/>
    </sheetView>
  </sheetViews>
  <sheetFormatPr baseColWidth="10" defaultColWidth="11.42578125" defaultRowHeight="14.25" x14ac:dyDescent="0.25"/>
  <cols>
    <col min="1" max="1" width="51" style="189" customWidth="1"/>
    <col min="2" max="2" width="57.28515625" style="189" customWidth="1"/>
    <col min="3" max="3" width="57.42578125" style="189" customWidth="1"/>
    <col min="4" max="4" width="21.7109375" style="189" bestFit="1" customWidth="1"/>
    <col min="5" max="5" width="29.42578125" style="189" customWidth="1"/>
    <col min="6" max="6" width="11.42578125" style="189"/>
    <col min="7" max="7" width="16.7109375" style="189" bestFit="1" customWidth="1"/>
    <col min="8" max="8" width="37.85546875" style="189" customWidth="1"/>
    <col min="9" max="9" width="11.140625" style="189" customWidth="1"/>
    <col min="10" max="10" width="14.28515625" style="189" bestFit="1" customWidth="1"/>
    <col min="11" max="11" width="11.28515625" style="189" bestFit="1" customWidth="1"/>
    <col min="12" max="13" width="11.42578125" style="189"/>
    <col min="14" max="14" width="16.7109375" style="189" bestFit="1" customWidth="1"/>
    <col min="15" max="16384" width="11.42578125" style="189"/>
  </cols>
  <sheetData>
    <row r="1" spans="1:17" s="205" customFormat="1" ht="26.25" customHeight="1" thickBot="1" x14ac:dyDescent="0.3">
      <c r="A1" s="185"/>
      <c r="B1" s="238" t="s">
        <v>21</v>
      </c>
      <c r="C1" s="239"/>
      <c r="D1" s="186" t="s">
        <v>621</v>
      </c>
      <c r="E1" s="187" t="s">
        <v>312</v>
      </c>
      <c r="F1" s="185"/>
      <c r="G1" s="185"/>
      <c r="H1" s="185"/>
      <c r="I1" s="185"/>
      <c r="J1" s="185"/>
      <c r="K1" s="185"/>
      <c r="L1" s="185"/>
      <c r="M1" s="185"/>
      <c r="N1" s="185"/>
      <c r="O1" s="185"/>
      <c r="P1" s="185"/>
      <c r="Q1" s="185"/>
    </row>
    <row r="2" spans="1:17" s="205" customFormat="1" ht="26.25" customHeight="1" thickBot="1" x14ac:dyDescent="0.3">
      <c r="A2" s="185"/>
      <c r="B2" s="240"/>
      <c r="C2" s="241"/>
      <c r="D2" s="186" t="s">
        <v>622</v>
      </c>
      <c r="E2" s="206">
        <v>15</v>
      </c>
      <c r="F2" s="185"/>
      <c r="G2" s="185"/>
      <c r="H2" s="185"/>
      <c r="I2" s="185"/>
      <c r="J2" s="185"/>
      <c r="K2" s="185"/>
      <c r="L2" s="185"/>
      <c r="M2" s="185"/>
      <c r="N2" s="185"/>
      <c r="O2" s="185"/>
      <c r="P2" s="185"/>
      <c r="Q2" s="185"/>
    </row>
    <row r="3" spans="1:17" s="205" customFormat="1" ht="26.25" customHeight="1" x14ac:dyDescent="0.25">
      <c r="A3" s="185"/>
      <c r="B3" s="242" t="s">
        <v>566</v>
      </c>
      <c r="C3" s="243" t="s">
        <v>6</v>
      </c>
      <c r="D3" s="245" t="s">
        <v>623</v>
      </c>
      <c r="E3" s="246">
        <v>43496</v>
      </c>
      <c r="F3" s="185"/>
      <c r="G3" s="185"/>
      <c r="H3" s="185"/>
      <c r="I3" s="185"/>
      <c r="J3" s="185"/>
      <c r="K3" s="185"/>
      <c r="L3" s="185"/>
      <c r="M3" s="185"/>
      <c r="N3" s="185"/>
      <c r="O3" s="185"/>
      <c r="P3" s="185"/>
      <c r="Q3" s="185"/>
    </row>
    <row r="4" spans="1:17" s="205" customFormat="1" ht="26.25" customHeight="1" thickBot="1" x14ac:dyDescent="0.3">
      <c r="A4" s="185"/>
      <c r="B4" s="242"/>
      <c r="C4" s="244"/>
      <c r="D4" s="245"/>
      <c r="E4" s="247"/>
      <c r="F4" s="185"/>
      <c r="G4" s="185"/>
      <c r="H4" s="185"/>
      <c r="I4" s="185"/>
      <c r="J4" s="185"/>
      <c r="K4" s="185"/>
      <c r="L4" s="185"/>
      <c r="M4" s="185"/>
      <c r="N4" s="185"/>
      <c r="O4" s="185"/>
      <c r="P4" s="185"/>
      <c r="Q4" s="185"/>
    </row>
    <row r="5" spans="1:17" ht="19.5" thickTop="1" thickBot="1" x14ac:dyDescent="0.3">
      <c r="A5" s="250" t="s">
        <v>572</v>
      </c>
      <c r="B5" s="251"/>
      <c r="C5" s="252" t="s">
        <v>573</v>
      </c>
      <c r="D5" s="253"/>
      <c r="E5" s="254"/>
      <c r="F5" s="188"/>
      <c r="G5" s="188"/>
      <c r="H5" s="188"/>
      <c r="I5" s="188"/>
      <c r="J5" s="188"/>
      <c r="K5" s="188"/>
      <c r="L5" s="188"/>
      <c r="M5" s="188"/>
      <c r="N5" s="188"/>
      <c r="O5" s="188"/>
      <c r="P5" s="188"/>
      <c r="Q5" s="188"/>
    </row>
    <row r="6" spans="1:17" ht="32.25" hidden="1" customHeight="1" x14ac:dyDescent="0.25">
      <c r="A6" s="255"/>
      <c r="B6" s="256"/>
      <c r="C6" s="259"/>
      <c r="D6" s="260"/>
      <c r="E6" s="261"/>
      <c r="F6" s="188"/>
      <c r="G6" s="188"/>
      <c r="H6" s="188"/>
      <c r="I6" s="188"/>
      <c r="J6" s="188"/>
      <c r="K6" s="188"/>
      <c r="L6" s="188"/>
      <c r="M6" s="188"/>
      <c r="N6" s="188"/>
      <c r="O6" s="188"/>
      <c r="P6" s="188"/>
      <c r="Q6" s="188"/>
    </row>
    <row r="7" spans="1:17" ht="54.75" hidden="1" customHeight="1" thickBot="1" x14ac:dyDescent="0.3">
      <c r="A7" s="257"/>
      <c r="B7" s="258"/>
      <c r="C7" s="262"/>
      <c r="D7" s="263"/>
      <c r="E7" s="264"/>
      <c r="F7" s="188"/>
      <c r="G7" s="188"/>
      <c r="H7" s="188"/>
      <c r="I7" s="188"/>
      <c r="J7" s="188"/>
      <c r="K7" s="188"/>
      <c r="L7" s="188"/>
      <c r="M7" s="188"/>
      <c r="N7" s="188"/>
      <c r="O7" s="188"/>
      <c r="P7" s="188"/>
      <c r="Q7" s="188"/>
    </row>
    <row r="8" spans="1:17" ht="18.75" thickBot="1" x14ac:dyDescent="0.3">
      <c r="A8" s="265" t="s">
        <v>574</v>
      </c>
      <c r="B8" s="266"/>
      <c r="C8" s="266"/>
      <c r="D8" s="266"/>
      <c r="E8" s="267"/>
      <c r="F8" s="188"/>
      <c r="G8" s="188"/>
      <c r="H8" s="188"/>
      <c r="I8" s="188"/>
      <c r="J8" s="188"/>
      <c r="K8" s="188"/>
      <c r="L8" s="188"/>
      <c r="M8" s="188"/>
      <c r="N8" s="188"/>
      <c r="O8" s="188"/>
      <c r="P8" s="188"/>
      <c r="Q8" s="188"/>
    </row>
    <row r="9" spans="1:17" ht="30.75" thickBot="1" x14ac:dyDescent="0.3">
      <c r="A9" s="190" t="s">
        <v>575</v>
      </c>
      <c r="B9" s="191" t="s">
        <v>576</v>
      </c>
      <c r="C9" s="192" t="s">
        <v>577</v>
      </c>
      <c r="D9" s="248" t="s">
        <v>578</v>
      </c>
      <c r="E9" s="249"/>
      <c r="F9" s="188"/>
      <c r="G9" s="188"/>
      <c r="H9" s="188"/>
      <c r="I9" s="188"/>
      <c r="J9" s="188"/>
      <c r="K9" s="188"/>
      <c r="L9" s="188"/>
      <c r="M9" s="188"/>
      <c r="N9" s="188"/>
      <c r="O9" s="188"/>
      <c r="P9" s="188"/>
      <c r="Q9" s="188"/>
    </row>
    <row r="10" spans="1:17" ht="145.5" customHeight="1" thickBot="1" x14ac:dyDescent="0.3">
      <c r="A10" s="193" t="s">
        <v>579</v>
      </c>
      <c r="B10" s="193" t="s">
        <v>580</v>
      </c>
      <c r="C10" s="193" t="s">
        <v>581</v>
      </c>
      <c r="D10" s="268" t="s">
        <v>582</v>
      </c>
      <c r="E10" s="269"/>
      <c r="F10" s="188"/>
      <c r="G10" s="188"/>
      <c r="H10" s="188"/>
      <c r="I10" s="188"/>
      <c r="J10" s="188"/>
      <c r="K10" s="188"/>
      <c r="L10" s="188"/>
      <c r="M10" s="188"/>
      <c r="N10" s="188"/>
      <c r="O10" s="188"/>
      <c r="P10" s="188"/>
      <c r="Q10" s="188"/>
    </row>
    <row r="11" spans="1:17" ht="15.75" thickTop="1" x14ac:dyDescent="0.25">
      <c r="A11" s="194"/>
      <c r="B11" s="188"/>
      <c r="C11" s="188"/>
      <c r="D11" s="188"/>
      <c r="E11" s="188"/>
      <c r="F11" s="188"/>
      <c r="G11" s="188"/>
      <c r="H11" s="188"/>
      <c r="I11" s="188"/>
      <c r="J11" s="188"/>
      <c r="K11" s="188"/>
      <c r="L11" s="188"/>
      <c r="M11" s="188"/>
      <c r="N11" s="188"/>
      <c r="O11" s="188"/>
      <c r="P11" s="188"/>
      <c r="Q11" s="188"/>
    </row>
    <row r="12" spans="1:17" ht="15.75" thickBot="1" x14ac:dyDescent="0.3">
      <c r="A12" s="194"/>
      <c r="B12" s="188"/>
      <c r="C12" s="188"/>
      <c r="D12" s="188"/>
      <c r="E12" s="188"/>
      <c r="F12" s="188"/>
      <c r="G12" s="188"/>
      <c r="H12" s="188"/>
      <c r="I12" s="188"/>
      <c r="J12" s="188"/>
      <c r="K12" s="188"/>
      <c r="L12" s="188"/>
      <c r="M12" s="188"/>
      <c r="N12" s="188"/>
      <c r="O12" s="188"/>
      <c r="P12" s="188"/>
      <c r="Q12" s="188"/>
    </row>
    <row r="13" spans="1:17" ht="19.5" thickTop="1" thickBot="1" x14ac:dyDescent="0.3">
      <c r="A13" s="270" t="s">
        <v>583</v>
      </c>
      <c r="B13" s="271"/>
      <c r="C13" s="271"/>
      <c r="D13" s="271"/>
      <c r="E13" s="272"/>
      <c r="F13" s="188"/>
      <c r="G13" s="188"/>
      <c r="H13" s="188"/>
      <c r="I13" s="188"/>
      <c r="J13" s="188"/>
      <c r="K13" s="188"/>
      <c r="L13" s="188"/>
      <c r="M13" s="188"/>
      <c r="N13" s="188"/>
      <c r="O13" s="188"/>
      <c r="P13" s="188"/>
      <c r="Q13" s="188"/>
    </row>
    <row r="14" spans="1:17" ht="16.5" thickBot="1" x14ac:dyDescent="0.3">
      <c r="A14" s="273" t="s">
        <v>584</v>
      </c>
      <c r="B14" s="274"/>
      <c r="C14" s="275" t="s">
        <v>585</v>
      </c>
      <c r="D14" s="276"/>
      <c r="E14" s="277"/>
      <c r="F14" s="188"/>
      <c r="G14" s="188"/>
      <c r="H14" s="188"/>
      <c r="I14" s="188"/>
      <c r="J14" s="188"/>
      <c r="K14" s="188"/>
      <c r="L14" s="188"/>
      <c r="M14" s="188"/>
      <c r="N14" s="188"/>
      <c r="O14" s="188"/>
      <c r="P14" s="188"/>
      <c r="Q14" s="188"/>
    </row>
    <row r="15" spans="1:17" ht="128.25" customHeight="1" thickBot="1" x14ac:dyDescent="0.3">
      <c r="A15" s="278" t="s">
        <v>586</v>
      </c>
      <c r="B15" s="279"/>
      <c r="C15" s="278" t="s">
        <v>587</v>
      </c>
      <c r="D15" s="279"/>
      <c r="E15" s="280"/>
      <c r="F15" s="188"/>
      <c r="G15" s="188"/>
      <c r="H15" s="188"/>
      <c r="I15" s="188"/>
      <c r="J15" s="188"/>
      <c r="K15" s="188"/>
      <c r="L15" s="188"/>
      <c r="M15" s="188"/>
      <c r="N15" s="188"/>
      <c r="O15" s="188"/>
      <c r="P15" s="188"/>
      <c r="Q15" s="188"/>
    </row>
    <row r="16" spans="1:17" ht="15.75" thickBot="1" x14ac:dyDescent="0.3">
      <c r="A16" s="281" t="s">
        <v>588</v>
      </c>
      <c r="B16" s="282"/>
      <c r="C16" s="283" t="s">
        <v>589</v>
      </c>
      <c r="D16" s="284"/>
      <c r="E16" s="285"/>
      <c r="F16" s="188"/>
      <c r="G16" s="188"/>
      <c r="H16" s="188"/>
      <c r="I16" s="188"/>
      <c r="J16" s="188"/>
      <c r="K16" s="188"/>
      <c r="L16" s="188"/>
      <c r="M16" s="188"/>
      <c r="N16" s="188"/>
      <c r="O16" s="188"/>
      <c r="P16" s="188"/>
      <c r="Q16" s="188"/>
    </row>
    <row r="17" spans="1:18" ht="148.5" customHeight="1" thickBot="1" x14ac:dyDescent="0.3">
      <c r="A17" s="278" t="s">
        <v>590</v>
      </c>
      <c r="B17" s="279"/>
      <c r="C17" s="278" t="s">
        <v>591</v>
      </c>
      <c r="D17" s="279"/>
      <c r="E17" s="280"/>
      <c r="F17" s="188"/>
      <c r="G17" s="188"/>
      <c r="H17" s="188"/>
      <c r="I17" s="188"/>
      <c r="J17" s="188"/>
      <c r="K17" s="188"/>
      <c r="L17" s="188"/>
      <c r="M17" s="188"/>
      <c r="N17" s="188"/>
      <c r="O17" s="188"/>
      <c r="P17" s="188"/>
      <c r="Q17" s="188"/>
    </row>
    <row r="18" spans="1:18" ht="15" x14ac:dyDescent="0.25">
      <c r="A18" s="194"/>
      <c r="B18" s="195"/>
      <c r="C18" s="286"/>
      <c r="D18" s="286"/>
      <c r="E18" s="286"/>
      <c r="F18" s="188"/>
      <c r="G18" s="188"/>
      <c r="H18" s="188"/>
      <c r="I18" s="188"/>
      <c r="J18" s="188"/>
      <c r="K18" s="188"/>
      <c r="L18" s="188"/>
      <c r="M18" s="188"/>
      <c r="N18" s="188"/>
      <c r="O18" s="188"/>
      <c r="P18" s="188"/>
      <c r="Q18" s="188"/>
    </row>
    <row r="19" spans="1:18" ht="15" x14ac:dyDescent="0.25">
      <c r="A19" s="194"/>
      <c r="B19" s="188"/>
      <c r="C19" s="188"/>
      <c r="D19" s="188"/>
      <c r="E19" s="188"/>
      <c r="F19" s="188"/>
      <c r="G19" s="188"/>
      <c r="H19" s="188"/>
      <c r="I19" s="188"/>
      <c r="J19" s="188"/>
      <c r="K19" s="188"/>
      <c r="L19" s="188"/>
      <c r="M19" s="188"/>
      <c r="N19" s="188"/>
      <c r="O19" s="188"/>
      <c r="P19" s="188"/>
      <c r="Q19" s="188"/>
    </row>
    <row r="20" spans="1:18" ht="15" x14ac:dyDescent="0.25">
      <c r="A20" s="194"/>
      <c r="B20" s="188"/>
      <c r="C20" s="188"/>
      <c r="D20" s="188"/>
      <c r="E20" s="188"/>
      <c r="F20" s="188"/>
      <c r="G20" s="188"/>
      <c r="H20" s="188"/>
      <c r="I20" s="188"/>
      <c r="J20" s="188"/>
      <c r="K20" s="188"/>
      <c r="L20" s="188"/>
      <c r="M20" s="188"/>
      <c r="N20" s="188"/>
      <c r="O20" s="188"/>
      <c r="P20" s="188"/>
      <c r="Q20" s="188"/>
    </row>
    <row r="21" spans="1:18" ht="15" x14ac:dyDescent="0.25">
      <c r="A21" s="194"/>
      <c r="B21" s="188"/>
      <c r="C21" s="188"/>
      <c r="D21" s="188"/>
      <c r="E21" s="188"/>
      <c r="F21" s="188"/>
      <c r="G21" s="188"/>
      <c r="H21" s="188"/>
      <c r="I21" s="188"/>
      <c r="J21" s="188"/>
      <c r="K21" s="188"/>
      <c r="L21" s="188"/>
      <c r="M21" s="188"/>
      <c r="N21" s="188"/>
      <c r="O21" s="188"/>
      <c r="P21" s="188"/>
      <c r="Q21" s="188"/>
    </row>
    <row r="22" spans="1:18" x14ac:dyDescent="0.25">
      <c r="A22" s="188"/>
      <c r="B22" s="188"/>
      <c r="C22" s="188"/>
      <c r="D22" s="188"/>
      <c r="E22" s="188"/>
      <c r="F22" s="188"/>
      <c r="G22" s="188"/>
      <c r="H22" s="188"/>
      <c r="I22" s="188"/>
      <c r="J22" s="188"/>
      <c r="K22" s="188"/>
      <c r="L22" s="188"/>
      <c r="M22" s="188"/>
      <c r="N22" s="188"/>
      <c r="O22" s="188"/>
      <c r="P22" s="188"/>
      <c r="Q22" s="188"/>
    </row>
    <row r="23" spans="1:18" x14ac:dyDescent="0.25">
      <c r="A23" s="188"/>
      <c r="B23" s="188"/>
      <c r="C23" s="188"/>
      <c r="D23" s="188"/>
      <c r="E23" s="188"/>
      <c r="F23" s="188"/>
      <c r="G23" s="188"/>
      <c r="H23" s="188"/>
      <c r="I23" s="188"/>
      <c r="J23" s="188"/>
      <c r="K23" s="188"/>
      <c r="L23" s="188"/>
      <c r="M23" s="188"/>
      <c r="N23" s="188"/>
      <c r="O23" s="188"/>
      <c r="P23" s="188"/>
      <c r="Q23" s="188"/>
    </row>
    <row r="24" spans="1:18" x14ac:dyDescent="0.25">
      <c r="A24" s="188"/>
      <c r="B24" s="188"/>
      <c r="C24" s="188"/>
      <c r="D24" s="188"/>
      <c r="E24" s="188"/>
      <c r="F24" s="188"/>
      <c r="G24" s="188"/>
      <c r="H24" s="188"/>
      <c r="I24" s="188"/>
      <c r="J24" s="188"/>
      <c r="K24" s="188"/>
      <c r="L24" s="188"/>
      <c r="M24" s="188"/>
      <c r="N24" s="188"/>
      <c r="O24" s="188"/>
      <c r="P24" s="188"/>
      <c r="Q24" s="188"/>
    </row>
    <row r="25" spans="1:18" x14ac:dyDescent="0.25">
      <c r="A25" s="188"/>
      <c r="B25" s="188"/>
      <c r="C25" s="188"/>
      <c r="D25" s="188"/>
      <c r="E25" s="188"/>
      <c r="F25" s="188"/>
      <c r="G25" s="188"/>
      <c r="H25" s="188"/>
      <c r="I25" s="188"/>
      <c r="J25" s="188"/>
      <c r="K25" s="188"/>
      <c r="L25" s="188"/>
      <c r="M25" s="188"/>
      <c r="N25" s="188"/>
      <c r="O25" s="188"/>
      <c r="P25" s="188"/>
      <c r="Q25" s="188"/>
    </row>
    <row r="26" spans="1:18" x14ac:dyDescent="0.25">
      <c r="A26" s="188"/>
      <c r="B26" s="188"/>
      <c r="C26" s="188"/>
      <c r="D26" s="188"/>
      <c r="E26" s="188"/>
      <c r="F26" s="188"/>
      <c r="G26" s="188"/>
      <c r="H26" s="188"/>
      <c r="I26" s="188"/>
      <c r="J26" s="188"/>
      <c r="K26" s="188"/>
      <c r="L26" s="188"/>
      <c r="M26" s="188"/>
      <c r="N26" s="188"/>
      <c r="O26" s="188"/>
      <c r="P26" s="188"/>
      <c r="Q26" s="188"/>
    </row>
    <row r="27" spans="1:18" x14ac:dyDescent="0.25">
      <c r="A27" s="188"/>
      <c r="B27" s="188"/>
      <c r="C27" s="188"/>
      <c r="D27" s="188"/>
      <c r="E27" s="188"/>
      <c r="F27" s="188"/>
      <c r="G27" s="188"/>
      <c r="H27" s="188"/>
      <c r="I27" s="188"/>
      <c r="J27" s="188"/>
      <c r="K27" s="188"/>
      <c r="L27" s="188"/>
      <c r="M27" s="188"/>
      <c r="N27" s="188"/>
      <c r="O27" s="188"/>
      <c r="P27" s="188"/>
      <c r="Q27" s="188"/>
    </row>
    <row r="28" spans="1:18" x14ac:dyDescent="0.25">
      <c r="A28" s="188"/>
      <c r="B28" s="188"/>
      <c r="C28" s="188"/>
      <c r="D28" s="188"/>
      <c r="E28" s="188"/>
      <c r="F28" s="188"/>
      <c r="G28" s="188"/>
      <c r="H28" s="188"/>
      <c r="I28" s="188"/>
      <c r="J28" s="188"/>
      <c r="K28" s="188"/>
      <c r="L28" s="188"/>
      <c r="M28" s="188"/>
      <c r="N28" s="188"/>
      <c r="O28" s="188"/>
      <c r="P28" s="188"/>
      <c r="Q28" s="188"/>
      <c r="R28" s="188"/>
    </row>
    <row r="29" spans="1:18" x14ac:dyDescent="0.25">
      <c r="A29" s="188"/>
      <c r="B29" s="188"/>
      <c r="C29" s="188"/>
      <c r="D29" s="188"/>
      <c r="E29" s="188"/>
      <c r="F29" s="188"/>
      <c r="G29" s="188"/>
      <c r="H29" s="188"/>
      <c r="I29" s="188"/>
      <c r="J29" s="188"/>
      <c r="K29" s="188"/>
      <c r="L29" s="188"/>
      <c r="M29" s="188"/>
      <c r="N29" s="188"/>
      <c r="O29" s="188"/>
      <c r="P29" s="188"/>
      <c r="Q29" s="188"/>
      <c r="R29" s="188"/>
    </row>
    <row r="30" spans="1:18" x14ac:dyDescent="0.25">
      <c r="A30" s="188"/>
      <c r="B30" s="188"/>
      <c r="C30" s="188"/>
      <c r="D30" s="188"/>
      <c r="E30" s="188"/>
      <c r="F30" s="188"/>
      <c r="G30" s="188"/>
      <c r="H30" s="188"/>
      <c r="I30" s="188"/>
      <c r="J30" s="188"/>
      <c r="K30" s="188"/>
      <c r="L30" s="188"/>
      <c r="M30" s="188"/>
      <c r="N30" s="188"/>
      <c r="O30" s="188"/>
      <c r="P30" s="188"/>
      <c r="Q30" s="188"/>
      <c r="R30" s="188"/>
    </row>
    <row r="31" spans="1:18" x14ac:dyDescent="0.25">
      <c r="A31" s="188"/>
      <c r="B31" s="188"/>
      <c r="C31" s="188"/>
      <c r="D31" s="188"/>
      <c r="E31" s="188"/>
      <c r="F31" s="188"/>
      <c r="G31" s="188"/>
      <c r="H31" s="188"/>
      <c r="I31" s="188"/>
      <c r="J31" s="188"/>
      <c r="K31" s="188"/>
      <c r="L31" s="188"/>
      <c r="M31" s="188"/>
      <c r="N31" s="188"/>
      <c r="O31" s="188"/>
      <c r="P31" s="188"/>
      <c r="Q31" s="188"/>
      <c r="R31" s="188"/>
    </row>
    <row r="32" spans="1:18" x14ac:dyDescent="0.25">
      <c r="A32" s="188"/>
      <c r="B32" s="188"/>
      <c r="C32" s="188"/>
      <c r="D32" s="188"/>
      <c r="E32" s="188"/>
      <c r="F32" s="188"/>
      <c r="G32" s="188"/>
      <c r="H32" s="188"/>
      <c r="I32" s="188"/>
      <c r="J32" s="188"/>
      <c r="K32" s="188"/>
      <c r="L32" s="188"/>
      <c r="M32" s="188"/>
      <c r="N32" s="188"/>
      <c r="O32" s="188"/>
      <c r="P32" s="188"/>
      <c r="Q32" s="188"/>
      <c r="R32" s="188"/>
    </row>
    <row r="33" spans="1:18" x14ac:dyDescent="0.25">
      <c r="A33" s="188"/>
      <c r="B33" s="188"/>
      <c r="C33" s="188"/>
      <c r="D33" s="188"/>
      <c r="E33" s="188"/>
      <c r="F33" s="188"/>
      <c r="G33" s="188"/>
      <c r="H33" s="188"/>
      <c r="I33" s="188"/>
      <c r="J33" s="188"/>
      <c r="K33" s="188"/>
      <c r="L33" s="188"/>
      <c r="M33" s="188"/>
      <c r="N33" s="188"/>
      <c r="O33" s="188"/>
      <c r="P33" s="188"/>
      <c r="Q33" s="188"/>
      <c r="R33" s="188"/>
    </row>
    <row r="34" spans="1:18" x14ac:dyDescent="0.25">
      <c r="A34" s="188"/>
      <c r="B34" s="188"/>
      <c r="C34" s="188"/>
      <c r="D34" s="188"/>
      <c r="E34" s="188"/>
      <c r="F34" s="188"/>
      <c r="G34" s="188"/>
      <c r="H34" s="188"/>
      <c r="I34" s="188"/>
      <c r="J34" s="188"/>
      <c r="K34" s="188"/>
      <c r="L34" s="188"/>
      <c r="M34" s="188"/>
      <c r="N34" s="188"/>
      <c r="O34" s="188"/>
      <c r="P34" s="188"/>
      <c r="Q34" s="188"/>
      <c r="R34" s="188"/>
    </row>
    <row r="35" spans="1:18" x14ac:dyDescent="0.25">
      <c r="A35" s="188"/>
      <c r="B35" s="188"/>
      <c r="C35" s="188"/>
      <c r="D35" s="188"/>
      <c r="E35" s="188"/>
      <c r="F35" s="188"/>
      <c r="G35" s="188"/>
      <c r="H35" s="188"/>
      <c r="I35" s="188"/>
      <c r="J35" s="188"/>
      <c r="K35" s="188"/>
      <c r="L35" s="188"/>
      <c r="M35" s="188"/>
      <c r="N35" s="188"/>
      <c r="O35" s="188"/>
      <c r="P35" s="188"/>
      <c r="Q35" s="188"/>
      <c r="R35" s="188"/>
    </row>
    <row r="36" spans="1:18" x14ac:dyDescent="0.25">
      <c r="A36" s="188"/>
      <c r="B36" s="188"/>
      <c r="C36" s="188"/>
      <c r="D36" s="188"/>
      <c r="E36" s="188"/>
      <c r="F36" s="188"/>
      <c r="G36" s="188"/>
      <c r="H36" s="188"/>
      <c r="I36" s="188"/>
      <c r="J36" s="188"/>
      <c r="K36" s="188"/>
      <c r="L36" s="188"/>
      <c r="M36" s="188"/>
      <c r="N36" s="188"/>
      <c r="O36" s="188"/>
      <c r="P36" s="188"/>
      <c r="Q36" s="188"/>
      <c r="R36" s="188"/>
    </row>
    <row r="37" spans="1:18" x14ac:dyDescent="0.25">
      <c r="A37" s="188"/>
      <c r="B37" s="188"/>
      <c r="C37" s="188"/>
      <c r="D37" s="188"/>
      <c r="E37" s="188"/>
      <c r="F37" s="188"/>
      <c r="G37" s="188"/>
      <c r="H37" s="188"/>
      <c r="I37" s="188"/>
      <c r="J37" s="188"/>
      <c r="K37" s="188"/>
      <c r="L37" s="188"/>
      <c r="M37" s="188"/>
      <c r="N37" s="188"/>
      <c r="O37" s="188"/>
      <c r="P37" s="188"/>
      <c r="Q37" s="188"/>
      <c r="R37" s="188"/>
    </row>
    <row r="38" spans="1:18" x14ac:dyDescent="0.25">
      <c r="A38" s="188"/>
      <c r="B38" s="188"/>
      <c r="C38" s="188"/>
      <c r="D38" s="188"/>
      <c r="E38" s="188"/>
      <c r="F38" s="188"/>
      <c r="G38" s="188"/>
      <c r="H38" s="188"/>
      <c r="I38" s="188"/>
      <c r="J38" s="188"/>
      <c r="K38" s="188"/>
      <c r="L38" s="188"/>
      <c r="M38" s="188"/>
      <c r="N38" s="188"/>
      <c r="O38" s="188"/>
      <c r="P38" s="188"/>
      <c r="Q38" s="188"/>
      <c r="R38" s="188"/>
    </row>
    <row r="39" spans="1:18" x14ac:dyDescent="0.25">
      <c r="A39" s="188"/>
      <c r="B39" s="188"/>
      <c r="C39" s="188"/>
      <c r="D39" s="188"/>
      <c r="E39" s="188"/>
      <c r="F39" s="188"/>
      <c r="G39" s="188"/>
      <c r="H39" s="188"/>
      <c r="I39" s="188"/>
      <c r="J39" s="188"/>
      <c r="K39" s="188"/>
      <c r="L39" s="188"/>
      <c r="M39" s="188"/>
      <c r="N39" s="188"/>
      <c r="O39" s="188"/>
      <c r="P39" s="188"/>
      <c r="Q39" s="188"/>
      <c r="R39" s="188"/>
    </row>
    <row r="40" spans="1:18" x14ac:dyDescent="0.25">
      <c r="A40" s="188"/>
      <c r="B40" s="188"/>
      <c r="C40" s="188"/>
      <c r="D40" s="188"/>
      <c r="E40" s="188"/>
      <c r="F40" s="188"/>
      <c r="G40" s="188"/>
      <c r="H40" s="188"/>
      <c r="I40" s="188"/>
      <c r="J40" s="188"/>
      <c r="K40" s="188"/>
      <c r="L40" s="188"/>
      <c r="M40" s="188"/>
      <c r="N40" s="188"/>
      <c r="O40" s="188"/>
      <c r="P40" s="188"/>
      <c r="Q40" s="188"/>
      <c r="R40" s="188"/>
    </row>
    <row r="41" spans="1:18" x14ac:dyDescent="0.25">
      <c r="A41" s="188"/>
      <c r="B41" s="188"/>
      <c r="C41" s="188"/>
      <c r="D41" s="188"/>
      <c r="E41" s="188"/>
      <c r="F41" s="188"/>
      <c r="G41" s="188"/>
      <c r="H41" s="188"/>
      <c r="I41" s="188"/>
      <c r="J41" s="188"/>
      <c r="K41" s="188"/>
      <c r="L41" s="188"/>
      <c r="M41" s="188"/>
      <c r="N41" s="188"/>
      <c r="O41" s="188"/>
      <c r="P41" s="188"/>
      <c r="Q41" s="188"/>
      <c r="R41" s="188"/>
    </row>
    <row r="42" spans="1:18" x14ac:dyDescent="0.25">
      <c r="A42" s="188"/>
      <c r="B42" s="188"/>
      <c r="C42" s="188"/>
      <c r="D42" s="188"/>
      <c r="E42" s="188"/>
      <c r="F42" s="188"/>
      <c r="G42" s="188"/>
      <c r="H42" s="188"/>
      <c r="I42" s="188"/>
      <c r="J42" s="188"/>
      <c r="K42" s="188"/>
      <c r="L42" s="188"/>
      <c r="M42" s="188"/>
      <c r="N42" s="188"/>
      <c r="O42" s="188"/>
      <c r="P42" s="188"/>
      <c r="Q42" s="188"/>
      <c r="R42" s="188"/>
    </row>
    <row r="43" spans="1:18" x14ac:dyDescent="0.25">
      <c r="A43" s="188"/>
      <c r="B43" s="188"/>
      <c r="C43" s="188"/>
      <c r="D43" s="188"/>
      <c r="E43" s="188"/>
      <c r="F43" s="188"/>
      <c r="G43" s="188"/>
      <c r="H43" s="188"/>
      <c r="I43" s="188"/>
      <c r="J43" s="188"/>
      <c r="K43" s="188"/>
      <c r="L43" s="188"/>
      <c r="M43" s="188"/>
      <c r="N43" s="188"/>
      <c r="O43" s="188"/>
      <c r="P43" s="188"/>
      <c r="Q43" s="188"/>
      <c r="R43" s="188"/>
    </row>
    <row r="44" spans="1:18" x14ac:dyDescent="0.25">
      <c r="A44" s="188"/>
      <c r="B44" s="188"/>
      <c r="C44" s="188"/>
      <c r="D44" s="188"/>
      <c r="E44" s="188"/>
      <c r="F44" s="188"/>
      <c r="G44" s="188"/>
      <c r="H44" s="188"/>
      <c r="I44" s="188"/>
      <c r="J44" s="188"/>
      <c r="K44" s="188"/>
      <c r="L44" s="188"/>
      <c r="M44" s="188"/>
      <c r="N44" s="188"/>
      <c r="O44" s="188"/>
      <c r="P44" s="188"/>
      <c r="Q44" s="188"/>
      <c r="R44" s="188"/>
    </row>
    <row r="45" spans="1:18" x14ac:dyDescent="0.25">
      <c r="A45" s="188"/>
      <c r="B45" s="188"/>
      <c r="C45" s="188"/>
      <c r="D45" s="188"/>
      <c r="E45" s="188"/>
      <c r="F45" s="188"/>
      <c r="G45" s="188"/>
      <c r="H45" s="188"/>
      <c r="I45" s="188"/>
      <c r="J45" s="188"/>
      <c r="K45" s="188"/>
      <c r="L45" s="188"/>
      <c r="M45" s="188"/>
      <c r="N45" s="188"/>
      <c r="O45" s="188"/>
      <c r="P45" s="188"/>
      <c r="Q45" s="188"/>
      <c r="R45" s="188"/>
    </row>
    <row r="46" spans="1:18" x14ac:dyDescent="0.25">
      <c r="A46" s="188"/>
      <c r="B46" s="188"/>
      <c r="C46" s="188"/>
      <c r="D46" s="188"/>
      <c r="E46" s="188"/>
      <c r="F46" s="188"/>
      <c r="G46" s="188"/>
      <c r="H46" s="188"/>
      <c r="I46" s="188"/>
      <c r="J46" s="188"/>
      <c r="K46" s="188"/>
      <c r="L46" s="188"/>
      <c r="M46" s="188"/>
      <c r="N46" s="188"/>
      <c r="O46" s="188"/>
      <c r="P46" s="188"/>
      <c r="Q46" s="188"/>
      <c r="R46" s="188"/>
    </row>
    <row r="47" spans="1:18" x14ac:dyDescent="0.25">
      <c r="A47" s="188"/>
      <c r="B47" s="188"/>
      <c r="C47" s="188"/>
      <c r="D47" s="188"/>
      <c r="E47" s="188"/>
      <c r="F47" s="188"/>
      <c r="G47" s="188"/>
      <c r="H47" s="188"/>
      <c r="I47" s="188"/>
      <c r="J47" s="188"/>
      <c r="K47" s="188"/>
      <c r="L47" s="188"/>
      <c r="M47" s="188"/>
      <c r="N47" s="188"/>
      <c r="O47" s="188"/>
      <c r="P47" s="188"/>
      <c r="Q47" s="188"/>
      <c r="R47" s="188"/>
    </row>
    <row r="48" spans="1:18" x14ac:dyDescent="0.25">
      <c r="A48" s="188"/>
      <c r="B48" s="188"/>
      <c r="C48" s="188"/>
      <c r="D48" s="188"/>
      <c r="E48" s="188"/>
      <c r="F48" s="188"/>
      <c r="G48" s="188"/>
      <c r="H48" s="188"/>
      <c r="I48" s="188"/>
      <c r="J48" s="188"/>
      <c r="K48" s="188"/>
      <c r="L48" s="188"/>
      <c r="M48" s="188"/>
      <c r="N48" s="188"/>
      <c r="O48" s="188"/>
      <c r="P48" s="188"/>
      <c r="Q48" s="188"/>
      <c r="R48" s="188"/>
    </row>
    <row r="49" spans="1:18" x14ac:dyDescent="0.25">
      <c r="A49" s="188"/>
      <c r="B49" s="188"/>
      <c r="C49" s="188"/>
      <c r="D49" s="188"/>
      <c r="E49" s="188"/>
      <c r="F49" s="188"/>
      <c r="G49" s="188"/>
      <c r="H49" s="188"/>
      <c r="I49" s="188"/>
      <c r="J49" s="188"/>
      <c r="K49" s="188"/>
      <c r="L49" s="188"/>
      <c r="M49" s="188"/>
      <c r="N49" s="188"/>
      <c r="O49" s="188"/>
      <c r="P49" s="188"/>
      <c r="Q49" s="188"/>
      <c r="R49" s="188"/>
    </row>
    <row r="50" spans="1:18" x14ac:dyDescent="0.25">
      <c r="A50" s="188"/>
      <c r="B50" s="188"/>
      <c r="C50" s="188"/>
      <c r="D50" s="188"/>
      <c r="E50" s="188"/>
      <c r="F50" s="188"/>
      <c r="G50" s="188"/>
      <c r="H50" s="188"/>
      <c r="I50" s="188"/>
      <c r="J50" s="188"/>
      <c r="K50" s="188"/>
      <c r="L50" s="188"/>
      <c r="M50" s="188"/>
      <c r="N50" s="188"/>
      <c r="O50" s="188"/>
      <c r="P50" s="188"/>
      <c r="Q50" s="188"/>
      <c r="R50" s="188"/>
    </row>
    <row r="51" spans="1:18" x14ac:dyDescent="0.25">
      <c r="A51" s="188"/>
      <c r="B51" s="188"/>
      <c r="C51" s="188"/>
      <c r="D51" s="188"/>
      <c r="E51" s="188"/>
      <c r="F51" s="188"/>
      <c r="G51" s="188"/>
      <c r="H51" s="188"/>
      <c r="I51" s="188"/>
      <c r="J51" s="188"/>
      <c r="K51" s="188"/>
      <c r="L51" s="188"/>
      <c r="M51" s="188"/>
      <c r="N51" s="188"/>
      <c r="O51" s="188"/>
      <c r="P51" s="188"/>
      <c r="Q51" s="188"/>
      <c r="R51" s="188"/>
    </row>
    <row r="52" spans="1:18" x14ac:dyDescent="0.25">
      <c r="A52" s="188"/>
      <c r="B52" s="188"/>
      <c r="C52" s="188"/>
      <c r="D52" s="188"/>
      <c r="E52" s="188"/>
      <c r="F52" s="188"/>
      <c r="G52" s="188"/>
      <c r="H52" s="188"/>
      <c r="I52" s="188"/>
      <c r="J52" s="188"/>
      <c r="K52" s="188"/>
      <c r="L52" s="188"/>
      <c r="M52" s="188"/>
      <c r="N52" s="188"/>
      <c r="O52" s="188"/>
      <c r="P52" s="188"/>
      <c r="Q52" s="188"/>
      <c r="R52" s="188"/>
    </row>
    <row r="53" spans="1:18" x14ac:dyDescent="0.25">
      <c r="A53" s="188"/>
      <c r="B53" s="188"/>
      <c r="C53" s="188"/>
      <c r="D53" s="188"/>
      <c r="E53" s="188"/>
      <c r="F53" s="188"/>
      <c r="G53" s="188"/>
      <c r="H53" s="188"/>
      <c r="I53" s="188"/>
      <c r="J53" s="188"/>
      <c r="K53" s="188"/>
      <c r="L53" s="188"/>
      <c r="M53" s="188"/>
      <c r="N53" s="188"/>
      <c r="O53" s="188"/>
      <c r="P53" s="188"/>
      <c r="Q53" s="188"/>
      <c r="R53" s="188"/>
    </row>
  </sheetData>
  <sheetProtection algorithmName="SHA-512" hashValue="hyjMEWWf9Wv39kLpzK2N2KseYi0HfkG2tvYMliI9SZKr4YdbeUMiH1zT1n6NInwMEfpdtxnLn+5HZ0cEe6cpWA==" saltValue="cVKZaFLZuOC6en5p4Wy+Ew==" spinCount="100000" sheet="1" objects="1" scenarios="1"/>
  <mergeCells count="22">
    <mergeCell ref="A16:B16"/>
    <mergeCell ref="C16:E16"/>
    <mergeCell ref="A17:B17"/>
    <mergeCell ref="C17:E17"/>
    <mergeCell ref="C18:E18"/>
    <mergeCell ref="D10:E10"/>
    <mergeCell ref="A13:E13"/>
    <mergeCell ref="A14:B14"/>
    <mergeCell ref="C14:E14"/>
    <mergeCell ref="A15:B15"/>
    <mergeCell ref="C15:E15"/>
    <mergeCell ref="D9:E9"/>
    <mergeCell ref="A5:B5"/>
    <mergeCell ref="C5:E5"/>
    <mergeCell ref="A6:B7"/>
    <mergeCell ref="C6:E7"/>
    <mergeCell ref="A8:E8"/>
    <mergeCell ref="B1:C2"/>
    <mergeCell ref="B3:B4"/>
    <mergeCell ref="C3:C4"/>
    <mergeCell ref="D3:D4"/>
    <mergeCell ref="E3:E4"/>
  </mergeCells>
  <pageMargins left="0.7" right="0.7" top="0.75" bottom="0.75" header="0.3" footer="0.3"/>
  <pageSetup orientation="portrait" horizontalDpi="4294967292"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'C:\Users\marcela.senestrari\Desktop\SCJ Digital-Drive CC  - VIGENTE\2. GOBIERNO  TI\MIPG - Modelo Integral de Planeacion y Gestion\Riesgos de Proceso\Borradores\[Matriz de Riesgo por Procesos TIC V.02.xlsx]TABLAS DE INFORMACIÓN'!#REF!</xm:f>
          </x14:formula1>
          <xm:sqref>A18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8"/>
  <sheetViews>
    <sheetView topLeftCell="G1" zoomScale="66" zoomScaleNormal="66" workbookViewId="0">
      <selection activeCell="M3" sqref="M3:M4"/>
    </sheetView>
  </sheetViews>
  <sheetFormatPr baseColWidth="10" defaultColWidth="11.42578125" defaultRowHeight="15" x14ac:dyDescent="0.25"/>
  <cols>
    <col min="1" max="1" width="11" style="1" customWidth="1"/>
    <col min="2" max="2" width="25" style="1" customWidth="1"/>
    <col min="3" max="3" width="27.7109375" style="1" customWidth="1"/>
    <col min="4" max="4" width="19.42578125" style="1" customWidth="1"/>
    <col min="5" max="5" width="42.140625" style="1" customWidth="1"/>
    <col min="6" max="6" width="17.28515625" style="1" customWidth="1"/>
    <col min="7" max="7" width="44.5703125" style="1" customWidth="1"/>
    <col min="8" max="10" width="33" style="1" customWidth="1"/>
    <col min="11" max="11" width="34.7109375" style="1" bestFit="1" customWidth="1"/>
    <col min="12" max="12" width="19.140625" style="1" customWidth="1"/>
    <col min="13" max="13" width="58.42578125" style="14" customWidth="1"/>
    <col min="14" max="16384" width="11.42578125" style="1"/>
  </cols>
  <sheetData>
    <row r="1" spans="1:13" s="207" customFormat="1" ht="16.5" thickBot="1" x14ac:dyDescent="0.3">
      <c r="A1" s="288"/>
      <c r="B1" s="289"/>
      <c r="C1" s="294" t="s">
        <v>21</v>
      </c>
      <c r="D1" s="295"/>
      <c r="E1" s="295"/>
      <c r="F1" s="295"/>
      <c r="G1" s="295"/>
      <c r="H1" s="295"/>
      <c r="I1" s="295"/>
      <c r="J1" s="296"/>
      <c r="K1" s="297" t="s">
        <v>621</v>
      </c>
      <c r="L1" s="298"/>
      <c r="M1" s="187" t="s">
        <v>312</v>
      </c>
    </row>
    <row r="2" spans="1:13" s="207" customFormat="1" ht="16.5" thickBot="1" x14ac:dyDescent="0.3">
      <c r="A2" s="290"/>
      <c r="B2" s="291"/>
      <c r="C2" s="294"/>
      <c r="D2" s="295"/>
      <c r="E2" s="295"/>
      <c r="F2" s="295"/>
      <c r="G2" s="295"/>
      <c r="H2" s="295"/>
      <c r="I2" s="295"/>
      <c r="J2" s="296"/>
      <c r="K2" s="297" t="s">
        <v>622</v>
      </c>
      <c r="L2" s="298"/>
      <c r="M2" s="204">
        <v>15</v>
      </c>
    </row>
    <row r="3" spans="1:13" s="207" customFormat="1" x14ac:dyDescent="0.25">
      <c r="A3" s="290"/>
      <c r="B3" s="291"/>
      <c r="C3" s="299" t="s">
        <v>566</v>
      </c>
      <c r="D3" s="300"/>
      <c r="E3" s="300"/>
      <c r="F3" s="300"/>
      <c r="G3" s="301"/>
      <c r="H3" s="305" t="s">
        <v>6</v>
      </c>
      <c r="I3" s="306"/>
      <c r="J3" s="307"/>
      <c r="K3" s="311" t="s">
        <v>623</v>
      </c>
      <c r="L3" s="312"/>
      <c r="M3" s="246">
        <v>43496</v>
      </c>
    </row>
    <row r="4" spans="1:13" s="207" customFormat="1" ht="15.75" thickBot="1" x14ac:dyDescent="0.3">
      <c r="A4" s="292"/>
      <c r="B4" s="293"/>
      <c r="C4" s="302"/>
      <c r="D4" s="303"/>
      <c r="E4" s="303"/>
      <c r="F4" s="303"/>
      <c r="G4" s="304"/>
      <c r="H4" s="308"/>
      <c r="I4" s="309"/>
      <c r="J4" s="310"/>
      <c r="K4" s="313"/>
      <c r="L4" s="314"/>
      <c r="M4" s="287"/>
    </row>
    <row r="5" spans="1:13" ht="15" customHeight="1" x14ac:dyDescent="0.25">
      <c r="A5" s="339" t="s">
        <v>22</v>
      </c>
      <c r="B5" s="340"/>
      <c r="C5" s="340"/>
      <c r="D5" s="340"/>
      <c r="E5" s="340"/>
      <c r="F5" s="340"/>
      <c r="G5" s="340"/>
      <c r="H5" s="340"/>
      <c r="I5" s="340"/>
      <c r="J5" s="340"/>
      <c r="K5" s="340"/>
      <c r="L5" s="340"/>
      <c r="M5" s="341"/>
    </row>
    <row r="6" spans="1:13" ht="15.75" customHeight="1" thickBot="1" x14ac:dyDescent="0.3">
      <c r="A6" s="342"/>
      <c r="B6" s="343"/>
      <c r="C6" s="343"/>
      <c r="D6" s="343"/>
      <c r="E6" s="343"/>
      <c r="F6" s="343"/>
      <c r="G6" s="343"/>
      <c r="H6" s="343"/>
      <c r="I6" s="343"/>
      <c r="J6" s="343"/>
      <c r="K6" s="343"/>
      <c r="L6" s="343"/>
      <c r="M6" s="344"/>
    </row>
    <row r="7" spans="1:13" ht="57" thickBot="1" x14ac:dyDescent="0.3">
      <c r="A7" s="208" t="s">
        <v>23</v>
      </c>
      <c r="B7" s="209" t="s">
        <v>24</v>
      </c>
      <c r="C7" s="209" t="s">
        <v>25</v>
      </c>
      <c r="D7" s="209" t="s">
        <v>26</v>
      </c>
      <c r="E7" s="209" t="s">
        <v>27</v>
      </c>
      <c r="F7" s="209" t="s">
        <v>28</v>
      </c>
      <c r="G7" s="209" t="s">
        <v>29</v>
      </c>
      <c r="H7" s="209" t="s">
        <v>30</v>
      </c>
      <c r="I7" s="209" t="s">
        <v>31</v>
      </c>
      <c r="J7" s="209" t="s">
        <v>32</v>
      </c>
      <c r="K7" s="210" t="s">
        <v>33</v>
      </c>
      <c r="L7" s="209" t="s">
        <v>34</v>
      </c>
      <c r="M7" s="211" t="s">
        <v>35</v>
      </c>
    </row>
    <row r="8" spans="1:13" ht="203.25" customHeight="1" x14ac:dyDescent="0.25">
      <c r="A8" s="336">
        <f>'IDENTIFICACIÓN DE RIESGOS'!A7</f>
        <v>1</v>
      </c>
      <c r="B8" s="337" t="str">
        <f>'IDENTIFICACIÓN DE RIESGOS'!C7</f>
        <v>Procesos disciplinarios desarrollados  y fallados sin cumplir con los parametros de ley.</v>
      </c>
      <c r="C8" s="338" t="str">
        <f>'IDENTIFICACIÓN DE RIESGOS'!B7</f>
        <v>Control Interno Disciplinario</v>
      </c>
      <c r="D8" s="332" t="str">
        <f>'ANALISIS DE RIESGOS'!H9</f>
        <v>ZONA RIESGO EXTREMO</v>
      </c>
      <c r="E8" s="2" t="str">
        <f>'VALORACIÓN DE CONTROL DE RIESGO'!E9</f>
        <v>*Limitación en la obtención del acervo probatorio y debilidad en la argumentación de las decisiones en desarrollo del proceso disciplinario en primera instacia
*Falta de capacitación en levantamiento de pruebas en los servidores publicos designados en los procesos</v>
      </c>
      <c r="F8" s="147" t="str">
        <f>'VALORACIÓN DE CONTROL DE RIESGO'!D9</f>
        <v>Reducir el riesgo</v>
      </c>
      <c r="G8" s="145" t="str">
        <f>'VALORACIÓN DE CONTROL DE RIESGO'!F9</f>
        <v>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v>
      </c>
      <c r="H8" s="147" t="s">
        <v>37</v>
      </c>
      <c r="I8" s="147" t="s">
        <v>38</v>
      </c>
      <c r="J8" s="147" t="s">
        <v>39</v>
      </c>
      <c r="K8" s="335">
        <f>'VALORACIÓN CON CONTROLES'!D9</f>
        <v>100</v>
      </c>
      <c r="L8" s="320" t="str">
        <f>'VALORACIÓN CON CONTROLES'!H9</f>
        <v>ZONA RIESGO BAJA</v>
      </c>
      <c r="M8" s="345" t="s">
        <v>40</v>
      </c>
    </row>
    <row r="9" spans="1:13" ht="243" customHeight="1" x14ac:dyDescent="0.25">
      <c r="A9" s="328"/>
      <c r="B9" s="319"/>
      <c r="C9" s="318"/>
      <c r="D9" s="321"/>
      <c r="E9" s="3" t="str">
        <f>'VALORACIÓN DE CONTROL DE RIESGO'!E10</f>
        <v>Mala notificación al indagado</v>
      </c>
      <c r="F9" s="145" t="str">
        <f>'VALORACIÓN DE CONTROL DE RIESGO'!D10</f>
        <v>Reducir el riesgo</v>
      </c>
      <c r="G9" s="145" t="str">
        <f>'VALORACIÓN DE CONTROL DE RIESGO'!F10</f>
        <v>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v>
      </c>
      <c r="H9" s="145" t="s">
        <v>41</v>
      </c>
      <c r="I9" s="145" t="s">
        <v>38</v>
      </c>
      <c r="J9" s="145" t="s">
        <v>42</v>
      </c>
      <c r="K9" s="318"/>
      <c r="L9" s="321"/>
      <c r="M9" s="316"/>
    </row>
    <row r="10" spans="1:13" ht="170.25" customHeight="1" x14ac:dyDescent="0.25">
      <c r="A10" s="319">
        <f>'IDENTIFICACIÓN DE RIESGOS'!A8</f>
        <v>2</v>
      </c>
      <c r="B10" s="329" t="str">
        <f>'IDENTIFICACIÓN DE RIESGOS'!C8</f>
        <v>Perdida o extravió documental.</v>
      </c>
      <c r="C10" s="333" t="str">
        <f>'IDENTIFICACIÓN DE RIESGOS'!B8</f>
        <v>Gestión de Recursos Físicos y Documental</v>
      </c>
      <c r="D10" s="330" t="str">
        <f>'ANALISIS DE RIESGOS'!H10</f>
        <v>ZONA RIESGO EXTREMO</v>
      </c>
      <c r="E10" s="3" t="str">
        <f>'VALORACIÓN DE CONTROL DE RIESGO'!E11</f>
        <v>* Error humano en la recepción de documento por desconocimiento o incumplimiento del procedimeinto Administración y Control de las Comunicaciones Oficiales.
* Vandalismo.</v>
      </c>
      <c r="F10" s="145" t="str">
        <f>'VALORACIÓN DE CONTROL DE RIESGO'!D11</f>
        <v>Reducir el riesgo</v>
      </c>
      <c r="G10" s="145" t="str">
        <f>'VALORACIÓN DE CONTROL DE RIESGO'!F11</f>
        <v>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v>
      </c>
      <c r="H10" s="145" t="s">
        <v>43</v>
      </c>
      <c r="I10" s="145" t="s">
        <v>44</v>
      </c>
      <c r="J10" s="145" t="s">
        <v>45</v>
      </c>
      <c r="K10" s="318">
        <f>'VALORACIÓN CON CONTROLES'!D10</f>
        <v>100</v>
      </c>
      <c r="L10" s="322" t="str">
        <f>'VALORACIÓN CON CONTROLES'!H10</f>
        <v>ZONA RIESGO BAJA</v>
      </c>
      <c r="M10" s="315" t="s">
        <v>46</v>
      </c>
    </row>
    <row r="11" spans="1:13" ht="183" customHeight="1" x14ac:dyDescent="0.25">
      <c r="A11" s="336"/>
      <c r="B11" s="336"/>
      <c r="C11" s="334"/>
      <c r="D11" s="331"/>
      <c r="E11" s="3" t="str">
        <f>'VALORACIÓN DE CONTROL DE RIESGO'!E12</f>
        <v>* Falta de Tablas de Retención Documental.</v>
      </c>
      <c r="F11" s="145" t="str">
        <f>'VALORACIÓN DE CONTROL DE RIESGO'!D12</f>
        <v>Reducir el riesgo</v>
      </c>
      <c r="G11" s="145" t="str">
        <f>'VALORACIÓN DE CONTROL DE RIESGO'!F12</f>
        <v>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v>
      </c>
      <c r="H11" s="145" t="s">
        <v>37</v>
      </c>
      <c r="I11" s="145" t="s">
        <v>44</v>
      </c>
      <c r="J11" s="145" t="s">
        <v>47</v>
      </c>
      <c r="K11" s="318"/>
      <c r="L11" s="323"/>
      <c r="M11" s="315"/>
    </row>
    <row r="12" spans="1:13" ht="135" x14ac:dyDescent="0.25">
      <c r="A12" s="336"/>
      <c r="B12" s="336"/>
      <c r="C12" s="334"/>
      <c r="D12" s="331"/>
      <c r="E12" s="3" t="str">
        <f>'VALORACIÓN DE CONTROL DE RIESGO'!E13</f>
        <v xml:space="preserve">* Controles insuficientes o inadecuados. 
*  Incumplimiento de las políticas y procedimientos de Gestión Documental. </v>
      </c>
      <c r="F12" s="145" t="str">
        <f>'VALORACIÓN DE CONTROL DE RIESGO'!D13</f>
        <v>Reducir el riesgo</v>
      </c>
      <c r="G12" s="145" t="str">
        <f>'VALORACIÓN DE CONTROL DE RIESGO'!F13</f>
        <v>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v>
      </c>
      <c r="H12" s="145" t="s">
        <v>48</v>
      </c>
      <c r="I12" s="145" t="s">
        <v>44</v>
      </c>
      <c r="J12" s="145" t="s">
        <v>47</v>
      </c>
      <c r="K12" s="318"/>
      <c r="L12" s="323"/>
      <c r="M12" s="315"/>
    </row>
    <row r="13" spans="1:13" ht="158.25" customHeight="1" x14ac:dyDescent="0.25">
      <c r="A13" s="336"/>
      <c r="B13" s="336"/>
      <c r="C13" s="334"/>
      <c r="D13" s="331"/>
      <c r="E13" s="3" t="str">
        <f>'VALORACIÓN DE CONTROL DE RIESGO'!E14</f>
        <v xml:space="preserve">* Controles insuficientes o inadecuados. </v>
      </c>
      <c r="F13" s="145" t="str">
        <f>'VALORACIÓN DE CONTROL DE RIESGO'!D14</f>
        <v>Reducir el riesgo</v>
      </c>
      <c r="G13" s="145" t="str">
        <f>'VALORACIÓN DE CONTROL DE RIESGO'!F14</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v>
      </c>
      <c r="H13" s="145" t="s">
        <v>49</v>
      </c>
      <c r="I13" s="145" t="s">
        <v>50</v>
      </c>
      <c r="J13" s="145" t="s">
        <v>51</v>
      </c>
      <c r="K13" s="318"/>
      <c r="L13" s="323"/>
      <c r="M13" s="315"/>
    </row>
    <row r="14" spans="1:13" ht="135" x14ac:dyDescent="0.25">
      <c r="A14" s="336"/>
      <c r="B14" s="328"/>
      <c r="C14" s="335"/>
      <c r="D14" s="332"/>
      <c r="E14" s="3" t="str">
        <f>'VALORACIÓN DE CONTROL DE RIESGO'!E15</f>
        <v xml:space="preserve">* Error humano en la ubicación del expediente luego de ser consultado. </v>
      </c>
      <c r="F14" s="145" t="str">
        <f>'VALORACIÓN DE CONTROL DE RIESGO'!D15</f>
        <v>Reducir el riesgo</v>
      </c>
      <c r="G14" s="145" t="str">
        <f>'VALORACIÓN DE CONTROL DE RIESGO'!F15</f>
        <v>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v>
      </c>
      <c r="H14" s="145" t="s">
        <v>52</v>
      </c>
      <c r="I14" s="145" t="s">
        <v>44</v>
      </c>
      <c r="J14" s="145" t="s">
        <v>51</v>
      </c>
      <c r="K14" s="318"/>
      <c r="L14" s="324"/>
      <c r="M14" s="315"/>
    </row>
    <row r="15" spans="1:13" ht="168" customHeight="1" x14ac:dyDescent="0.25">
      <c r="A15" s="319">
        <f>'IDENTIFICACIÓN DE RIESGOS'!A9</f>
        <v>3</v>
      </c>
      <c r="B15" s="319" t="str">
        <f>'IDENTIFICACIÓN DE RIESGOS'!C9</f>
        <v>Perdida y/o desaparición de los bienes al servicio de la Entidad.</v>
      </c>
      <c r="C15" s="318" t="str">
        <f>'IDENTIFICACIÓN DE RIESGOS'!B9</f>
        <v>Gestión de Recursos Físicos y Documental</v>
      </c>
      <c r="D15" s="321" t="str">
        <f>'ANALISIS DE RIESGOS'!H11</f>
        <v>ZONA RIESGO EXTREMO</v>
      </c>
      <c r="E15" s="3" t="str">
        <f>'VALORACIÓN DE CONTROL DE RIESGO'!E16</f>
        <v>* Vandalismo.
* Inseguridad.</v>
      </c>
      <c r="F15" s="145" t="str">
        <f>'VALORACIÓN DE CONTROL DE RIESGO'!D16</f>
        <v>Reducir el riesgo</v>
      </c>
      <c r="G15" s="145" t="str">
        <f>'VALORACIÓN DE CONTROL DE RIESGO'!F16</f>
        <v>El apoyo a la supervisión del contrato de vigilancia verifica cada vez que se requiera el traslado de archivos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v>
      </c>
      <c r="H15" s="145" t="s">
        <v>53</v>
      </c>
      <c r="I15" s="145" t="s">
        <v>50</v>
      </c>
      <c r="J15" s="145" t="s">
        <v>51</v>
      </c>
      <c r="K15" s="319">
        <f>'VALORACIÓN CON CONTROLES'!D11</f>
        <v>100</v>
      </c>
      <c r="L15" s="325" t="str">
        <f>'VALORACIÓN CON CONTROLES'!H11</f>
        <v>ZONA RIESGO BAJA</v>
      </c>
      <c r="M15" s="316" t="s">
        <v>54</v>
      </c>
    </row>
    <row r="16" spans="1:13" ht="135" x14ac:dyDescent="0.25">
      <c r="A16" s="328"/>
      <c r="B16" s="319"/>
      <c r="C16" s="318"/>
      <c r="D16" s="321"/>
      <c r="E16" s="3" t="str">
        <f>'VALORACIÓN DE CONTROL DE RIESGO'!E17</f>
        <v>* Desconocimiento por parte de los funcionarios de lo establecido en las resoluciones y políticas.
* Accidentes con los bienes.
* Falta de conciencia de cuidado de los bienes muebles e inmuebles de la SSCJ por parte de los funcionarios.</v>
      </c>
      <c r="F16" s="145" t="str">
        <f>'VALORACIÓN DE CONTROL DE RIESGO'!D17</f>
        <v>Reducir el riesgo</v>
      </c>
      <c r="G16" s="145" t="str">
        <f>'VALORACIÓN DE CONTROL DE RIESGO'!F17</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v>
      </c>
      <c r="H16" s="145" t="s">
        <v>55</v>
      </c>
      <c r="I16" s="145" t="s">
        <v>56</v>
      </c>
      <c r="J16" s="145" t="s">
        <v>57</v>
      </c>
      <c r="K16" s="319"/>
      <c r="L16" s="325"/>
      <c r="M16" s="316"/>
    </row>
    <row r="17" spans="1:13" ht="136.5" customHeight="1" x14ac:dyDescent="0.25">
      <c r="A17" s="319"/>
      <c r="B17" s="319"/>
      <c r="C17" s="318"/>
      <c r="D17" s="321"/>
      <c r="E17" s="3" t="str">
        <f>'VALORACIÓN DE CONTROL DE RIESGO'!E18</f>
        <v>* Vandalismo.
* Inseguridad.</v>
      </c>
      <c r="F17" s="145" t="str">
        <f>'VALORACIÓN DE CONTROL DE RIESGO'!D18</f>
        <v>Reducir el riesgo</v>
      </c>
      <c r="G17" s="145" t="str">
        <f>'VALORACIÓN DE CONTROL DE RIESGO'!F18</f>
        <v>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v>
      </c>
      <c r="H17" s="145" t="s">
        <v>58</v>
      </c>
      <c r="I17" s="145" t="s">
        <v>56</v>
      </c>
      <c r="J17" s="145" t="s">
        <v>47</v>
      </c>
      <c r="K17" s="319"/>
      <c r="L17" s="325"/>
      <c r="M17" s="316"/>
    </row>
    <row r="18" spans="1:13" ht="168.75" customHeight="1" thickBot="1" x14ac:dyDescent="0.3">
      <c r="A18" s="329"/>
      <c r="B18" s="319"/>
      <c r="C18" s="318"/>
      <c r="D18" s="327"/>
      <c r="E18" s="3" t="str">
        <f>'VALORACIÓN DE CONTROL DE RIESGO'!E19</f>
        <v>* Falta de conciencia de cuidado de los bienes muebles e inmuebles de la SSCJ por parte de los funcionarios.</v>
      </c>
      <c r="F18" s="145" t="str">
        <f>'VALORACIÓN DE CONTROL DE RIESGO'!D19</f>
        <v>Reducir el riesgo</v>
      </c>
      <c r="G18" s="145" t="str">
        <f>'VALORACIÓN DE CONTROL DE RIESGO'!F19</f>
        <v>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v>
      </c>
      <c r="H18" s="145" t="s">
        <v>59</v>
      </c>
      <c r="I18" s="145" t="s">
        <v>56</v>
      </c>
      <c r="J18" s="145" t="s">
        <v>47</v>
      </c>
      <c r="K18" s="319"/>
      <c r="L18" s="326"/>
      <c r="M18" s="317"/>
    </row>
    <row r="19" spans="1:13" ht="224.25" customHeight="1" x14ac:dyDescent="0.25">
      <c r="A19" s="145">
        <f>'IDENTIFICACIÓN DE RIESGOS'!A10</f>
        <v>4</v>
      </c>
      <c r="B19" s="145" t="str">
        <f>'IDENTIFICACIÓN DE RIESGOS'!C10</f>
        <v>Suspensión de los servicios de seguridad social (Salud, ARL, Pensión, Cesantías, Caja de Compensación) para los servidores públicos de la Entidad</v>
      </c>
      <c r="C19" s="153" t="str">
        <f>'IDENTIFICACIÓN DE RIESGOS'!B10</f>
        <v>Gestión Humana</v>
      </c>
      <c r="D19" s="150" t="str">
        <f>'ANALISIS DE RIESGOS'!H12</f>
        <v>ZONA RIESGO ALTO</v>
      </c>
      <c r="E19" s="3" t="str">
        <f>'VALORACIÓN DE CONTROL DE RIESGO'!E20</f>
        <v>* Falta de oportunidad en el reporte de novedades tanto por parte de los servidores públicos como por parte de la Secretaría (Nómina).</v>
      </c>
      <c r="F19" s="145" t="str">
        <f>'VALORACIÓN DE CONTROL DE RIESGO'!D20</f>
        <v>Reducir el riesgo</v>
      </c>
      <c r="G19" s="145" t="str">
        <f>'VALORACIÓN DE CONTROL DE RIESGO'!F20</f>
        <v>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retgistros en el aplicativo SIAP.</v>
      </c>
      <c r="H19" s="145" t="s">
        <v>60</v>
      </c>
      <c r="I19" s="145" t="s">
        <v>61</v>
      </c>
      <c r="J19" s="145" t="s">
        <v>62</v>
      </c>
      <c r="K19" s="145">
        <f>'VALORACIÓN CON CONTROLES'!D12</f>
        <v>100</v>
      </c>
      <c r="L19" s="4" t="str">
        <f>'VALORACIÓN CON CONTROLES'!H12</f>
        <v>ZONA RIESGO BAJA</v>
      </c>
      <c r="M19" s="315" t="s">
        <v>380</v>
      </c>
    </row>
    <row r="20" spans="1:13" ht="197.25" customHeight="1" x14ac:dyDescent="0.25">
      <c r="A20" s="319">
        <f>'IDENTIFICACIÓN DE RIESGOS'!A11</f>
        <v>5</v>
      </c>
      <c r="B20" s="329" t="str">
        <f>'IDENTIFICACIÓN DE RIESGOS'!C11</f>
        <v>Probabilidad de exposición a riesgos por  desconocimiento de la normatividad vigente para el Sistema de Gestión de la Seguridad y Salud en el Trabajo</v>
      </c>
      <c r="C20" s="349" t="str">
        <f>'IDENTIFICACIÓN DE RIESGOS'!B11</f>
        <v>Gestión Humana</v>
      </c>
      <c r="D20" s="330" t="str">
        <f>'ANALISIS DE RIESGOS'!H13</f>
        <v>ZONA RIESGO ALTO</v>
      </c>
      <c r="E20" s="3" t="str">
        <f>'VALORACIÓN DE CONTROL DE RIESGO'!E21</f>
        <v>*  Desconocimiento de la normatividad</v>
      </c>
      <c r="F20" s="145" t="str">
        <f>'VALORACIÓN DE CONTROL DE RIESGO'!D21</f>
        <v>Reducir el riesgo</v>
      </c>
      <c r="G20" s="145" t="str">
        <f>'VALORACIÓN DE CONTROL DE RIESGO'!F21</f>
        <v xml:space="preserve"> El auxiliar administrativo encargado de la actualización del normograma y el responsable del SGSST, revisan trimestralmente la normatividad existente en este tema con el fin de mantenerlo actualizado y evitar situaciones de desconocimiento de la normatividad. Como evidencia queda la actualización del normograma de la Dirección de Gestión Humana, la cual se hace de acuerdo con el instructivo I-GH-13 Actualización y Control del Normograma de Gestión Humana.</v>
      </c>
      <c r="H20" s="145" t="s">
        <v>63</v>
      </c>
      <c r="I20" s="145" t="s">
        <v>64</v>
      </c>
      <c r="J20" s="145" t="s">
        <v>39</v>
      </c>
      <c r="K20" s="319">
        <f>'VALORACIÓN CON CONTROLES'!D13</f>
        <v>100</v>
      </c>
      <c r="L20" s="333" t="str">
        <f>'VALORACIÓN CON CONTROLES'!H13</f>
        <v>ZONA RIESGO BAJA</v>
      </c>
      <c r="M20" s="315"/>
    </row>
    <row r="21" spans="1:13" ht="105" x14ac:dyDescent="0.25">
      <c r="A21" s="348"/>
      <c r="B21" s="328"/>
      <c r="C21" s="350"/>
      <c r="D21" s="332"/>
      <c r="E21" s="3" t="str">
        <f>'VALORACIÓN DE CONTROL DE RIESGO'!E22</f>
        <v>* Falta de recursos para dar cumplimiento a la normatividad</v>
      </c>
      <c r="F21" s="145" t="str">
        <f>'VALORACIÓN DE CONTROL DE RIESGO'!D22</f>
        <v>Reducir el riesgo</v>
      </c>
      <c r="G21" s="145" t="str">
        <f>'VALORACIÓN DE CONTROL DE RIESGO'!F22</f>
        <v>El Responsable del SGSST, verifica el apoyo técnico de los profesionales de la ARL, validando la asesoría dada por ellos, permitiendo el cumplimiento de la normatividad.  Evidencia de esto, son las actas de las reuniones con el equipo de la ARL y las personas que apoyan el desarrollo del SGSST.</v>
      </c>
      <c r="H21" s="145" t="s">
        <v>37</v>
      </c>
      <c r="I21" s="145" t="s">
        <v>65</v>
      </c>
      <c r="J21" s="145" t="s">
        <v>51</v>
      </c>
      <c r="K21" s="319"/>
      <c r="L21" s="335"/>
      <c r="M21" s="315"/>
    </row>
    <row r="22" spans="1:13" ht="205.5" customHeight="1" x14ac:dyDescent="0.25">
      <c r="A22" s="145">
        <f>'IDENTIFICACIÓN DE RIESGOS'!A12</f>
        <v>6</v>
      </c>
      <c r="B22" s="145" t="str">
        <f>'IDENTIFICACIÓN DE RIESGOS'!C12</f>
        <v xml:space="preserve">Liquidación de la nómina sin el oportuno reporte de las novedades que se generan mensualmente. </v>
      </c>
      <c r="C22" s="153" t="str">
        <f>'IDENTIFICACIÓN DE RIESGOS'!B12</f>
        <v>Gestión Humana</v>
      </c>
      <c r="D22" s="150" t="str">
        <f>'ANALISIS DE RIESGOS'!H14</f>
        <v>ZONA RIESGO ALTO</v>
      </c>
      <c r="E22" s="3" t="str">
        <f>'VALORACIÓN DE CONTROL DE RIESGO'!E23</f>
        <v>* La no aportunidad en la entrega de las novedades en las fechas establecidas</v>
      </c>
      <c r="F22" s="145" t="str">
        <f>'VALORACIÓN DE CONTROL DE RIESGO'!D23</f>
        <v>Reducir el riesgo</v>
      </c>
      <c r="G22" s="145" t="str">
        <f>'VALORACIÓN DE CONTROL DE RIESGO'!F23</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v>
      </c>
      <c r="H22" s="145" t="s">
        <v>66</v>
      </c>
      <c r="I22" s="145" t="s">
        <v>67</v>
      </c>
      <c r="J22" s="145" t="s">
        <v>62</v>
      </c>
      <c r="K22" s="145">
        <f>'VALORACIÓN CON CONTROLES'!D14</f>
        <v>95</v>
      </c>
      <c r="L22" s="144" t="str">
        <f>'VALORACIÓN CON CONTROLES'!H14</f>
        <v>ZONA RIESGO BAJA</v>
      </c>
      <c r="M22" s="149" t="str">
        <f>'VALORACIÓN DE CONTROL DE RIESGO'!N23</f>
        <v xml:space="preserve">Número de liquidaciones </v>
      </c>
    </row>
    <row r="23" spans="1:13" ht="256.5" customHeight="1" x14ac:dyDescent="0.25">
      <c r="A23" s="145">
        <f>'IDENTIFICACIÓN DE RIESGOS'!A13</f>
        <v>7</v>
      </c>
      <c r="B23" s="145" t="str">
        <f>'IDENTIFICACIÓN DE RIESGOS'!C13</f>
        <v>Nombrar, encargar o posesionar a un servidor que no cumpla con los requisitos establecidos en el Manual de Funciones de la SCJ</v>
      </c>
      <c r="C23" s="153" t="str">
        <f>'IDENTIFICACIÓN DE RIESGOS'!B13</f>
        <v>Gestión Humana</v>
      </c>
      <c r="D23" s="150" t="str">
        <f>'ANALISIS DE RIESGOS'!H15</f>
        <v>ZONA RIESGO ALTO</v>
      </c>
      <c r="E23" s="3" t="str">
        <f>'VALORACIÓN DE CONTROL DE RIESGO'!E24</f>
        <v>* Incumplimiento de la normatividad que regula el tema</v>
      </c>
      <c r="F23" s="145" t="str">
        <f>'VALORACIÓN DE CONTROL DE RIESGO'!D24</f>
        <v>Reducir el riesgo</v>
      </c>
      <c r="G23" s="145" t="str">
        <f>'VALORACIÓN DE CONTROL DE RIESGO'!F24</f>
        <v>El servidor de Gestión Humana responsable del proceso de encargos, verifica , cada vez que haya que realizar este proceso, los requisitos establecidos en el Manual de Funciones y la normatividad, y el instructivo establecido para ello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v>
      </c>
      <c r="H23" s="145" t="s">
        <v>68</v>
      </c>
      <c r="I23" s="145" t="s">
        <v>69</v>
      </c>
      <c r="J23" s="145" t="s">
        <v>51</v>
      </c>
      <c r="K23" s="145">
        <f>'VALORACIÓN CON CONTROLES'!D15</f>
        <v>100</v>
      </c>
      <c r="L23" s="144" t="str">
        <f>'VALORACIÓN CON CONTROLES'!H15</f>
        <v>ZONA RIESGO BAJA</v>
      </c>
      <c r="M23" s="149" t="str">
        <f>'VALORACIÓN DE CONTROL DE RIESGO'!N24</f>
        <v>Número de encargos realizados sin cumplir con los requisitos legales</v>
      </c>
    </row>
    <row r="24" spans="1:13" ht="211.5" customHeight="1" x14ac:dyDescent="0.25">
      <c r="A24" s="145">
        <f>'IDENTIFICACIÓN DE RIESGOS'!A14</f>
        <v>8</v>
      </c>
      <c r="B24" s="145" t="str">
        <f>'IDENTIFICACIÓN DE RIESGOS'!C14</f>
        <v>Sustracción de información de las historias laborales</v>
      </c>
      <c r="C24" s="153" t="str">
        <f>'IDENTIFICACIÓN DE RIESGOS'!B14</f>
        <v>Gestión Humana</v>
      </c>
      <c r="D24" s="150" t="str">
        <f>'ANALISIS DE RIESGOS'!H16</f>
        <v>ZONA RIESGO ALTO</v>
      </c>
      <c r="E24" s="3" t="str">
        <f>'VALORACIÓN DE CONTROL DE RIESGO'!E25</f>
        <v xml:space="preserve">* Inadecuado manejo de controles de seguridad de la información </v>
      </c>
      <c r="F24" s="145" t="str">
        <f>'VALORACIÓN DE CONTROL DE RIESGO'!D25</f>
        <v>Reducir el riesgo</v>
      </c>
      <c r="G24" s="145" t="str">
        <f>'VALORACIÓN DE CONTROL DE RIESGO'!F25</f>
        <v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En caso de no cumplir con este instructivo por parte de quienes solicitan el préstamo de las historias laborales, se verifica en la planilla la devolución y firma correspondiente. Como evidencia de este trámite se tienen los formatos de consulta y préstamo documental. </v>
      </c>
      <c r="H24" s="145" t="s">
        <v>70</v>
      </c>
      <c r="I24" s="145" t="s">
        <v>71</v>
      </c>
      <c r="J24" s="145" t="s">
        <v>51</v>
      </c>
      <c r="K24" s="145">
        <f>'VALORACIÓN CON CONTROLES'!D16</f>
        <v>100</v>
      </c>
      <c r="L24" s="144" t="str">
        <f>'VALORACIÓN CON CONTROLES'!H16</f>
        <v>ZONA RIESGO BAJA</v>
      </c>
      <c r="M24" s="149" t="str">
        <f>'VALORACIÓN DE CONTROL DE RIESGO'!N25</f>
        <v>Número de sustracciones ilegales de hojas de vida</v>
      </c>
    </row>
    <row r="25" spans="1:13" ht="267.75" customHeight="1" x14ac:dyDescent="0.25">
      <c r="A25" s="145">
        <f>'IDENTIFICACIÓN DE RIESGOS'!A15</f>
        <v>9</v>
      </c>
      <c r="B25" s="145" t="str">
        <f>'IDENTIFICACIÓN DE RIESGOS'!C15</f>
        <v>Emitir conceptos jurídicos no ajustados a la ley.</v>
      </c>
      <c r="C25" s="153" t="str">
        <f>'IDENTIFICACIÓN DE RIESGOS'!B15</f>
        <v>Gestión Humana</v>
      </c>
      <c r="D25" s="150" t="str">
        <f>'ANALISIS DE RIESGOS'!H17</f>
        <v>ZONA RIESGO ALTO</v>
      </c>
      <c r="E25" s="3" t="str">
        <f>'VALORACIÓN DE CONTROL DE RIESGO'!E26</f>
        <v>* Desconocimiento de las normas laborales, la constitución , la ley y regulación sobre el tema laboral</v>
      </c>
      <c r="F25" s="145" t="str">
        <f>'VALORACIÓN DE CONTROL DE RIESGO'!D26</f>
        <v>Reducir el riesgo</v>
      </c>
      <c r="G25" s="145" t="str">
        <f>'VALORACIÓN DE CONTROL DE RIESGO'!F26</f>
        <v xml:space="preserve">Los abogados de apoyo jurídico de la Dirección de Gestión Humana, emiten los conceptos jurídicos requeridos.  Para esto, verifican la normatividad existente a través del normograma de la Dirección de Gestión Humana (I-GH-13) y tomando en cuenta el procedimiento de situaciones administrativas (PD-GH-4). En caso de emitir un concepto jurídico inexacto o no ajustado a la ley, se procede a elevar la consulta a otro abogado e incluso a la Dirección Jurídica directamente. Como evidencia de esto, y dependiendo del tipo de actuación o de concepto, algunos pueden quedar soportados en correo electrónico o en medio físico. </v>
      </c>
      <c r="H25" s="145" t="s">
        <v>72</v>
      </c>
      <c r="I25" s="145" t="s">
        <v>73</v>
      </c>
      <c r="J25" s="145" t="s">
        <v>51</v>
      </c>
      <c r="K25" s="145">
        <f>'VALORACIÓN CON CONTROLES'!D17</f>
        <v>95</v>
      </c>
      <c r="L25" s="144" t="str">
        <f>'VALORACIÓN CON CONTROLES'!H17</f>
        <v>ZONA RIESGO ALTO</v>
      </c>
      <c r="M25" s="149" t="str">
        <f>'VALORACIÓN DE CONTROL DE RIESGO'!N26</f>
        <v>Número de conceptos juridicos errados elevados por GH</v>
      </c>
    </row>
    <row r="26" spans="1:13" ht="326.25" customHeight="1" x14ac:dyDescent="0.25">
      <c r="A26" s="145">
        <f>'IDENTIFICACIÓN DE RIESGOS'!A16</f>
        <v>10</v>
      </c>
      <c r="B26" s="145" t="str">
        <f>'IDENTIFICACIÓN DE RIESGOS'!C16</f>
        <v>Alteración de las evaluaciones de desempeño laboral durante el proceso de revisión.</v>
      </c>
      <c r="C26" s="153" t="str">
        <f>'IDENTIFICACIÓN DE RIESGOS'!B16</f>
        <v>Gestión Humana</v>
      </c>
      <c r="D26" s="150" t="str">
        <f>'ANALISIS DE RIESGOS'!H18</f>
        <v>ZONA RIESGO ALTO</v>
      </c>
      <c r="E26" s="3" t="str">
        <f>'VALORACIÓN DE CONTROL DE RIESGO'!E27</f>
        <v>* Manipulación de la información en la consolidación de los archivos de evaluaciones de desempeño laboral</v>
      </c>
      <c r="F26" s="145" t="str">
        <f>'VALORACIÓN DE CONTROL DE RIESGO'!D27</f>
        <v>Reducir el riesgo</v>
      </c>
      <c r="G26" s="145" t="str">
        <f>'VALORACIÓN DE CONTROL DE RIESGO'!F27</f>
        <v>Los profesionales de la Dirección de Gestión Humana encargados del proceso de Evaluación del Desempeño, verifican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v>
      </c>
      <c r="H26" s="145" t="s">
        <v>74</v>
      </c>
      <c r="I26" s="145" t="s">
        <v>75</v>
      </c>
      <c r="J26" s="145" t="s">
        <v>51</v>
      </c>
      <c r="K26" s="145">
        <f>'VALORACIÓN CON CONTROLES'!D18</f>
        <v>95</v>
      </c>
      <c r="L26" s="144" t="str">
        <f>'VALORACIÓN CON CONTROLES'!H18</f>
        <v>ZONA RIESGO BAJA</v>
      </c>
      <c r="M26" s="149" t="str">
        <f>'VALORACIÓN DE CONTROL DE RIESGO'!N27</f>
        <v>Número de alteraciones en las evaluaciones de desempeño</v>
      </c>
    </row>
    <row r="27" spans="1:13" ht="277.5" customHeight="1" x14ac:dyDescent="0.25">
      <c r="A27" s="145">
        <f>'IDENTIFICACIÓN DE RIESGOS'!A17</f>
        <v>11</v>
      </c>
      <c r="B27" s="145" t="str">
        <f>'IDENTIFICACIÓN DE RIESGOS'!C17</f>
        <v xml:space="preserve">Dar el visto bueno a estudios previos  que no cumplen con la información requerida de:
• Número del estudio previo en SISCO
• Proyecto de inversión
• Objeto
• Valor
• Meta plan de desarrollo y meta proyecto de inversión
</v>
      </c>
      <c r="C27" s="153" t="str">
        <f>'IDENTIFICACIÓN DE RIESGOS'!B17</f>
        <v>Direccionamiento Sectorial e Institucional</v>
      </c>
      <c r="D27" s="150" t="str">
        <f>'ANALISIS DE RIESGOS'!H19</f>
        <v>ZONA RIESGO ALTO</v>
      </c>
      <c r="E27" s="3" t="str">
        <f>'VALORACIÓN DE CONTROL DE RIESGO'!E28</f>
        <v>*Errores en la revisión de los requisitos documentales de los estudios previos</v>
      </c>
      <c r="F27" s="145" t="str">
        <f>'VALORACIÓN DE CONTROL DE RIESGO'!D28</f>
        <v>Reducir el riesgo</v>
      </c>
      <c r="G27" s="145" t="str">
        <f>'VALORACIÓN DE CONTROL DE RIESGO'!F28</f>
        <v xml:space="preserve">El análista encargado del proyecto de inversión respectivo revisara cada vez que se reciba un estudio previo que este cumpla con: 
• Número del estudio previo en SISCO
• Proyecto de inversión
• Objeto
• Valor
• Meta plan de desarrollo y meta proyecto de inversión
En caso que los estudios previos no cumplan con estos items se debe registrar la novedad  en el formato "Control de Validación" F-DS-79  e informar  al area remitente las razones por las cuales se devuelven los estudios previos. Como soporte queda el formato diligenciado </v>
      </c>
      <c r="H27" s="145" t="s">
        <v>76</v>
      </c>
      <c r="I27" s="145" t="s">
        <v>77</v>
      </c>
      <c r="J27" s="145" t="s">
        <v>39</v>
      </c>
      <c r="K27" s="145">
        <f>'VALORACIÓN CON CONTROLES'!D19</f>
        <v>95</v>
      </c>
      <c r="L27" s="144" t="str">
        <f>'VALORACIÓN CON CONTROLES'!H19</f>
        <v>ZONA RIESGO ALTO</v>
      </c>
      <c r="M27" s="149" t="str">
        <f>'VALORACIÓN DE CONTROL DE RIESGO'!N28</f>
        <v>Número de estudios previos aceptados con errores</v>
      </c>
    </row>
    <row r="28" spans="1:13" ht="140.25" customHeight="1" x14ac:dyDescent="0.25">
      <c r="A28" s="145">
        <f>'IDENTIFICACIÓN DE RIESGOS'!A18</f>
        <v>12</v>
      </c>
      <c r="B28" s="145" t="str">
        <f>'IDENTIFICACIÓN DE RIESGOS'!C18</f>
        <v>Incumplimiento en la entrega de información por parte de las entidades fuente</v>
      </c>
      <c r="C28" s="153" t="str">
        <f>'IDENTIFICACIÓN DE RIESGOS'!B18</f>
        <v>Gestión y Análisis de Información de S, C y AJ</v>
      </c>
      <c r="D28" s="150" t="str">
        <f>'ANALISIS DE RIESGOS'!H20</f>
        <v>ZONA RIESGO EXTREMO</v>
      </c>
      <c r="E28" s="3" t="str">
        <f>'VALORACIÓN DE CONTROL DE RIESGO'!E29</f>
        <v>La falta de protocolos de información concertados con entidades fuente de información en materia de seguridad, convivencia y justicia.</v>
      </c>
      <c r="F28" s="145" t="str">
        <f>'VALORACIÓN DE CONTROL DE RIESGO'!D29</f>
        <v>Reducir el riesgo</v>
      </c>
      <c r="G28" s="145" t="str">
        <f>'VALORACIÓN DE CONTROL DE RIESGO'!F29</f>
        <v>El(la) jefe(a) de la OAIEE gestiona trimestralmente  con entidades externas mesas técnicas de trabajo para acordar el intercambio de información, y hace seguimiento al cumplimiento de los acuerdos establecidos, como soporte quedan las actas de reunión de las mesas técnicas y los correos electrónicos de seguimiento</v>
      </c>
      <c r="H28" s="145" t="s">
        <v>78</v>
      </c>
      <c r="I28" s="145" t="s">
        <v>79</v>
      </c>
      <c r="J28" s="145" t="s">
        <v>39</v>
      </c>
      <c r="K28" s="145">
        <f>'VALORACIÓN CON CONTROLES'!D20</f>
        <v>100</v>
      </c>
      <c r="L28" s="144" t="str">
        <f>'VALORACIÓN CON CONTROLES'!H20</f>
        <v>ZONA RIESGO BAJA</v>
      </c>
      <c r="M28" s="149" t="str">
        <f>'VALORACIÓN DE CONTROL DE RIESGO'!N29</f>
        <v>Mesas técnicas realizadas en el trimestre</v>
      </c>
    </row>
    <row r="29" spans="1:13" ht="90" x14ac:dyDescent="0.25">
      <c r="A29" s="145">
        <v>13</v>
      </c>
      <c r="B29" s="146" t="str">
        <f>'IDENTIFICACIÓN DE RIESGOS'!C19</f>
        <v>Información desactualizada  en la bodega de datos y en el Sistema de Información Geograficá SIG</v>
      </c>
      <c r="C29" s="144" t="str">
        <f>'IDENTIFICACIÓN DE RIESGOS'!B19</f>
        <v>Gestión y Análisis de Información de S, C y AJ</v>
      </c>
      <c r="D29" s="148" t="str">
        <f>'ANALISIS DE RIESGOS'!H21</f>
        <v>ZONA RIESGO ALTO</v>
      </c>
      <c r="E29" s="5" t="str">
        <f>'VALORACIÓN DE CONTROL DE RIESGO'!E30</f>
        <v>No realizar oportunamente los procesos de cargue de información estadística y geografica</v>
      </c>
      <c r="F29" s="146" t="str">
        <f>'VALORACIÓN DE CONTROL DE RIESGO'!D30</f>
        <v>Reducir el riesgo</v>
      </c>
      <c r="G29" s="146" t="str">
        <f>'VALORACIÓN DE CONTROL DE RIESGO'!F30</f>
        <v>Una vez llega la información a la OAIIE, el(la) jefe(a) de la oficina, gestiona trimestralmente el cargue de información estadística y geográfica, como soporte quedan los correos electrónicos con la solicitud de cargue y logs de cargue de información.</v>
      </c>
      <c r="H29" s="146" t="s">
        <v>80</v>
      </c>
      <c r="I29" s="146" t="s">
        <v>79</v>
      </c>
      <c r="J29" s="146" t="s">
        <v>39</v>
      </c>
      <c r="K29" s="146">
        <f>'VALORACIÓN CON CONTROLES'!D21</f>
        <v>100</v>
      </c>
      <c r="L29" s="144" t="str">
        <f>'VALORACIÓN CON CONTROLES'!H21</f>
        <v>ZONA RIESGO BAJA</v>
      </c>
      <c r="M29" s="143" t="str">
        <f>'VALORACIÓN DE CONTROL DE RIESGO'!N30</f>
        <v>Actualizaciones de las bases de datos estadisticas y geograficas de la OAIEE</v>
      </c>
    </row>
    <row r="30" spans="1:13" ht="195" x14ac:dyDescent="0.25">
      <c r="A30" s="145">
        <v>14</v>
      </c>
      <c r="B30" s="146" t="str">
        <f>'IDENTIFICACIÓN DE RIESGOS'!C20</f>
        <v xml:space="preserve"> Interrupción en la prestación de los servicios de TIC</v>
      </c>
      <c r="C30" s="145" t="str">
        <f>'IDENTIFICACIÓN DE RIESGOS'!B20</f>
        <v>Gestión de Tecnología de Información</v>
      </c>
      <c r="D30" s="148" t="str">
        <f>'ANALISIS DE RIESGOS'!H22</f>
        <v>ZONA RIESGO EXTREMO</v>
      </c>
      <c r="E30" s="145" t="str">
        <f>'VALORACIÓN DE CONTROL DE RIESGO'!E31</f>
        <v xml:space="preserve">*Falta definir e implementar procedimientos de TI
*Obsolecencia de la infraestructura tecnologica (Hardware y Sistemas de información). 
*Falta de monitoreo periodico sobre la operación de la infraestructura de tecnología de información.
*Falta de mantenimiento preventivo y/o correctivo de los equipos y software de la infraestructura de tecnología de información y de telecomunicaciones.
</v>
      </c>
      <c r="F30" s="145" t="str">
        <f>'VALORACIÓN DE CONTROL DE RIESGO'!D31</f>
        <v>Reducir el riesgo</v>
      </c>
      <c r="G30" s="145" t="str">
        <f>'VALORACIÓN DE CONTROL DE RIESGO'!F31</f>
        <v>Los delegados por el Director TIC como líderes responsables de los servicios verifican la gestión de los incidentes cuando ocurren, de acuerdo a los procedimientos definidos y aprobados, en caso de que no se cumpla lo establecido, se deberá notificar al Director TIC para toma de decisiones y se evidencia a través del cierre del ticket en la herramienta establecida por la Mesa de Servicio.</v>
      </c>
      <c r="H30" s="145" t="s">
        <v>81</v>
      </c>
      <c r="I30" s="145" t="s">
        <v>82</v>
      </c>
      <c r="J30" s="146" t="s">
        <v>39</v>
      </c>
      <c r="K30" s="145">
        <f>'VALORACIÓN CON CONTROLES'!D22</f>
        <v>100</v>
      </c>
      <c r="L30" s="145" t="str">
        <f>'VALORACIÓN CON CONTROLES'!H22</f>
        <v>ZONA RIESGO BAJA</v>
      </c>
      <c r="M30" s="346" t="str">
        <f>'VALORACIÓN DE CONTROL DE RIESGO'!N31</f>
        <v>Número de incidentes de interrupción de servicios controlados apropiadamente</v>
      </c>
    </row>
    <row r="31" spans="1:13" ht="198" customHeight="1" x14ac:dyDescent="0.25">
      <c r="A31" s="145">
        <v>15</v>
      </c>
      <c r="B31" s="145" t="str">
        <f>'IDENTIFICACIÓN DE RIESGOS'!C21</f>
        <v>Falla total o parcial e incumplimiento de las funcionalidades para los cuales fueron diseñados los sistemas de información que soportan las operaciones tanto en la gestión y publicación de información.</v>
      </c>
      <c r="C31" s="153" t="str">
        <f>'IDENTIFICACIÓN DE RIESGOS'!B21</f>
        <v>Gestión de Tecnología de Información</v>
      </c>
      <c r="D31" s="145" t="str">
        <f>'ANALISIS DE RIESGOS'!H23</f>
        <v>ZONA RIESGO ALTO</v>
      </c>
      <c r="E31" s="3" t="str">
        <f>'VALORACIÓN DE CONTROL DE RIESGO'!E32</f>
        <v>*Falta definir e implementar procedimientos en *Desarrollo y Mantenimiento de Sistemas de Información
*Falta de monitoreo periódico sobre el rendimiento de los Sistemas de Información
*Falta de profesionales para desarrollo de los Sistemas de Información
*Accesos indebidos a los sistemas de información que permitan afectación de las funcionalidades</v>
      </c>
      <c r="F31" s="145" t="str">
        <f>'VALORACIÓN DE CONTROL DE RIESGO'!D32</f>
        <v>Reducir el riesgo</v>
      </c>
      <c r="G31" s="145" t="str">
        <f>'VALORACIÓN DE CONTROL DE RIESGO'!F32</f>
        <v>Los delegados por el Director TIC como líderes de desarrollo y/o de proyectos, verifican el cumplimiento del ciclo de desarrollo de software establecido cada vez que se reciba un requerimiento por parte de las áreas funcionales, en caso de que no se cumpla lo establecido, se deberá notificar al Director TIC para toma de decisiones y se evidencia a través del cierre del ticket en la herramienta establecida por la Mesa de Servicio.</v>
      </c>
      <c r="H31" s="145" t="s">
        <v>81</v>
      </c>
      <c r="I31" s="145" t="s">
        <v>83</v>
      </c>
      <c r="J31" s="145" t="s">
        <v>39</v>
      </c>
      <c r="K31" s="145">
        <f>'VALORACIÓN CON CONTROLES'!D23</f>
        <v>100</v>
      </c>
      <c r="L31" s="145" t="str">
        <f>'VALORACIÓN CON CONTROLES'!H23</f>
        <v>ZONA RIESGO BAJA</v>
      </c>
      <c r="M31" s="347"/>
    </row>
    <row r="32" spans="1:13" ht="222.75" customHeight="1" x14ac:dyDescent="0.25">
      <c r="A32" s="145">
        <v>16</v>
      </c>
      <c r="B32" s="145" t="str">
        <f>'IDENTIFICACIÓN DE RIESGOS'!C22</f>
        <v>Dejar abierta en la herramienta virtual "Bogotá Te Escucha - Sistema Distrital de Quejas y Soluciones" alguna PQRS.</v>
      </c>
      <c r="C32" s="153" t="str">
        <f>'IDENTIFICACIÓN DE RIESGOS'!B22</f>
        <v>Atención y Servicio al Ciudadano</v>
      </c>
      <c r="D32" s="6" t="str">
        <f>'ANALISIS DE RIESGOS'!H24</f>
        <v>ZONA RIESGO MODERADO</v>
      </c>
      <c r="E32" s="3" t="str">
        <f>'VALORACIÓN DE CONTROL DE RIESGO'!E33</f>
        <v xml:space="preserve">Falta de seguimiento a los servidores responsables de digitalizar la respuesta en ORFEO para realizar el cierre de las PQRS en la plataforma distrital "Bogotá Te Escucha - Sistema Distrital de Quejas y Soluciones" </v>
      </c>
      <c r="F32" s="145" t="str">
        <f>'VALORACIÓN DE CONTROL DE RIESGO'!D33</f>
        <v>Reducir el riesgo</v>
      </c>
      <c r="G32" s="145" t="str">
        <f>'VALORACIÓN DE CONTROL DE RIESGO'!F33</f>
        <v xml:space="preserve">El líder del grupo de atención y servicio al ciudadano realiza el seguimiento semanal a los cierres de los PQRS de la entidad a través de la “Matriz de Trazabilidad PQRS de Atención y Servicio al Ciudadano”; en caso de que no se hayan realizado los cierres a las mismas se procede a enviar correo electrónico con Alertas Tempranas SDQS por vencer a los responsables de cada área; como evidencia queda la matriz de trazabilidad y los correos electrónicos con las alertas. </v>
      </c>
      <c r="H32" s="145" t="s">
        <v>84</v>
      </c>
      <c r="I32" s="145" t="s">
        <v>85</v>
      </c>
      <c r="J32" s="145" t="s">
        <v>39</v>
      </c>
      <c r="K32" s="145">
        <f>'VALORACIÓN CON CONTROLES'!D24</f>
        <v>100</v>
      </c>
      <c r="L32" s="145" t="str">
        <f>'VALORACIÓN CON CONTROLES'!H24</f>
        <v>ZONA RIESGO BAJA</v>
      </c>
      <c r="M32" s="346" t="str">
        <f>'VALORACIÓN DE CONTROL DE RIESGO'!N33</f>
        <v>PQRs gestionados por Atención y Servicio al Ciudadano</v>
      </c>
    </row>
    <row r="33" spans="1:13" ht="191.25" customHeight="1" x14ac:dyDescent="0.25">
      <c r="A33" s="145">
        <v>17</v>
      </c>
      <c r="B33" s="145" t="str">
        <f>'IDENTIFICACIÓN DE RIESGOS'!C23</f>
        <v>Publicar extemporaneamente los Informes de PQRS en la página web de la entidad.</v>
      </c>
      <c r="C33" s="153" t="str">
        <f>'IDENTIFICACIÓN DE RIESGOS'!B23</f>
        <v>Atención y Servicio al Ciudadano</v>
      </c>
      <c r="D33" s="6" t="str">
        <f>'ANALISIS DE RIESGOS'!H25</f>
        <v>ZONA RIESGO MODERADO</v>
      </c>
      <c r="E33" s="3" t="str">
        <f>'VALORACIÓN DE CONTROL DE RIESGO'!E34</f>
        <v>Falta de seguimiento para la publicación de los Informes de PQRS en la página web de la entidad.</v>
      </c>
      <c r="F33" s="145" t="str">
        <f>'VALORACIÓN DE CONTROL DE RIESGO'!D34</f>
        <v>Reducir el riesgo</v>
      </c>
      <c r="G33" s="145" t="str">
        <f>'VALORACIÓN DE CONTROL DE RIESGO'!F34</f>
        <v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v>
      </c>
      <c r="H33" s="145" t="s">
        <v>86</v>
      </c>
      <c r="I33" s="145" t="s">
        <v>87</v>
      </c>
      <c r="J33" s="145" t="s">
        <v>39</v>
      </c>
      <c r="K33" s="145">
        <f>'VALORACIÓN CON CONTROLES'!D25</f>
        <v>100</v>
      </c>
      <c r="L33" s="145" t="str">
        <f>'VALORACIÓN CON CONTROLES'!H25</f>
        <v>ZONA RIESGO BAJA</v>
      </c>
      <c r="M33" s="347"/>
    </row>
    <row r="34" spans="1:13" ht="193.5" customHeight="1" x14ac:dyDescent="0.25">
      <c r="A34" s="145">
        <v>18</v>
      </c>
      <c r="B34" s="145" t="str">
        <f>'IDENTIFICACIÓN DE RIESGOS'!C24</f>
        <v>Amotinamiento desorden, disturbio, revuelta, huelga, generados por las pernas privadas de la libertad.</v>
      </c>
      <c r="C34" s="153" t="str">
        <f>'IDENTIFICACIÓN DE RIESGOS'!B24</f>
        <v>CD-Custodia y vigilacia para la seguridad</v>
      </c>
      <c r="D34" s="6" t="str">
        <f>'ANALISIS DE RIESGOS'!H26</f>
        <v>ZONA RIESGO MODERADO</v>
      </c>
      <c r="E34" s="3" t="str">
        <f>'VALORACIÓN DE CONTROL DE RIESGO'!E35</f>
        <v>operativos en los pabellones, decomiso de sustancias Psicoactivas. La rotacion de los PPL en los pabellones.</v>
      </c>
      <c r="F34" s="145" t="str">
        <f>'VALORACIÓN DE CONTROL DE RIESGO'!D35</f>
        <v>Reducir el riesgo</v>
      </c>
      <c r="G34" s="145" t="str">
        <f>'VALORACIÓN DE CONTROL DE RIESGO'!F35</f>
        <v xml:space="preserve">Los tenientes de prisiones comandantes de las compañías del cuerpo custodia y Vigilancia de la Dirección de la Cárcel Distrital verifican y supervisan diariamente que no se presenten al interior de los pabellones Amotinamiento, desorden, disturbios, revuelta y huelgas.  Y en caso de presentarse los comandantes de pabellones (cabos) se comunican con los oficiales de servicios (los sargentos) y los sargentos evalúan las novedades presentadas en los pabellones e informa a los tenientes de prisiones los casos presentados y como evidencia se realizan las anotaciones en los libros de minuta de pabellones, minuta de oficial de servicio, y minuta del comandante de Custodia y Vigilancia. Igualmente se realiza los informes por escrito con destino a la oficina de asuntos disciplinarios. </v>
      </c>
      <c r="H34" s="145" t="s">
        <v>88</v>
      </c>
      <c r="I34" s="145" t="s">
        <v>89</v>
      </c>
      <c r="J34" s="145" t="s">
        <v>51</v>
      </c>
      <c r="K34" s="145">
        <f>'VALORACIÓN CON CONTROLES'!D26</f>
        <v>100</v>
      </c>
      <c r="L34" s="145" t="str">
        <f>'VALORACIÓN CON CONTROLES'!H26</f>
        <v>ZONA RIESGO BAJA</v>
      </c>
      <c r="M34" s="143" t="str">
        <f>'VALORACIÓN DE CONTROL DE RIESGO'!N35</f>
        <v>Número de amotinamientos/ desordenes o disturbios en el trimestre</v>
      </c>
    </row>
    <row r="35" spans="1:13" ht="212.25" customHeight="1" x14ac:dyDescent="0.25">
      <c r="A35" s="145">
        <v>19</v>
      </c>
      <c r="B35" s="145" t="str">
        <f>'IDENTIFICACIÓN DE RIESGOS'!C25</f>
        <v>Ingreso de elementos y sustancias prohibidas al establecimiento Carcelario.</v>
      </c>
      <c r="C35" s="153" t="str">
        <f>'IDENTIFICACIÓN DE RIESGOS'!B25</f>
        <v>CD-Custodia y vigilacia para la seguridad</v>
      </c>
      <c r="D35" s="7" t="str">
        <f>'ANALISIS DE RIESGOS'!H27</f>
        <v>ZONA RIESGO BAJA</v>
      </c>
      <c r="E35" s="3" t="str">
        <f>'VALORACIÓN DE CONTROL DE RIESGO'!E36</f>
        <v>Permitir el ingreso de sustancias prohibidas al establecimiento carcelario.* No realizar los debidos controles para impedir el ingreso de sustancias Prohibidas.</v>
      </c>
      <c r="F35" s="145" t="str">
        <f>'VALORACIÓN DE CONTROL DE RIESGO'!D36</f>
        <v>Reducir el riesgo</v>
      </c>
      <c r="G35" s="145" t="str">
        <f>'VALORACIÓN DE CONTROL DE RIESGO'!F36</f>
        <v xml:space="preserve">Los Guardianes del Cuerpo Custodia y Vigilancia verifican y garantizar  diariamente que los visitantes internos y externos no ingresen elementos y sustancias prohibidas al establecimiento carcelario en caso de presentarse la novedad del ingreso de sustancias y elementos prohibidos se realiza informe por escrito a la Dirección de la Cárcel Distrital informando la novedad del ingreso de elementos y sustancias prohibidas al establecimiento Carcelario , como videncia  se registran en los libros de los oficiales de servicios, comandante de guardia externa y comandante de custodia y vigilancia.  </v>
      </c>
      <c r="H35" s="8" t="s">
        <v>90</v>
      </c>
      <c r="I35" s="8" t="s">
        <v>91</v>
      </c>
      <c r="J35" s="145" t="s">
        <v>51</v>
      </c>
      <c r="K35" s="145">
        <f>'VALORACIÓN CON CONTROLES'!D27</f>
        <v>100</v>
      </c>
      <c r="L35" s="145" t="str">
        <f>'VALORACIÓN CON CONTROLES'!H27</f>
        <v>ZONA RIESGO BAJA</v>
      </c>
      <c r="M35" s="149" t="str">
        <f>'VALORACIÓN DE CONTROL DE RIESGO'!N36</f>
        <v>Número de incautaciones de elementos no permitidos en el trimestre</v>
      </c>
    </row>
    <row r="36" spans="1:13" ht="325.5" customHeight="1" x14ac:dyDescent="0.25">
      <c r="A36" s="145">
        <v>20</v>
      </c>
      <c r="B36" s="145" t="str">
        <f>'IDENTIFICACIÓN DE RIESGOS'!C26</f>
        <v>El no cumpimiento de los requisitos establecidos en la etapa precontractual  del procedimiento de prestación de servicios profesionales y de apoyo a la gestión (elaboración de estudios previos)</v>
      </c>
      <c r="C36" s="153" t="str">
        <f>'IDENTIFICACIÓN DE RIESGOS'!B26</f>
        <v>Gestión Humana</v>
      </c>
      <c r="D36" s="7" t="str">
        <f>'ANALISIS DE RIESGOS'!H28</f>
        <v>ZONA RIESGO ALTO</v>
      </c>
      <c r="E36" s="3" t="str">
        <f>'VALORACIÓN DE CONTROL DE RIESGO'!E37</f>
        <v>*Desconocimiento técnico que impida la elaboración del documento y la adecuada verificación previa para el cumplimiento de los reqiuisitos exigidos</v>
      </c>
      <c r="F36" s="145" t="str">
        <f>'VALORACIÓN DE CONTROL DE RIESGO'!D37</f>
        <v>Reducir el riesgo</v>
      </c>
      <c r="G36" s="145" t="str">
        <f>'VALORACIÓN DE CONTROL DE RIESGO'!F37</f>
        <v>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v>
      </c>
      <c r="H36" s="8" t="s">
        <v>92</v>
      </c>
      <c r="I36" s="8" t="s">
        <v>93</v>
      </c>
      <c r="J36" s="8" t="s">
        <v>51</v>
      </c>
      <c r="K36" s="145">
        <f>'VALORACIÓN CON CONTROLES'!D28</f>
        <v>100</v>
      </c>
      <c r="L36" s="145" t="str">
        <f>'VALORACIÓN CON CONTROLES'!H28</f>
        <v>ZONA RIESGO BAJA</v>
      </c>
      <c r="M36" s="149" t="str">
        <f>'VALORACIÓN DE CONTROL DE RIESGO'!N37</f>
        <v>Número de situaciones de desconocimiento técnico</v>
      </c>
    </row>
    <row r="37" spans="1:13" ht="355.5" customHeight="1" x14ac:dyDescent="0.25">
      <c r="A37" s="145">
        <v>21</v>
      </c>
      <c r="B37" s="145" t="str">
        <f>'IDENTIFICACIÓN DE RIESGOS'!C27</f>
        <v>Deficiente ejecución del PAC</v>
      </c>
      <c r="C37" s="153" t="str">
        <f>'IDENTIFICACIÓN DE RIESGOS'!B27</f>
        <v>Gestión Financiera</v>
      </c>
      <c r="D37" s="7" t="str">
        <f>'ANALISIS DE RIESGOS'!H29</f>
        <v>ZONA RIESGO BAJA</v>
      </c>
      <c r="E37" s="3" t="str">
        <f>'VALORACIÓN DE CONTROL DE RIESGO'!E38</f>
        <v>No disponibilidad de PAC</v>
      </c>
      <c r="F37" s="145" t="str">
        <f>'VALORACIÓN DE CONTROL DE RIESGO'!D38</f>
        <v>Reducir el riesgo</v>
      </c>
      <c r="G37" s="145" t="str">
        <f>'VALORACIÓN DE CONTROL DE RIESGO'!F38</f>
        <v>La dirección financiera en cabeza del responsable del manejo de pac (profesional universitario especializado), de manera semanal, verifica y hace seguimiento a la programación de cada una de las  áreas sobres sus obligaciones a tramitar (pagar) para el periodo, debidamente programadas; para proceder así a su verificación de programación de pac, paso a pagos o a devolución por no encontrarse dibidamente programado el pago de la obligación en pac para el periodo o por que no cumplen con los requisitos para pago establecidos en la minuta del contrato y/o los parámtetros establecidos en el instructivo de pagos (i-gf-01). quedando como evidencia los correos, archivos en excel, pdf´s, correos electrónicos y la carpeta virtual, en la que se encuentra, la trazabilidad de esta actividad.</v>
      </c>
      <c r="H37" s="8" t="s">
        <v>94</v>
      </c>
      <c r="I37" s="145" t="s">
        <v>95</v>
      </c>
      <c r="J37" s="145" t="s">
        <v>51</v>
      </c>
      <c r="K37" s="145">
        <f>'VALORACIÓN CON CONTROLES'!D29</f>
        <v>100</v>
      </c>
      <c r="L37" s="145" t="str">
        <f>'VALORACIÓN CON CONTROLES'!H29</f>
        <v>ZONA RIESGO BAJA</v>
      </c>
      <c r="M37" s="149" t="str">
        <f>'VALORACIÓN DE CONTROL DE RIESGO'!N38</f>
        <v>Número de veces que no esta disponible</v>
      </c>
    </row>
    <row r="38" spans="1:13" ht="174" customHeight="1" x14ac:dyDescent="0.25">
      <c r="A38" s="145">
        <v>22</v>
      </c>
      <c r="B38" s="145" t="str">
        <f>'IDENTIFICACIÓN DE RIESGOS'!C28</f>
        <v xml:space="preserve">Se identifica, clasifica y se registra información contable en un rubro que no corresponda de forma involuntaria </v>
      </c>
      <c r="C38" s="153" t="str">
        <f>'IDENTIFICACIÓN DE RIESGOS'!B28</f>
        <v>Gestión Financiera</v>
      </c>
      <c r="D38" s="7" t="str">
        <f>'ANALISIS DE RIESGOS'!H30</f>
        <v>ZONA RIESGO MODERADO</v>
      </c>
      <c r="E38" s="3" t="str">
        <f>'VALORACIÓN DE CONTROL DE RIESGO'!E39</f>
        <v>Que los estados financieros no reflejen la realidad económica y finaciera de la entidad</v>
      </c>
      <c r="F38" s="145" t="str">
        <f>'VALORACIÓN DE CONTROL DE RIESGO'!D39</f>
        <v>Reducir el riesgo</v>
      </c>
      <c r="G38" s="145" t="str">
        <f>'VALORACIÓN DE CONTROL DE RIESGO'!F39</f>
        <v xml:space="preserve">El responsable del área contable de la dirección financiera (profesional universitario especializado) recauda, verifica y consolida de manera mensual la información que permite realizar la conciliación; hecha por este mismo profesional. quedando como evidencia los correos, archivos en excel, pdf´s, correos electrónicos y la carpeta virtual, en la que se encuentra, la trazabilidad de esta actividad.
</v>
      </c>
      <c r="H38" s="8" t="s">
        <v>94</v>
      </c>
      <c r="I38" s="145" t="s">
        <v>96</v>
      </c>
      <c r="J38" s="145" t="s">
        <v>62</v>
      </c>
      <c r="K38" s="145">
        <f>'VALORACIÓN CON CONTROLES'!D30</f>
        <v>100</v>
      </c>
      <c r="L38" s="145" t="str">
        <f>'VALORACIÓN CON CONTROLES'!H30</f>
        <v>ZONA RIESGO BAJA</v>
      </c>
      <c r="M38" s="149" t="str">
        <f>'VALORACIÓN DE CONTROL DE RIESGO'!N39</f>
        <v xml:space="preserve">Número de veces que los estados financieros no reflejen la realidad </v>
      </c>
    </row>
    <row r="39" spans="1:13" ht="206.25" customHeight="1" x14ac:dyDescent="0.25">
      <c r="A39" s="145">
        <v>23</v>
      </c>
      <c r="B39" s="145" t="str">
        <f>'IDENTIFICACIÓN DE RIESGOS'!C29</f>
        <v>Incidentes, accidentes o amenazas en contra de Servidores de la Subsecretaría</v>
      </c>
      <c r="C39" s="153" t="str">
        <f>'IDENTIFICACIÓN DE RIESGOS'!B29</f>
        <v>Gestión de Seguridad y Convivencia</v>
      </c>
      <c r="D39" s="7" t="str">
        <f>'ANALISIS DE RIESGOS'!H31</f>
        <v>ZONA RIESGO ALTO</v>
      </c>
      <c r="E39" s="3" t="str">
        <f>'VALORACIÓN DE CONTROL DE RIESGO'!E40</f>
        <v>Incidentes, accidentes o amenazas en contra de servidores de la subsecretaria.</v>
      </c>
      <c r="F39" s="145" t="str">
        <f>'VALORACIÓN DE CONTROL DE RIESGO'!D40</f>
        <v>Reducir el riesgo</v>
      </c>
      <c r="G39" s="145" t="str">
        <f>'VALORACIÓN DE CONTROL DE RIESGO'!F40</f>
        <v>El funcionario encargado de la dependencia adelanta el proceso de pago de la ARL de los contratistas nivel cinco y registra en la matriz los contratistas vinculados a ARL, esto para hacer el proceso de compartir el riesgo; en caso de no adelantar el tramite el supervisor se debe adelantar el registro y la gestion del pago, como evidencia queda la relacion de contratistas vinculados, su grado de riesgo y el soporte de pago de las obligaciones a cargo de la entidad</v>
      </c>
      <c r="H39" s="8" t="s">
        <v>98</v>
      </c>
      <c r="I39" s="145" t="s">
        <v>96</v>
      </c>
      <c r="J39" s="145" t="s">
        <v>51</v>
      </c>
      <c r="K39" s="145">
        <f>'VALORACIÓN CON CONTROLES'!D31</f>
        <v>95</v>
      </c>
      <c r="L39" s="145" t="str">
        <f>'VALORACIÓN CON CONTROLES'!H31</f>
        <v>ZONA RIESGO BAJA</v>
      </c>
      <c r="M39" s="149" t="str">
        <f>'VALORACIÓN DE CONTROL DE RIESGO'!N40</f>
        <v>Número de incidentes, accidentes o amenazas en contra de servidores.</v>
      </c>
    </row>
    <row r="40" spans="1:13" ht="172.5" customHeight="1" x14ac:dyDescent="0.25">
      <c r="A40" s="145">
        <v>24</v>
      </c>
      <c r="B40" s="145" t="str">
        <f>'IDENTIFICACIÓN DE RIESGOS'!C30</f>
        <v>Manejo Inadecuado de información confidencial.</v>
      </c>
      <c r="C40" s="153" t="str">
        <f>'IDENTIFICACIÓN DE RIESGOS'!B30</f>
        <v>Gestión de Seguridad y Convivencia</v>
      </c>
      <c r="D40" s="7" t="str">
        <f>'ANALISIS DE RIESGOS'!H32</f>
        <v>ZONA RIESGO ALTO</v>
      </c>
      <c r="E40" s="3" t="str">
        <f>'VALORACIÓN DE CONTROL DE RIESGO'!E41</f>
        <v>Manejo inadecuado de información confidencial.</v>
      </c>
      <c r="F40" s="145" t="str">
        <f>'VALORACIÓN DE CONTROL DE RIESGO'!D41</f>
        <v>Reducir el riesgo</v>
      </c>
      <c r="G40" s="145" t="str">
        <f>'VALORACIÓN DE CONTROL DE RIESGO'!F41</f>
        <v>El funcionario encargado de la elaboración de contratos incorpora en las minutas contractuales la clausula de confidencialidad en el manejo de información de la entidad, en caso de no incluirla el área jurídica hace la revisión final e incluye la clausula, como evidencia queda la clausula diseñada y el modelo tipo de contrato de prestacion de servicios</v>
      </c>
      <c r="H40" s="8" t="s">
        <v>100</v>
      </c>
      <c r="I40" s="145" t="s">
        <v>96</v>
      </c>
      <c r="J40" s="145" t="s">
        <v>51</v>
      </c>
      <c r="K40" s="145">
        <f>'VALORACIÓN CON CONTROLES'!D32</f>
        <v>100</v>
      </c>
      <c r="L40" s="145" t="str">
        <f>'VALORACIÓN CON CONTROLES'!H32</f>
        <v>ZONA RIESGO MODERADO</v>
      </c>
      <c r="M40" s="149" t="str">
        <f>'VALORACIÓN DE CONTROL DE RIESGO'!N41</f>
        <v xml:space="preserve">Contratos que no tengan la claúsula de confidencialidad </v>
      </c>
    </row>
    <row r="41" spans="1:13" ht="210" x14ac:dyDescent="0.25">
      <c r="A41" s="145">
        <v>25</v>
      </c>
      <c r="B41" s="145" t="str">
        <f>'IDENTIFICACIÓN DE RIESGOS'!C31</f>
        <v>Fuga de PPL por adulteración de la boleta de libertad</v>
      </c>
      <c r="C41" s="153" t="str">
        <f>'IDENTIFICACIÓN DE RIESGOS'!B31</f>
        <v>CD-Tramite Juridico para PPL</v>
      </c>
      <c r="D41" s="7" t="str">
        <f>'ANALISIS DE RIESGOS'!H33</f>
        <v>ZONA RIESGO BAJA</v>
      </c>
      <c r="E41" s="3" t="str">
        <f>'VALORACIÓN DE CONTROL DE RIESGO'!E42</f>
        <v>Adulteración orden de libertad</v>
      </c>
      <c r="F41" s="145" t="str">
        <f>'VALORACIÓN DE CONTROL DE RIESGO'!D42</f>
        <v>Reducir el riesgo</v>
      </c>
      <c r="G41" s="145" t="str">
        <f>'VALORACIÓN DE CONTROL DE RIESGO'!F42</f>
        <v xml:space="preserve">El profesional universitario  o Contratista  debe verificar la veracidad de la boleta de libertad en cuanto a sellos, firma huella de la autoridad competente de igual manera realiza confirmación  con el juzgado que la emite, y verifica en la rama judicial y la interpol  el cumplimento de la pena en caso que no se cumpla estas actividades  y se materialice la libertad  se debe informar a la autoridad de policía  y autoridad a cargo de vigilar el proceso  de las PPL   y adelantaran las  investigaciones penales y disciplinarias  a que haya lugar   dejando por escrito  las respectivas evidencias e informes. </v>
      </c>
      <c r="H41" s="8" t="s">
        <v>101</v>
      </c>
      <c r="I41" s="145" t="s">
        <v>102</v>
      </c>
      <c r="J41" s="145" t="s">
        <v>51</v>
      </c>
      <c r="K41" s="145">
        <f>'VALORACIÓN CON CONTROLES'!D33</f>
        <v>100</v>
      </c>
      <c r="L41" s="145" t="str">
        <f>'VALORACIÓN CON CONTROLES'!H33</f>
        <v>ZONA RIESGO BAJA</v>
      </c>
      <c r="M41" s="149" t="str">
        <f>'VALORACIÓN DE CONTROL DE RIESGO'!N42</f>
        <v>Número de veces que se adulteran las órdenes</v>
      </c>
    </row>
    <row r="42" spans="1:13" ht="179.25" customHeight="1" x14ac:dyDescent="0.25">
      <c r="A42" s="145">
        <v>26</v>
      </c>
      <c r="B42" s="145" t="str">
        <f>'IDENTIFICACIÓN DE RIESGOS'!C32</f>
        <v>Ejecutar una orden de libertad emitida por un juzgado sin realizar los debidos controles dictados por el reglamento</v>
      </c>
      <c r="C42" s="153" t="str">
        <f>'IDENTIFICACIÓN DE RIESGOS'!B32</f>
        <v>CD-Tramite Juridico para PPL</v>
      </c>
      <c r="D42" s="7" t="str">
        <f>'ANALISIS DE RIESGOS'!H34</f>
        <v>ZONA RIESGO BAJA</v>
      </c>
      <c r="E42" s="3" t="str">
        <f>'VALORACIÓN DE CONTROL DE RIESGO'!E43</f>
        <v>No verificación con el juzgado de la orden de libertad</v>
      </c>
      <c r="F42" s="145" t="str">
        <f>'VALORACIÓN DE CONTROL DE RIESGO'!D43</f>
        <v>Reducir el riesgo</v>
      </c>
      <c r="G42" s="145" t="str">
        <f>'VALORACIÓN DE CONTROL DE RIESGO'!F43</f>
        <v xml:space="preserve">El profesional universitario o contratista verifica cada vez que se tramite  una libertad con la autoridad competente la veracidad del  documento y la información contenido  en ella, dejando registro en el documento de quien confirma  y quien confirmo  en caso de que por alguna razón no se realice esta confirmación  por los medios existentes ( teléfono coreo) se debe desplazar al funcionario  al juzgado con el fin de confirmar  el documento o boleta d libertad, como evidencia  quedan  la orden de  desplazamiento a través  de memorando  y el registro de salida  en la  minuta. </v>
      </c>
      <c r="H42" s="8" t="s">
        <v>103</v>
      </c>
      <c r="I42" s="145" t="s">
        <v>102</v>
      </c>
      <c r="J42" s="145" t="s">
        <v>51</v>
      </c>
      <c r="K42" s="145">
        <f>'VALORACIÓN CON CONTROLES'!D34</f>
        <v>85</v>
      </c>
      <c r="L42" s="145" t="str">
        <f>'VALORACIÓN CON CONTROLES'!H34</f>
        <v>ZONA RIESGO BAJA</v>
      </c>
      <c r="M42" s="149" t="str">
        <f>'VALORACIÓN DE CONTROL DE RIESGO'!N43</f>
        <v xml:space="preserve">Número de órdenes no verificadas en el aplicativo </v>
      </c>
    </row>
    <row r="43" spans="1:13" ht="199.5" customHeight="1" x14ac:dyDescent="0.25">
      <c r="A43" s="145">
        <v>27</v>
      </c>
      <c r="B43" s="145" t="str">
        <f>'IDENTIFICACIÓN DE RIESGOS'!C33</f>
        <v xml:space="preserve">Ingreso a la Carcel Distrital de Varones y Anexo de Mujeres  de insumos o viveres que no cumplan con  las caracteristicas descritas por las normas del rotulado o de materias prima  que no cuente con las caracteristicas de calidad  sun la norma vigente. </v>
      </c>
      <c r="C43" s="153" t="str">
        <f>'IDENTIFICACIÓN DE RIESGOS'!B33</f>
        <v>CD-Atención Integral para PPL</v>
      </c>
      <c r="D43" s="7" t="str">
        <f>'ANALISIS DE RIESGOS'!H35</f>
        <v>ZONA RIESGO BAJA</v>
      </c>
      <c r="E43" s="3" t="str">
        <f>'VALORACIÓN DE CONTROL DE RIESGO'!E44</f>
        <v>No verificacion por parte del personal encargado de hacer la revision de los viveres que ingresan.</v>
      </c>
      <c r="F43" s="145" t="str">
        <f>'VALORACIÓN DE CONTROL DE RIESGO'!D44</f>
        <v>Reducir el riesgo</v>
      </c>
      <c r="G43" s="145" t="str">
        <f>'VALORACIÓN DE CONTROL DE RIESGO'!F44</f>
        <v xml:space="preserve">El profesional Universitario o Contratista de la Dirección de la Cárcel Distrital de varones y Anexo de mujeres verifica los días martes, jueves y viernes que la materia prima e insumos que ingresan al establecimiento carcelario cumplan con lo establecido norma de rotulado y la resolución 2674 del 2013.las evidencias se registran en los formatos de ingreso de víveres perecederos y no perecederos e insumos, formato de relación ingreso de carnes, formato devolución materia prima, formato de  devolución de materia prima e insumo, lista de chequeo para vehículos transportadores de alimentos i el producto no contiene la información necesaria y establecida por la norma de rotulado se devuelve, no se permite el ingreso del insumo, de lo cual se deja un soporte en el formato #F-AIB-136 (devolución de materia prima e insumos) se debe registrar el motivo de la devolución y se debe diligenciar el formato en todos los campos , sin embargo también existe como punto de control el formato F-AIB-135 (Ingreso de víveres perecederos y no perecederos e insumos) en este formato se registra toda la información y se establece si ingresa o no , igualmente para carnes con el formato F-AIB-164. </v>
      </c>
      <c r="H43" s="8" t="s">
        <v>105</v>
      </c>
      <c r="I43" s="145" t="s">
        <v>102</v>
      </c>
      <c r="J43" s="145" t="s">
        <v>51</v>
      </c>
      <c r="K43" s="145">
        <f>'VALORACIÓN CON CONTROLES'!D35</f>
        <v>100</v>
      </c>
      <c r="L43" s="145" t="str">
        <f>'VALORACIÓN CON CONTROLES'!H35</f>
        <v>ZONA RIESGO BAJA</v>
      </c>
      <c r="M43" s="149" t="str">
        <f>'VALORACIÓN DE CONTROL DE RIESGO'!N44</f>
        <v xml:space="preserve">fechas de entregas </v>
      </c>
    </row>
    <row r="44" spans="1:13" ht="114.75" customHeight="1" x14ac:dyDescent="0.25">
      <c r="A44" s="145">
        <v>28</v>
      </c>
      <c r="B44" s="145" t="str">
        <f>'IDENTIFICACIÓN DE RIESGOS'!C34</f>
        <v>Ingresar personas privadas de la libertdad a actividades validas para redencion de pena sin ser autorizadas  por la JETEE</v>
      </c>
      <c r="C44" s="153" t="str">
        <f>'IDENTIFICACIÓN DE RIESGOS'!B34</f>
        <v>CD-Atención Integral para PPL</v>
      </c>
      <c r="D44" s="7" t="str">
        <f>'ANALISIS DE RIESGOS'!H36</f>
        <v>ZONA RIESGO BAJA</v>
      </c>
      <c r="E44" s="3" t="str">
        <f>'VALORACIÓN DE CONTROL DE RIESGO'!E45</f>
        <v>Ingresar a las personas privadas de la libertad,que se encuentren en el establecimiento carcelario a las actividades validas para la redencion de pena,sin ser evaluadas por la JETTE.</v>
      </c>
      <c r="F44" s="145" t="str">
        <f>'VALORACIÓN DE CONTROL DE RIESGO'!D45</f>
        <v>Reducir el riesgo</v>
      </c>
      <c r="G44" s="145" t="str">
        <f>'VALORACIÓN DE CONTROL DE RIESGO'!F45</f>
        <v>El profesional Universitario o Contratista verifica cada vez que se realice un proceso de asignación de PPL a actividad validad para redención de pena, que esta corresponda al taller aprobado en sesión por la Junta de Evaluación Trabajo Estudio y enseñanza JETTE en la planilla de control de asistencia de interno para redención en pabellones. En caso de presentarse el guardián encargado de talleres deberá regresar a la PPL al respectivo pabellón y realizar la anotación en el respectivo libro de minuta igualmente la asignación queda Como evidencia queda el acta GAI Emitida por aplicativo SISIPE WEB. (Grupo Atención Integral)</v>
      </c>
      <c r="H44" s="8" t="s">
        <v>107</v>
      </c>
      <c r="I44" s="145" t="s">
        <v>108</v>
      </c>
      <c r="J44" s="145" t="s">
        <v>51</v>
      </c>
      <c r="K44" s="145">
        <f>'VALORACIÓN CON CONTROLES'!D36</f>
        <v>100</v>
      </c>
      <c r="L44" s="145" t="str">
        <f>'VALORACIÓN CON CONTROLES'!H36</f>
        <v>ZONA RIESGO BAJA</v>
      </c>
      <c r="M44" s="149" t="str">
        <f>'VALORACIÓN DE CONTROL DE RIESGO'!N45</f>
        <v>Número de PPL acogidos a redención</v>
      </c>
    </row>
    <row r="45" spans="1:13" ht="159" customHeight="1" x14ac:dyDescent="0.25">
      <c r="A45" s="145">
        <v>29</v>
      </c>
      <c r="B45" s="145" t="str">
        <f>'IDENTIFICACIÓN DE RIESGOS'!C35</f>
        <v xml:space="preserve">Adulteracion o perdida de la hoja de vida  de la persona privada de la libertad. </v>
      </c>
      <c r="C45" s="153" t="str">
        <f>'IDENTIFICACIÓN DE RIESGOS'!B35</f>
        <v>CD-Tramite Juridico para PPL</v>
      </c>
      <c r="D45" s="7" t="str">
        <f>'ANALISIS DE RIESGOS'!H37</f>
        <v>ZONA RIESGO BAJA</v>
      </c>
      <c r="E45" s="3" t="str">
        <f>'VALORACIÓN DE CONTROL DE RIESGO'!E46</f>
        <v xml:space="preserve">Adulteracion o perdida de la hoja de vida  de la persona privada de la libertad. </v>
      </c>
      <c r="F45" s="145" t="str">
        <f>'VALORACIÓN DE CONTROL DE RIESGO'!D46</f>
        <v>Reducir el riesgo</v>
      </c>
      <c r="G45" s="145" t="str">
        <f>'VALORACIÓN DE CONTROL DE RIESGO'!F46</f>
        <v>El Profesional Universitario o contratista encargado de organizar las hojas de vida de las personas privadas de la libertdad, verifica que la informacion suministrada por Profesional de sustanciacion de hoja de vida, coresponda a los datos de la persona privados de la liberdad las evidencias se registran en Aplicativo SISIPEC WEB.</v>
      </c>
      <c r="H45" s="8" t="s">
        <v>110</v>
      </c>
      <c r="I45" s="145" t="s">
        <v>102</v>
      </c>
      <c r="J45" s="145" t="s">
        <v>51</v>
      </c>
      <c r="K45" s="145">
        <f>'VALORACIÓN CON CONTROLES'!D37</f>
        <v>100</v>
      </c>
      <c r="L45" s="145" t="str">
        <f>'VALORACIÓN CON CONTROLES'!H37</f>
        <v>ZONA RIESGO BAJA</v>
      </c>
      <c r="M45" s="149" t="str">
        <f>'VALORACIÓN DE CONTROL DE RIESGO'!N46</f>
        <v>Número de hojas de vida sustanciadas</v>
      </c>
    </row>
    <row r="46" spans="1:13" ht="261.75" customHeight="1" x14ac:dyDescent="0.25">
      <c r="A46" s="145">
        <v>30</v>
      </c>
      <c r="B46" s="145" t="str">
        <f>'IDENTIFICACIÓN DE RIESGOS'!C36</f>
        <v>Publicar información no autorizada que genere desinformación en la opinión pública</v>
      </c>
      <c r="C46" s="153" t="str">
        <f>'IDENTIFICACIÓN DE RIESGOS'!B36</f>
        <v>Gestión de Comunicaciones</v>
      </c>
      <c r="D46" s="7" t="str">
        <f>'ANALISIS DE RIESGOS'!H38</f>
        <v>ZONA RIESGO ALTO</v>
      </c>
      <c r="E46" s="3" t="str">
        <f>'VALORACIÓN DE CONTROL DE RIESGO'!E47</f>
        <v>Publicar información no autorizada que genere desinformación en la opinión pública</v>
      </c>
      <c r="F46" s="145" t="str">
        <f>'VALORACIÓN DE CONTROL DE RIESGO'!D47</f>
        <v>Reducir el riesgo</v>
      </c>
      <c r="G46" s="145" t="str">
        <f>'VALORACIÓN DE CONTROL DE RIESGO'!F47</f>
        <v>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aSSCJ</v>
      </c>
      <c r="H46" s="8" t="s">
        <v>112</v>
      </c>
      <c r="I46" s="145" t="s">
        <v>102</v>
      </c>
      <c r="J46" s="145" t="s">
        <v>113</v>
      </c>
      <c r="K46" s="145">
        <f>'VALORACIÓN CON CONTROLES'!D38</f>
        <v>100</v>
      </c>
      <c r="L46" s="145" t="str">
        <f>'VALORACIÓN CON CONTROLES'!H38</f>
        <v>ZONA RIESGO MODERADO</v>
      </c>
      <c r="M46" s="149" t="str">
        <f>'VALORACIÓN DE CONTROL DE RIESGO'!N47</f>
        <v>Publicaciones de información no autorizada</v>
      </c>
    </row>
    <row r="47" spans="1:13" ht="130.5" customHeight="1" x14ac:dyDescent="0.25">
      <c r="A47" s="145">
        <v>31</v>
      </c>
      <c r="B47" s="145" t="str">
        <f>'IDENTIFICACIÓN DE RIESGOS'!C37</f>
        <v>Inoportunidad en la presentacion de informes de ley</v>
      </c>
      <c r="C47" s="145" t="str">
        <f>'IDENTIFICACIÓN DE RIESGOS'!B37</f>
        <v>Seguimiento y Monitoreo al Sistema de Control Interno</v>
      </c>
      <c r="D47" s="7" t="str">
        <f>'ANALISIS DE RIESGOS'!H39</f>
        <v>ZONA RIESGO ALTO</v>
      </c>
      <c r="E47" s="145" t="str">
        <f>'VALORACIÓN DE CONTROL DE RIESGO'!E48</f>
        <v>Fallas en la Planeación  que originan extemporaneidad en la entrega de los informes de ley</v>
      </c>
      <c r="F47" s="145" t="str">
        <f>'VALORACIÓN DE CONTROL DE RIESGO'!D48</f>
        <v>Reducir el riesgo</v>
      </c>
      <c r="G47" s="145" t="str">
        <f>'VALORACIÓN DE CONTROL DE RIESGO'!F48</f>
        <v>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v>
      </c>
      <c r="H47" s="149" t="s">
        <v>116</v>
      </c>
      <c r="I47" s="145" t="s">
        <v>117</v>
      </c>
      <c r="J47" s="145" t="s">
        <v>62</v>
      </c>
      <c r="K47" s="145">
        <f>'VALORACIÓN CON CONTROLES'!D39</f>
        <v>100</v>
      </c>
      <c r="L47" s="145" t="str">
        <f>'VALORACIÓN CON CONTROLES'!H39</f>
        <v>ZONA RIESGO MODERADO</v>
      </c>
      <c r="M47" s="149" t="str">
        <f>'VALORACIÓN DE CONTROL DE RIESGO'!N48</f>
        <v>Actas de Comité</v>
      </c>
    </row>
    <row r="48" spans="1:13" ht="128.25" customHeight="1" x14ac:dyDescent="0.25">
      <c r="A48" s="145">
        <v>32</v>
      </c>
      <c r="B48" s="145" t="str">
        <f>'IDENTIFICACIÓN DE RIESGOS'!C38</f>
        <v>Presentar informes de Auditoria o seguimiento con resultados  sesgados,  erroneos, poco fiable o inconcluyentes.</v>
      </c>
      <c r="C48" s="145" t="str">
        <f>'IDENTIFICACIÓN DE RIESGOS'!B38</f>
        <v>Seguimiento y Monitoreo al Sistema de Control Interno</v>
      </c>
      <c r="D48" s="7" t="str">
        <f>'ANALISIS DE RIESGOS'!H40</f>
        <v>ZONA RIESGO EXTREMO</v>
      </c>
      <c r="E48" s="145" t="str">
        <f>'VALORACIÓN DE CONTROL DE RIESGO'!E49</f>
        <v>Falta de experticia en la utilizacion de los medios y herramientas destinados a la operación del proceso.
Selección de perfiles profesionales inadecuados para el desarrollo del ejercicio auditor.</v>
      </c>
      <c r="F48" s="145" t="str">
        <f>'VALORACIÓN DE CONTROL DE RIESGO'!D49</f>
        <v>Reducir el riesgo</v>
      </c>
      <c r="G48" s="145" t="str">
        <f>'VALORACIÓN DE CONTROL DE RIESGO'!F49</f>
        <v>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v>
      </c>
      <c r="H48" s="149" t="s">
        <v>120</v>
      </c>
      <c r="I48" s="145" t="s">
        <v>121</v>
      </c>
      <c r="J48" s="145" t="s">
        <v>62</v>
      </c>
      <c r="K48" s="145">
        <f>'VALORACIÓN CON CONTROLES'!D40</f>
        <v>100</v>
      </c>
      <c r="L48" s="145" t="str">
        <f>'VALORACIÓN CON CONTROLES'!H40</f>
        <v>ZONA RIESGO BAJA</v>
      </c>
      <c r="M48" s="149" t="str">
        <f>'VALORACIÓN DE CONTROL DE RIESGO'!N49</f>
        <v>Revision de Aunditorias y Papeles de trabajo</v>
      </c>
    </row>
    <row r="49" spans="1:13" ht="120" customHeight="1" x14ac:dyDescent="0.25">
      <c r="A49" s="145">
        <v>33</v>
      </c>
      <c r="B49" s="145" t="str">
        <f>'IDENTIFICACIÓN DE RIESGOS'!C39</f>
        <v>Afectación psicosocial de los funcionarios y contratistas del CTP.</v>
      </c>
      <c r="C49" s="145" t="str">
        <f>'IDENTIFICACIÓN DE RIESGOS'!B39</f>
        <v xml:space="preserve">Acceso y Fortalecimiento a la Justicia </v>
      </c>
      <c r="D49" s="7" t="str">
        <f>'ANALISIS DE RIESGOS'!H41</f>
        <v>ZONA RIESGO BAJA</v>
      </c>
      <c r="E49" s="145" t="str">
        <f>'VALORACIÓN DE CONTROL DE RIESGO'!E50</f>
        <v>*Transgresión derechos humanos personas trasladadas. 
*Carga emocional que los traslados trasmiten al personal del CTP.</v>
      </c>
      <c r="F49" s="145" t="str">
        <f>'VALORACIÓN DE CONTROL DE RIESGO'!D50</f>
        <v>Reducir el riesgo</v>
      </c>
      <c r="G49" s="145" t="str">
        <f>'VALORACIÓN DE CONTROL DE RIESGO'!F50</f>
        <v>El equipo psicosocial del CTP atiende de manera mensual la posible afectación emocional del personal que labora en el centro. Para ello, a manera preventiva, realiza acciones orientadas al manejo de stress y pausas activas, cuya realización se registra en actas.</v>
      </c>
      <c r="H49" s="149" t="s">
        <v>124</v>
      </c>
      <c r="I49" s="145" t="s">
        <v>125</v>
      </c>
      <c r="J49" s="145" t="s">
        <v>62</v>
      </c>
      <c r="K49" s="145">
        <f>'VALORACIÓN CON CONTROLES'!D41</f>
        <v>100</v>
      </c>
      <c r="L49" s="145" t="str">
        <f>'VALORACIÓN CON CONTROLES'!H41</f>
        <v>ZONA RIESGO BAJA</v>
      </c>
      <c r="M49" s="149" t="str">
        <f>'VALORACIÓN DE CONTROL DE RIESGO'!N50</f>
        <v>Actas de registro</v>
      </c>
    </row>
    <row r="50" spans="1:13" ht="201" customHeight="1" x14ac:dyDescent="0.25">
      <c r="A50" s="145">
        <v>34</v>
      </c>
      <c r="B50" s="145" t="str">
        <f>'IDENTIFICACIÓN DE RIESGOS'!C40</f>
        <v>Imposibilidad de implementar rutas de acceso a la justicia en los Sistemas Locales de Justicia por la ausencia de un marco normativo que consagre la participación de las entidades competentes.</v>
      </c>
      <c r="C50" s="145" t="str">
        <f>'IDENTIFICACIÓN DE RIESGOS'!B40</f>
        <v xml:space="preserve">Acceso y Fortalecimiento a la Justicia </v>
      </c>
      <c r="D50" s="7" t="str">
        <f>'ANALISIS DE RIESGOS'!H42</f>
        <v>ZONA RIESGO MODERADO</v>
      </c>
      <c r="E50" s="145" t="str">
        <f>'VALORACIÓN DE CONTROL DE RIESGO'!E51</f>
        <v xml:space="preserve">La expedición de la normatividad que respalda la creación del Comité Distrital de Justicia y las Mesas Locales de Justicia, depende de la revisión y aprobación de la Alcaldía Mayor de Bogotá, la Secretaría Jurídica Distrital y otras entidades Distritales relacionadas con el acceso a la justicia. </v>
      </c>
      <c r="F50" s="145" t="str">
        <f>'VALORACIÓN DE CONTROL DE RIESGO'!D51</f>
        <v>Reducir el riesgo</v>
      </c>
      <c r="G50" s="145" t="str">
        <f>'VALORACIÓN DE CONTROL DE RIESGO'!F51</f>
        <v>El Subsecretario de Acceso a la Justicia y/o el  Director de Acceso a la Justicia, de manera bimensual, desarrollarán actividades orientadas a la creación de un documento oficial (acto administrativo) a través del cual se establezcan los lineamientos estratégicos del Sistema Distrital de Justicia y los sectores /entidades que lo conforman. En caso que dicho acto administrativo no se suscriba, como evidencia  quedarán las actas de reunión  con la Oficina Jurídica de la SDSCJ y/o demás actores involucrados.</v>
      </c>
      <c r="H50" s="149" t="s">
        <v>128</v>
      </c>
      <c r="I50" s="145" t="s">
        <v>129</v>
      </c>
      <c r="J50" s="145" t="s">
        <v>130</v>
      </c>
      <c r="K50" s="145">
        <f>'VALORACIÓN CON CONTROLES'!D42</f>
        <v>100</v>
      </c>
      <c r="L50" s="145" t="str">
        <f>'VALORACIÓN CON CONTROLES'!H42</f>
        <v>ZONA RIESGO BAJA</v>
      </c>
      <c r="M50" s="149" t="str">
        <f>'VALORACIÓN DE CONTROL DE RIESGO'!N51</f>
        <v>Actas de reunion</v>
      </c>
    </row>
    <row r="51" spans="1:13" ht="393.75" customHeight="1" x14ac:dyDescent="0.25">
      <c r="A51" s="145">
        <v>35</v>
      </c>
      <c r="B51" s="145" t="str">
        <f>'IDENTIFICACIÓN DE RIESGOS'!C41</f>
        <v>Dificultad en la implementación y análisis de efectos de las políticas, planes y programas relacionados con los mecanismos alternativos de solución de conflictos, específicamente de la Justicia Comunitaria, por el desconocimiento del programa implementado por la SDSCJ y por la resistencia de los Actores en adherirse a la Línea de fortalecimiento de la SDSCJ</v>
      </c>
      <c r="C51" s="145" t="str">
        <f>'IDENTIFICACIÓN DE RIESGOS'!B41</f>
        <v xml:space="preserve">Acceso y Fortalecimiento a la Justicia </v>
      </c>
      <c r="D51" s="7" t="str">
        <f>'ANALISIS DE RIESGOS'!H43</f>
        <v>ZONA RIESGO MODERADO</v>
      </c>
      <c r="E51" s="145" t="str">
        <f>'VALORACIÓN DE CONTROL DE RIESGO'!E52</f>
        <v>Los jueces de paz y conciliadores en equidad, dependen institucionalmente del Consejo Superior de la Judicatura y del Ministerio de Justicia y del Derecho, respectivamente. 
Los problemas estructurales de estas figuras impide una relación más armónica con los operadores.</v>
      </c>
      <c r="F51" s="145" t="str">
        <f>'VALORACIÓN DE CONTROL DE RIESGO'!D52</f>
        <v>Reducir el riesgo</v>
      </c>
      <c r="G51" s="145" t="str">
        <f>'VALORACIÓN DE CONTROL DE RIESGO'!F52</f>
        <v>La Dirección de Acceso a la Justicia, a través de la Mesa Técnica Jurídica y Psicosocial de la Justicia Comunitaria, acompaña a los Actores de Justicia Comunitaria vinculados al programa de "Fortalecimiento de los mecanismos de Justicia Comunitaria y Solución Pacífica de Conflictos" a través de la implementación de planes y proyectos relacionados a la adecuada prestación de servicios de justicia comunitaria por parte de los Actores, el registro de información y su respectivo reporte. Para asegurarse que los actores estén cumpliendo con lo establecido en el documento de compromiso, el equipo territorial de la Mesa Técnica realiza reuniones y visitas a los Puntos de Atención comunitaria de manera bimensual.  En caso que los Actores de Justicia Comunitaria no cumplan con los estándares de calidad y reporte de información establecidos en el marco de los acuerdos suscritos con la SDSCJ, la Mesa Técnica realizará visitas y reuniones para evaluar la gravedad de la situación , las cuales quedan registradas en actas de reunión.</v>
      </c>
      <c r="H51" s="149" t="s">
        <v>37</v>
      </c>
      <c r="I51" s="145" t="s">
        <v>129</v>
      </c>
      <c r="J51" s="145" t="s">
        <v>130</v>
      </c>
      <c r="K51" s="145">
        <f>'VALORACIÓN CON CONTROLES'!D43</f>
        <v>100</v>
      </c>
      <c r="L51" s="145" t="str">
        <f>'VALORACIÓN CON CONTROLES'!H43</f>
        <v>ZONA RIESGO BAJA</v>
      </c>
      <c r="M51" s="149" t="str">
        <f>'VALORACIÓN DE CONTROL DE RIESGO'!N52</f>
        <v>Actas de Reunion</v>
      </c>
    </row>
    <row r="52" spans="1:13" ht="222" customHeight="1" x14ac:dyDescent="0.25">
      <c r="A52" s="145">
        <v>36</v>
      </c>
      <c r="B52" s="145" t="str">
        <f>'IDENTIFICACIÓN DE RIESGOS'!C42</f>
        <v>Dificultad en la evaluación de las acciones territoriales de los Sistemas Locales de Justicia, por la posible baja apropiación de instrumentos e indicaciones por parte del equipo territorial de la Dirección de Acceso a la Justicia</v>
      </c>
      <c r="C52" s="145" t="str">
        <f>'IDENTIFICACIÓN DE RIESGOS'!B42</f>
        <v xml:space="preserve">Acceso y Fortalecimiento a la Justicia </v>
      </c>
      <c r="D52" s="7" t="str">
        <f>'ANALISIS DE RIESGOS'!H44</f>
        <v>ZONA RIESGO MODERADO</v>
      </c>
      <c r="E52" s="145" t="str">
        <f>'VALORACIÓN DE CONTROL DE RIESGO'!E53</f>
        <v xml:space="preserve">Algunos funcionarios y contratistas de la Dirección de Acceso a la Justicia, necesitan fortalecer sus habilidades relacionadas con el uso de herramientas TICS y sistemas de información,  para adecuarse a la metodología de trabajo propuesta para el año 2018. </v>
      </c>
      <c r="F52" s="145" t="str">
        <f>'VALORACIÓN DE CONTROL DE RIESGO'!D53</f>
        <v>Reducir el riesgo</v>
      </c>
      <c r="G52" s="145" t="str">
        <f>'VALORACIÓN DE CONTROL DE RIESGO'!F53</f>
        <v>La Dirección de Acceso a la Justicia, verifica de manera semestral el cumplimiento del Plan de Acción con indicadores de seguimiento, el Plan de Acción armonizado con los compromisos laborales de los funcionarios de la DAJ y los Instructivos y matrices de reportes enviadas a los equipos territoriales, a través de verificación de reportes de actividades. En caso que se evidencie que dichos planes de acción no se estén cumpliendo, se procederá a dejar constancia de su no cumplimiento y a realizar reuniones de seguimiento con funcionarios y contratistas.</v>
      </c>
      <c r="H52" s="149" t="s">
        <v>135</v>
      </c>
      <c r="I52" s="145" t="s">
        <v>129</v>
      </c>
      <c r="J52" s="145" t="s">
        <v>45</v>
      </c>
      <c r="K52" s="145">
        <f>'VALORACIÓN CON CONTROLES'!D44</f>
        <v>100</v>
      </c>
      <c r="L52" s="145" t="str">
        <f>'VALORACIÓN CON CONTROLES'!H44</f>
        <v>ZONA RIESGO BAJA</v>
      </c>
      <c r="M52" s="149" t="str">
        <f>'VALORACIÓN DE CONTROL DE RIESGO'!N53</f>
        <v>Plan de accion</v>
      </c>
    </row>
    <row r="53" spans="1:13" ht="248.25" customHeight="1" x14ac:dyDescent="0.25">
      <c r="A53" s="145">
        <v>37</v>
      </c>
      <c r="B53" s="145" t="str">
        <f>'IDENTIFICACIÓN DE RIESGOS'!C43</f>
        <v>Interrupción o retraso en la prestación de los servicios de recepción, información y orientación de los ciudadanos en las casas de justicia de Bogotá.</v>
      </c>
      <c r="C53" s="145" t="str">
        <f>'IDENTIFICACIÓN DE RIESGOS'!B43</f>
        <v xml:space="preserve">Acceso y Fortalecimiento a la Justicia </v>
      </c>
      <c r="D53" s="7" t="str">
        <f>'ANALISIS DE RIESGOS'!H45</f>
        <v>ZONA RIESGO BAJA</v>
      </c>
      <c r="E53" s="145" t="str">
        <f>'VALORACIÓN DE CONTROL DE RIESGO'!E54</f>
        <v xml:space="preserve">Falta de recurso humano de la SDSCJ para atender los centros de recepción e información (CRI) de las casas de justicia.
Falta de capacitación del recurso humano de la SDSCJ para brindar un adecuado servicio en los centros de recepción e información (CRI) de las casas de justicia. 
</v>
      </c>
      <c r="F53" s="145" t="str">
        <f>'VALORACIÓN DE CONTROL DE RIESGO'!D54</f>
        <v>Reducir el riesgo</v>
      </c>
      <c r="G53" s="145" t="str">
        <f>'VALORACIÓN DE CONTROL DE RIESGO'!F54</f>
        <v xml:space="preserve">La Dirección de Acceso a la Justicia y su equipo territorial verifica de manera bimensual, que el equipo humano disponible para atención a los ciudadanos en Casas de Justicia (CRI y Recepción) sea suficiente y cuente con las herramientas técnicas y habilidades necesarias, revisando el documento de matriz de asignación de recurso humano de Casas de Justicia. En caso que se evidencie que el equipo humano es insuficiente para la atención de usuarios, la Dirección de Acceso a la Justicia realizará las gestiones necesarias para la contratación de personal adicional y/o realización de talleres o sesiones para resolución de dudas. </v>
      </c>
      <c r="H53" s="149" t="s">
        <v>606</v>
      </c>
      <c r="I53" s="145" t="s">
        <v>129</v>
      </c>
      <c r="J53" s="145" t="s">
        <v>130</v>
      </c>
      <c r="K53" s="145">
        <f>'VALORACIÓN CON CONTROLES'!D45</f>
        <v>100</v>
      </c>
      <c r="L53" s="145" t="str">
        <f>'VALORACIÓN CON CONTROLES'!H45</f>
        <v>ZONA RIESGO BAJA</v>
      </c>
      <c r="M53" s="149" t="str">
        <f>'VALORACIÓN DE CONTROL DE RIESGO'!N54</f>
        <v>Actas</v>
      </c>
    </row>
    <row r="54" spans="1:13" ht="135" customHeight="1" x14ac:dyDescent="0.25">
      <c r="A54" s="145">
        <v>38</v>
      </c>
      <c r="B54" s="145" t="str">
        <f>'IDENTIFICACIÓN DE RIESGOS'!C44</f>
        <v>Interrupción o retraso en la prestación de los servicios por parte de las entidades operadoras de las casas de justicia de Bogotá.</v>
      </c>
      <c r="C54" s="145" t="str">
        <f>'IDENTIFICACIÓN DE RIESGOS'!B44</f>
        <v xml:space="preserve">Acceso y Fortalecimiento a la Justicia </v>
      </c>
      <c r="D54" s="7" t="str">
        <f>'ANALISIS DE RIESGOS'!H46</f>
        <v>ZONA RIESGO MODERADO</v>
      </c>
      <c r="E54" s="145" t="str">
        <f>'VALORACIÓN DE CONTROL DE RIESGO'!E55</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F54" s="145" t="str">
        <f>'VALORACIÓN DE CONTROL DE RIESGO'!D55</f>
        <v>Reducir el riesgo</v>
      </c>
      <c r="G54" s="145" t="str">
        <f>'VALORACIÓN DE CONTROL DE RIESGO'!F55</f>
        <v>La Dirección de Acceso a la Justicia realiza verificación bimestral al cumplimiento de las obligaciones establecidas en los convenios de asociación a través de la realización de comités técnicos de supervisión. En caso que se evidencie algún incumplimiento, se emitirá un informe a los niveles directivos de las entidades de las falencias en la prestación de los servicios por parte de sus funcionarios con solicitud de acciones de mejora.</v>
      </c>
      <c r="H54" s="149" t="s">
        <v>140</v>
      </c>
      <c r="I54" s="145" t="s">
        <v>129</v>
      </c>
      <c r="J54" s="145" t="s">
        <v>141</v>
      </c>
      <c r="K54" s="145">
        <f>'VALORACIÓN CON CONTROLES'!D46</f>
        <v>100</v>
      </c>
      <c r="L54" s="145" t="str">
        <f>'VALORACIÓN CON CONTROLES'!H46</f>
        <v>ZONA RIESGO BAJA</v>
      </c>
      <c r="M54" s="149" t="str">
        <f>'VALORACIÓN DE CONTROL DE RIESGO'!N55</f>
        <v>Actas de comité</v>
      </c>
    </row>
    <row r="55" spans="1:13" ht="146.25" customHeight="1" x14ac:dyDescent="0.25">
      <c r="A55" s="145">
        <v>39</v>
      </c>
      <c r="B55" s="145" t="str">
        <f>'IDENTIFICACIÓN DE RIESGOS'!C45</f>
        <v>Falta de seguimiento a la implementación del medio “Traslado por Protección”.</v>
      </c>
      <c r="C55" s="145" t="str">
        <f>'IDENTIFICACIÓN DE RIESGOS'!B45</f>
        <v xml:space="preserve">Acceso y Fortalecimiento a la Justicia </v>
      </c>
      <c r="D55" s="7" t="str">
        <f>'ANALISIS DE RIESGOS'!H47</f>
        <v>ZONA RIESGO ALTO</v>
      </c>
      <c r="E55" s="145" t="str">
        <f>'VALORACIÓN DE CONTROL DE RIESGO'!E56</f>
        <v>*Transgresión derechos humanos personas trasladadas. 
*Privación injusta de la libertad 
*Privación ilegal de la libertad</v>
      </c>
      <c r="F55" s="145" t="str">
        <f>'VALORACIÓN DE CONTROL DE RIESGO'!D56</f>
        <v>Reducir el riesgo</v>
      </c>
      <c r="G55" s="145" t="str">
        <f>'VALORACIÓN DE CONTROL DE RIESGO'!F56</f>
        <v>El equipo psicosocial del CTP verifica, de manera mensual, la implementación del "Traslado por protección" y "atención Psicológica" a la población trasladada. En caso de evidenciar alguna anomalía, se procederá a verificar la falla en el procedimiento de traslado dejando su respectiva constancia.</v>
      </c>
      <c r="H55" s="149" t="s">
        <v>135</v>
      </c>
      <c r="I55" s="145" t="s">
        <v>125</v>
      </c>
      <c r="J55" s="145" t="s">
        <v>62</v>
      </c>
      <c r="K55" s="145">
        <f>'VALORACIÓN CON CONTROLES'!D47</f>
        <v>100</v>
      </c>
      <c r="L55" s="145" t="str">
        <f>'VALORACIÓN CON CONTROLES'!H47</f>
        <v>ZONA RIESGO BAJA</v>
      </c>
      <c r="M55" s="149" t="str">
        <f>'VALORACIÓN DE CONTROL DE RIESGO'!N56</f>
        <v>Actas de Control</v>
      </c>
    </row>
    <row r="56" spans="1:13" ht="146.25" customHeight="1" x14ac:dyDescent="0.25">
      <c r="A56" s="145">
        <v>40</v>
      </c>
      <c r="B56" s="145" t="str">
        <f>'IDENTIFICACIÓN DE RIESGOS'!C46</f>
        <v>Documentos incompletos para la elaboración de un contrato</v>
      </c>
      <c r="C56" s="145" t="str">
        <f>'IDENTIFICACIÓN DE RIESGOS'!B46</f>
        <v>Gestión Jurídica y Contractual</v>
      </c>
      <c r="D56" s="7" t="str">
        <f>'ANALISIS DE RIESGOS'!H48</f>
        <v>ZONA RIESGO ALTO</v>
      </c>
      <c r="E56" s="145" t="str">
        <f>'VALORACIÓN DE CONTROL DE RIESGO'!E57</f>
        <v>Deficiencia en la verificación de documentos que componen los contratos de prestacion de servicios</v>
      </c>
      <c r="F56" s="145" t="str">
        <f>'VALORACIÓN DE CONTROL DE RIESGO'!D57</f>
        <v>Reducir el riesgo</v>
      </c>
      <c r="G56" s="145" t="str">
        <f>'VALORACIÓN DE CONTROL DE RIESGO'!F57</f>
        <v>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v>
      </c>
      <c r="H56" s="149" t="s">
        <v>607</v>
      </c>
      <c r="I56" s="145" t="s">
        <v>604</v>
      </c>
      <c r="J56" s="145" t="s">
        <v>51</v>
      </c>
      <c r="K56" s="145">
        <f>'VALORACIÓN CON CONTROLES'!D48</f>
        <v>100</v>
      </c>
      <c r="L56" s="145" t="str">
        <f>'VALORACIÓN CON CONTROLES'!H48</f>
        <v>ZONA RIESGO MODERADO</v>
      </c>
      <c r="M56" s="149" t="str">
        <f>'VALORACIÓN DE CONTROL DE RIESGO'!N57</f>
        <v>Base de datos Control</v>
      </c>
    </row>
    <row r="57" spans="1:13" ht="146.25" customHeight="1" x14ac:dyDescent="0.25">
      <c r="A57" s="145">
        <v>41</v>
      </c>
      <c r="B57" s="145" t="str">
        <f>'IDENTIFICACIÓN DE RIESGOS'!C47</f>
        <v>Documentos incompletos para la legalización de un contrato</v>
      </c>
      <c r="C57" s="145" t="str">
        <f>'IDENTIFICACIÓN DE RIESGOS'!B47</f>
        <v>Gestión Jurídica y Contractual</v>
      </c>
      <c r="D57" s="7" t="str">
        <f>'ANALISIS DE RIESGOS'!H49</f>
        <v>ZONA RIESGO ALTO</v>
      </c>
      <c r="E57" s="145" t="str">
        <f>'VALORACIÓN DE CONTROL DE RIESGO'!E58</f>
        <v>Deficiencia en el cumplimiento de requisitos para la ejecución del contrato</v>
      </c>
      <c r="F57" s="145" t="str">
        <f>'VALORACIÓN DE CONTROL DE RIESGO'!D58</f>
        <v>Reducir el riesgo</v>
      </c>
      <c r="G57" s="145" t="str">
        <f>'VALORACIÓN DE CONTROL DE RIESGO'!F58</f>
        <v>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v>
      </c>
      <c r="H57" s="149" t="s">
        <v>607</v>
      </c>
      <c r="I57" s="145" t="s">
        <v>604</v>
      </c>
      <c r="J57" s="145" t="s">
        <v>51</v>
      </c>
      <c r="K57" s="145">
        <f>'VALORACIÓN CON CONTROLES'!D49</f>
        <v>100</v>
      </c>
      <c r="L57" s="145" t="str">
        <f>'VALORACIÓN CON CONTROLES'!H49</f>
        <v>ZONA RIESGO MODERADO</v>
      </c>
      <c r="M57" s="149" t="str">
        <f>'VALORACIÓN DE CONTROL DE RIESGO'!N58</f>
        <v>base de datos y Memorandos</v>
      </c>
    </row>
    <row r="58" spans="1:13" ht="146.25" customHeight="1" x14ac:dyDescent="0.25">
      <c r="A58" s="145">
        <v>42</v>
      </c>
      <c r="B58" s="145" t="str">
        <f>'IDENTIFICACIÓN DE RIESGOS'!C48</f>
        <v>Liquidación extemporanea de los contratos fuera de los plazos acordados en el contrato o los establecidos por la ley</v>
      </c>
      <c r="C58" s="145" t="str">
        <f>'IDENTIFICACIÓN DE RIESGOS'!B48</f>
        <v>Gestión Jurídica y Contractual</v>
      </c>
      <c r="D58" s="7" t="str">
        <f>'ANALISIS DE RIESGOS'!H50</f>
        <v>ZONA RIESGO ALTO</v>
      </c>
      <c r="E58" s="145" t="str">
        <f>'VALORACIÓN DE CONTROL DE RIESGO'!E59</f>
        <v>Deficiente seguimiento de los contratos pendientes de liquidar</v>
      </c>
      <c r="F58" s="145" t="str">
        <f>'VALORACIÓN DE CONTROL DE RIESGO'!D59</f>
        <v>Reducir el riesgo</v>
      </c>
      <c r="G58" s="145" t="str">
        <f>'VALORACIÓN DE CONTROL DE RIESGO'!F59</f>
        <v>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v>
      </c>
      <c r="H58" s="149" t="s">
        <v>608</v>
      </c>
      <c r="I58" s="145" t="s">
        <v>604</v>
      </c>
      <c r="J58" s="145" t="s">
        <v>141</v>
      </c>
      <c r="K58" s="145">
        <f>'VALORACIÓN CON CONTROLES'!D50</f>
        <v>100</v>
      </c>
      <c r="L58" s="145" t="str">
        <f>'VALORACIÓN CON CONTROLES'!H50</f>
        <v>ZONA RIESGO MODERADO</v>
      </c>
      <c r="M58" s="149" t="str">
        <f>'VALORACIÓN DE CONTROL DE RIESGO'!N59</f>
        <v>Memorandos</v>
      </c>
    </row>
  </sheetData>
  <sheetProtection algorithmName="SHA-512" hashValue="bYHTBcjq8Q0m47QlXMeFHktuNrtISIY4MxkHE1viFFs07AwaWl8XG7MLEn0WJNnba9K5thm2AjlOcANzVlbndQ==" saltValue="fcPjL+KZVSgpRIpwGVWh8A==" spinCount="100000" sheet="1" objects="1" scenarios="1"/>
  <mergeCells count="39">
    <mergeCell ref="M30:M31"/>
    <mergeCell ref="M32:M33"/>
    <mergeCell ref="L20:L21"/>
    <mergeCell ref="A20:A21"/>
    <mergeCell ref="B20:B21"/>
    <mergeCell ref="C20:C21"/>
    <mergeCell ref="D20:D21"/>
    <mergeCell ref="K20:K21"/>
    <mergeCell ref="M19:M21"/>
    <mergeCell ref="D8:D9"/>
    <mergeCell ref="B8:B9"/>
    <mergeCell ref="C8:C9"/>
    <mergeCell ref="A5:M6"/>
    <mergeCell ref="M8:M9"/>
    <mergeCell ref="K8:K9"/>
    <mergeCell ref="A8:A9"/>
    <mergeCell ref="D15:D18"/>
    <mergeCell ref="C15:C18"/>
    <mergeCell ref="B15:B18"/>
    <mergeCell ref="A15:A18"/>
    <mergeCell ref="D10:D14"/>
    <mergeCell ref="C10:C14"/>
    <mergeCell ref="B10:B14"/>
    <mergeCell ref="A10:A14"/>
    <mergeCell ref="M10:M14"/>
    <mergeCell ref="M15:M18"/>
    <mergeCell ref="K10:K14"/>
    <mergeCell ref="K15:K18"/>
    <mergeCell ref="L8:L9"/>
    <mergeCell ref="L10:L14"/>
    <mergeCell ref="L15:L18"/>
    <mergeCell ref="M3:M4"/>
    <mergeCell ref="A1:B4"/>
    <mergeCell ref="C1:J2"/>
    <mergeCell ref="K1:L1"/>
    <mergeCell ref="K2:L2"/>
    <mergeCell ref="C3:G4"/>
    <mergeCell ref="H3:J4"/>
    <mergeCell ref="K3:L4"/>
  </mergeCells>
  <conditionalFormatting sqref="D8 D10 D15 D19:D20 D22:D55">
    <cfRule type="containsText" dxfId="35" priority="21" operator="containsText" text="ZONA RIESGO BAJO">
      <formula>NOT(ISERROR(SEARCH("ZONA RIESGO BAJO",D8)))</formula>
    </cfRule>
    <cfRule type="containsText" dxfId="34" priority="22" operator="containsText" text="ZONA RIESGO MEDIO">
      <formula>NOT(ISERROR(SEARCH("ZONA RIESGO MEDIO",D8)))</formula>
    </cfRule>
    <cfRule type="containsText" dxfId="33" priority="23" operator="containsText" text="ZONA RIESGO ALTO">
      <formula>NOT(ISERROR(SEARCH("ZONA RIESGO ALTO",D8)))</formula>
    </cfRule>
    <cfRule type="containsText" dxfId="32" priority="24" operator="containsText" text="ZONA RIESGO EXTREMO">
      <formula>NOT(ISERROR(SEARCH("ZONA RIESGO EXTREMO",D8)))</formula>
    </cfRule>
  </conditionalFormatting>
  <conditionalFormatting sqref="L8:L9">
    <cfRule type="containsText" dxfId="31" priority="17" operator="containsText" text="ZONA RIESGO BAJA">
      <formula>NOT(ISERROR(SEARCH("ZONA RIESGO BAJA",L8)))</formula>
    </cfRule>
    <cfRule type="containsText" dxfId="30" priority="18" operator="containsText" text="ZONA RIESGO MODERADO">
      <formula>NOT(ISERROR(SEARCH("ZONA RIESGO MODERADO",L8)))</formula>
    </cfRule>
    <cfRule type="containsText" dxfId="29" priority="19" operator="containsText" text="ZONA RIESGO ALTO">
      <formula>NOT(ISERROR(SEARCH("ZONA RIESGO ALTO",L8)))</formula>
    </cfRule>
    <cfRule type="containsText" dxfId="28" priority="20" operator="containsText" text="ZONA RIESGO EXTREMO">
      <formula>NOT(ISERROR(SEARCH("ZONA RIESGO EXTREMO",L8)))</formula>
    </cfRule>
  </conditionalFormatting>
  <conditionalFormatting sqref="L10:L14">
    <cfRule type="containsText" dxfId="27" priority="13" operator="containsText" text="ZONA RIESGO BAJA">
      <formula>NOT(ISERROR(SEARCH("ZONA RIESGO BAJA",L10)))</formula>
    </cfRule>
    <cfRule type="containsText" dxfId="26" priority="14" operator="containsText" text="ZONA RIESGO MODERADO">
      <formula>NOT(ISERROR(SEARCH("ZONA RIESGO MODERADO",L10)))</formula>
    </cfRule>
    <cfRule type="containsText" dxfId="25" priority="15" operator="containsText" text="ZONA RIESGO ALTO">
      <formula>NOT(ISERROR(SEARCH("ZONA RIESGO ALTO",L10)))</formula>
    </cfRule>
    <cfRule type="containsText" dxfId="24" priority="16" operator="containsText" text="ZONA RIESGO EXTREMO">
      <formula>NOT(ISERROR(SEARCH("ZONA RIESGO EXTREMO",L10)))</formula>
    </cfRule>
  </conditionalFormatting>
  <conditionalFormatting sqref="L15:L20 L22:L58">
    <cfRule type="containsText" dxfId="23" priority="9" operator="containsText" text="ZONA RIESGO BAJA">
      <formula>NOT(ISERROR(SEARCH("ZONA RIESGO BAJA",L15)))</formula>
    </cfRule>
    <cfRule type="containsText" dxfId="22" priority="10" operator="containsText" text="ZONA RIESGO MODERADO">
      <formula>NOT(ISERROR(SEARCH("ZONA RIESGO MODERADO",L15)))</formula>
    </cfRule>
    <cfRule type="containsText" dxfId="21" priority="11" operator="containsText" text="ZONA RIESGO ALTO">
      <formula>NOT(ISERROR(SEARCH("ZONA RIESGO ALTO",L15)))</formula>
    </cfRule>
    <cfRule type="containsText" dxfId="20" priority="12" operator="containsText" text="ZONA RIESGO EXTREMO">
      <formula>NOT(ISERROR(SEARCH("ZONA RIESGO EXTREMO",L15)))</formula>
    </cfRule>
  </conditionalFormatting>
  <conditionalFormatting sqref="D56:D58">
    <cfRule type="containsText" dxfId="19" priority="5" operator="containsText" text="ZONA RIESGO BAJO">
      <formula>NOT(ISERROR(SEARCH("ZONA RIESGO BAJO",D56)))</formula>
    </cfRule>
    <cfRule type="containsText" dxfId="18" priority="6" operator="containsText" text="ZONA RIESGO MEDIO">
      <formula>NOT(ISERROR(SEARCH("ZONA RIESGO MEDIO",D56)))</formula>
    </cfRule>
    <cfRule type="containsText" dxfId="17" priority="7" operator="containsText" text="ZONA RIESGO ALTO">
      <formula>NOT(ISERROR(SEARCH("ZONA RIESGO ALTO",D56)))</formula>
    </cfRule>
    <cfRule type="containsText" dxfId="16" priority="8" operator="containsText" text="ZONA RIESGO EXTREMO">
      <formula>NOT(ISERROR(SEARCH("ZONA RIESGO EXTREMO",D56)))</formula>
    </cfRule>
  </conditionalFormatting>
  <pageMargins left="0.7" right="0.7" top="0.75" bottom="0.75" header="0.3" footer="0.3"/>
  <pageSetup paperSize="9"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X170"/>
  <sheetViews>
    <sheetView topLeftCell="B1" zoomScale="96" zoomScaleNormal="96" zoomScaleSheetLayoutView="50" workbookViewId="0">
      <selection activeCell="F3" sqref="F3:F4"/>
    </sheetView>
  </sheetViews>
  <sheetFormatPr baseColWidth="10" defaultColWidth="11.42578125" defaultRowHeight="15" x14ac:dyDescent="0.25"/>
  <cols>
    <col min="1" max="2" width="25.42578125" style="16" customWidth="1"/>
    <col min="3" max="3" width="32.85546875" style="16" customWidth="1"/>
    <col min="4" max="4" width="42.42578125" style="16" customWidth="1"/>
    <col min="5" max="5" width="34.42578125" style="16" customWidth="1"/>
    <col min="6" max="6" width="59" style="16" customWidth="1"/>
    <col min="7" max="7" width="9.7109375" style="16" bestFit="1" customWidth="1"/>
    <col min="8" max="8" width="41.140625" style="16" customWidth="1"/>
    <col min="9" max="9" width="37.85546875" style="16" customWidth="1"/>
    <col min="10" max="10" width="39.140625" style="16" customWidth="1"/>
    <col min="11" max="11" width="42.42578125" style="16" bestFit="1" customWidth="1"/>
    <col min="12" max="12" width="23.85546875" style="16" bestFit="1" customWidth="1"/>
    <col min="13" max="13" width="23.85546875" style="16" customWidth="1"/>
    <col min="14" max="14" width="24.28515625" style="16" bestFit="1" customWidth="1"/>
    <col min="15" max="15" width="30.85546875" style="16" customWidth="1"/>
    <col min="16" max="16" width="24.7109375" style="16" bestFit="1" customWidth="1"/>
    <col min="17" max="17" width="22.42578125" style="16" bestFit="1" customWidth="1"/>
    <col min="18" max="18" width="22.42578125" style="16" customWidth="1"/>
    <col min="19" max="19" width="26.140625" style="16" bestFit="1" customWidth="1"/>
    <col min="20" max="21" width="26.140625" style="16" customWidth="1"/>
    <col min="22" max="23" width="14.140625" style="16" bestFit="1" customWidth="1"/>
    <col min="24" max="25" width="11.42578125" style="16"/>
    <col min="26" max="26" width="29.42578125" style="16" bestFit="1" customWidth="1"/>
    <col min="27" max="27" width="35.85546875" style="16" bestFit="1" customWidth="1"/>
    <col min="28" max="28" width="24.28515625" style="16" bestFit="1" customWidth="1"/>
    <col min="29" max="29" width="19.140625" style="16" bestFit="1" customWidth="1"/>
    <col min="30" max="30" width="23.42578125" style="16" bestFit="1" customWidth="1"/>
    <col min="31" max="31" width="13.42578125" style="16" bestFit="1" customWidth="1"/>
    <col min="32" max="32" width="27.28515625" style="16" bestFit="1" customWidth="1"/>
    <col min="33" max="33" width="13.42578125" style="16" bestFit="1" customWidth="1"/>
    <col min="34" max="34" width="27.28515625" style="16" bestFit="1" customWidth="1"/>
    <col min="35" max="35" width="17.140625" style="16" customWidth="1"/>
    <col min="36" max="36" width="25.140625" style="16" bestFit="1" customWidth="1"/>
    <col min="37" max="44" width="11.42578125" style="16"/>
    <col min="45" max="45" width="14" style="16" bestFit="1" customWidth="1"/>
    <col min="46" max="46" width="89.28515625" style="16" customWidth="1"/>
    <col min="47" max="16384" width="11.42578125" style="16"/>
  </cols>
  <sheetData>
    <row r="1" spans="1:50" s="215" customFormat="1" ht="15" customHeight="1" thickBot="1" x14ac:dyDescent="0.3">
      <c r="A1" s="356"/>
      <c r="B1" s="357"/>
      <c r="C1" s="361" t="s">
        <v>21</v>
      </c>
      <c r="D1" s="362"/>
      <c r="E1" s="212" t="s">
        <v>621</v>
      </c>
      <c r="F1" s="213" t="s">
        <v>3</v>
      </c>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row>
    <row r="2" spans="1:50" s="215" customFormat="1" ht="24" customHeight="1" thickBot="1" x14ac:dyDescent="0.3">
      <c r="A2" s="358"/>
      <c r="B2" s="359"/>
      <c r="C2" s="363"/>
      <c r="D2" s="364"/>
      <c r="E2" s="212" t="s">
        <v>622</v>
      </c>
      <c r="F2" s="213">
        <v>15</v>
      </c>
      <c r="G2" s="214"/>
      <c r="H2" s="216"/>
      <c r="I2" s="216"/>
      <c r="J2" s="216"/>
      <c r="K2" s="216"/>
      <c r="L2" s="216"/>
      <c r="M2" s="216"/>
      <c r="N2" s="216"/>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row>
    <row r="3" spans="1:50" s="215" customFormat="1" ht="15" customHeight="1" x14ac:dyDescent="0.25">
      <c r="A3" s="358"/>
      <c r="B3" s="359"/>
      <c r="C3" s="365" t="s">
        <v>566</v>
      </c>
      <c r="D3" s="367" t="s">
        <v>6</v>
      </c>
      <c r="E3" s="365" t="s">
        <v>623</v>
      </c>
      <c r="F3" s="351">
        <v>43496</v>
      </c>
      <c r="G3" s="214"/>
      <c r="H3" s="217"/>
      <c r="I3" s="217"/>
      <c r="J3" s="217"/>
      <c r="K3" s="217"/>
      <c r="L3" s="217"/>
      <c r="M3" s="217"/>
      <c r="N3" s="217"/>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row>
    <row r="4" spans="1:50" s="215" customFormat="1" ht="51" customHeight="1" thickBot="1" x14ac:dyDescent="0.3">
      <c r="A4" s="360"/>
      <c r="B4" s="352"/>
      <c r="C4" s="366"/>
      <c r="D4" s="368"/>
      <c r="E4" s="366"/>
      <c r="F4" s="352"/>
      <c r="G4" s="214"/>
      <c r="H4" s="217"/>
      <c r="I4" s="217"/>
      <c r="J4" s="217"/>
      <c r="K4" s="217"/>
      <c r="L4" s="217"/>
      <c r="M4" s="217"/>
      <c r="N4" s="217"/>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row>
    <row r="5" spans="1:50" s="215" customFormat="1" ht="15.75" thickBot="1" x14ac:dyDescent="0.3">
      <c r="A5" s="353" t="s">
        <v>144</v>
      </c>
      <c r="B5" s="354"/>
      <c r="C5" s="354"/>
      <c r="D5" s="354"/>
      <c r="E5" s="354"/>
      <c r="F5" s="355"/>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U5" s="214"/>
      <c r="AV5" s="214"/>
      <c r="AW5" s="214"/>
      <c r="AX5" s="214"/>
    </row>
    <row r="6" spans="1:50" s="215" customFormat="1" ht="15.75" thickBot="1" x14ac:dyDescent="0.3">
      <c r="A6" s="212" t="s">
        <v>10</v>
      </c>
      <c r="B6" s="218" t="s">
        <v>145</v>
      </c>
      <c r="C6" s="218" t="s">
        <v>146</v>
      </c>
      <c r="D6" s="218" t="s">
        <v>147</v>
      </c>
      <c r="E6" s="218" t="s">
        <v>148</v>
      </c>
      <c r="F6" s="219" t="s">
        <v>149</v>
      </c>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U6" s="214"/>
      <c r="AV6" s="214"/>
      <c r="AW6" s="214"/>
      <c r="AX6" s="214"/>
    </row>
    <row r="7" spans="1:50" ht="75" customHeight="1" x14ac:dyDescent="0.25">
      <c r="A7" s="130">
        <v>1</v>
      </c>
      <c r="B7" s="131" t="s">
        <v>150</v>
      </c>
      <c r="C7" s="132" t="s">
        <v>151</v>
      </c>
      <c r="D7" s="133" t="s">
        <v>152</v>
      </c>
      <c r="E7" s="133"/>
      <c r="F7" s="145" t="s">
        <v>153</v>
      </c>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U7" s="15"/>
      <c r="AV7" s="15"/>
      <c r="AW7" s="15"/>
      <c r="AX7" s="15"/>
    </row>
    <row r="8" spans="1:50" ht="90" x14ac:dyDescent="0.25">
      <c r="A8" s="130">
        <v>2</v>
      </c>
      <c r="B8" s="86" t="s">
        <v>154</v>
      </c>
      <c r="C8" s="132" t="s">
        <v>155</v>
      </c>
      <c r="D8" s="130" t="s">
        <v>152</v>
      </c>
      <c r="E8" s="130"/>
      <c r="F8" s="145" t="s">
        <v>156</v>
      </c>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U8" s="15"/>
      <c r="AV8" s="15"/>
      <c r="AW8" s="15"/>
      <c r="AX8" s="15"/>
    </row>
    <row r="9" spans="1:50" ht="60" x14ac:dyDescent="0.25">
      <c r="A9" s="130">
        <v>3</v>
      </c>
      <c r="B9" s="86" t="s">
        <v>154</v>
      </c>
      <c r="C9" s="83" t="s">
        <v>157</v>
      </c>
      <c r="D9" s="130" t="s">
        <v>152</v>
      </c>
      <c r="E9" s="130"/>
      <c r="F9" s="145" t="s">
        <v>158</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U9" s="15"/>
      <c r="AV9" s="15"/>
      <c r="AW9" s="15"/>
      <c r="AX9" s="15"/>
    </row>
    <row r="10" spans="1:50" ht="63.75" x14ac:dyDescent="0.25">
      <c r="A10" s="130">
        <v>4</v>
      </c>
      <c r="B10" s="134" t="s">
        <v>159</v>
      </c>
      <c r="C10" s="83" t="s">
        <v>160</v>
      </c>
      <c r="D10" s="130" t="s">
        <v>152</v>
      </c>
      <c r="E10" s="130" t="s">
        <v>152</v>
      </c>
      <c r="F10" s="145" t="s">
        <v>161</v>
      </c>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U10" s="15"/>
      <c r="AV10" s="15"/>
      <c r="AW10" s="15"/>
      <c r="AX10" s="15"/>
    </row>
    <row r="11" spans="1:50" ht="63.75" x14ac:dyDescent="0.25">
      <c r="A11" s="130">
        <v>5</v>
      </c>
      <c r="B11" s="134" t="s">
        <v>159</v>
      </c>
      <c r="C11" s="83" t="s">
        <v>162</v>
      </c>
      <c r="D11" s="130" t="s">
        <v>152</v>
      </c>
      <c r="E11" s="130"/>
      <c r="F11" s="145" t="s">
        <v>163</v>
      </c>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U11" s="15"/>
      <c r="AV11" s="15"/>
      <c r="AW11" s="15"/>
      <c r="AX11" s="15"/>
    </row>
    <row r="12" spans="1:50" ht="75" x14ac:dyDescent="0.25">
      <c r="A12" s="130">
        <v>6</v>
      </c>
      <c r="B12" s="134" t="s">
        <v>159</v>
      </c>
      <c r="C12" s="83" t="s">
        <v>164</v>
      </c>
      <c r="D12" s="130" t="s">
        <v>152</v>
      </c>
      <c r="E12" s="130"/>
      <c r="F12" s="145" t="s">
        <v>165</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U12" s="15"/>
      <c r="AV12" s="15"/>
      <c r="AW12" s="15"/>
      <c r="AX12" s="15"/>
    </row>
    <row r="13" spans="1:50" ht="51" x14ac:dyDescent="0.25">
      <c r="A13" s="130">
        <v>7</v>
      </c>
      <c r="B13" s="134" t="s">
        <v>159</v>
      </c>
      <c r="C13" s="83" t="s">
        <v>166</v>
      </c>
      <c r="D13" s="130" t="s">
        <v>152</v>
      </c>
      <c r="E13" s="130"/>
      <c r="F13" s="145" t="s">
        <v>167</v>
      </c>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U13" s="15"/>
      <c r="AV13" s="15"/>
      <c r="AW13" s="15"/>
      <c r="AX13" s="15"/>
    </row>
    <row r="14" spans="1:50" ht="30" x14ac:dyDescent="0.25">
      <c r="A14" s="130">
        <v>8</v>
      </c>
      <c r="B14" s="134" t="s">
        <v>159</v>
      </c>
      <c r="C14" s="83" t="s">
        <v>168</v>
      </c>
      <c r="D14" s="130" t="s">
        <v>152</v>
      </c>
      <c r="E14" s="130" t="s">
        <v>152</v>
      </c>
      <c r="F14" s="145" t="s">
        <v>169</v>
      </c>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U14" s="15"/>
      <c r="AV14" s="15"/>
      <c r="AW14" s="15"/>
      <c r="AX14" s="15"/>
    </row>
    <row r="15" spans="1:50" ht="30" x14ac:dyDescent="0.25">
      <c r="A15" s="130">
        <v>9</v>
      </c>
      <c r="B15" s="134" t="s">
        <v>159</v>
      </c>
      <c r="C15" s="83" t="s">
        <v>170</v>
      </c>
      <c r="D15" s="130" t="s">
        <v>152</v>
      </c>
      <c r="E15" s="130"/>
      <c r="F15" s="145" t="s">
        <v>171</v>
      </c>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U15" s="15"/>
      <c r="AV15" s="15"/>
      <c r="AW15" s="15"/>
      <c r="AX15" s="15"/>
    </row>
    <row r="16" spans="1:50" ht="75" x14ac:dyDescent="0.25">
      <c r="A16" s="130">
        <v>10</v>
      </c>
      <c r="B16" s="134" t="s">
        <v>159</v>
      </c>
      <c r="C16" s="92" t="s">
        <v>172</v>
      </c>
      <c r="D16" s="130" t="s">
        <v>152</v>
      </c>
      <c r="E16" s="130"/>
      <c r="F16" s="145" t="s">
        <v>173</v>
      </c>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U16" s="15"/>
      <c r="AV16" s="15"/>
      <c r="AW16" s="15"/>
      <c r="AX16" s="15"/>
    </row>
    <row r="17" spans="1:50" ht="140.25" x14ac:dyDescent="0.25">
      <c r="A17" s="130">
        <v>11</v>
      </c>
      <c r="B17" s="86" t="s">
        <v>174</v>
      </c>
      <c r="C17" s="83" t="s">
        <v>175</v>
      </c>
      <c r="D17" s="130" t="s">
        <v>152</v>
      </c>
      <c r="E17" s="130"/>
      <c r="F17" s="145" t="s">
        <v>176</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U17" s="15"/>
      <c r="AV17" s="15"/>
      <c r="AW17" s="15"/>
      <c r="AX17" s="15"/>
    </row>
    <row r="18" spans="1:50" ht="38.25" x14ac:dyDescent="0.25">
      <c r="A18" s="130">
        <v>12</v>
      </c>
      <c r="B18" s="86" t="s">
        <v>177</v>
      </c>
      <c r="C18" s="135" t="s">
        <v>178</v>
      </c>
      <c r="D18" s="130"/>
      <c r="E18" s="130" t="s">
        <v>152</v>
      </c>
      <c r="F18" s="145" t="s">
        <v>179</v>
      </c>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row>
    <row r="19" spans="1:50" ht="38.25" x14ac:dyDescent="0.25">
      <c r="A19" s="130">
        <v>13</v>
      </c>
      <c r="B19" s="86" t="s">
        <v>177</v>
      </c>
      <c r="C19" s="135" t="s">
        <v>180</v>
      </c>
      <c r="D19" s="130" t="s">
        <v>152</v>
      </c>
      <c r="E19" s="130"/>
      <c r="F19" s="145" t="s">
        <v>179</v>
      </c>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row>
    <row r="20" spans="1:50" ht="30" x14ac:dyDescent="0.25">
      <c r="A20" s="130">
        <v>14</v>
      </c>
      <c r="B20" s="86" t="s">
        <v>181</v>
      </c>
      <c r="C20" s="12" t="s">
        <v>182</v>
      </c>
      <c r="D20" s="136" t="s">
        <v>152</v>
      </c>
      <c r="E20" s="136"/>
      <c r="F20" s="145" t="s">
        <v>183</v>
      </c>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row>
    <row r="21" spans="1:50" ht="99.75" x14ac:dyDescent="0.25">
      <c r="A21" s="137">
        <v>15</v>
      </c>
      <c r="B21" s="138" t="s">
        <v>181</v>
      </c>
      <c r="C21" s="120" t="s">
        <v>184</v>
      </c>
      <c r="D21" s="139" t="s">
        <v>152</v>
      </c>
      <c r="E21" s="139"/>
      <c r="F21" s="145" t="s">
        <v>185</v>
      </c>
      <c r="H21" s="15"/>
      <c r="I21" s="15"/>
      <c r="J21" s="15"/>
      <c r="K21" s="15"/>
      <c r="L21" s="15"/>
      <c r="M21" s="15"/>
      <c r="N21" s="15"/>
      <c r="O21" s="15"/>
      <c r="P21" s="15"/>
      <c r="Q21" s="15"/>
      <c r="R21" s="15"/>
      <c r="S21" s="15"/>
      <c r="T21" s="15"/>
      <c r="AH21" s="15"/>
    </row>
    <row r="22" spans="1:50" ht="60" x14ac:dyDescent="0.25">
      <c r="A22" s="140">
        <v>16</v>
      </c>
      <c r="B22" s="8" t="s">
        <v>186</v>
      </c>
      <c r="C22" s="141" t="s">
        <v>187</v>
      </c>
      <c r="D22" s="78" t="s">
        <v>152</v>
      </c>
      <c r="E22" s="78"/>
      <c r="F22" s="145" t="s">
        <v>188</v>
      </c>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row>
    <row r="23" spans="1:50" ht="45" x14ac:dyDescent="0.25">
      <c r="A23" s="78">
        <v>17</v>
      </c>
      <c r="B23" s="8" t="s">
        <v>186</v>
      </c>
      <c r="C23" s="146" t="s">
        <v>189</v>
      </c>
      <c r="D23" s="142" t="s">
        <v>152</v>
      </c>
      <c r="E23" s="142"/>
      <c r="F23" s="145" t="s">
        <v>190</v>
      </c>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row>
    <row r="24" spans="1:50" ht="60" x14ac:dyDescent="0.25">
      <c r="A24" s="78">
        <v>18</v>
      </c>
      <c r="B24" s="8" t="s">
        <v>191</v>
      </c>
      <c r="C24" s="145" t="s">
        <v>192</v>
      </c>
      <c r="D24" s="78" t="s">
        <v>152</v>
      </c>
      <c r="E24" s="78"/>
      <c r="F24" s="145" t="s">
        <v>193</v>
      </c>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row>
    <row r="25" spans="1:50" ht="45" x14ac:dyDescent="0.25">
      <c r="A25" s="78">
        <v>19</v>
      </c>
      <c r="B25" s="8" t="s">
        <v>191</v>
      </c>
      <c r="C25" s="145" t="s">
        <v>194</v>
      </c>
      <c r="D25" s="78" t="s">
        <v>152</v>
      </c>
      <c r="E25" s="78"/>
      <c r="F25" s="145" t="s">
        <v>195</v>
      </c>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row>
    <row r="26" spans="1:50" ht="101.25" customHeight="1" x14ac:dyDescent="0.25">
      <c r="A26" s="78">
        <v>20</v>
      </c>
      <c r="B26" s="140" t="s">
        <v>159</v>
      </c>
      <c r="C26" s="145" t="s">
        <v>196</v>
      </c>
      <c r="D26" s="78" t="s">
        <v>152</v>
      </c>
      <c r="E26" s="78" t="s">
        <v>152</v>
      </c>
      <c r="F26" s="145" t="s">
        <v>197</v>
      </c>
      <c r="G26" s="15"/>
      <c r="H26" s="15"/>
      <c r="I26" s="15"/>
      <c r="J26" s="15"/>
      <c r="K26" s="15"/>
      <c r="L26" s="15"/>
      <c r="M26" s="15"/>
      <c r="N26" s="15"/>
      <c r="O26" s="15"/>
      <c r="P26" s="15"/>
      <c r="Q26" s="73"/>
      <c r="R26" s="15"/>
      <c r="S26" s="15"/>
      <c r="T26" s="15"/>
      <c r="U26" s="15"/>
      <c r="V26" s="15"/>
      <c r="W26" s="15"/>
      <c r="X26" s="15"/>
      <c r="Y26" s="15"/>
      <c r="Z26" s="15"/>
      <c r="AA26" s="15"/>
      <c r="AB26" s="15"/>
      <c r="AC26" s="15"/>
      <c r="AD26" s="15"/>
      <c r="AE26" s="15"/>
      <c r="AF26" s="15"/>
      <c r="AG26" s="15"/>
      <c r="AH26" s="15"/>
    </row>
    <row r="27" spans="1:50" ht="43.5" customHeight="1" x14ac:dyDescent="0.25">
      <c r="A27" s="137">
        <v>21</v>
      </c>
      <c r="B27" s="140" t="s">
        <v>198</v>
      </c>
      <c r="C27" s="78" t="s">
        <v>199</v>
      </c>
      <c r="D27" s="78"/>
      <c r="E27" s="78" t="s">
        <v>152</v>
      </c>
      <c r="F27" s="145" t="s">
        <v>200</v>
      </c>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50" ht="66" customHeight="1" x14ac:dyDescent="0.25">
      <c r="A28" s="130">
        <v>22</v>
      </c>
      <c r="B28" s="140" t="s">
        <v>198</v>
      </c>
      <c r="C28" s="145" t="s">
        <v>201</v>
      </c>
      <c r="D28" s="78" t="s">
        <v>152</v>
      </c>
      <c r="E28" s="78"/>
      <c r="F28" s="145" t="s">
        <v>202</v>
      </c>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row>
    <row r="29" spans="1:50" ht="57" customHeight="1" x14ac:dyDescent="0.25">
      <c r="A29" s="130">
        <v>23</v>
      </c>
      <c r="B29" s="8" t="s">
        <v>203</v>
      </c>
      <c r="C29" s="145" t="s">
        <v>204</v>
      </c>
      <c r="D29" s="78" t="s">
        <v>152</v>
      </c>
      <c r="E29" s="78" t="s">
        <v>152</v>
      </c>
      <c r="F29" s="145" t="s">
        <v>205</v>
      </c>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row>
    <row r="30" spans="1:50" ht="41.25" customHeight="1" x14ac:dyDescent="0.25">
      <c r="A30" s="130">
        <v>24</v>
      </c>
      <c r="B30" s="8" t="s">
        <v>203</v>
      </c>
      <c r="C30" s="145" t="s">
        <v>206</v>
      </c>
      <c r="D30" s="78" t="s">
        <v>152</v>
      </c>
      <c r="E30" s="78"/>
      <c r="F30" s="145" t="s">
        <v>205</v>
      </c>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row>
    <row r="31" spans="1:50" ht="33.950000000000003" customHeight="1" x14ac:dyDescent="0.25">
      <c r="A31" s="130">
        <v>25</v>
      </c>
      <c r="B31" s="140" t="s">
        <v>207</v>
      </c>
      <c r="C31" s="145" t="s">
        <v>208</v>
      </c>
      <c r="D31" s="78" t="s">
        <v>152</v>
      </c>
      <c r="E31" s="78"/>
      <c r="F31" s="78" t="s">
        <v>209</v>
      </c>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row>
    <row r="32" spans="1:50" ht="60" x14ac:dyDescent="0.25">
      <c r="A32" s="130">
        <v>26</v>
      </c>
      <c r="B32" s="140" t="s">
        <v>207</v>
      </c>
      <c r="C32" s="145" t="s">
        <v>210</v>
      </c>
      <c r="D32" s="78" t="s">
        <v>152</v>
      </c>
      <c r="E32" s="78"/>
      <c r="F32" s="78" t="s">
        <v>209</v>
      </c>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spans="1:34" ht="120" x14ac:dyDescent="0.25">
      <c r="A33" s="130">
        <v>27</v>
      </c>
      <c r="B33" s="140" t="s">
        <v>211</v>
      </c>
      <c r="C33" s="145" t="s">
        <v>104</v>
      </c>
      <c r="D33" s="78" t="s">
        <v>152</v>
      </c>
      <c r="E33" s="78"/>
      <c r="F33" s="78" t="s">
        <v>212</v>
      </c>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67.5" customHeight="1" x14ac:dyDescent="0.25">
      <c r="A34" s="130">
        <v>28</v>
      </c>
      <c r="B34" s="140" t="s">
        <v>211</v>
      </c>
      <c r="C34" s="145" t="s">
        <v>106</v>
      </c>
      <c r="D34" s="78" t="s">
        <v>152</v>
      </c>
      <c r="E34" s="78"/>
      <c r="F34" s="78" t="s">
        <v>213</v>
      </c>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row>
    <row r="35" spans="1:34" ht="45" x14ac:dyDescent="0.25">
      <c r="A35" s="130">
        <v>29</v>
      </c>
      <c r="B35" s="140" t="s">
        <v>207</v>
      </c>
      <c r="C35" s="145" t="s">
        <v>109</v>
      </c>
      <c r="D35" s="78" t="s">
        <v>152</v>
      </c>
      <c r="E35" s="78"/>
      <c r="F35" s="78" t="s">
        <v>214</v>
      </c>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row>
    <row r="36" spans="1:34" ht="45" x14ac:dyDescent="0.25">
      <c r="A36" s="130">
        <v>30</v>
      </c>
      <c r="B36" s="140" t="s">
        <v>215</v>
      </c>
      <c r="C36" s="145" t="s">
        <v>111</v>
      </c>
      <c r="D36" s="78" t="s">
        <v>152</v>
      </c>
      <c r="E36" s="78"/>
      <c r="F36" s="78" t="s">
        <v>216</v>
      </c>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row>
    <row r="37" spans="1:34" ht="45" x14ac:dyDescent="0.25">
      <c r="A37" s="130">
        <v>31</v>
      </c>
      <c r="B37" s="8" t="s">
        <v>217</v>
      </c>
      <c r="C37" s="145" t="s">
        <v>114</v>
      </c>
      <c r="D37" s="78" t="s">
        <v>152</v>
      </c>
      <c r="E37" s="78"/>
      <c r="F37" s="9" t="s">
        <v>218</v>
      </c>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row>
    <row r="38" spans="1:34" ht="60" x14ac:dyDescent="0.25">
      <c r="A38" s="78">
        <v>32</v>
      </c>
      <c r="B38" s="8" t="s">
        <v>217</v>
      </c>
      <c r="C38" s="145" t="s">
        <v>118</v>
      </c>
      <c r="D38" s="78" t="s">
        <v>152</v>
      </c>
      <c r="E38" s="78"/>
      <c r="F38" s="9" t="s">
        <v>218</v>
      </c>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row>
    <row r="39" spans="1:34" ht="30" x14ac:dyDescent="0.25">
      <c r="A39" s="130">
        <v>33</v>
      </c>
      <c r="B39" s="8" t="s">
        <v>219</v>
      </c>
      <c r="C39" s="145" t="s">
        <v>122</v>
      </c>
      <c r="D39" s="78" t="s">
        <v>152</v>
      </c>
      <c r="E39" s="78"/>
      <c r="F39" s="145" t="s">
        <v>220</v>
      </c>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row>
    <row r="40" spans="1:34" ht="90" x14ac:dyDescent="0.25">
      <c r="A40" s="130">
        <v>34</v>
      </c>
      <c r="B40" s="8" t="s">
        <v>219</v>
      </c>
      <c r="C40" s="145" t="s">
        <v>126</v>
      </c>
      <c r="D40" s="78"/>
      <c r="E40" s="78" t="s">
        <v>152</v>
      </c>
      <c r="F40" s="145" t="s">
        <v>221</v>
      </c>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row>
    <row r="41" spans="1:34" ht="180" x14ac:dyDescent="0.25">
      <c r="A41" s="130">
        <v>35</v>
      </c>
      <c r="B41" s="8" t="s">
        <v>219</v>
      </c>
      <c r="C41" s="145" t="s">
        <v>131</v>
      </c>
      <c r="D41" s="78"/>
      <c r="E41" s="78" t="s">
        <v>152</v>
      </c>
      <c r="F41" s="11" t="s">
        <v>222</v>
      </c>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row>
    <row r="42" spans="1:34" ht="105" x14ac:dyDescent="0.25">
      <c r="A42" s="130">
        <v>36</v>
      </c>
      <c r="B42" s="8" t="s">
        <v>219</v>
      </c>
      <c r="C42" s="145" t="s">
        <v>133</v>
      </c>
      <c r="D42" s="78" t="s">
        <v>152</v>
      </c>
      <c r="E42" s="78"/>
      <c r="F42" s="11" t="s">
        <v>223</v>
      </c>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row>
    <row r="43" spans="1:34" ht="75" x14ac:dyDescent="0.25">
      <c r="A43" s="130">
        <v>37</v>
      </c>
      <c r="B43" s="8" t="s">
        <v>219</v>
      </c>
      <c r="C43" s="145" t="s">
        <v>136</v>
      </c>
      <c r="D43" s="78" t="s">
        <v>152</v>
      </c>
      <c r="E43" s="78"/>
      <c r="F43" s="11" t="s">
        <v>224</v>
      </c>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row>
    <row r="44" spans="1:34" ht="60" x14ac:dyDescent="0.25">
      <c r="A44" s="130">
        <v>38</v>
      </c>
      <c r="B44" s="8" t="s">
        <v>219</v>
      </c>
      <c r="C44" s="145" t="s">
        <v>138</v>
      </c>
      <c r="D44" s="78"/>
      <c r="E44" s="78" t="s">
        <v>152</v>
      </c>
      <c r="F44" s="11" t="s">
        <v>224</v>
      </c>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row>
    <row r="45" spans="1:34" ht="42.75" x14ac:dyDescent="0.25">
      <c r="A45" s="130">
        <v>39</v>
      </c>
      <c r="B45" s="8" t="s">
        <v>219</v>
      </c>
      <c r="C45" s="13" t="s">
        <v>142</v>
      </c>
      <c r="D45" s="78" t="s">
        <v>152</v>
      </c>
      <c r="E45" s="78"/>
      <c r="F45" s="11" t="s">
        <v>220</v>
      </c>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row>
    <row r="46" spans="1:34" ht="30" x14ac:dyDescent="0.25">
      <c r="A46" s="130">
        <v>40</v>
      </c>
      <c r="B46" s="8" t="s">
        <v>560</v>
      </c>
      <c r="C46" s="13" t="s">
        <v>592</v>
      </c>
      <c r="D46" s="78" t="s">
        <v>152</v>
      </c>
      <c r="E46" s="78"/>
      <c r="F46" s="11" t="s">
        <v>595</v>
      </c>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row>
    <row r="47" spans="1:34" ht="99.75" x14ac:dyDescent="0.25">
      <c r="A47" s="130">
        <v>41</v>
      </c>
      <c r="B47" s="8" t="s">
        <v>560</v>
      </c>
      <c r="C47" s="13" t="s">
        <v>593</v>
      </c>
      <c r="D47" s="78" t="s">
        <v>152</v>
      </c>
      <c r="E47" s="78"/>
      <c r="F47" s="11" t="s">
        <v>596</v>
      </c>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row>
    <row r="48" spans="1:34" ht="99.75" x14ac:dyDescent="0.25">
      <c r="A48" s="130">
        <v>42</v>
      </c>
      <c r="B48" s="8" t="s">
        <v>560</v>
      </c>
      <c r="C48" s="13" t="s">
        <v>594</v>
      </c>
      <c r="D48" s="78" t="s">
        <v>152</v>
      </c>
      <c r="E48" s="78"/>
      <c r="F48" s="11" t="s">
        <v>596</v>
      </c>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row>
    <row r="49" spans="1:43"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row>
    <row r="50" spans="1:43"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row>
    <row r="51" spans="1:43"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row>
    <row r="52" spans="1:43"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row>
    <row r="53" spans="1:43"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row>
    <row r="54" spans="1:43"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row>
    <row r="55" spans="1:43"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row>
    <row r="56" spans="1:43"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row>
    <row r="57" spans="1:43"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row>
    <row r="58" spans="1:43"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row>
    <row r="59" spans="1:43"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M59" s="15"/>
      <c r="AN59" s="15"/>
      <c r="AO59" s="15"/>
      <c r="AP59" s="15"/>
      <c r="AQ59" s="15"/>
    </row>
    <row r="60" spans="1:43"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M60" s="15"/>
      <c r="AN60" s="15"/>
      <c r="AO60" s="15"/>
      <c r="AP60" s="15"/>
      <c r="AQ60" s="15"/>
    </row>
    <row r="61" spans="1:43"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M61" s="15"/>
      <c r="AN61" s="15"/>
      <c r="AO61" s="15"/>
      <c r="AP61" s="15"/>
      <c r="AQ61" s="15"/>
    </row>
    <row r="62" spans="1:43"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M62" s="15"/>
      <c r="AN62" s="15"/>
      <c r="AO62" s="15"/>
      <c r="AP62" s="15"/>
      <c r="AQ62" s="15"/>
    </row>
    <row r="63" spans="1:43"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M63" s="15"/>
      <c r="AN63" s="15"/>
      <c r="AO63" s="15"/>
      <c r="AP63" s="15"/>
      <c r="AQ63" s="15"/>
    </row>
    <row r="64" spans="1:43"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M64" s="15"/>
      <c r="AN64" s="15"/>
      <c r="AO64" s="15"/>
      <c r="AP64" s="15"/>
      <c r="AQ64" s="15"/>
    </row>
    <row r="65" spans="1:43"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M65" s="15"/>
      <c r="AN65" s="15"/>
      <c r="AO65" s="15"/>
      <c r="AP65" s="15"/>
      <c r="AQ65" s="15"/>
    </row>
    <row r="66" spans="1:43"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row>
    <row r="67" spans="1:43"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row>
    <row r="68" spans="1:43" ht="15.75" customHeight="1" x14ac:dyDescent="0.25">
      <c r="A68" s="15"/>
      <c r="B68" s="15"/>
      <c r="C68" s="15"/>
      <c r="D68" s="15"/>
      <c r="E68" s="15"/>
      <c r="F68" s="15"/>
      <c r="G68" s="15"/>
      <c r="H68" s="15"/>
      <c r="I68" s="15"/>
      <c r="J68" s="15"/>
      <c r="K68" s="15"/>
      <c r="L68" s="15"/>
      <c r="M68" s="15"/>
      <c r="N68" s="15"/>
      <c r="O68" s="15"/>
      <c r="P68" s="15"/>
      <c r="Q68" s="15"/>
      <c r="R68" s="15"/>
      <c r="S68" s="15"/>
      <c r="T68" s="15"/>
      <c r="U68" s="15"/>
      <c r="V68" s="15"/>
    </row>
    <row r="69" spans="1:43" ht="15.75" customHeight="1" x14ac:dyDescent="0.25">
      <c r="A69" s="15"/>
      <c r="B69" s="15"/>
      <c r="C69" s="15"/>
      <c r="D69" s="15"/>
      <c r="E69" s="15"/>
      <c r="F69" s="15"/>
      <c r="G69" s="15"/>
      <c r="H69" s="15"/>
      <c r="I69" s="15"/>
      <c r="J69" s="15"/>
      <c r="K69" s="15"/>
      <c r="L69" s="15"/>
      <c r="M69" s="15"/>
      <c r="N69" s="15"/>
      <c r="O69" s="15"/>
      <c r="P69" s="15"/>
      <c r="Q69" s="15"/>
      <c r="R69" s="15"/>
      <c r="S69" s="15"/>
      <c r="T69" s="15"/>
      <c r="U69" s="15"/>
      <c r="V69" s="15"/>
    </row>
    <row r="70" spans="1:43" x14ac:dyDescent="0.25">
      <c r="A70" s="15"/>
      <c r="B70" s="15"/>
      <c r="C70" s="15"/>
      <c r="D70" s="15"/>
      <c r="E70" s="15"/>
      <c r="F70" s="15"/>
      <c r="G70" s="15"/>
      <c r="H70" s="15"/>
      <c r="I70" s="15"/>
      <c r="J70" s="15"/>
      <c r="K70" s="15"/>
      <c r="L70" s="15"/>
      <c r="M70" s="15"/>
      <c r="N70" s="15"/>
      <c r="O70" s="15"/>
      <c r="P70" s="15"/>
      <c r="Q70" s="15"/>
      <c r="R70" s="15"/>
      <c r="S70" s="15"/>
      <c r="T70" s="15"/>
      <c r="U70" s="15"/>
      <c r="V70" s="15"/>
    </row>
    <row r="71" spans="1:43" ht="57.75" customHeight="1" x14ac:dyDescent="0.25">
      <c r="A71" s="15"/>
      <c r="B71" s="15"/>
      <c r="C71" s="15"/>
      <c r="D71" s="15"/>
      <c r="E71" s="15"/>
      <c r="F71" s="15"/>
      <c r="G71" s="15"/>
      <c r="H71" s="15"/>
      <c r="I71" s="15"/>
      <c r="J71" s="15"/>
      <c r="K71" s="15"/>
      <c r="L71" s="15"/>
      <c r="M71" s="15"/>
      <c r="N71" s="15"/>
      <c r="O71" s="15"/>
      <c r="P71" s="15"/>
      <c r="Q71" s="15"/>
      <c r="R71" s="15"/>
      <c r="S71" s="15"/>
      <c r="T71" s="15"/>
      <c r="U71" s="15"/>
      <c r="V71" s="15"/>
    </row>
    <row r="72" spans="1:43" x14ac:dyDescent="0.25">
      <c r="A72" s="15"/>
      <c r="B72" s="15"/>
      <c r="C72" s="15"/>
      <c r="D72" s="15"/>
      <c r="E72" s="15"/>
      <c r="F72" s="15"/>
      <c r="G72" s="15"/>
      <c r="H72" s="15"/>
      <c r="I72" s="15"/>
      <c r="J72" s="15"/>
      <c r="K72" s="15"/>
      <c r="L72" s="15"/>
      <c r="M72" s="15"/>
      <c r="N72" s="15"/>
      <c r="O72" s="15"/>
      <c r="P72" s="15"/>
      <c r="Q72" s="15"/>
      <c r="R72" s="15"/>
      <c r="S72" s="15"/>
      <c r="T72" s="15"/>
      <c r="U72" s="15"/>
      <c r="V72" s="15"/>
    </row>
    <row r="73" spans="1:43" x14ac:dyDescent="0.25">
      <c r="A73" s="15"/>
      <c r="B73" s="15"/>
      <c r="C73" s="15"/>
      <c r="D73" s="15"/>
      <c r="E73" s="15"/>
      <c r="F73" s="15"/>
      <c r="G73" s="15"/>
      <c r="H73" s="15"/>
      <c r="I73" s="15"/>
      <c r="J73" s="15"/>
      <c r="K73" s="15"/>
      <c r="L73" s="15"/>
      <c r="M73" s="15"/>
      <c r="N73" s="15"/>
      <c r="O73" s="15"/>
      <c r="P73" s="15"/>
      <c r="Q73" s="15"/>
      <c r="R73" s="15"/>
      <c r="S73" s="15"/>
      <c r="T73" s="15"/>
      <c r="U73" s="15"/>
      <c r="V73" s="15"/>
    </row>
    <row r="74" spans="1:43" x14ac:dyDescent="0.25">
      <c r="A74" s="15"/>
      <c r="B74" s="15"/>
      <c r="C74" s="15"/>
      <c r="D74" s="15"/>
      <c r="E74" s="15"/>
      <c r="F74" s="15"/>
      <c r="G74" s="15"/>
      <c r="H74" s="15"/>
      <c r="I74" s="15"/>
      <c r="J74" s="15"/>
      <c r="K74" s="15"/>
      <c r="L74" s="15"/>
      <c r="M74" s="15"/>
      <c r="N74" s="15"/>
      <c r="O74" s="15"/>
      <c r="P74" s="15"/>
      <c r="Q74" s="15"/>
      <c r="R74" s="15"/>
      <c r="S74" s="15"/>
      <c r="T74" s="15"/>
      <c r="U74" s="15"/>
      <c r="V74" s="15"/>
    </row>
    <row r="75" spans="1:43" x14ac:dyDescent="0.25">
      <c r="A75" s="15"/>
      <c r="B75" s="15"/>
      <c r="C75" s="15"/>
      <c r="D75" s="15"/>
      <c r="E75" s="15"/>
      <c r="F75" s="15"/>
      <c r="G75" s="15"/>
      <c r="H75" s="15"/>
      <c r="I75" s="15"/>
      <c r="J75" s="15"/>
      <c r="K75" s="15"/>
      <c r="L75" s="15"/>
      <c r="M75" s="15"/>
      <c r="N75" s="15"/>
      <c r="O75" s="15"/>
      <c r="P75" s="15"/>
      <c r="Q75" s="15"/>
      <c r="R75" s="15"/>
      <c r="S75" s="15"/>
      <c r="T75" s="15"/>
      <c r="U75" s="15"/>
      <c r="V75" s="15"/>
    </row>
    <row r="76" spans="1:43" x14ac:dyDescent="0.25">
      <c r="A76" s="15"/>
      <c r="B76" s="15"/>
      <c r="C76" s="15"/>
      <c r="D76" s="15"/>
      <c r="E76" s="15"/>
      <c r="F76" s="15"/>
      <c r="G76" s="15"/>
      <c r="H76" s="15"/>
      <c r="I76" s="15"/>
      <c r="J76" s="15"/>
      <c r="K76" s="15"/>
      <c r="L76" s="15"/>
      <c r="M76" s="15"/>
      <c r="N76" s="15"/>
      <c r="O76" s="15"/>
      <c r="P76" s="15"/>
      <c r="Q76" s="15"/>
      <c r="R76" s="15"/>
      <c r="S76" s="15"/>
      <c r="T76" s="15"/>
      <c r="U76" s="15"/>
      <c r="V76" s="15"/>
    </row>
    <row r="77" spans="1:43" x14ac:dyDescent="0.25">
      <c r="A77" s="15"/>
      <c r="B77" s="15"/>
      <c r="C77" s="15"/>
      <c r="D77" s="15"/>
      <c r="E77" s="15"/>
      <c r="F77" s="15"/>
      <c r="G77" s="15"/>
      <c r="H77" s="15"/>
      <c r="I77" s="15"/>
      <c r="J77" s="15"/>
      <c r="K77" s="15"/>
      <c r="L77" s="15"/>
      <c r="M77" s="15"/>
      <c r="N77" s="15"/>
      <c r="O77" s="15"/>
      <c r="P77" s="15"/>
      <c r="Q77" s="15"/>
      <c r="R77" s="15"/>
      <c r="S77" s="15"/>
      <c r="T77" s="15"/>
      <c r="U77" s="15"/>
      <c r="V77" s="15"/>
    </row>
    <row r="78" spans="1:43" x14ac:dyDescent="0.25">
      <c r="A78" s="15"/>
      <c r="B78" s="15"/>
      <c r="C78" s="15"/>
      <c r="D78" s="15"/>
      <c r="E78" s="15"/>
      <c r="F78" s="15"/>
      <c r="G78" s="15"/>
      <c r="H78" s="15"/>
      <c r="I78" s="15"/>
      <c r="J78" s="15"/>
      <c r="K78" s="15"/>
      <c r="L78" s="15"/>
      <c r="M78" s="15"/>
      <c r="N78" s="15"/>
      <c r="O78" s="15"/>
      <c r="P78" s="15"/>
      <c r="Q78" s="15"/>
      <c r="R78" s="15"/>
      <c r="S78" s="15"/>
      <c r="T78" s="15"/>
      <c r="U78" s="15"/>
      <c r="V78" s="15"/>
    </row>
    <row r="79" spans="1:43" x14ac:dyDescent="0.25">
      <c r="A79" s="15"/>
      <c r="B79" s="15"/>
      <c r="C79" s="15"/>
      <c r="D79" s="15"/>
      <c r="E79" s="15"/>
      <c r="F79" s="15"/>
      <c r="G79" s="15"/>
      <c r="H79" s="15"/>
      <c r="I79" s="15"/>
      <c r="J79" s="15"/>
      <c r="K79" s="15"/>
      <c r="L79" s="15"/>
      <c r="M79" s="15"/>
      <c r="N79" s="15"/>
      <c r="O79" s="15"/>
      <c r="P79" s="15"/>
      <c r="Q79" s="15"/>
      <c r="R79" s="15"/>
      <c r="S79" s="15"/>
      <c r="T79" s="15"/>
      <c r="U79" s="15"/>
      <c r="V79" s="15"/>
    </row>
    <row r="80" spans="1:43" x14ac:dyDescent="0.25">
      <c r="A80" s="15"/>
      <c r="B80" s="15"/>
      <c r="C80" s="15"/>
      <c r="D80" s="15"/>
      <c r="E80" s="15"/>
      <c r="F80" s="15"/>
      <c r="G80" s="15"/>
      <c r="H80" s="15"/>
      <c r="I80" s="15"/>
      <c r="J80" s="15"/>
      <c r="K80" s="15"/>
      <c r="L80" s="15"/>
      <c r="M80" s="15"/>
      <c r="N80" s="15"/>
      <c r="O80" s="15"/>
      <c r="P80" s="15"/>
      <c r="Q80" s="15"/>
      <c r="R80" s="15"/>
      <c r="S80" s="15"/>
      <c r="T80" s="15"/>
      <c r="U80" s="15"/>
      <c r="V80" s="15"/>
    </row>
    <row r="81" spans="1:22" x14ac:dyDescent="0.25">
      <c r="A81" s="15"/>
      <c r="B81" s="15"/>
      <c r="C81" s="15"/>
      <c r="D81" s="15"/>
      <c r="E81" s="15"/>
      <c r="F81" s="15"/>
      <c r="G81" s="15"/>
      <c r="H81" s="15"/>
      <c r="I81" s="15"/>
      <c r="J81" s="15"/>
      <c r="K81" s="15"/>
      <c r="L81" s="15"/>
      <c r="M81" s="15"/>
      <c r="N81" s="15"/>
      <c r="O81" s="15"/>
      <c r="P81" s="15"/>
      <c r="Q81" s="15"/>
      <c r="R81" s="15"/>
      <c r="S81" s="15"/>
      <c r="T81" s="15"/>
      <c r="U81" s="15"/>
      <c r="V81" s="15"/>
    </row>
    <row r="82" spans="1:22" x14ac:dyDescent="0.25">
      <c r="A82" s="15"/>
      <c r="B82" s="15"/>
      <c r="C82" s="15"/>
      <c r="D82" s="15"/>
      <c r="E82" s="15"/>
      <c r="F82" s="15"/>
      <c r="G82" s="15"/>
      <c r="H82" s="15"/>
      <c r="I82" s="15"/>
      <c r="J82" s="15"/>
      <c r="K82" s="15"/>
      <c r="L82" s="15"/>
      <c r="M82" s="15"/>
      <c r="N82" s="15"/>
      <c r="O82" s="15"/>
      <c r="P82" s="15"/>
      <c r="Q82" s="15"/>
      <c r="R82" s="15"/>
      <c r="S82" s="15"/>
      <c r="T82" s="15"/>
      <c r="U82" s="15"/>
      <c r="V82" s="15"/>
    </row>
    <row r="83" spans="1:22" x14ac:dyDescent="0.25">
      <c r="A83" s="15"/>
      <c r="B83" s="15"/>
      <c r="C83" s="15"/>
      <c r="D83" s="15"/>
      <c r="E83" s="15"/>
      <c r="F83" s="15"/>
      <c r="G83" s="15"/>
      <c r="H83" s="15"/>
      <c r="I83" s="15"/>
      <c r="J83" s="15"/>
      <c r="K83" s="15"/>
      <c r="L83" s="15"/>
      <c r="M83" s="15"/>
      <c r="N83" s="15"/>
      <c r="O83" s="15"/>
      <c r="P83" s="15"/>
      <c r="Q83" s="15"/>
      <c r="R83" s="15"/>
      <c r="S83" s="15"/>
      <c r="T83" s="15"/>
      <c r="U83" s="15"/>
      <c r="V83" s="15"/>
    </row>
    <row r="84" spans="1:22" x14ac:dyDescent="0.25">
      <c r="A84" s="15"/>
      <c r="B84" s="15"/>
      <c r="C84" s="15"/>
      <c r="D84" s="15"/>
      <c r="E84" s="15"/>
      <c r="F84" s="15"/>
      <c r="G84" s="15"/>
      <c r="H84" s="15"/>
      <c r="I84" s="15"/>
      <c r="J84" s="15"/>
      <c r="K84" s="15"/>
      <c r="L84" s="15"/>
      <c r="M84" s="15"/>
      <c r="N84" s="15"/>
      <c r="O84" s="15"/>
      <c r="P84" s="15"/>
      <c r="Q84" s="15"/>
      <c r="R84" s="15"/>
      <c r="S84" s="15"/>
      <c r="T84" s="15"/>
      <c r="U84" s="15"/>
      <c r="V84" s="15"/>
    </row>
    <row r="85" spans="1:22" x14ac:dyDescent="0.25">
      <c r="A85" s="15"/>
      <c r="B85" s="15"/>
      <c r="C85" s="15"/>
      <c r="D85" s="15"/>
      <c r="E85" s="15"/>
      <c r="F85" s="15"/>
      <c r="G85" s="15"/>
      <c r="H85" s="15"/>
      <c r="I85" s="15"/>
      <c r="J85" s="15"/>
      <c r="K85" s="15"/>
      <c r="L85" s="15"/>
      <c r="M85" s="15"/>
      <c r="N85" s="15"/>
      <c r="O85" s="15"/>
      <c r="P85" s="15"/>
      <c r="Q85" s="15"/>
      <c r="R85" s="15"/>
      <c r="S85" s="15"/>
      <c r="T85" s="15"/>
      <c r="U85" s="15"/>
      <c r="V85" s="15"/>
    </row>
    <row r="86" spans="1:22" x14ac:dyDescent="0.25">
      <c r="A86" s="15"/>
      <c r="B86" s="15"/>
      <c r="C86" s="15"/>
      <c r="D86" s="15"/>
      <c r="E86" s="15"/>
      <c r="F86" s="15"/>
      <c r="G86" s="15"/>
      <c r="H86" s="15"/>
      <c r="I86" s="15"/>
      <c r="J86" s="15"/>
      <c r="K86" s="15"/>
      <c r="L86" s="15"/>
      <c r="M86" s="15"/>
      <c r="N86" s="15"/>
      <c r="O86" s="15"/>
      <c r="P86" s="15"/>
      <c r="Q86" s="15"/>
      <c r="R86" s="15"/>
      <c r="S86" s="15"/>
      <c r="T86" s="15"/>
      <c r="U86" s="15"/>
      <c r="V86" s="15"/>
    </row>
    <row r="87" spans="1:22" ht="15.75" thickBot="1" x14ac:dyDescent="0.3">
      <c r="A87" s="15"/>
      <c r="B87" s="15"/>
      <c r="C87" s="15"/>
      <c r="D87" s="15"/>
      <c r="E87" s="15"/>
      <c r="F87" s="15"/>
      <c r="G87" s="15"/>
      <c r="H87" s="15"/>
      <c r="I87" s="15"/>
      <c r="J87" s="15"/>
      <c r="K87" s="15"/>
      <c r="L87" s="15"/>
      <c r="M87" s="15"/>
      <c r="N87" s="15"/>
      <c r="O87" s="15"/>
      <c r="P87" s="15"/>
      <c r="Q87" s="15"/>
      <c r="R87" s="15"/>
      <c r="S87" s="15"/>
      <c r="T87" s="15"/>
      <c r="U87" s="15"/>
      <c r="V87" s="15"/>
    </row>
    <row r="88" spans="1:22" x14ac:dyDescent="0.25">
      <c r="A88" s="15"/>
      <c r="B88" s="15"/>
      <c r="C88" s="15"/>
      <c r="D88" s="15"/>
      <c r="E88" s="15"/>
      <c r="F88" s="15"/>
      <c r="G88" s="15"/>
      <c r="H88" s="70"/>
      <c r="I88" s="15"/>
      <c r="J88" s="15"/>
      <c r="K88" s="15"/>
      <c r="L88" s="15"/>
      <c r="M88" s="15"/>
      <c r="N88" s="15"/>
      <c r="O88" s="15"/>
      <c r="P88" s="15"/>
      <c r="Q88" s="15"/>
      <c r="R88" s="15"/>
      <c r="S88" s="15"/>
      <c r="T88" s="15"/>
      <c r="U88" s="15"/>
      <c r="V88" s="15"/>
    </row>
    <row r="89" spans="1:22" x14ac:dyDescent="0.25">
      <c r="A89" s="15"/>
      <c r="B89" s="15"/>
      <c r="C89" s="15"/>
      <c r="D89" s="15"/>
      <c r="E89" s="15"/>
      <c r="F89" s="15"/>
      <c r="G89" s="15"/>
      <c r="H89" s="15"/>
      <c r="I89" s="15"/>
      <c r="J89" s="15"/>
      <c r="K89" s="15"/>
      <c r="L89" s="15"/>
      <c r="M89" s="15"/>
      <c r="N89" s="15"/>
      <c r="O89" s="15"/>
      <c r="P89" s="15"/>
      <c r="Q89" s="15"/>
      <c r="R89" s="15"/>
      <c r="S89" s="15"/>
      <c r="T89" s="15"/>
      <c r="U89" s="15"/>
      <c r="V89" s="15"/>
    </row>
    <row r="90" spans="1:22" x14ac:dyDescent="0.25">
      <c r="A90" s="15"/>
      <c r="B90" s="15"/>
      <c r="C90" s="15"/>
      <c r="D90" s="15"/>
      <c r="E90" s="15"/>
      <c r="F90" s="15"/>
      <c r="G90" s="15"/>
      <c r="H90" s="15"/>
      <c r="I90" s="15"/>
      <c r="J90" s="15"/>
      <c r="K90" s="15"/>
      <c r="L90" s="15"/>
      <c r="M90" s="15"/>
      <c r="N90" s="15"/>
      <c r="O90" s="15"/>
      <c r="P90" s="15"/>
      <c r="Q90" s="15"/>
      <c r="R90" s="15"/>
      <c r="S90" s="15"/>
      <c r="T90" s="15"/>
      <c r="U90" s="15"/>
      <c r="V90" s="15"/>
    </row>
    <row r="91" spans="1:22" x14ac:dyDescent="0.25">
      <c r="A91" s="15"/>
      <c r="B91" s="15"/>
      <c r="C91" s="15"/>
      <c r="D91" s="15"/>
      <c r="E91" s="15"/>
      <c r="F91" s="15"/>
      <c r="G91" s="15"/>
      <c r="H91" s="15"/>
      <c r="I91" s="15"/>
      <c r="J91" s="15"/>
      <c r="K91" s="15"/>
      <c r="L91" s="15"/>
      <c r="M91" s="15"/>
      <c r="N91" s="15"/>
      <c r="O91" s="15"/>
      <c r="P91" s="15"/>
      <c r="Q91" s="15"/>
      <c r="R91" s="15"/>
      <c r="S91" s="15"/>
      <c r="T91" s="15"/>
      <c r="U91" s="15"/>
      <c r="V91" s="15"/>
    </row>
    <row r="92" spans="1:22" x14ac:dyDescent="0.25">
      <c r="A92" s="15"/>
      <c r="B92" s="15"/>
      <c r="C92" s="15"/>
      <c r="D92" s="15"/>
      <c r="E92" s="15"/>
      <c r="F92" s="15"/>
      <c r="G92" s="15"/>
      <c r="H92" s="15"/>
      <c r="I92" s="15"/>
      <c r="J92" s="15"/>
      <c r="K92" s="15"/>
      <c r="L92" s="15"/>
      <c r="M92" s="15"/>
      <c r="N92" s="15"/>
      <c r="O92" s="15"/>
      <c r="P92" s="15"/>
      <c r="Q92" s="15"/>
      <c r="R92" s="15"/>
      <c r="S92" s="15"/>
      <c r="T92" s="15"/>
      <c r="U92" s="15"/>
      <c r="V92" s="15"/>
    </row>
    <row r="93" spans="1:22" x14ac:dyDescent="0.25">
      <c r="A93" s="15"/>
      <c r="B93" s="15"/>
      <c r="C93" s="15"/>
      <c r="D93" s="15"/>
      <c r="E93" s="15"/>
      <c r="F93" s="15"/>
      <c r="G93" s="15"/>
      <c r="H93" s="15"/>
      <c r="I93" s="15"/>
      <c r="J93" s="15"/>
      <c r="K93" s="15"/>
      <c r="L93" s="15"/>
      <c r="M93" s="15"/>
      <c r="N93" s="15"/>
      <c r="O93" s="15"/>
      <c r="P93" s="15"/>
      <c r="Q93" s="15"/>
      <c r="R93" s="15"/>
      <c r="S93" s="15"/>
      <c r="T93" s="15"/>
      <c r="U93" s="15"/>
      <c r="V93" s="15"/>
    </row>
    <row r="94" spans="1:22" x14ac:dyDescent="0.25">
      <c r="A94" s="15"/>
      <c r="B94" s="15"/>
      <c r="C94" s="15"/>
      <c r="D94" s="15"/>
      <c r="E94" s="15"/>
      <c r="F94" s="15"/>
      <c r="G94" s="15"/>
      <c r="H94" s="15"/>
      <c r="I94" s="15"/>
      <c r="J94" s="15"/>
      <c r="K94" s="15"/>
      <c r="L94" s="15"/>
      <c r="M94" s="15"/>
      <c r="N94" s="15"/>
      <c r="O94" s="15"/>
      <c r="P94" s="15"/>
      <c r="Q94" s="15"/>
      <c r="R94" s="15"/>
      <c r="S94" s="15"/>
      <c r="T94" s="15"/>
      <c r="U94" s="15"/>
      <c r="V94" s="15"/>
    </row>
    <row r="95" spans="1:22" x14ac:dyDescent="0.25">
      <c r="A95" s="15"/>
      <c r="B95" s="15"/>
      <c r="C95" s="15"/>
      <c r="D95" s="15"/>
      <c r="E95" s="15"/>
      <c r="F95" s="15"/>
      <c r="G95" s="15"/>
      <c r="H95" s="15"/>
      <c r="I95" s="15"/>
      <c r="J95" s="15"/>
      <c r="K95" s="15"/>
      <c r="L95" s="15"/>
      <c r="M95" s="15"/>
      <c r="N95" s="15"/>
      <c r="O95" s="15"/>
      <c r="P95" s="15"/>
    </row>
    <row r="96" spans="1:22" x14ac:dyDescent="0.25">
      <c r="A96" s="15"/>
      <c r="B96" s="15"/>
      <c r="C96" s="15"/>
      <c r="D96" s="15"/>
      <c r="E96" s="15"/>
      <c r="F96" s="15"/>
      <c r="G96" s="15"/>
      <c r="H96" s="15"/>
      <c r="I96" s="15"/>
      <c r="J96" s="15"/>
      <c r="K96" s="15"/>
      <c r="L96" s="15"/>
      <c r="M96" s="15"/>
      <c r="N96" s="15"/>
      <c r="O96" s="15"/>
      <c r="P96" s="15"/>
    </row>
    <row r="97" spans="1:16" x14ac:dyDescent="0.25">
      <c r="A97" s="15"/>
      <c r="B97" s="15"/>
      <c r="C97" s="15"/>
      <c r="D97" s="15"/>
      <c r="E97" s="15"/>
      <c r="F97" s="15"/>
      <c r="G97" s="15"/>
      <c r="H97" s="15"/>
      <c r="I97" s="15"/>
      <c r="J97" s="15"/>
      <c r="K97" s="15"/>
      <c r="L97" s="15"/>
      <c r="M97" s="15"/>
      <c r="N97" s="15"/>
      <c r="O97" s="15"/>
      <c r="P97" s="15"/>
    </row>
    <row r="98" spans="1:16" x14ac:dyDescent="0.25">
      <c r="A98" s="15"/>
      <c r="B98" s="15"/>
      <c r="C98" s="15"/>
      <c r="D98" s="15"/>
      <c r="E98" s="15"/>
      <c r="F98" s="15"/>
      <c r="G98" s="15"/>
      <c r="H98" s="15"/>
      <c r="I98" s="15"/>
      <c r="J98" s="15"/>
      <c r="K98" s="15"/>
      <c r="L98" s="15"/>
      <c r="M98" s="15"/>
      <c r="N98" s="15"/>
      <c r="O98" s="15"/>
      <c r="P98" s="15"/>
    </row>
    <row r="99" spans="1:16" x14ac:dyDescent="0.25">
      <c r="A99" s="15"/>
      <c r="B99" s="15"/>
      <c r="C99" s="15"/>
      <c r="D99" s="15"/>
      <c r="E99" s="15"/>
      <c r="F99" s="15"/>
      <c r="G99" s="15"/>
      <c r="H99" s="15"/>
      <c r="I99" s="15"/>
      <c r="J99" s="15"/>
      <c r="K99" s="15"/>
      <c r="L99" s="15"/>
      <c r="M99" s="15"/>
      <c r="N99" s="15"/>
      <c r="O99" s="15"/>
      <c r="P99" s="15"/>
    </row>
    <row r="100" spans="1:16" x14ac:dyDescent="0.25">
      <c r="A100" s="15"/>
      <c r="B100" s="15"/>
      <c r="C100" s="15"/>
      <c r="D100" s="15"/>
      <c r="E100" s="15"/>
      <c r="F100" s="15"/>
      <c r="G100" s="15"/>
      <c r="H100" s="15"/>
      <c r="I100" s="15"/>
      <c r="J100" s="15"/>
      <c r="K100" s="15"/>
      <c r="L100" s="15"/>
      <c r="M100" s="15"/>
      <c r="N100" s="15"/>
      <c r="O100" s="15"/>
      <c r="P100" s="15"/>
    </row>
    <row r="101" spans="1:16" x14ac:dyDescent="0.25">
      <c r="A101" s="15"/>
      <c r="B101" s="15"/>
      <c r="C101" s="15"/>
      <c r="D101" s="15"/>
      <c r="E101" s="15"/>
      <c r="F101" s="15"/>
      <c r="G101" s="15"/>
      <c r="H101" s="15"/>
      <c r="I101" s="15"/>
      <c r="J101" s="15"/>
      <c r="K101" s="15"/>
      <c r="L101" s="15"/>
      <c r="M101" s="15"/>
      <c r="N101" s="15"/>
      <c r="O101" s="15"/>
      <c r="P101" s="15"/>
    </row>
    <row r="102" spans="1:16" x14ac:dyDescent="0.25">
      <c r="A102" s="15"/>
      <c r="B102" s="15"/>
      <c r="C102" s="15"/>
      <c r="D102" s="15"/>
      <c r="E102" s="15"/>
      <c r="F102" s="15"/>
      <c r="G102" s="15"/>
      <c r="H102" s="15"/>
      <c r="I102" s="15"/>
      <c r="J102" s="15"/>
      <c r="K102" s="15"/>
      <c r="L102" s="15"/>
      <c r="M102" s="15"/>
      <c r="N102" s="15"/>
      <c r="O102" s="15"/>
      <c r="P102" s="15"/>
    </row>
    <row r="103" spans="1:16" x14ac:dyDescent="0.25">
      <c r="A103" s="15"/>
      <c r="B103" s="15"/>
      <c r="C103" s="15"/>
      <c r="D103" s="15"/>
      <c r="E103" s="15"/>
      <c r="F103" s="15"/>
      <c r="G103" s="15"/>
      <c r="H103" s="15"/>
      <c r="I103" s="15"/>
      <c r="J103" s="15"/>
      <c r="K103" s="15"/>
      <c r="L103" s="15"/>
      <c r="M103" s="15"/>
      <c r="N103" s="15"/>
      <c r="O103" s="15"/>
      <c r="P103" s="15"/>
    </row>
    <row r="104" spans="1:16" x14ac:dyDescent="0.25">
      <c r="A104" s="15"/>
      <c r="B104" s="15"/>
      <c r="C104" s="15"/>
      <c r="D104" s="15"/>
      <c r="E104" s="15"/>
      <c r="F104" s="15"/>
      <c r="G104" s="15"/>
      <c r="H104" s="15"/>
      <c r="I104" s="15"/>
      <c r="J104" s="15"/>
      <c r="K104" s="15"/>
      <c r="L104" s="15"/>
      <c r="M104" s="15"/>
      <c r="N104" s="15"/>
      <c r="O104" s="15"/>
      <c r="P104" s="15"/>
    </row>
    <row r="105" spans="1:16" x14ac:dyDescent="0.25">
      <c r="A105" s="15"/>
      <c r="B105" s="15"/>
      <c r="C105" s="15"/>
      <c r="D105" s="15"/>
      <c r="E105" s="15"/>
      <c r="F105" s="15"/>
      <c r="G105" s="15"/>
      <c r="H105" s="15"/>
      <c r="I105" s="15"/>
      <c r="J105" s="15"/>
      <c r="K105" s="15"/>
      <c r="L105" s="15"/>
      <c r="M105" s="15"/>
      <c r="N105" s="15"/>
      <c r="O105" s="15"/>
      <c r="P105" s="15"/>
    </row>
    <row r="106" spans="1:16" x14ac:dyDescent="0.25">
      <c r="A106" s="15"/>
      <c r="B106" s="15"/>
      <c r="C106" s="15"/>
      <c r="D106" s="15"/>
      <c r="E106" s="15"/>
      <c r="F106" s="15"/>
      <c r="G106" s="15"/>
      <c r="H106" s="15"/>
      <c r="I106" s="15"/>
      <c r="J106" s="15"/>
      <c r="K106" s="15"/>
      <c r="L106" s="15"/>
      <c r="M106" s="15"/>
      <c r="N106" s="15"/>
      <c r="O106" s="15"/>
      <c r="P106" s="15"/>
    </row>
    <row r="107" spans="1:16" x14ac:dyDescent="0.25">
      <c r="A107" s="15"/>
      <c r="B107" s="15"/>
      <c r="C107" s="15"/>
      <c r="D107" s="15"/>
      <c r="E107" s="15"/>
      <c r="F107" s="15"/>
      <c r="G107" s="15"/>
      <c r="H107" s="15"/>
      <c r="I107" s="15"/>
      <c r="J107" s="15"/>
      <c r="K107" s="15"/>
      <c r="L107" s="15"/>
      <c r="M107" s="15"/>
      <c r="N107" s="15"/>
      <c r="O107" s="15"/>
      <c r="P107" s="15"/>
    </row>
    <row r="108" spans="1:16" x14ac:dyDescent="0.25">
      <c r="A108" s="15"/>
      <c r="B108" s="15"/>
      <c r="C108" s="15"/>
      <c r="D108" s="15"/>
      <c r="E108" s="15"/>
      <c r="F108" s="15"/>
      <c r="G108" s="15"/>
      <c r="H108" s="15"/>
      <c r="I108" s="15"/>
      <c r="J108" s="15"/>
      <c r="K108" s="15"/>
      <c r="L108" s="15"/>
      <c r="M108" s="15"/>
      <c r="N108" s="15"/>
      <c r="O108" s="15"/>
      <c r="P108" s="15"/>
    </row>
    <row r="109" spans="1:16" x14ac:dyDescent="0.25">
      <c r="A109" s="15"/>
      <c r="B109" s="15"/>
      <c r="C109" s="15"/>
      <c r="D109" s="15"/>
      <c r="E109" s="15"/>
      <c r="F109" s="15"/>
      <c r="G109" s="15"/>
      <c r="H109" s="15"/>
      <c r="I109" s="15"/>
      <c r="J109" s="15"/>
      <c r="K109" s="15"/>
      <c r="L109" s="15"/>
      <c r="M109" s="15"/>
      <c r="N109" s="15"/>
      <c r="O109" s="15"/>
      <c r="P109" s="15"/>
    </row>
    <row r="110" spans="1:16" x14ac:dyDescent="0.25">
      <c r="A110" s="15"/>
      <c r="B110" s="15"/>
      <c r="C110" s="15"/>
      <c r="D110" s="15"/>
      <c r="E110" s="15"/>
      <c r="F110" s="15"/>
      <c r="G110" s="15"/>
      <c r="H110" s="15"/>
      <c r="I110" s="15"/>
      <c r="J110" s="15"/>
      <c r="K110" s="15"/>
      <c r="L110" s="15"/>
      <c r="M110" s="15"/>
      <c r="N110" s="15"/>
      <c r="O110" s="15"/>
      <c r="P110" s="15"/>
    </row>
    <row r="111" spans="1:16" x14ac:dyDescent="0.25">
      <c r="A111" s="15"/>
      <c r="B111" s="15"/>
      <c r="C111" s="15"/>
      <c r="D111" s="15"/>
      <c r="E111" s="15"/>
      <c r="F111" s="15"/>
      <c r="G111" s="15"/>
      <c r="H111" s="15"/>
      <c r="I111" s="15"/>
      <c r="J111" s="15"/>
      <c r="K111" s="15"/>
      <c r="L111" s="15"/>
      <c r="M111" s="15"/>
      <c r="N111" s="15"/>
      <c r="O111" s="15"/>
      <c r="P111" s="15"/>
    </row>
    <row r="112" spans="1:16" x14ac:dyDescent="0.25">
      <c r="A112" s="15"/>
      <c r="B112" s="15"/>
      <c r="C112" s="15"/>
      <c r="D112" s="15"/>
      <c r="E112" s="15"/>
      <c r="F112" s="15"/>
      <c r="G112" s="15"/>
      <c r="H112" s="15"/>
      <c r="I112" s="15"/>
      <c r="J112" s="15"/>
      <c r="K112" s="15"/>
      <c r="L112" s="15"/>
      <c r="M112" s="15"/>
      <c r="N112" s="15"/>
      <c r="O112" s="15"/>
      <c r="P112" s="15"/>
    </row>
    <row r="113" spans="1:32"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row>
    <row r="114" spans="1:32"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row>
    <row r="115" spans="1:32"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row>
    <row r="116" spans="1:32"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row>
    <row r="117" spans="1:32"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row>
    <row r="118" spans="1:32"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row>
    <row r="119" spans="1:32"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row>
    <row r="120" spans="1:32"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row>
    <row r="121" spans="1:32"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row>
    <row r="122" spans="1:32"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row>
    <row r="123" spans="1:32"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row>
    <row r="124" spans="1:32"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row>
    <row r="125" spans="1:32"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row>
    <row r="126" spans="1:32"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row>
    <row r="127" spans="1:32"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row>
    <row r="128" spans="1:32"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row>
    <row r="129" spans="1:32"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row>
    <row r="130" spans="1:32"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row>
    <row r="131" spans="1:32"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row>
    <row r="132" spans="1:32"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row>
    <row r="133" spans="1:32"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row>
    <row r="134" spans="1:32"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row>
    <row r="135" spans="1:32"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row>
    <row r="136" spans="1:32"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row>
    <row r="137" spans="1:32"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row>
    <row r="138" spans="1:32"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row>
    <row r="139" spans="1:32"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row>
    <row r="140" spans="1:32"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row>
    <row r="141" spans="1:32"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row>
    <row r="142" spans="1:32"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row>
    <row r="143" spans="1:32"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row>
    <row r="144" spans="1:32"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row>
    <row r="145" spans="1:32"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row>
    <row r="146" spans="1:32"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row>
    <row r="147" spans="1:32"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row>
    <row r="148" spans="1:32"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row>
    <row r="149" spans="1:32"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row>
    <row r="150" spans="1:32"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row>
    <row r="151" spans="1:32"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row>
    <row r="152" spans="1:32"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row>
    <row r="153" spans="1:32"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row>
    <row r="154" spans="1:32"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row>
    <row r="155" spans="1:32"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row>
    <row r="156" spans="1:32"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row>
    <row r="157" spans="1:32"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row>
    <row r="158" spans="1:32"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row>
    <row r="159" spans="1:32"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row>
    <row r="160" spans="1:32"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row>
    <row r="161" spans="1:32"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row>
    <row r="162" spans="1:32"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row>
    <row r="163" spans="1:32"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row>
    <row r="164" spans="1:32"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row>
    <row r="165" spans="1:32"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row>
    <row r="166" spans="1:32"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row>
    <row r="167" spans="1:32"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row>
    <row r="168" spans="1:32"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row>
    <row r="169" spans="1:32"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row>
    <row r="170" spans="1:32" x14ac:dyDescent="0.25">
      <c r="A170" s="15"/>
      <c r="B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row>
  </sheetData>
  <sheetProtection algorithmName="SHA-512" hashValue="X1dV7q8ppatOChCxUwpfuF+OKL7zWA2MJ7UN6FO86wkPN1bYhqvy+ZVDmDuNvG/ZVg3K+EYCkroIY9u2JDNRNA==" saltValue="xnKgTtcRJEXteFEAIX8HuA==" spinCount="100000" sheet="1" objects="1" scenarios="1"/>
  <mergeCells count="7">
    <mergeCell ref="F3:F4"/>
    <mergeCell ref="A5:F5"/>
    <mergeCell ref="A1:B4"/>
    <mergeCell ref="C1:D2"/>
    <mergeCell ref="C3:C4"/>
    <mergeCell ref="D3:D4"/>
    <mergeCell ref="E3:E4"/>
  </mergeCells>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'C:\Users\marcela.senestrari\Desktop\SCJ Digital-Drive CC  - VIGENTE\2. GOBIERNO  TI\MIPG - Modelo Integral de Planeacion y Gestion\Riesgos de Proceso\Borradores\[Matriz de Riesgo por Procesos TIC V.02.xlsx]TABLAS DE INFORMACIÓN'!#REF!</xm:f>
          </x14:formula1>
          <xm:sqref>C20:C21</xm:sqref>
        </x14:dataValidation>
        <x14:dataValidation type="list" allowBlank="1" showInputMessage="1" showErrorMessage="1" xr:uid="{00000000-0002-0000-0200-000001000000}">
          <x14:formula1>
            <xm:f>'TABLAS DE INFORMACIÓN'!$H$13:$H$30</xm:f>
          </x14:formula1>
          <xm:sqref>B7:B48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H109"/>
  <sheetViews>
    <sheetView topLeftCell="D1" zoomScale="90" zoomScaleNormal="90" workbookViewId="0">
      <selection activeCell="H3" sqref="H3:H4"/>
    </sheetView>
  </sheetViews>
  <sheetFormatPr baseColWidth="10" defaultColWidth="11.42578125" defaultRowHeight="15" x14ac:dyDescent="0.25"/>
  <cols>
    <col min="1" max="1" width="20.42578125" style="80" customWidth="1"/>
    <col min="2" max="2" width="15.7109375" style="80" bestFit="1" customWidth="1"/>
    <col min="3" max="3" width="48.28515625" style="80" customWidth="1"/>
    <col min="4" max="4" width="57.42578125" style="80" customWidth="1"/>
    <col min="5" max="5" width="30.7109375" style="80" bestFit="1" customWidth="1"/>
    <col min="6" max="6" width="24.42578125" style="80" customWidth="1"/>
    <col min="7" max="7" width="28" style="80" bestFit="1" customWidth="1"/>
    <col min="8" max="8" width="37.42578125" style="80" bestFit="1" customWidth="1"/>
    <col min="9" max="16384" width="11.42578125" style="80"/>
  </cols>
  <sheetData>
    <row r="1" spans="1:34" s="222" customFormat="1" ht="15" customHeight="1" thickBot="1" x14ac:dyDescent="0.3">
      <c r="A1" s="170"/>
      <c r="B1" s="369" t="s">
        <v>21</v>
      </c>
      <c r="C1" s="370"/>
      <c r="D1" s="370"/>
      <c r="E1" s="370"/>
      <c r="F1" s="371"/>
      <c r="G1" s="220" t="s">
        <v>621</v>
      </c>
      <c r="H1" s="221" t="s">
        <v>3</v>
      </c>
      <c r="I1" s="207"/>
      <c r="J1" s="207"/>
      <c r="K1" s="207"/>
      <c r="L1" s="207"/>
      <c r="M1" s="207"/>
      <c r="N1" s="207"/>
      <c r="O1" s="207"/>
      <c r="P1" s="207"/>
      <c r="Q1" s="207"/>
      <c r="R1" s="207"/>
      <c r="S1" s="207"/>
      <c r="T1" s="207"/>
      <c r="U1" s="207"/>
      <c r="V1" s="207"/>
    </row>
    <row r="2" spans="1:34" s="222" customFormat="1" ht="15.75" customHeight="1" thickBot="1" x14ac:dyDescent="0.3">
      <c r="A2" s="179"/>
      <c r="B2" s="369"/>
      <c r="C2" s="370"/>
      <c r="D2" s="370"/>
      <c r="E2" s="370"/>
      <c r="F2" s="371"/>
      <c r="G2" s="220" t="s">
        <v>622</v>
      </c>
      <c r="H2" s="221">
        <v>15</v>
      </c>
      <c r="I2" s="207"/>
      <c r="J2" s="207"/>
      <c r="K2" s="207"/>
      <c r="L2" s="207"/>
      <c r="M2" s="207"/>
      <c r="N2" s="207"/>
      <c r="O2" s="207"/>
      <c r="P2" s="207"/>
      <c r="Q2" s="207"/>
      <c r="R2" s="207"/>
      <c r="S2" s="207"/>
      <c r="T2" s="207"/>
      <c r="U2" s="207"/>
      <c r="V2" s="207"/>
    </row>
    <row r="3" spans="1:34" s="222" customFormat="1" ht="15" customHeight="1" x14ac:dyDescent="0.25">
      <c r="A3" s="179"/>
      <c r="B3" s="372" t="s">
        <v>566</v>
      </c>
      <c r="C3" s="373"/>
      <c r="D3" s="373"/>
      <c r="E3" s="376" t="s">
        <v>6</v>
      </c>
      <c r="F3" s="377"/>
      <c r="G3" s="380" t="s">
        <v>623</v>
      </c>
      <c r="H3" s="382">
        <v>43496</v>
      </c>
      <c r="I3" s="207"/>
      <c r="J3" s="207"/>
      <c r="K3" s="207"/>
      <c r="L3" s="207"/>
      <c r="M3" s="207"/>
      <c r="N3" s="207"/>
      <c r="O3" s="207"/>
      <c r="P3" s="207"/>
      <c r="Q3" s="207"/>
      <c r="R3" s="207"/>
      <c r="S3" s="207"/>
      <c r="T3" s="207"/>
      <c r="U3" s="207"/>
      <c r="V3" s="207"/>
    </row>
    <row r="4" spans="1:34" s="222" customFormat="1" ht="15.75" customHeight="1" thickBot="1" x14ac:dyDescent="0.3">
      <c r="A4" s="181"/>
      <c r="B4" s="374"/>
      <c r="C4" s="375"/>
      <c r="D4" s="375"/>
      <c r="E4" s="378"/>
      <c r="F4" s="379"/>
      <c r="G4" s="381"/>
      <c r="H4" s="379"/>
      <c r="I4" s="207"/>
      <c r="J4" s="207"/>
      <c r="K4" s="207"/>
      <c r="L4" s="207"/>
      <c r="M4" s="207"/>
      <c r="N4" s="207"/>
      <c r="O4" s="207"/>
      <c r="P4" s="207"/>
      <c r="Q4" s="207"/>
      <c r="R4" s="207"/>
      <c r="S4" s="207"/>
      <c r="T4" s="207"/>
      <c r="U4" s="207"/>
      <c r="V4" s="207"/>
      <c r="W4" s="207"/>
      <c r="X4" s="207"/>
    </row>
    <row r="5" spans="1:34" s="222" customFormat="1" ht="15" customHeight="1" x14ac:dyDescent="0.25">
      <c r="A5" s="383" t="s">
        <v>225</v>
      </c>
      <c r="B5" s="384"/>
      <c r="C5" s="384"/>
      <c r="D5" s="384"/>
      <c r="E5" s="384"/>
      <c r="F5" s="384"/>
      <c r="G5" s="384"/>
      <c r="H5" s="385"/>
      <c r="I5" s="207"/>
      <c r="J5" s="207"/>
      <c r="K5" s="207"/>
      <c r="L5" s="207"/>
      <c r="M5" s="207"/>
      <c r="N5" s="207"/>
      <c r="O5" s="207"/>
      <c r="P5" s="207"/>
      <c r="Q5" s="207"/>
      <c r="R5" s="207"/>
      <c r="S5" s="207"/>
      <c r="T5" s="207"/>
      <c r="U5" s="207"/>
      <c r="V5" s="207"/>
      <c r="W5" s="207"/>
      <c r="X5" s="207"/>
    </row>
    <row r="6" spans="1:34" s="222" customFormat="1" ht="6" customHeight="1" x14ac:dyDescent="0.25">
      <c r="A6" s="386"/>
      <c r="B6" s="387"/>
      <c r="C6" s="387"/>
      <c r="D6" s="387"/>
      <c r="E6" s="387"/>
      <c r="F6" s="387"/>
      <c r="G6" s="387"/>
      <c r="H6" s="388"/>
      <c r="I6" s="207"/>
      <c r="J6" s="207"/>
      <c r="K6" s="207"/>
      <c r="L6" s="207"/>
      <c r="M6" s="207"/>
      <c r="N6" s="207"/>
      <c r="O6" s="207"/>
      <c r="P6" s="207"/>
      <c r="Q6" s="207"/>
      <c r="R6" s="207"/>
      <c r="S6" s="207"/>
      <c r="T6" s="207"/>
      <c r="U6" s="207"/>
      <c r="V6" s="207"/>
      <c r="W6" s="207"/>
      <c r="X6" s="207"/>
    </row>
    <row r="7" spans="1:34" s="222" customFormat="1" ht="15.75" customHeight="1" thickBot="1" x14ac:dyDescent="0.3">
      <c r="A7" s="386"/>
      <c r="B7" s="387"/>
      <c r="C7" s="387"/>
      <c r="D7" s="387"/>
      <c r="E7" s="387"/>
      <c r="F7" s="387"/>
      <c r="G7" s="387"/>
      <c r="H7" s="388"/>
      <c r="I7" s="207"/>
      <c r="J7" s="207"/>
      <c r="K7" s="207"/>
      <c r="L7" s="207"/>
      <c r="M7" s="207"/>
      <c r="N7" s="207"/>
      <c r="O7" s="207"/>
      <c r="P7" s="207"/>
      <c r="Q7" s="207"/>
      <c r="R7" s="207"/>
      <c r="S7" s="207"/>
      <c r="T7" s="207"/>
      <c r="U7" s="207"/>
      <c r="V7" s="207"/>
      <c r="W7" s="207"/>
      <c r="X7" s="207"/>
    </row>
    <row r="8" spans="1:34" s="222" customFormat="1" ht="36" customHeight="1" thickBot="1" x14ac:dyDescent="0.3">
      <c r="A8" s="223" t="s">
        <v>10</v>
      </c>
      <c r="B8" s="224" t="s">
        <v>226</v>
      </c>
      <c r="C8" s="224" t="s">
        <v>227</v>
      </c>
      <c r="D8" s="224" t="s">
        <v>228</v>
      </c>
      <c r="E8" s="224" t="s">
        <v>229</v>
      </c>
      <c r="F8" s="224" t="s">
        <v>230</v>
      </c>
      <c r="G8" s="224" t="s">
        <v>231</v>
      </c>
      <c r="H8" s="225" t="s">
        <v>232</v>
      </c>
      <c r="I8" s="207"/>
      <c r="J8" s="207"/>
      <c r="K8" s="207"/>
      <c r="L8" s="207"/>
      <c r="M8" s="207"/>
      <c r="N8" s="207"/>
      <c r="O8" s="207"/>
      <c r="P8" s="207"/>
      <c r="Q8" s="207"/>
      <c r="R8" s="207"/>
      <c r="S8" s="207"/>
      <c r="T8" s="207"/>
      <c r="U8" s="207"/>
      <c r="V8" s="207"/>
      <c r="W8" s="207"/>
      <c r="X8" s="207"/>
    </row>
    <row r="9" spans="1:34" ht="130.5" customHeight="1" x14ac:dyDescent="0.25">
      <c r="A9" s="113">
        <v>1</v>
      </c>
      <c r="B9" s="151" t="s">
        <v>233</v>
      </c>
      <c r="C9" s="114" t="s">
        <v>234</v>
      </c>
      <c r="D9" s="151" t="s">
        <v>235</v>
      </c>
      <c r="E9" s="151">
        <v>4</v>
      </c>
      <c r="F9" s="151">
        <v>4</v>
      </c>
      <c r="G9" s="151">
        <f t="shared" ref="G9:G26" si="0">E9*F9</f>
        <v>16</v>
      </c>
      <c r="H9" s="152" t="str">
        <f t="shared" ref="H9:H50" si="1">IF(OR(AND(E9=1,F9=1),AND(E9=2,F9=1),AND(E9=3,F9=1),AND(E9=1,F9=2),AND(E9=2,F9=2)),"ZONA RIESGO BAJA",IF(OR(AND(E9=4,F9=1),AND(E9=3,F9=2),AND(E9=2,F9=3),AND(E9=1,F9=3)),"ZONA RIESGO MODERADO",IF(OR(AND(E9=5,F9=1),AND(E9=5,F9=2),AND(E9=4,F9=2),AND(E9=4,F9=3),AND(E9=3,F9=3),AND(E9=2,F9=4),AND(E9=1,F9=4),AND(E9=1,F9=5)),"ZONA RIESGO ALTO",IF(OR(AND(E9=5,F9=3),AND(E9=5,F9=4),AND(E9=5,F9=5),AND(E9=4,F9=4),AND(E9=4,F9=5),AND(E9=3,F9=4),AND(E9=3,F9=5),AND(E9=2,F9=5)),"ZONA RIESGO EXTREMO",0))))</f>
        <v>ZONA RIESGO EXTREMO</v>
      </c>
      <c r="I9" s="1"/>
      <c r="J9" s="1"/>
      <c r="K9" s="1"/>
      <c r="L9" s="1"/>
      <c r="M9" s="1"/>
      <c r="N9" s="1"/>
      <c r="O9" s="1"/>
      <c r="P9" s="1"/>
      <c r="Q9" s="1"/>
      <c r="R9" s="1"/>
      <c r="S9" s="1"/>
      <c r="T9" s="1"/>
      <c r="U9" s="1"/>
      <c r="V9" s="1"/>
      <c r="W9" s="1"/>
      <c r="X9" s="1"/>
    </row>
    <row r="10" spans="1:34" ht="207" customHeight="1" x14ac:dyDescent="0.25">
      <c r="A10" s="115">
        <v>2</v>
      </c>
      <c r="B10" s="145" t="s">
        <v>233</v>
      </c>
      <c r="C10" s="116" t="s">
        <v>236</v>
      </c>
      <c r="D10" s="145" t="s">
        <v>237</v>
      </c>
      <c r="E10" s="145">
        <v>3</v>
      </c>
      <c r="F10" s="145">
        <v>4</v>
      </c>
      <c r="G10" s="145">
        <f t="shared" si="0"/>
        <v>12</v>
      </c>
      <c r="H10" s="117" t="str">
        <f t="shared" si="1"/>
        <v>ZONA RIESGO EXTREMO</v>
      </c>
      <c r="I10" s="1"/>
      <c r="J10" s="1"/>
      <c r="K10" s="1"/>
      <c r="L10" s="1"/>
      <c r="M10" s="1"/>
      <c r="N10" s="1"/>
      <c r="O10" s="1"/>
      <c r="P10" s="1"/>
      <c r="Q10" s="1"/>
      <c r="R10" s="1"/>
      <c r="S10" s="1"/>
      <c r="T10" s="1"/>
      <c r="U10" s="1"/>
      <c r="V10" s="1"/>
      <c r="W10" s="1"/>
      <c r="X10" s="1"/>
    </row>
    <row r="11" spans="1:34" ht="165" x14ac:dyDescent="0.25">
      <c r="A11" s="115">
        <v>3</v>
      </c>
      <c r="B11" s="145" t="s">
        <v>233</v>
      </c>
      <c r="C11" s="116" t="s">
        <v>238</v>
      </c>
      <c r="D11" s="145" t="s">
        <v>239</v>
      </c>
      <c r="E11" s="145">
        <v>3</v>
      </c>
      <c r="F11" s="145">
        <v>4</v>
      </c>
      <c r="G11" s="145">
        <f t="shared" si="0"/>
        <v>12</v>
      </c>
      <c r="H11" s="117" t="str">
        <f t="shared" si="1"/>
        <v>ZONA RIESGO EXTREMO</v>
      </c>
      <c r="I11" s="1"/>
      <c r="J11" s="1"/>
      <c r="K11" s="1"/>
      <c r="L11" s="1"/>
      <c r="M11" s="1"/>
      <c r="N11" s="1"/>
      <c r="O11" s="1"/>
      <c r="P11" s="1"/>
      <c r="Q11" s="1"/>
      <c r="R11" s="1"/>
      <c r="S11" s="1"/>
      <c r="T11" s="1"/>
      <c r="U11" s="1"/>
      <c r="V11" s="1"/>
      <c r="W11" s="1"/>
      <c r="X11" s="1"/>
    </row>
    <row r="12" spans="1:34" ht="60" x14ac:dyDescent="0.25">
      <c r="A12" s="115">
        <v>4</v>
      </c>
      <c r="B12" s="145" t="s">
        <v>233</v>
      </c>
      <c r="C12" s="116" t="s">
        <v>240</v>
      </c>
      <c r="D12" s="145" t="s">
        <v>241</v>
      </c>
      <c r="E12" s="145">
        <v>2</v>
      </c>
      <c r="F12" s="145">
        <v>4</v>
      </c>
      <c r="G12" s="145">
        <f t="shared" si="0"/>
        <v>8</v>
      </c>
      <c r="H12" s="117" t="str">
        <f t="shared" si="1"/>
        <v>ZONA RIESGO ALTO</v>
      </c>
      <c r="I12" s="1"/>
      <c r="J12" s="1"/>
      <c r="K12" s="1"/>
      <c r="L12" s="1"/>
      <c r="M12" s="1"/>
      <c r="N12" s="1"/>
      <c r="O12" s="1"/>
      <c r="P12" s="1"/>
      <c r="Q12" s="1"/>
      <c r="R12" s="1"/>
      <c r="S12" s="1"/>
      <c r="T12" s="1"/>
      <c r="U12" s="1"/>
      <c r="V12" s="1"/>
      <c r="W12" s="1"/>
      <c r="X12" s="1"/>
    </row>
    <row r="13" spans="1:34" ht="45" x14ac:dyDescent="0.25">
      <c r="A13" s="115">
        <v>5</v>
      </c>
      <c r="B13" s="145" t="s">
        <v>233</v>
      </c>
      <c r="C13" s="116" t="s">
        <v>242</v>
      </c>
      <c r="D13" s="145" t="s">
        <v>243</v>
      </c>
      <c r="E13" s="145">
        <v>2</v>
      </c>
      <c r="F13" s="145">
        <v>4</v>
      </c>
      <c r="G13" s="145">
        <f t="shared" si="0"/>
        <v>8</v>
      </c>
      <c r="H13" s="117" t="str">
        <f t="shared" si="1"/>
        <v>ZONA RIESGO ALTO</v>
      </c>
      <c r="I13" s="1"/>
      <c r="J13" s="1"/>
      <c r="K13" s="1"/>
      <c r="L13" s="1"/>
      <c r="M13" s="1"/>
      <c r="N13" s="1"/>
      <c r="O13" s="1"/>
      <c r="P13" s="1"/>
      <c r="Q13" s="1"/>
      <c r="R13" s="1"/>
      <c r="S13" s="1"/>
      <c r="T13" s="1"/>
      <c r="U13" s="1"/>
      <c r="V13" s="1"/>
      <c r="W13" s="1"/>
      <c r="X13" s="1"/>
    </row>
    <row r="14" spans="1:34" ht="60" x14ac:dyDescent="0.25">
      <c r="A14" s="115">
        <v>6</v>
      </c>
      <c r="B14" s="145" t="s">
        <v>233</v>
      </c>
      <c r="C14" s="116" t="s">
        <v>244</v>
      </c>
      <c r="D14" s="145" t="s">
        <v>245</v>
      </c>
      <c r="E14" s="145">
        <v>3</v>
      </c>
      <c r="F14" s="145">
        <v>3</v>
      </c>
      <c r="G14" s="145">
        <f t="shared" si="0"/>
        <v>9</v>
      </c>
      <c r="H14" s="117" t="str">
        <f t="shared" si="1"/>
        <v>ZONA RIESGO ALTO</v>
      </c>
      <c r="I14" s="1"/>
      <c r="J14" s="1"/>
      <c r="K14" s="1"/>
      <c r="L14" s="1"/>
      <c r="M14" s="1"/>
      <c r="N14" s="1"/>
      <c r="O14" s="1"/>
      <c r="P14" s="1"/>
      <c r="Q14" s="1"/>
      <c r="R14" s="1"/>
      <c r="S14" s="1"/>
      <c r="T14" s="1"/>
      <c r="U14" s="1"/>
      <c r="V14" s="1"/>
      <c r="W14" s="1"/>
      <c r="X14" s="1"/>
    </row>
    <row r="15" spans="1:34" ht="30" x14ac:dyDescent="0.25">
      <c r="A15" s="115">
        <v>7</v>
      </c>
      <c r="B15" s="145" t="s">
        <v>233</v>
      </c>
      <c r="C15" s="116" t="s">
        <v>246</v>
      </c>
      <c r="D15" s="145" t="s">
        <v>247</v>
      </c>
      <c r="E15" s="145">
        <v>1</v>
      </c>
      <c r="F15" s="145">
        <v>4</v>
      </c>
      <c r="G15" s="145">
        <f t="shared" si="0"/>
        <v>4</v>
      </c>
      <c r="H15" s="117" t="str">
        <f t="shared" si="1"/>
        <v>ZONA RIESGO ALTO</v>
      </c>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45" x14ac:dyDescent="0.25">
      <c r="A16" s="115">
        <v>8</v>
      </c>
      <c r="B16" s="145" t="s">
        <v>233</v>
      </c>
      <c r="C16" s="116" t="s">
        <v>248</v>
      </c>
      <c r="D16" s="145" t="s">
        <v>249</v>
      </c>
      <c r="E16" s="145">
        <v>1</v>
      </c>
      <c r="F16" s="145">
        <v>4</v>
      </c>
      <c r="G16" s="145">
        <f t="shared" si="0"/>
        <v>4</v>
      </c>
      <c r="H16" s="117" t="str">
        <f t="shared" si="1"/>
        <v>ZONA RIESGO ALTO</v>
      </c>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ht="45" x14ac:dyDescent="0.25">
      <c r="A17" s="115">
        <v>9</v>
      </c>
      <c r="B17" s="145" t="s">
        <v>233</v>
      </c>
      <c r="C17" s="116" t="s">
        <v>250</v>
      </c>
      <c r="D17" s="145" t="s">
        <v>251</v>
      </c>
      <c r="E17" s="145">
        <v>1</v>
      </c>
      <c r="F17" s="145">
        <v>4</v>
      </c>
      <c r="G17" s="145">
        <f t="shared" si="0"/>
        <v>4</v>
      </c>
      <c r="H17" s="145" t="str">
        <f t="shared" si="1"/>
        <v>ZONA RIESGO ALTO</v>
      </c>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ht="60" x14ac:dyDescent="0.25">
      <c r="A18" s="118">
        <v>10</v>
      </c>
      <c r="B18" s="145" t="s">
        <v>233</v>
      </c>
      <c r="C18" s="119" t="s">
        <v>252</v>
      </c>
      <c r="D18" s="145" t="s">
        <v>253</v>
      </c>
      <c r="E18" s="145">
        <v>2</v>
      </c>
      <c r="F18" s="145">
        <v>4</v>
      </c>
      <c r="G18" s="145">
        <f t="shared" si="0"/>
        <v>8</v>
      </c>
      <c r="H18" s="145" t="str">
        <f t="shared" si="1"/>
        <v>ZONA RIESGO ALTO</v>
      </c>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ht="42.75" x14ac:dyDescent="0.25">
      <c r="A19" s="145">
        <v>11</v>
      </c>
      <c r="B19" s="145" t="s">
        <v>233</v>
      </c>
      <c r="C19" s="119" t="s">
        <v>254</v>
      </c>
      <c r="D19" s="120" t="s">
        <v>255</v>
      </c>
      <c r="E19" s="120">
        <v>1</v>
      </c>
      <c r="F19" s="120">
        <v>4</v>
      </c>
      <c r="G19" s="145">
        <f t="shared" si="0"/>
        <v>4</v>
      </c>
      <c r="H19" s="145" t="str">
        <f t="shared" si="1"/>
        <v>ZONA RIESGO ALTO</v>
      </c>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ht="45" x14ac:dyDescent="0.25">
      <c r="A20" s="145">
        <v>12</v>
      </c>
      <c r="B20" s="145" t="s">
        <v>256</v>
      </c>
      <c r="C20" s="116" t="s">
        <v>257</v>
      </c>
      <c r="D20" s="145" t="s">
        <v>258</v>
      </c>
      <c r="E20" s="145">
        <v>4</v>
      </c>
      <c r="F20" s="145">
        <v>4</v>
      </c>
      <c r="G20" s="3">
        <f t="shared" si="0"/>
        <v>16</v>
      </c>
      <c r="H20" s="145" t="str">
        <f t="shared" si="1"/>
        <v>ZONA RIESGO EXTREMO</v>
      </c>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ht="45" x14ac:dyDescent="0.25">
      <c r="A21" s="145">
        <v>13</v>
      </c>
      <c r="B21" s="145" t="s">
        <v>256</v>
      </c>
      <c r="C21" s="116" t="s">
        <v>259</v>
      </c>
      <c r="D21" s="145" t="s">
        <v>260</v>
      </c>
      <c r="E21" s="145">
        <v>2</v>
      </c>
      <c r="F21" s="145">
        <v>4</v>
      </c>
      <c r="G21" s="3">
        <f t="shared" si="0"/>
        <v>8</v>
      </c>
      <c r="H21" s="145" t="str">
        <f t="shared" si="1"/>
        <v>ZONA RIESGO ALTO</v>
      </c>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120" x14ac:dyDescent="0.25">
      <c r="A22" s="145">
        <v>14</v>
      </c>
      <c r="B22" s="145" t="s">
        <v>261</v>
      </c>
      <c r="C22" s="116" t="s">
        <v>262</v>
      </c>
      <c r="D22" s="145" t="s">
        <v>263</v>
      </c>
      <c r="E22" s="145">
        <v>4</v>
      </c>
      <c r="F22" s="145">
        <v>4</v>
      </c>
      <c r="G22" s="3">
        <f t="shared" si="0"/>
        <v>16</v>
      </c>
      <c r="H22" s="145" t="str">
        <f t="shared" si="1"/>
        <v>ZONA RIESGO EXTREMO</v>
      </c>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ht="135" x14ac:dyDescent="0.25">
      <c r="A23" s="145">
        <v>15</v>
      </c>
      <c r="B23" s="145" t="s">
        <v>264</v>
      </c>
      <c r="C23" s="119" t="s">
        <v>265</v>
      </c>
      <c r="D23" s="146" t="s">
        <v>266</v>
      </c>
      <c r="E23" s="146">
        <v>3</v>
      </c>
      <c r="F23" s="146">
        <v>3</v>
      </c>
      <c r="G23" s="3">
        <f t="shared" si="0"/>
        <v>9</v>
      </c>
      <c r="H23" s="145" t="str">
        <f t="shared" si="1"/>
        <v>ZONA RIESGO ALTO</v>
      </c>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ht="75" x14ac:dyDescent="0.25">
      <c r="A24" s="145">
        <v>16</v>
      </c>
      <c r="B24" s="145" t="s">
        <v>256</v>
      </c>
      <c r="C24" s="121" t="s">
        <v>267</v>
      </c>
      <c r="D24" s="145" t="s">
        <v>268</v>
      </c>
      <c r="E24" s="145">
        <v>1</v>
      </c>
      <c r="F24" s="145">
        <v>3</v>
      </c>
      <c r="G24" s="3">
        <f t="shared" si="0"/>
        <v>3</v>
      </c>
      <c r="H24" s="145" t="str">
        <f t="shared" si="1"/>
        <v>ZONA RIESGO MODERADO</v>
      </c>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ht="30" x14ac:dyDescent="0.25">
      <c r="A25" s="145">
        <v>17</v>
      </c>
      <c r="B25" s="145" t="s">
        <v>233</v>
      </c>
      <c r="C25" s="116" t="s">
        <v>269</v>
      </c>
      <c r="D25" s="145" t="s">
        <v>268</v>
      </c>
      <c r="E25" s="145">
        <v>1</v>
      </c>
      <c r="F25" s="145">
        <v>3</v>
      </c>
      <c r="G25" s="3">
        <f t="shared" si="0"/>
        <v>3</v>
      </c>
      <c r="H25" s="145" t="str">
        <f t="shared" si="1"/>
        <v>ZONA RIESGO MODERADO</v>
      </c>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45" x14ac:dyDescent="0.25">
      <c r="A26" s="145">
        <v>18</v>
      </c>
      <c r="B26" s="145" t="s">
        <v>256</v>
      </c>
      <c r="C26" s="121" t="s">
        <v>270</v>
      </c>
      <c r="D26" s="122" t="s">
        <v>271</v>
      </c>
      <c r="E26" s="145">
        <v>3</v>
      </c>
      <c r="F26" s="145">
        <v>2</v>
      </c>
      <c r="G26" s="3">
        <f t="shared" si="0"/>
        <v>6</v>
      </c>
      <c r="H26" s="145" t="str">
        <f t="shared" si="1"/>
        <v>ZONA RIESGO MODERADO</v>
      </c>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60" x14ac:dyDescent="0.25">
      <c r="A27" s="145">
        <v>19</v>
      </c>
      <c r="B27" s="145" t="s">
        <v>233</v>
      </c>
      <c r="C27" s="121" t="s">
        <v>272</v>
      </c>
      <c r="D27" s="123" t="s">
        <v>273</v>
      </c>
      <c r="E27" s="145">
        <v>2</v>
      </c>
      <c r="F27" s="145">
        <v>2</v>
      </c>
      <c r="G27" s="3">
        <f t="shared" ref="G27:G38" si="2">E27*F27</f>
        <v>4</v>
      </c>
      <c r="H27" s="145" t="str">
        <f>IF(OR(AND(E27=1,F27=1),AND(E27=2,F27=1),AND(E27=3,F27=1),AND(E27=1,F27=2),AND(E27=2,F27=2)),"ZONA RIESGO BAJA",IF(OR(AND(E27=4,F27=1),AND(E27=3,F27=2),AND(E27=2,F27=3),AND(E27=1,F27=3)),"ZONA RIESGO MODERADO",IF(OR(AND(E27=5,F27=1),AND(E27=5,F27=2),AND(E27=4,F27=2),AND(E27=4,F27=3),AND(E27=3,F27=3),AND(E27=2,F27=4),AND(E27=1,F27=4),AND(E27=1,F27=5)),"ZONA RIESGO ALTO",IF(OR(AND(E27=5,F27=3),AND(E27=5,F27=4),AND(E27=5,F27=5),AND(E27=4,F27=4),AND(E27=4,F27=5),AND(E27=3,F27=4),AND(E27=3,F27=5),AND(E27=2,F27=5)),"ZONA RIESGO EXTREMO",0))))</f>
        <v>ZONA RIESGO BAJA</v>
      </c>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ht="66.75" customHeight="1" thickBot="1" x14ac:dyDescent="0.3">
      <c r="A28" s="145">
        <v>20</v>
      </c>
      <c r="B28" s="145" t="s">
        <v>233</v>
      </c>
      <c r="C28" s="116" t="s">
        <v>274</v>
      </c>
      <c r="D28" s="145" t="s">
        <v>275</v>
      </c>
      <c r="E28" s="145">
        <v>2</v>
      </c>
      <c r="F28" s="145">
        <v>4</v>
      </c>
      <c r="G28" s="145">
        <f t="shared" si="2"/>
        <v>8</v>
      </c>
      <c r="H28" s="145" t="str">
        <f>IF(OR(AND(E28=1,F28=1),AND(E28=2,F28=1),AND(E28=3,F28=1),AND(E28=1,F28=2),AND(E28=2,F28=2)),"ZONA RIESGO BAJA",IF(OR(AND(E28=4,F28=1),AND(E28=3,F28=2),AND(E28=2,F28=3),AND(E28=1,F28=3)),"ZONA RIESGO MODERADO",IF(OR(AND(E28=5,F28=1),AND(E28=5,F28=2),AND(E28=4,F28=2),AND(E28=4,F28=3),AND(E28=3,F28=3),AND(E28=2,F28=4),AND(E28=1,F28=4),AND(E28=1,F28=5)),"ZONA RIESGO ALTO",IF(OR(AND(E28=5,F28=3),AND(E28=5,F28=4),AND(E28=5,F28=5),AND(E28=4,F28=4),AND(E28=4,F28=5),AND(E28=3,F28=4),AND(E28=3,F28=5),AND(E28=2,F28=5)),"ZONA RIESGO EXTREMO",0))))</f>
        <v>ZONA RIESGO ALTO</v>
      </c>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34.5" customHeight="1" thickBot="1" x14ac:dyDescent="0.3">
      <c r="A29" s="145">
        <v>21</v>
      </c>
      <c r="B29" s="145" t="s">
        <v>233</v>
      </c>
      <c r="C29" s="116" t="s">
        <v>276</v>
      </c>
      <c r="D29" s="145" t="s">
        <v>277</v>
      </c>
      <c r="E29" s="145">
        <v>1</v>
      </c>
      <c r="F29" s="145">
        <v>2</v>
      </c>
      <c r="G29" s="145">
        <f t="shared" si="2"/>
        <v>2</v>
      </c>
      <c r="H29" s="152" t="str">
        <f t="shared" si="1"/>
        <v>ZONA RIESGO BAJA</v>
      </c>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ht="65.25" customHeight="1" thickBot="1" x14ac:dyDescent="0.3">
      <c r="A30" s="145">
        <v>22</v>
      </c>
      <c r="B30" s="145" t="s">
        <v>256</v>
      </c>
      <c r="C30" s="116" t="s">
        <v>278</v>
      </c>
      <c r="D30" s="145" t="s">
        <v>279</v>
      </c>
      <c r="E30" s="145">
        <v>2</v>
      </c>
      <c r="F30" s="145">
        <v>3</v>
      </c>
      <c r="G30" s="145">
        <f t="shared" si="2"/>
        <v>6</v>
      </c>
      <c r="H30" s="152" t="str">
        <f t="shared" si="1"/>
        <v>ZONA RIESGO MODERADO</v>
      </c>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ht="78.75" customHeight="1" thickBot="1" x14ac:dyDescent="0.3">
      <c r="A31" s="145">
        <v>23</v>
      </c>
      <c r="B31" s="145" t="s">
        <v>256</v>
      </c>
      <c r="C31" s="124" t="s">
        <v>280</v>
      </c>
      <c r="D31" s="125" t="s">
        <v>281</v>
      </c>
      <c r="E31" s="145">
        <v>3</v>
      </c>
      <c r="F31" s="145">
        <v>3</v>
      </c>
      <c r="G31" s="145">
        <f t="shared" si="2"/>
        <v>9</v>
      </c>
      <c r="H31" s="152" t="str">
        <f t="shared" si="1"/>
        <v>ZONA RIESGO ALTO</v>
      </c>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ht="44.25" customHeight="1" thickBot="1" x14ac:dyDescent="0.3">
      <c r="A32" s="145">
        <v>24</v>
      </c>
      <c r="B32" s="145" t="s">
        <v>256</v>
      </c>
      <c r="C32" s="124" t="s">
        <v>282</v>
      </c>
      <c r="D32" s="125" t="s">
        <v>283</v>
      </c>
      <c r="E32" s="145">
        <v>1</v>
      </c>
      <c r="F32" s="145">
        <v>5</v>
      </c>
      <c r="G32" s="145">
        <f t="shared" si="2"/>
        <v>5</v>
      </c>
      <c r="H32" s="152" t="str">
        <f t="shared" si="1"/>
        <v>ZONA RIESGO ALTO</v>
      </c>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8" customHeight="1" thickBot="1" x14ac:dyDescent="0.3">
      <c r="A33" s="145">
        <v>25</v>
      </c>
      <c r="B33" s="145" t="s">
        <v>233</v>
      </c>
      <c r="C33" s="116" t="s">
        <v>284</v>
      </c>
      <c r="D33" s="145" t="s">
        <v>285</v>
      </c>
      <c r="E33" s="145">
        <v>1</v>
      </c>
      <c r="F33" s="145">
        <v>1</v>
      </c>
      <c r="G33" s="145">
        <f t="shared" si="2"/>
        <v>1</v>
      </c>
      <c r="H33" s="152" t="str">
        <f t="shared" si="1"/>
        <v>ZONA RIESGO BAJA</v>
      </c>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28.5" customHeight="1" thickBot="1" x14ac:dyDescent="0.3">
      <c r="A34" s="145">
        <v>26</v>
      </c>
      <c r="B34" s="145" t="s">
        <v>233</v>
      </c>
      <c r="C34" s="116" t="s">
        <v>286</v>
      </c>
      <c r="D34" s="145" t="s">
        <v>285</v>
      </c>
      <c r="E34" s="145">
        <v>1</v>
      </c>
      <c r="F34" s="145">
        <v>1</v>
      </c>
      <c r="G34" s="145">
        <f t="shared" si="2"/>
        <v>1</v>
      </c>
      <c r="H34" s="152" t="str">
        <f t="shared" si="1"/>
        <v>ZONA RIESGO BAJA</v>
      </c>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41.25" customHeight="1" thickBot="1" x14ac:dyDescent="0.3">
      <c r="A35" s="145">
        <v>27</v>
      </c>
      <c r="B35" s="145" t="s">
        <v>233</v>
      </c>
      <c r="C35" s="116" t="s">
        <v>287</v>
      </c>
      <c r="D35" s="145" t="s">
        <v>288</v>
      </c>
      <c r="E35" s="145">
        <v>1</v>
      </c>
      <c r="F35" s="145">
        <v>1</v>
      </c>
      <c r="G35" s="145">
        <f t="shared" si="2"/>
        <v>1</v>
      </c>
      <c r="H35" s="152" t="str">
        <f t="shared" si="1"/>
        <v>ZONA RIESGO BAJA</v>
      </c>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59.25" customHeight="1" thickBot="1" x14ac:dyDescent="0.3">
      <c r="A36" s="145">
        <v>28</v>
      </c>
      <c r="B36" s="145" t="s">
        <v>233</v>
      </c>
      <c r="C36" s="116" t="s">
        <v>289</v>
      </c>
      <c r="D36" s="146" t="s">
        <v>290</v>
      </c>
      <c r="E36" s="145">
        <v>1</v>
      </c>
      <c r="F36" s="145">
        <v>1</v>
      </c>
      <c r="G36" s="145">
        <f t="shared" si="2"/>
        <v>1</v>
      </c>
      <c r="H36" s="152" t="str">
        <f t="shared" si="1"/>
        <v>ZONA RIESGO BAJA</v>
      </c>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50.25" customHeight="1" thickBot="1" x14ac:dyDescent="0.3">
      <c r="A37" s="145">
        <v>29</v>
      </c>
      <c r="B37" s="145" t="s">
        <v>233</v>
      </c>
      <c r="C37" s="126" t="s">
        <v>291</v>
      </c>
      <c r="D37" s="145" t="s">
        <v>292</v>
      </c>
      <c r="E37" s="145">
        <v>1</v>
      </c>
      <c r="F37" s="145">
        <v>1</v>
      </c>
      <c r="G37" s="145">
        <f t="shared" si="2"/>
        <v>1</v>
      </c>
      <c r="H37" s="152" t="str">
        <f t="shared" si="1"/>
        <v>ZONA RIESGO BAJA</v>
      </c>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42.75" customHeight="1" x14ac:dyDescent="0.25">
      <c r="A38" s="145">
        <v>30</v>
      </c>
      <c r="B38" s="145" t="s">
        <v>256</v>
      </c>
      <c r="C38" s="126" t="s">
        <v>293</v>
      </c>
      <c r="D38" s="145" t="s">
        <v>294</v>
      </c>
      <c r="E38" s="145">
        <v>1</v>
      </c>
      <c r="F38" s="145">
        <v>5</v>
      </c>
      <c r="G38" s="145">
        <f t="shared" si="2"/>
        <v>5</v>
      </c>
      <c r="H38" s="152" t="str">
        <f t="shared" si="1"/>
        <v>ZONA RIESGO ALTO</v>
      </c>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45" x14ac:dyDescent="0.25">
      <c r="A39" s="145">
        <v>31</v>
      </c>
      <c r="B39" s="145" t="s">
        <v>233</v>
      </c>
      <c r="C39" s="116" t="s">
        <v>295</v>
      </c>
      <c r="D39" s="145" t="s">
        <v>296</v>
      </c>
      <c r="E39" s="145">
        <v>1</v>
      </c>
      <c r="F39" s="145">
        <v>5</v>
      </c>
      <c r="G39" s="145">
        <f t="shared" ref="G39:G50" si="3">E39*F39</f>
        <v>5</v>
      </c>
      <c r="H39" s="145" t="str">
        <f t="shared" si="1"/>
        <v>ZONA RIESGO ALTO</v>
      </c>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48.75" customHeight="1" x14ac:dyDescent="0.25">
      <c r="A40" s="145">
        <v>32</v>
      </c>
      <c r="B40" s="146" t="s">
        <v>297</v>
      </c>
      <c r="C40" s="116" t="s">
        <v>609</v>
      </c>
      <c r="D40" s="145" t="s">
        <v>610</v>
      </c>
      <c r="E40" s="203">
        <v>3</v>
      </c>
      <c r="F40" s="203">
        <v>4</v>
      </c>
      <c r="G40" s="203">
        <f t="shared" si="3"/>
        <v>12</v>
      </c>
      <c r="H40" s="203" t="str">
        <f t="shared" si="1"/>
        <v>ZONA RIESGO EXTREMO</v>
      </c>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59.25" customHeight="1" x14ac:dyDescent="0.25">
      <c r="A41" s="145">
        <v>33</v>
      </c>
      <c r="B41" s="146" t="s">
        <v>256</v>
      </c>
      <c r="C41" s="127" t="s">
        <v>298</v>
      </c>
      <c r="D41" s="127" t="s">
        <v>299</v>
      </c>
      <c r="E41" s="145">
        <v>2</v>
      </c>
      <c r="F41" s="145">
        <v>2</v>
      </c>
      <c r="G41" s="145">
        <f t="shared" si="3"/>
        <v>4</v>
      </c>
      <c r="H41" s="145" t="str">
        <f t="shared" si="1"/>
        <v>ZONA RIESGO BAJA</v>
      </c>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03.5" customHeight="1" x14ac:dyDescent="0.25">
      <c r="A42" s="145">
        <v>34</v>
      </c>
      <c r="B42" s="146" t="s">
        <v>233</v>
      </c>
      <c r="C42" s="127" t="s">
        <v>300</v>
      </c>
      <c r="D42" s="127" t="s">
        <v>301</v>
      </c>
      <c r="E42" s="145">
        <v>3</v>
      </c>
      <c r="F42" s="145">
        <v>2</v>
      </c>
      <c r="G42" s="145">
        <f t="shared" si="3"/>
        <v>6</v>
      </c>
      <c r="H42" s="145" t="str">
        <f t="shared" si="1"/>
        <v>ZONA RIESGO MODERADO</v>
      </c>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10.25" customHeight="1" x14ac:dyDescent="0.25">
      <c r="A43" s="145">
        <v>35</v>
      </c>
      <c r="B43" s="146" t="s">
        <v>233</v>
      </c>
      <c r="C43" s="127" t="s">
        <v>302</v>
      </c>
      <c r="D43" s="127" t="s">
        <v>303</v>
      </c>
      <c r="E43" s="145">
        <v>3</v>
      </c>
      <c r="F43" s="145">
        <v>2</v>
      </c>
      <c r="G43" s="145">
        <f t="shared" si="3"/>
        <v>6</v>
      </c>
      <c r="H43" s="145" t="str">
        <f t="shared" si="1"/>
        <v>ZONA RIESGO MODERADO</v>
      </c>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90.75" customHeight="1" x14ac:dyDescent="0.25">
      <c r="A44" s="145">
        <v>36</v>
      </c>
      <c r="B44" s="146" t="s">
        <v>256</v>
      </c>
      <c r="C44" s="127" t="s">
        <v>304</v>
      </c>
      <c r="D44" s="127" t="s">
        <v>305</v>
      </c>
      <c r="E44" s="145">
        <v>3</v>
      </c>
      <c r="F44" s="145">
        <v>2</v>
      </c>
      <c r="G44" s="145">
        <f t="shared" si="3"/>
        <v>6</v>
      </c>
      <c r="H44" s="145" t="str">
        <f t="shared" si="1"/>
        <v>ZONA RIESGO MODERADO</v>
      </c>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14" x14ac:dyDescent="0.25">
      <c r="A45" s="145">
        <v>37</v>
      </c>
      <c r="B45" s="146" t="s">
        <v>256</v>
      </c>
      <c r="C45" s="127" t="s">
        <v>306</v>
      </c>
      <c r="D45" s="127" t="s">
        <v>307</v>
      </c>
      <c r="E45" s="145">
        <v>2</v>
      </c>
      <c r="F45" s="145">
        <v>2</v>
      </c>
      <c r="G45" s="145">
        <f t="shared" si="3"/>
        <v>4</v>
      </c>
      <c r="H45" s="145" t="str">
        <f t="shared" si="1"/>
        <v>ZONA RIESGO BAJA</v>
      </c>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51.5" customHeight="1" x14ac:dyDescent="0.25">
      <c r="A46" s="145">
        <v>38</v>
      </c>
      <c r="B46" s="146" t="s">
        <v>256</v>
      </c>
      <c r="C46" s="127" t="s">
        <v>308</v>
      </c>
      <c r="D46" s="127" t="s">
        <v>309</v>
      </c>
      <c r="E46" s="145">
        <v>2</v>
      </c>
      <c r="F46" s="145">
        <v>3</v>
      </c>
      <c r="G46" s="145">
        <f t="shared" si="3"/>
        <v>6</v>
      </c>
      <c r="H46" s="145" t="str">
        <f t="shared" si="1"/>
        <v>ZONA RIESGO MODERADO</v>
      </c>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99.75" x14ac:dyDescent="0.25">
      <c r="A47" s="153">
        <v>39</v>
      </c>
      <c r="B47" s="145" t="s">
        <v>233</v>
      </c>
      <c r="C47" s="128" t="s">
        <v>310</v>
      </c>
      <c r="D47" s="127" t="s">
        <v>311</v>
      </c>
      <c r="E47" s="145">
        <v>4</v>
      </c>
      <c r="F47" s="145">
        <v>3</v>
      </c>
      <c r="G47" s="145">
        <f t="shared" si="3"/>
        <v>12</v>
      </c>
      <c r="H47" s="145" t="str">
        <f t="shared" si="1"/>
        <v>ZONA RIESGO ALTO</v>
      </c>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42.75" x14ac:dyDescent="0.25">
      <c r="A48" s="153">
        <v>40</v>
      </c>
      <c r="B48" s="145" t="s">
        <v>233</v>
      </c>
      <c r="C48" s="128" t="s">
        <v>605</v>
      </c>
      <c r="D48" s="127" t="s">
        <v>597</v>
      </c>
      <c r="E48" s="145">
        <v>1</v>
      </c>
      <c r="F48" s="145">
        <v>5</v>
      </c>
      <c r="G48" s="145">
        <f t="shared" si="3"/>
        <v>5</v>
      </c>
      <c r="H48" s="145" t="str">
        <f t="shared" si="1"/>
        <v>ZONA RIESGO ALTO</v>
      </c>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28.5" x14ac:dyDescent="0.25">
      <c r="A49" s="153">
        <v>41</v>
      </c>
      <c r="B49" s="145" t="s">
        <v>233</v>
      </c>
      <c r="C49" s="128" t="s">
        <v>598</v>
      </c>
      <c r="D49" s="127" t="s">
        <v>597</v>
      </c>
      <c r="E49" s="145">
        <v>1</v>
      </c>
      <c r="F49" s="145">
        <v>5</v>
      </c>
      <c r="G49" s="145">
        <f t="shared" si="3"/>
        <v>5</v>
      </c>
      <c r="H49" s="145" t="str">
        <f t="shared" si="1"/>
        <v>ZONA RIESGO ALTO</v>
      </c>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42.75" x14ac:dyDescent="0.25">
      <c r="A50" s="153">
        <v>42</v>
      </c>
      <c r="B50" s="145" t="s">
        <v>233</v>
      </c>
      <c r="C50" s="128" t="s">
        <v>599</v>
      </c>
      <c r="D50" s="127" t="s">
        <v>600</v>
      </c>
      <c r="E50" s="145">
        <v>1</v>
      </c>
      <c r="F50" s="145">
        <v>5</v>
      </c>
      <c r="G50" s="145">
        <f t="shared" si="3"/>
        <v>5</v>
      </c>
      <c r="H50" s="145" t="str">
        <f t="shared" si="1"/>
        <v>ZONA RIESGO ALTO</v>
      </c>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129"/>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129"/>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sheetData>
  <sheetProtection algorithmName="SHA-512" hashValue="2E/xaqb0QpJvSyb0rdeVaEw464yCq9MwmYJM1j/FUgTGmCM66GeAa+A/ej/t/z+OGifA4r9DswBGXo9fAOjelg==" saltValue="nRFedDKVWAcSRcghkLFRfA==" spinCount="100000" sheet="1" objects="1" scenarios="1"/>
  <mergeCells count="6">
    <mergeCell ref="A5:H7"/>
    <mergeCell ref="B1:F2"/>
    <mergeCell ref="B3:D4"/>
    <mergeCell ref="E3:F4"/>
    <mergeCell ref="G3:G4"/>
    <mergeCell ref="H3:H4"/>
  </mergeCells>
  <conditionalFormatting sqref="H9:H38">
    <cfRule type="containsText" dxfId="15" priority="13" operator="containsText" text="BAJA">
      <formula>NOT(ISERROR(SEARCH("BAJA",H9)))</formula>
    </cfRule>
    <cfRule type="containsText" dxfId="14" priority="14" operator="containsText" text="MODERADO">
      <formula>NOT(ISERROR(SEARCH("MODERADO",H9)))</formula>
    </cfRule>
    <cfRule type="containsText" dxfId="13" priority="15" operator="containsText" text="ZONA RIESGO ALTO">
      <formula>NOT(ISERROR(SEARCH("ZONA RIESGO ALTO",H9)))</formula>
    </cfRule>
    <cfRule type="containsText" dxfId="12" priority="16" operator="containsText" text="EXTREMO">
      <formula>NOT(ISERROR(SEARCH("EXTREMO",H9)))</formula>
    </cfRule>
  </conditionalFormatting>
  <conditionalFormatting sqref="H39:H47">
    <cfRule type="containsText" dxfId="11" priority="9" operator="containsText" text="BAJA">
      <formula>NOT(ISERROR(SEARCH("BAJA",H39)))</formula>
    </cfRule>
    <cfRule type="containsText" dxfId="10" priority="10" operator="containsText" text="MODERADO">
      <formula>NOT(ISERROR(SEARCH("MODERADO",H39)))</formula>
    </cfRule>
    <cfRule type="containsText" dxfId="9" priority="11" operator="containsText" text="ZONA RIESGO ALTO">
      <formula>NOT(ISERROR(SEARCH("ZONA RIESGO ALTO",H39)))</formula>
    </cfRule>
    <cfRule type="containsText" dxfId="8" priority="12" operator="containsText" text="EXTREMO">
      <formula>NOT(ISERROR(SEARCH("EXTREMO",H39)))</formula>
    </cfRule>
  </conditionalFormatting>
  <conditionalFormatting sqref="H48:H50">
    <cfRule type="containsText" dxfId="7" priority="1" operator="containsText" text="BAJA">
      <formula>NOT(ISERROR(SEARCH("BAJA",H48)))</formula>
    </cfRule>
    <cfRule type="containsText" dxfId="6" priority="2" operator="containsText" text="MODERADO">
      <formula>NOT(ISERROR(SEARCH("MODERADO",H48)))</formula>
    </cfRule>
    <cfRule type="containsText" dxfId="5" priority="3" operator="containsText" text="ZONA RIESGO ALTO">
      <formula>NOT(ISERROR(SEARCH("ZONA RIESGO ALTO",H48)))</formula>
    </cfRule>
    <cfRule type="containsText" dxfId="4" priority="4" operator="containsText" text="EXTREMO">
      <formula>NOT(ISERROR(SEARCH("EXTREMO",H48)))</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3000000}">
          <x14:formula1>
            <xm:f>'TABLAS DE INFORMACIÓN'!$B$5:$B$15</xm:f>
          </x14:formula1>
          <xm:sqref>B9:B50</xm:sqref>
        </x14:dataValidation>
        <x14:dataValidation type="list" allowBlank="1" showInputMessage="1" showErrorMessage="1" xr:uid="{00000000-0002-0000-0300-000001000000}">
          <x14:formula1>
            <xm:f>'TABLAS DE INFORMACIÓN'!$H$5:$H$9</xm:f>
          </x14:formula1>
          <xm:sqref>F9:F50</xm:sqref>
        </x14:dataValidation>
        <x14:dataValidation type="list" allowBlank="1" showInputMessage="1" showErrorMessage="1" xr:uid="{00000000-0002-0000-0300-000002000000}">
          <x14:formula1>
            <xm:f>'TABLAS DE INFORMACIÓN'!$E$5:$E$9</xm:f>
          </x14:formula1>
          <xm:sqref>E9:E50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AG73"/>
  <sheetViews>
    <sheetView showZeros="0" topLeftCell="G1" zoomScale="80" zoomScaleNormal="80" workbookViewId="0">
      <selection activeCell="R3" sqref="R3:T4"/>
    </sheetView>
  </sheetViews>
  <sheetFormatPr baseColWidth="10" defaultColWidth="11.42578125" defaultRowHeight="15" x14ac:dyDescent="0.25"/>
  <cols>
    <col min="1" max="1" width="10.42578125" style="80" customWidth="1"/>
    <col min="2" max="2" width="17.42578125" style="80" customWidth="1"/>
    <col min="3" max="3" width="13.85546875" style="80" customWidth="1"/>
    <col min="4" max="4" width="11" style="80" customWidth="1"/>
    <col min="5" max="5" width="29.42578125" style="80" customWidth="1"/>
    <col min="6" max="6" width="46.140625" style="80" customWidth="1"/>
    <col min="7" max="7" width="12.28515625" style="80" customWidth="1"/>
    <col min="8" max="8" width="15" style="80" bestFit="1" customWidth="1"/>
    <col min="9" max="9" width="16.7109375" style="80" customWidth="1"/>
    <col min="10" max="10" width="15.42578125" style="80" customWidth="1"/>
    <col min="11" max="11" width="15.85546875" style="80" customWidth="1"/>
    <col min="12" max="12" width="21.42578125" style="80" customWidth="1"/>
    <col min="13" max="13" width="17.85546875" style="80" customWidth="1"/>
    <col min="14" max="14" width="17.85546875" style="112" customWidth="1"/>
    <col min="15" max="15" width="17.28515625" style="80" customWidth="1"/>
    <col min="16" max="16" width="17.140625" style="80" customWidth="1"/>
    <col min="17" max="17" width="18.28515625" style="80" customWidth="1"/>
    <col min="18" max="18" width="14.140625" style="80" customWidth="1"/>
    <col min="19" max="19" width="15.42578125" style="80" customWidth="1"/>
    <col min="20" max="20" width="40.28515625" style="80" hidden="1" customWidth="1"/>
    <col min="21" max="16384" width="11.42578125" style="80"/>
  </cols>
  <sheetData>
    <row r="1" spans="1:31" s="222" customFormat="1" ht="15" customHeight="1" thickBot="1" x14ac:dyDescent="0.3">
      <c r="A1" s="401"/>
      <c r="B1" s="401"/>
      <c r="C1" s="401"/>
      <c r="D1" s="401"/>
      <c r="E1" s="402"/>
      <c r="F1" s="361" t="s">
        <v>21</v>
      </c>
      <c r="G1" s="404"/>
      <c r="H1" s="404"/>
      <c r="I1" s="404"/>
      <c r="J1" s="404"/>
      <c r="K1" s="404"/>
      <c r="L1" s="404"/>
      <c r="M1" s="404"/>
      <c r="N1" s="362"/>
      <c r="O1" s="406" t="s">
        <v>621</v>
      </c>
      <c r="P1" s="407"/>
      <c r="Q1" s="407"/>
      <c r="R1" s="408" t="s">
        <v>312</v>
      </c>
      <c r="S1" s="408"/>
      <c r="T1" s="409"/>
      <c r="W1" s="207"/>
      <c r="X1" s="207"/>
      <c r="Y1" s="207"/>
      <c r="Z1" s="207"/>
      <c r="AA1" s="207"/>
      <c r="AB1" s="207"/>
      <c r="AC1" s="207"/>
      <c r="AD1" s="207"/>
      <c r="AE1" s="207"/>
    </row>
    <row r="2" spans="1:31" s="222" customFormat="1" ht="28.5" customHeight="1" thickBot="1" x14ac:dyDescent="0.3">
      <c r="A2" s="401"/>
      <c r="B2" s="401"/>
      <c r="C2" s="401"/>
      <c r="D2" s="401"/>
      <c r="E2" s="402"/>
      <c r="F2" s="363"/>
      <c r="G2" s="405"/>
      <c r="H2" s="405"/>
      <c r="I2" s="405"/>
      <c r="J2" s="405"/>
      <c r="K2" s="405"/>
      <c r="L2" s="405"/>
      <c r="M2" s="405"/>
      <c r="N2" s="364"/>
      <c r="O2" s="406" t="s">
        <v>622</v>
      </c>
      <c r="P2" s="407"/>
      <c r="Q2" s="407"/>
      <c r="R2" s="408">
        <v>15</v>
      </c>
      <c r="S2" s="408"/>
      <c r="T2" s="409"/>
      <c r="W2" s="207"/>
      <c r="X2" s="207"/>
      <c r="Y2" s="207"/>
      <c r="Z2" s="207"/>
      <c r="AA2" s="207"/>
      <c r="AB2" s="207"/>
      <c r="AC2" s="207"/>
      <c r="AD2" s="207"/>
      <c r="AE2" s="207"/>
    </row>
    <row r="3" spans="1:31" s="222" customFormat="1" ht="15" customHeight="1" x14ac:dyDescent="0.25">
      <c r="A3" s="401"/>
      <c r="B3" s="401"/>
      <c r="C3" s="401"/>
      <c r="D3" s="401"/>
      <c r="E3" s="402"/>
      <c r="F3" s="361" t="s">
        <v>566</v>
      </c>
      <c r="G3" s="376" t="s">
        <v>6</v>
      </c>
      <c r="H3" s="376"/>
      <c r="I3" s="376"/>
      <c r="J3" s="376"/>
      <c r="K3" s="376"/>
      <c r="L3" s="376"/>
      <c r="M3" s="376"/>
      <c r="N3" s="377"/>
      <c r="O3" s="361" t="s">
        <v>623</v>
      </c>
      <c r="P3" s="404"/>
      <c r="Q3" s="404"/>
      <c r="R3" s="410">
        <v>43496</v>
      </c>
      <c r="S3" s="410"/>
      <c r="T3" s="411"/>
      <c r="W3" s="207"/>
      <c r="X3" s="207"/>
      <c r="Y3" s="207"/>
      <c r="Z3" s="207"/>
      <c r="AA3" s="207"/>
      <c r="AB3" s="207"/>
      <c r="AC3" s="207"/>
      <c r="AD3" s="207"/>
      <c r="AE3" s="207"/>
    </row>
    <row r="4" spans="1:31" s="222" customFormat="1" ht="15.75" thickBot="1" x14ac:dyDescent="0.3">
      <c r="A4" s="403"/>
      <c r="B4" s="403"/>
      <c r="C4" s="403"/>
      <c r="D4" s="403"/>
      <c r="E4" s="368"/>
      <c r="F4" s="363"/>
      <c r="G4" s="378"/>
      <c r="H4" s="378"/>
      <c r="I4" s="378"/>
      <c r="J4" s="378"/>
      <c r="K4" s="378"/>
      <c r="L4" s="378"/>
      <c r="M4" s="378"/>
      <c r="N4" s="379"/>
      <c r="O4" s="363"/>
      <c r="P4" s="405"/>
      <c r="Q4" s="405"/>
      <c r="R4" s="412"/>
      <c r="S4" s="412"/>
      <c r="T4" s="413"/>
      <c r="W4" s="207"/>
      <c r="X4" s="207"/>
      <c r="Y4" s="207"/>
      <c r="Z4" s="207"/>
      <c r="AA4" s="207"/>
      <c r="AB4" s="207"/>
      <c r="AC4" s="207"/>
      <c r="AD4" s="207"/>
      <c r="AE4" s="207"/>
    </row>
    <row r="5" spans="1:31" s="222" customFormat="1" ht="15.75" customHeight="1" x14ac:dyDescent="0.25">
      <c r="A5" s="389" t="s">
        <v>313</v>
      </c>
      <c r="B5" s="390"/>
      <c r="C5" s="390"/>
      <c r="D5" s="390"/>
      <c r="E5" s="390"/>
      <c r="F5" s="390"/>
      <c r="G5" s="390"/>
      <c r="H5" s="390"/>
      <c r="I5" s="390"/>
      <c r="J5" s="390"/>
      <c r="K5" s="390"/>
      <c r="L5" s="390"/>
      <c r="M5" s="390"/>
      <c r="N5" s="390"/>
      <c r="O5" s="390"/>
      <c r="P5" s="390"/>
      <c r="Q5" s="390"/>
      <c r="R5" s="390"/>
      <c r="S5" s="390"/>
      <c r="T5" s="391"/>
      <c r="U5" s="207"/>
      <c r="V5" s="207"/>
      <c r="W5" s="207"/>
      <c r="X5" s="207"/>
      <c r="Y5" s="207"/>
      <c r="Z5" s="207"/>
      <c r="AA5" s="207"/>
      <c r="AB5" s="207"/>
      <c r="AC5" s="207"/>
      <c r="AD5" s="207"/>
      <c r="AE5" s="207"/>
    </row>
    <row r="6" spans="1:31" s="222" customFormat="1" ht="15.75" customHeight="1" thickBot="1" x14ac:dyDescent="0.3">
      <c r="A6" s="392"/>
      <c r="B6" s="393"/>
      <c r="C6" s="393"/>
      <c r="D6" s="393"/>
      <c r="E6" s="393"/>
      <c r="F6" s="393"/>
      <c r="G6" s="393"/>
      <c r="H6" s="393"/>
      <c r="I6" s="393"/>
      <c r="J6" s="393"/>
      <c r="K6" s="393"/>
      <c r="L6" s="393"/>
      <c r="M6" s="393"/>
      <c r="N6" s="393"/>
      <c r="O6" s="393"/>
      <c r="P6" s="393"/>
      <c r="Q6" s="393"/>
      <c r="R6" s="393"/>
      <c r="S6" s="393"/>
      <c r="T6" s="394"/>
      <c r="U6" s="207"/>
      <c r="V6" s="207"/>
      <c r="W6" s="207"/>
      <c r="X6" s="207"/>
      <c r="Y6" s="207"/>
      <c r="Z6" s="207"/>
      <c r="AA6" s="207"/>
      <c r="AB6" s="207"/>
      <c r="AC6" s="207"/>
      <c r="AD6" s="207"/>
      <c r="AE6" s="207"/>
    </row>
    <row r="7" spans="1:31" s="222" customFormat="1" ht="15.75" customHeight="1" thickBot="1" x14ac:dyDescent="0.3">
      <c r="A7" s="395" t="s">
        <v>314</v>
      </c>
      <c r="B7" s="396"/>
      <c r="C7" s="396"/>
      <c r="D7" s="396"/>
      <c r="E7" s="396"/>
      <c r="F7" s="396"/>
      <c r="G7" s="396"/>
      <c r="H7" s="396"/>
      <c r="I7" s="396"/>
      <c r="J7" s="396"/>
      <c r="K7" s="396"/>
      <c r="L7" s="396"/>
      <c r="M7" s="396"/>
      <c r="N7" s="397"/>
      <c r="O7" s="398" t="s">
        <v>315</v>
      </c>
      <c r="P7" s="399"/>
      <c r="Q7" s="399"/>
      <c r="R7" s="399"/>
      <c r="S7" s="399"/>
      <c r="T7" s="400"/>
      <c r="U7" s="207"/>
      <c r="V7" s="207"/>
      <c r="W7" s="207"/>
      <c r="X7" s="207"/>
      <c r="Y7" s="207"/>
      <c r="Z7" s="207"/>
      <c r="AA7" s="207"/>
      <c r="AB7" s="207"/>
      <c r="AC7" s="207"/>
      <c r="AD7" s="207"/>
      <c r="AE7" s="207"/>
    </row>
    <row r="8" spans="1:31" s="222" customFormat="1" ht="152.25" customHeight="1" x14ac:dyDescent="0.25">
      <c r="A8" s="226" t="s">
        <v>10</v>
      </c>
      <c r="B8" s="226" t="s">
        <v>145</v>
      </c>
      <c r="C8" s="226" t="s">
        <v>316</v>
      </c>
      <c r="D8" s="226" t="s">
        <v>317</v>
      </c>
      <c r="E8" s="226" t="s">
        <v>318</v>
      </c>
      <c r="F8" s="226" t="s">
        <v>319</v>
      </c>
      <c r="G8" s="226" t="s">
        <v>320</v>
      </c>
      <c r="H8" s="226" t="s">
        <v>321</v>
      </c>
      <c r="I8" s="226" t="s">
        <v>322</v>
      </c>
      <c r="J8" s="226" t="s">
        <v>323</v>
      </c>
      <c r="K8" s="226" t="s">
        <v>324</v>
      </c>
      <c r="L8" s="226" t="s">
        <v>325</v>
      </c>
      <c r="M8" s="226" t="s">
        <v>326</v>
      </c>
      <c r="N8" s="227" t="s">
        <v>327</v>
      </c>
      <c r="O8" s="228" t="s">
        <v>328</v>
      </c>
      <c r="P8" s="228" t="s">
        <v>329</v>
      </c>
      <c r="Q8" s="228" t="s">
        <v>330</v>
      </c>
      <c r="R8" s="228" t="s">
        <v>331</v>
      </c>
      <c r="S8" s="228" t="s">
        <v>332</v>
      </c>
      <c r="T8" s="229" t="s">
        <v>333</v>
      </c>
      <c r="U8" s="207"/>
      <c r="V8" s="207"/>
      <c r="W8" s="207"/>
      <c r="X8" s="207"/>
      <c r="Y8" s="207"/>
      <c r="Z8" s="207"/>
      <c r="AA8" s="207"/>
      <c r="AB8" s="207"/>
      <c r="AC8" s="207"/>
      <c r="AD8" s="207"/>
      <c r="AE8" s="207"/>
    </row>
    <row r="9" spans="1:31" ht="130.5" customHeight="1" x14ac:dyDescent="0.25">
      <c r="A9" s="418">
        <v>1</v>
      </c>
      <c r="B9" s="423" t="s">
        <v>150</v>
      </c>
      <c r="C9" s="81">
        <v>1</v>
      </c>
      <c r="D9" s="81" t="s">
        <v>334</v>
      </c>
      <c r="E9" s="81" t="s">
        <v>335</v>
      </c>
      <c r="F9" s="81" t="s">
        <v>36</v>
      </c>
      <c r="G9" s="81" t="s">
        <v>336</v>
      </c>
      <c r="H9" s="81" t="s">
        <v>337</v>
      </c>
      <c r="I9" s="81" t="s">
        <v>338</v>
      </c>
      <c r="J9" s="81" t="s">
        <v>339</v>
      </c>
      <c r="K9" s="81" t="s">
        <v>340</v>
      </c>
      <c r="L9" s="81" t="s">
        <v>341</v>
      </c>
      <c r="M9" s="81" t="s">
        <v>338</v>
      </c>
      <c r="N9" s="414" t="s">
        <v>40</v>
      </c>
      <c r="O9" s="160">
        <f>SUM(IF('VALORACIÓN DE CONTROL DE RIESGO'!G9="Preventivo",15,IF('VALORACIÓN DE CONTROL DE RIESGO'!G9="Detectivo",10,0)),IF('VALORACIÓN DE CONTROL DE RIESGO'!H9="Asignado",15,0),IF('VALORACIÓN DE CONTROL DE RIESGO'!I9="Adecuada",15,0),IF('VALORACIÓN DE CONTROL DE RIESGO'!J9="Completa",10,IF('VALORACIÓN DE CONTROL DE RIESGO'!J9="Incompleta",5,0)),IF('VALORACIÓN DE CONTROL DE RIESGO'!K9="SI",15,0),IF('VALORACIÓN DE CONTROL DE RIESGO'!L9="Se investigan y se resuelven oportunamente",15,0),IF('VALORACIÓN DE CONTROL DE RIESGO'!M9="Adecuada",15,0))</f>
        <v>100</v>
      </c>
      <c r="P9" s="81" t="str">
        <f>IF(O9&gt;=96,"Fuerte",IF(AND(O9&gt;=86,O9&lt;=95),"Moderado",IF(AND(O9&lt;=85,O9&gt;=0),"Debil","")))</f>
        <v>Fuerte</v>
      </c>
      <c r="Q9" s="81" t="s">
        <v>349</v>
      </c>
      <c r="R9" s="81" t="str">
        <f>IF(AND(P9="Fuerte",Q9="Fuerte"),"Fuerte",IF(AND(P9="Fuerte",Q9="Moderado"),"Moderado",IF(AND(P9="Fuerte",Q9="Debil"),"Debil",IF(AND(P9="Moderado",Q9="Fuerte"),"Moderado",IF(AND(P9="Moderado",Q9="Moderado"),"Moderado",IF(AND(P9="Moderado",Q9="Debil"),"Debil",IF(AND(P9="Debil",Q9="Fuerte"),"Debil",IF(AND(P9="Debil",Q9="Moderado"),"Debil",IF(AND(P9="Debil",Q9="Debil"),"Debil","")))))))))</f>
        <v>Fuerte</v>
      </c>
      <c r="S9" s="82" t="str">
        <f>IF(R9="","",IF(R9="Fuerte","NO","SI"))</f>
        <v>NO</v>
      </c>
      <c r="T9" s="81" t="s">
        <v>343</v>
      </c>
      <c r="U9" s="1"/>
      <c r="V9" s="1"/>
      <c r="W9" s="1"/>
      <c r="X9" s="1"/>
      <c r="Y9" s="1"/>
      <c r="Z9" s="1"/>
      <c r="AA9" s="1"/>
      <c r="AB9" s="1"/>
      <c r="AC9" s="1"/>
      <c r="AD9" s="1"/>
      <c r="AE9" s="1"/>
    </row>
    <row r="10" spans="1:31" ht="161.25" customHeight="1" x14ac:dyDescent="0.25">
      <c r="A10" s="419"/>
      <c r="B10" s="424"/>
      <c r="C10" s="81">
        <v>2</v>
      </c>
      <c r="D10" s="81" t="s">
        <v>334</v>
      </c>
      <c r="E10" s="81" t="s">
        <v>344</v>
      </c>
      <c r="F10" s="81" t="s">
        <v>345</v>
      </c>
      <c r="G10" s="81" t="s">
        <v>336</v>
      </c>
      <c r="H10" s="81" t="s">
        <v>337</v>
      </c>
      <c r="I10" s="81" t="s">
        <v>338</v>
      </c>
      <c r="J10" s="81" t="s">
        <v>339</v>
      </c>
      <c r="K10" s="81" t="s">
        <v>340</v>
      </c>
      <c r="L10" s="81" t="s">
        <v>341</v>
      </c>
      <c r="M10" s="81" t="s">
        <v>338</v>
      </c>
      <c r="N10" s="414"/>
      <c r="O10" s="160">
        <f>SUM(IF('VALORACIÓN DE CONTROL DE RIESGO'!G10="Preventivo",15,IF('VALORACIÓN DE CONTROL DE RIESGO'!G10="Detectivo",10,0)),IF('VALORACIÓN DE CONTROL DE RIESGO'!H10="Asignado",15,0),IF('VALORACIÓN DE CONTROL DE RIESGO'!I10="Adecuada",15,0),IF('VALORACIÓN DE CONTROL DE RIESGO'!J10="Completa",10,IF('VALORACIÓN DE CONTROL DE RIESGO'!J10="Incompleta",5,0)),IF('VALORACIÓN DE CONTROL DE RIESGO'!K10="SI",15,0),IF('VALORACIÓN DE CONTROL DE RIESGO'!L10="Se investigan y se resuelven oportunamente",15,0),IF('VALORACIÓN DE CONTROL DE RIESGO'!M10="Adecuada",15,0))</f>
        <v>100</v>
      </c>
      <c r="P10" s="81" t="str">
        <f t="shared" ref="P10:P56" si="0">IF(O10&gt;=96,"Fuerte",IF(AND(O10&gt;=86,O10&lt;=95),"Moderado",IF(AND(O10&lt;=85,O10&gt;=0),"Debil","")))</f>
        <v>Fuerte</v>
      </c>
      <c r="Q10" s="81" t="s">
        <v>349</v>
      </c>
      <c r="R10" s="81" t="str">
        <f t="shared" ref="R10:R56" si="1">IF(AND(P10="Fuerte",Q10="Fuerte"),"Fuerte",IF(AND(P10="Fuerte",Q10="Moderado"),"Moderado",IF(AND(P10="Fuerte",Q10="Debil"),"Debil",IF(AND(P10="Moderado",Q10="Fuerte"),"Moderado",IF(AND(P10="Moderado",Q10="Moderado"),"Moderado",IF(AND(P10="Moderado",Q10="Debil"),"Debil",IF(AND(P10="Debil",Q10="Fuerte"),"Debil",IF(AND(P10="Debil",Q10="Moderado"),"Debil",IF(AND(P10="Debil",Q10="Debil"),"Debil","")))))))))</f>
        <v>Fuerte</v>
      </c>
      <c r="S10" s="82" t="str">
        <f t="shared" ref="S10:S55" si="2">IF(R10="","",IF(R10="Fuerte","NO","SI"))</f>
        <v>NO</v>
      </c>
      <c r="T10" s="81" t="s">
        <v>343</v>
      </c>
      <c r="U10" s="1"/>
      <c r="V10" s="1"/>
      <c r="W10" s="1"/>
      <c r="X10" s="1"/>
      <c r="Y10" s="1"/>
      <c r="Z10" s="1"/>
      <c r="AA10" s="1"/>
      <c r="AB10" s="1"/>
      <c r="AC10" s="1"/>
      <c r="AD10" s="1"/>
      <c r="AE10" s="1"/>
    </row>
    <row r="11" spans="1:31" ht="132.75" customHeight="1" x14ac:dyDescent="0.25">
      <c r="A11" s="420">
        <v>2</v>
      </c>
      <c r="B11" s="425" t="s">
        <v>154</v>
      </c>
      <c r="C11" s="83">
        <v>1</v>
      </c>
      <c r="D11" s="83" t="s">
        <v>334</v>
      </c>
      <c r="E11" s="83" t="s">
        <v>346</v>
      </c>
      <c r="F11" s="83" t="s">
        <v>347</v>
      </c>
      <c r="G11" s="83" t="s">
        <v>336</v>
      </c>
      <c r="H11" s="83" t="s">
        <v>337</v>
      </c>
      <c r="I11" s="83" t="s">
        <v>338</v>
      </c>
      <c r="J11" s="83" t="s">
        <v>339</v>
      </c>
      <c r="K11" s="83" t="s">
        <v>340</v>
      </c>
      <c r="L11" s="83" t="s">
        <v>341</v>
      </c>
      <c r="M11" s="83" t="s">
        <v>338</v>
      </c>
      <c r="N11" s="415" t="s">
        <v>348</v>
      </c>
      <c r="O11" s="84">
        <f>SUM(IF('VALORACIÓN DE CONTROL DE RIESGO'!G11="Preventivo",15,IF('VALORACIÓN DE CONTROL DE RIESGO'!G11="Detectivo",10,0)),IF('VALORACIÓN DE CONTROL DE RIESGO'!H11="Asignado",15,0),IF('VALORACIÓN DE CONTROL DE RIESGO'!I11="Adecuada",15,0),IF('VALORACIÓN DE CONTROL DE RIESGO'!J11="Completa",10,IF('VALORACIÓN DE CONTROL DE RIESGO'!J11="Incompleta",5,0)),IF('VALORACIÓN DE CONTROL DE RIESGO'!K11="SI",15,0),IF('VALORACIÓN DE CONTROL DE RIESGO'!L11="Se investigan y se resuelven oportunamente",15,0),IF('VALORACIÓN DE CONTROL DE RIESGO'!M11="Adecuada",15,0))</f>
        <v>100</v>
      </c>
      <c r="P11" s="81" t="str">
        <f t="shared" si="0"/>
        <v>Fuerte</v>
      </c>
      <c r="Q11" s="83" t="s">
        <v>349</v>
      </c>
      <c r="R11" s="83" t="str">
        <f t="shared" si="1"/>
        <v>Fuerte</v>
      </c>
      <c r="S11" s="85" t="str">
        <f t="shared" si="2"/>
        <v>NO</v>
      </c>
      <c r="T11" s="83" t="s">
        <v>350</v>
      </c>
      <c r="U11" s="1"/>
      <c r="V11" s="1"/>
      <c r="W11" s="1"/>
      <c r="X11" s="1"/>
      <c r="Y11" s="1"/>
      <c r="Z11" s="1"/>
      <c r="AA11" s="1"/>
      <c r="AB11" s="1"/>
      <c r="AC11" s="1"/>
      <c r="AD11" s="1"/>
      <c r="AE11" s="1"/>
    </row>
    <row r="12" spans="1:31" ht="102" x14ac:dyDescent="0.25">
      <c r="A12" s="421"/>
      <c r="B12" s="426"/>
      <c r="C12" s="83">
        <v>2</v>
      </c>
      <c r="D12" s="83" t="s">
        <v>334</v>
      </c>
      <c r="E12" s="83" t="s">
        <v>351</v>
      </c>
      <c r="F12" s="83" t="s">
        <v>352</v>
      </c>
      <c r="G12" s="83" t="s">
        <v>336</v>
      </c>
      <c r="H12" s="83" t="s">
        <v>337</v>
      </c>
      <c r="I12" s="83" t="s">
        <v>338</v>
      </c>
      <c r="J12" s="83" t="s">
        <v>339</v>
      </c>
      <c r="K12" s="83" t="s">
        <v>340</v>
      </c>
      <c r="L12" s="83" t="s">
        <v>341</v>
      </c>
      <c r="M12" s="83" t="s">
        <v>338</v>
      </c>
      <c r="N12" s="416"/>
      <c r="O12" s="84">
        <f>SUM(IF('VALORACIÓN DE CONTROL DE RIESGO'!G12="Preventivo",15,IF('VALORACIÓN DE CONTROL DE RIESGO'!G12="Detectivo",10,0)),IF('VALORACIÓN DE CONTROL DE RIESGO'!H12="Asignado",15,0),IF('VALORACIÓN DE CONTROL DE RIESGO'!I12="Adecuada",15,0),IF('VALORACIÓN DE CONTROL DE RIESGO'!J12="Completa",10,IF('VALORACIÓN DE CONTROL DE RIESGO'!J12="Incompleta",5,0)),IF('VALORACIÓN DE CONTROL DE RIESGO'!K12="SI",15,0),IF('VALORACIÓN DE CONTROL DE RIESGO'!L12="Se investigan y se resuelven oportunamente",15,0),IF('VALORACIÓN DE CONTROL DE RIESGO'!M12="Adecuada",15,0))</f>
        <v>100</v>
      </c>
      <c r="P12" s="81" t="str">
        <f t="shared" si="0"/>
        <v>Fuerte</v>
      </c>
      <c r="Q12" s="83" t="s">
        <v>349</v>
      </c>
      <c r="R12" s="83" t="str">
        <f t="shared" si="1"/>
        <v>Fuerte</v>
      </c>
      <c r="S12" s="85" t="str">
        <f t="shared" si="2"/>
        <v>NO</v>
      </c>
      <c r="T12" s="83" t="s">
        <v>350</v>
      </c>
      <c r="U12" s="1"/>
      <c r="V12" s="1"/>
      <c r="W12" s="1"/>
      <c r="X12" s="1"/>
      <c r="Y12" s="1"/>
      <c r="Z12" s="1"/>
      <c r="AA12" s="1"/>
      <c r="AB12" s="1"/>
      <c r="AC12" s="1"/>
      <c r="AD12" s="1"/>
      <c r="AE12" s="1"/>
    </row>
    <row r="13" spans="1:31" ht="102" x14ac:dyDescent="0.25">
      <c r="A13" s="421"/>
      <c r="B13" s="426"/>
      <c r="C13" s="83">
        <v>3</v>
      </c>
      <c r="D13" s="83" t="s">
        <v>334</v>
      </c>
      <c r="E13" s="83" t="s">
        <v>353</v>
      </c>
      <c r="F13" s="83" t="s">
        <v>354</v>
      </c>
      <c r="G13" s="83" t="s">
        <v>336</v>
      </c>
      <c r="H13" s="83" t="s">
        <v>337</v>
      </c>
      <c r="I13" s="83" t="s">
        <v>338</v>
      </c>
      <c r="J13" s="83" t="s">
        <v>339</v>
      </c>
      <c r="K13" s="83" t="s">
        <v>340</v>
      </c>
      <c r="L13" s="83" t="s">
        <v>341</v>
      </c>
      <c r="M13" s="83" t="s">
        <v>338</v>
      </c>
      <c r="N13" s="416"/>
      <c r="O13" s="84">
        <f>SUM(IF('VALORACIÓN DE CONTROL DE RIESGO'!G13="Preventivo",15,IF('VALORACIÓN DE CONTROL DE RIESGO'!G13="Detectivo",10,0)),IF('VALORACIÓN DE CONTROL DE RIESGO'!H13="Asignado",15,0),IF('VALORACIÓN DE CONTROL DE RIESGO'!I13="Adecuada",15,0),IF('VALORACIÓN DE CONTROL DE RIESGO'!J13="Completa",10,IF('VALORACIÓN DE CONTROL DE RIESGO'!J13="Incompleta",5,0)),IF('VALORACIÓN DE CONTROL DE RIESGO'!K13="SI",15,0),IF('VALORACIÓN DE CONTROL DE RIESGO'!L13="Se investigan y se resuelven oportunamente",15,0),IF('VALORACIÓN DE CONTROL DE RIESGO'!M13="Adecuada",15,0))</f>
        <v>100</v>
      </c>
      <c r="P13" s="81" t="str">
        <f t="shared" si="0"/>
        <v>Fuerte</v>
      </c>
      <c r="Q13" s="83" t="s">
        <v>349</v>
      </c>
      <c r="R13" s="83" t="str">
        <f t="shared" si="1"/>
        <v>Fuerte</v>
      </c>
      <c r="S13" s="85" t="str">
        <f t="shared" si="2"/>
        <v>NO</v>
      </c>
      <c r="T13" s="83" t="s">
        <v>350</v>
      </c>
      <c r="U13" s="1"/>
      <c r="V13" s="1"/>
      <c r="W13" s="1"/>
      <c r="X13" s="1"/>
      <c r="Y13" s="1"/>
      <c r="Z13" s="1"/>
      <c r="AA13" s="1"/>
      <c r="AB13" s="1"/>
      <c r="AC13" s="1"/>
      <c r="AD13" s="1"/>
      <c r="AE13" s="1"/>
    </row>
    <row r="14" spans="1:31" ht="126.75" customHeight="1" x14ac:dyDescent="0.25">
      <c r="A14" s="421"/>
      <c r="B14" s="426"/>
      <c r="C14" s="83">
        <v>4</v>
      </c>
      <c r="D14" s="83" t="s">
        <v>334</v>
      </c>
      <c r="E14" s="83" t="s">
        <v>355</v>
      </c>
      <c r="F14" s="83" t="s">
        <v>356</v>
      </c>
      <c r="G14" s="83" t="s">
        <v>336</v>
      </c>
      <c r="H14" s="83" t="s">
        <v>337</v>
      </c>
      <c r="I14" s="83" t="s">
        <v>338</v>
      </c>
      <c r="J14" s="83" t="s">
        <v>339</v>
      </c>
      <c r="K14" s="83" t="s">
        <v>340</v>
      </c>
      <c r="L14" s="83" t="s">
        <v>341</v>
      </c>
      <c r="M14" s="83" t="s">
        <v>338</v>
      </c>
      <c r="N14" s="416"/>
      <c r="O14" s="84">
        <f>SUM(IF('VALORACIÓN DE CONTROL DE RIESGO'!G14="Preventivo",15,IF('VALORACIÓN DE CONTROL DE RIESGO'!G14="Detectivo",10,0)),IF('VALORACIÓN DE CONTROL DE RIESGO'!H14="Asignado",15,0),IF('VALORACIÓN DE CONTROL DE RIESGO'!I14="Adecuada",15,0),IF('VALORACIÓN DE CONTROL DE RIESGO'!J14="Completa",10,IF('VALORACIÓN DE CONTROL DE RIESGO'!J14="Incompleta",5,0)),IF('VALORACIÓN DE CONTROL DE RIESGO'!K14="SI",15,0),IF('VALORACIÓN DE CONTROL DE RIESGO'!L14="Se investigan y se resuelven oportunamente",15,0),IF('VALORACIÓN DE CONTROL DE RIESGO'!M14="Adecuada",15,0))</f>
        <v>100</v>
      </c>
      <c r="P14" s="81" t="str">
        <f t="shared" si="0"/>
        <v>Fuerte</v>
      </c>
      <c r="Q14" s="83" t="s">
        <v>349</v>
      </c>
      <c r="R14" s="83" t="str">
        <f t="shared" si="1"/>
        <v>Fuerte</v>
      </c>
      <c r="S14" s="85" t="str">
        <f t="shared" si="2"/>
        <v>NO</v>
      </c>
      <c r="T14" s="83" t="s">
        <v>350</v>
      </c>
      <c r="U14" s="1"/>
      <c r="V14" s="1"/>
      <c r="W14" s="1"/>
      <c r="X14" s="1"/>
      <c r="Y14" s="1"/>
      <c r="Z14" s="1"/>
      <c r="AA14" s="1"/>
      <c r="AB14" s="1"/>
      <c r="AC14" s="1"/>
      <c r="AD14" s="1"/>
      <c r="AE14" s="1"/>
    </row>
    <row r="15" spans="1:31" ht="120.75" customHeight="1" x14ac:dyDescent="0.25">
      <c r="A15" s="422"/>
      <c r="B15" s="427"/>
      <c r="C15" s="83">
        <v>5</v>
      </c>
      <c r="D15" s="83" t="s">
        <v>334</v>
      </c>
      <c r="E15" s="83" t="s">
        <v>357</v>
      </c>
      <c r="F15" s="83" t="s">
        <v>358</v>
      </c>
      <c r="G15" s="83" t="s">
        <v>336</v>
      </c>
      <c r="H15" s="83" t="s">
        <v>337</v>
      </c>
      <c r="I15" s="83" t="s">
        <v>338</v>
      </c>
      <c r="J15" s="83" t="s">
        <v>339</v>
      </c>
      <c r="K15" s="83" t="s">
        <v>340</v>
      </c>
      <c r="L15" s="83" t="s">
        <v>341</v>
      </c>
      <c r="M15" s="83" t="s">
        <v>338</v>
      </c>
      <c r="N15" s="417"/>
      <c r="O15" s="84">
        <f>SUM(IF('VALORACIÓN DE CONTROL DE RIESGO'!G15="Preventivo",15,IF('VALORACIÓN DE CONTROL DE RIESGO'!G15="Detectivo",10,0)),IF('VALORACIÓN DE CONTROL DE RIESGO'!H15="Asignado",15,0),IF('VALORACIÓN DE CONTROL DE RIESGO'!I15="Adecuada",15,0),IF('VALORACIÓN DE CONTROL DE RIESGO'!J15="Completa",10,IF('VALORACIÓN DE CONTROL DE RIESGO'!J15="Incompleta",5,0)),IF('VALORACIÓN DE CONTROL DE RIESGO'!K15="SI",15,0),IF('VALORACIÓN DE CONTROL DE RIESGO'!L15="Se investigan y se resuelven oportunamente",15,0),IF('VALORACIÓN DE CONTROL DE RIESGO'!M15="Adecuada",15,0))</f>
        <v>100</v>
      </c>
      <c r="P15" s="81" t="str">
        <f t="shared" si="0"/>
        <v>Fuerte</v>
      </c>
      <c r="Q15" s="83" t="s">
        <v>349</v>
      </c>
      <c r="R15" s="83" t="str">
        <f t="shared" si="1"/>
        <v>Fuerte</v>
      </c>
      <c r="S15" s="85" t="str">
        <f t="shared" si="2"/>
        <v>NO</v>
      </c>
      <c r="T15" s="83" t="s">
        <v>350</v>
      </c>
      <c r="U15" s="1"/>
      <c r="V15" s="1"/>
      <c r="W15" s="1"/>
      <c r="X15" s="1"/>
      <c r="Y15" s="1"/>
      <c r="Z15" s="1"/>
      <c r="AA15" s="1"/>
      <c r="AB15" s="1"/>
      <c r="AC15" s="1"/>
      <c r="AD15" s="1"/>
      <c r="AE15" s="1"/>
    </row>
    <row r="16" spans="1:31" ht="111.75" customHeight="1" x14ac:dyDescent="0.25">
      <c r="A16" s="418">
        <v>3</v>
      </c>
      <c r="B16" s="423" t="s">
        <v>154</v>
      </c>
      <c r="C16" s="81">
        <v>1</v>
      </c>
      <c r="D16" s="81" t="s">
        <v>334</v>
      </c>
      <c r="E16" s="81" t="s">
        <v>359</v>
      </c>
      <c r="F16" s="81" t="s">
        <v>360</v>
      </c>
      <c r="G16" s="81" t="s">
        <v>336</v>
      </c>
      <c r="H16" s="81" t="s">
        <v>337</v>
      </c>
      <c r="I16" s="81" t="s">
        <v>338</v>
      </c>
      <c r="J16" s="81" t="s">
        <v>339</v>
      </c>
      <c r="K16" s="81" t="s">
        <v>340</v>
      </c>
      <c r="L16" s="81" t="s">
        <v>341</v>
      </c>
      <c r="M16" s="81" t="s">
        <v>338</v>
      </c>
      <c r="N16" s="433" t="s">
        <v>348</v>
      </c>
      <c r="O16" s="160">
        <f>SUM(IF('VALORACIÓN DE CONTROL DE RIESGO'!G16="Preventivo",15,IF('VALORACIÓN DE CONTROL DE RIESGO'!G16="Detectivo",10,0)),IF('VALORACIÓN DE CONTROL DE RIESGO'!H16="Asignado",15,0),IF('VALORACIÓN DE CONTROL DE RIESGO'!I16="Adecuada",15,0),IF('VALORACIÓN DE CONTROL DE RIESGO'!J16="Completa",10,IF('VALORACIÓN DE CONTROL DE RIESGO'!J16="Incompleta",5,0)),IF('VALORACIÓN DE CONTROL DE RIESGO'!K16="SI",15,0),IF('VALORACIÓN DE CONTROL DE RIESGO'!L16="Se investigan y se resuelven oportunamente",15,0),IF('VALORACIÓN DE CONTROL DE RIESGO'!M16="Adecuada",15,0))</f>
        <v>100</v>
      </c>
      <c r="P16" s="81" t="str">
        <f t="shared" si="0"/>
        <v>Fuerte</v>
      </c>
      <c r="Q16" s="81" t="s">
        <v>349</v>
      </c>
      <c r="R16" s="81" t="str">
        <f t="shared" si="1"/>
        <v>Fuerte</v>
      </c>
      <c r="S16" s="82" t="str">
        <f t="shared" si="2"/>
        <v>NO</v>
      </c>
      <c r="T16" s="81" t="s">
        <v>350</v>
      </c>
      <c r="U16" s="1"/>
      <c r="V16" s="1"/>
      <c r="W16" s="1"/>
      <c r="X16" s="1"/>
      <c r="Y16" s="1"/>
      <c r="Z16" s="1"/>
      <c r="AA16" s="1"/>
      <c r="AB16" s="1"/>
      <c r="AC16" s="1"/>
      <c r="AD16" s="1"/>
      <c r="AE16" s="1"/>
    </row>
    <row r="17" spans="1:33" ht="147.75" customHeight="1" x14ac:dyDescent="0.25">
      <c r="A17" s="428"/>
      <c r="B17" s="436"/>
      <c r="C17" s="81">
        <v>2</v>
      </c>
      <c r="D17" s="81" t="s">
        <v>334</v>
      </c>
      <c r="E17" s="81" t="s">
        <v>361</v>
      </c>
      <c r="F17" s="81" t="s">
        <v>362</v>
      </c>
      <c r="G17" s="81" t="s">
        <v>336</v>
      </c>
      <c r="H17" s="81" t="s">
        <v>337</v>
      </c>
      <c r="I17" s="81" t="s">
        <v>338</v>
      </c>
      <c r="J17" s="81" t="s">
        <v>339</v>
      </c>
      <c r="K17" s="81" t="s">
        <v>340</v>
      </c>
      <c r="L17" s="81" t="s">
        <v>341</v>
      </c>
      <c r="M17" s="81" t="s">
        <v>338</v>
      </c>
      <c r="N17" s="434"/>
      <c r="O17" s="160">
        <f>SUM(IF('VALORACIÓN DE CONTROL DE RIESGO'!G17="Preventivo",15,IF('VALORACIÓN DE CONTROL DE RIESGO'!G17="Detectivo",10,0)),IF('VALORACIÓN DE CONTROL DE RIESGO'!H17="Asignado",15,0),IF('VALORACIÓN DE CONTROL DE RIESGO'!I17="Adecuada",15,0),IF('VALORACIÓN DE CONTROL DE RIESGO'!J17="Completa",10,IF('VALORACIÓN DE CONTROL DE RIESGO'!J17="Incompleta",5,0)),IF('VALORACIÓN DE CONTROL DE RIESGO'!K17="SI",15,0),IF('VALORACIÓN DE CONTROL DE RIESGO'!L17="Se investigan y se resuelven oportunamente",15,0),IF('VALORACIÓN DE CONTROL DE RIESGO'!M17="Adecuada",15,0))</f>
        <v>100</v>
      </c>
      <c r="P17" s="81" t="str">
        <f t="shared" si="0"/>
        <v>Fuerte</v>
      </c>
      <c r="Q17" s="81" t="s">
        <v>349</v>
      </c>
      <c r="R17" s="81" t="str">
        <f t="shared" si="1"/>
        <v>Fuerte</v>
      </c>
      <c r="S17" s="82" t="str">
        <f t="shared" si="2"/>
        <v>NO</v>
      </c>
      <c r="T17" s="81" t="s">
        <v>350</v>
      </c>
      <c r="U17" s="1"/>
      <c r="V17" s="1"/>
      <c r="W17" s="1"/>
      <c r="X17" s="1"/>
      <c r="Y17" s="1"/>
      <c r="Z17" s="1"/>
      <c r="AA17" s="1"/>
      <c r="AB17" s="1"/>
      <c r="AC17" s="1"/>
      <c r="AD17" s="1"/>
      <c r="AE17" s="1"/>
    </row>
    <row r="18" spans="1:33" ht="105" customHeight="1" x14ac:dyDescent="0.25">
      <c r="A18" s="428"/>
      <c r="B18" s="436"/>
      <c r="C18" s="81">
        <v>3</v>
      </c>
      <c r="D18" s="81" t="s">
        <v>334</v>
      </c>
      <c r="E18" s="81" t="s">
        <v>359</v>
      </c>
      <c r="F18" s="81" t="s">
        <v>363</v>
      </c>
      <c r="G18" s="81" t="s">
        <v>336</v>
      </c>
      <c r="H18" s="81" t="s">
        <v>337</v>
      </c>
      <c r="I18" s="81" t="s">
        <v>338</v>
      </c>
      <c r="J18" s="81" t="s">
        <v>339</v>
      </c>
      <c r="K18" s="81" t="s">
        <v>340</v>
      </c>
      <c r="L18" s="81" t="s">
        <v>341</v>
      </c>
      <c r="M18" s="81" t="s">
        <v>338</v>
      </c>
      <c r="N18" s="434"/>
      <c r="O18" s="160">
        <f>SUM(IF('VALORACIÓN DE CONTROL DE RIESGO'!G18="Preventivo",15,IF('VALORACIÓN DE CONTROL DE RIESGO'!G18="Detectivo",10,0)),IF('VALORACIÓN DE CONTROL DE RIESGO'!H18="Asignado",15,0),IF('VALORACIÓN DE CONTROL DE RIESGO'!I18="Adecuada",15,0),IF('VALORACIÓN DE CONTROL DE RIESGO'!J18="Completa",10,IF('VALORACIÓN DE CONTROL DE RIESGO'!J18="Incompleta",5,0)),IF('VALORACIÓN DE CONTROL DE RIESGO'!K18="SI",15,0),IF('VALORACIÓN DE CONTROL DE RIESGO'!L18="Se investigan y se resuelven oportunamente",15,0),IF('VALORACIÓN DE CONTROL DE RIESGO'!M18="Adecuada",15,0))</f>
        <v>100</v>
      </c>
      <c r="P18" s="81" t="str">
        <f t="shared" si="0"/>
        <v>Fuerte</v>
      </c>
      <c r="Q18" s="81" t="s">
        <v>349</v>
      </c>
      <c r="R18" s="81" t="str">
        <f t="shared" si="1"/>
        <v>Fuerte</v>
      </c>
      <c r="S18" s="82" t="str">
        <f t="shared" si="2"/>
        <v>NO</v>
      </c>
      <c r="T18" s="81" t="s">
        <v>350</v>
      </c>
      <c r="U18" s="1"/>
      <c r="V18" s="1"/>
      <c r="W18" s="1"/>
      <c r="X18" s="1"/>
      <c r="Y18" s="1"/>
      <c r="Z18" s="1"/>
      <c r="AA18" s="1"/>
      <c r="AB18" s="1"/>
      <c r="AC18" s="1"/>
      <c r="AD18" s="1"/>
      <c r="AE18" s="1"/>
    </row>
    <row r="19" spans="1:33" ht="128.25" customHeight="1" x14ac:dyDescent="0.25">
      <c r="A19" s="419"/>
      <c r="B19" s="424"/>
      <c r="C19" s="81">
        <v>4</v>
      </c>
      <c r="D19" s="81" t="s">
        <v>334</v>
      </c>
      <c r="E19" s="81" t="s">
        <v>364</v>
      </c>
      <c r="F19" s="81" t="s">
        <v>365</v>
      </c>
      <c r="G19" s="81" t="s">
        <v>336</v>
      </c>
      <c r="H19" s="81" t="s">
        <v>337</v>
      </c>
      <c r="I19" s="81" t="s">
        <v>338</v>
      </c>
      <c r="J19" s="81" t="s">
        <v>339</v>
      </c>
      <c r="K19" s="81" t="s">
        <v>340</v>
      </c>
      <c r="L19" s="81" t="s">
        <v>341</v>
      </c>
      <c r="M19" s="81" t="s">
        <v>338</v>
      </c>
      <c r="N19" s="435"/>
      <c r="O19" s="160">
        <f>SUM(IF('VALORACIÓN DE CONTROL DE RIESGO'!G19="Preventivo",15,IF('VALORACIÓN DE CONTROL DE RIESGO'!G19="Detectivo",10,0)),IF('VALORACIÓN DE CONTROL DE RIESGO'!H19="Asignado",15,0),IF('VALORACIÓN DE CONTROL DE RIESGO'!I19="Adecuada",15,0),IF('VALORACIÓN DE CONTROL DE RIESGO'!J19="Completa",10,IF('VALORACIÓN DE CONTROL DE RIESGO'!J19="Incompleta",5,0)),IF('VALORACIÓN DE CONTROL DE RIESGO'!K19="SI",15,0),IF('VALORACIÓN DE CONTROL DE RIESGO'!L19="Se investigan y se resuelven oportunamente",15,0),IF('VALORACIÓN DE CONTROL DE RIESGO'!M19="Adecuada",15,0))</f>
        <v>100</v>
      </c>
      <c r="P19" s="81" t="str">
        <f t="shared" si="0"/>
        <v>Fuerte</v>
      </c>
      <c r="Q19" s="81" t="s">
        <v>349</v>
      </c>
      <c r="R19" s="81" t="str">
        <f t="shared" si="1"/>
        <v>Fuerte</v>
      </c>
      <c r="S19" s="82" t="str">
        <f t="shared" si="2"/>
        <v>NO</v>
      </c>
      <c r="T19" s="81" t="s">
        <v>350</v>
      </c>
      <c r="U19" s="1"/>
      <c r="V19" s="1"/>
      <c r="W19" s="1"/>
      <c r="X19" s="1"/>
      <c r="Y19" s="1"/>
      <c r="Z19" s="1"/>
      <c r="AA19" s="1"/>
      <c r="AB19" s="1"/>
      <c r="AC19" s="1"/>
      <c r="AD19" s="1"/>
      <c r="AE19" s="1"/>
    </row>
    <row r="20" spans="1:33" ht="167.25" customHeight="1" x14ac:dyDescent="0.25">
      <c r="A20" s="84">
        <v>4</v>
      </c>
      <c r="B20" s="86" t="s">
        <v>159</v>
      </c>
      <c r="C20" s="83">
        <v>1</v>
      </c>
      <c r="D20" s="83" t="s">
        <v>334</v>
      </c>
      <c r="E20" s="87" t="s">
        <v>240</v>
      </c>
      <c r="F20" s="83" t="s">
        <v>366</v>
      </c>
      <c r="G20" s="83" t="s">
        <v>336</v>
      </c>
      <c r="H20" s="83" t="s">
        <v>337</v>
      </c>
      <c r="I20" s="83" t="s">
        <v>338</v>
      </c>
      <c r="J20" s="83" t="s">
        <v>339</v>
      </c>
      <c r="K20" s="83" t="s">
        <v>340</v>
      </c>
      <c r="L20" s="83" t="s">
        <v>341</v>
      </c>
      <c r="M20" s="83" t="s">
        <v>338</v>
      </c>
      <c r="N20" s="88" t="s">
        <v>367</v>
      </c>
      <c r="O20" s="84">
        <f>SUM(IF('VALORACIÓN DE CONTROL DE RIESGO'!G20="Preventivo",15,IF('VALORACIÓN DE CONTROL DE RIESGO'!G20="Detectivo",10,0)),IF('VALORACIÓN DE CONTROL DE RIESGO'!H20="Asignado",15,0),IF('VALORACIÓN DE CONTROL DE RIESGO'!I20="Adecuada",15,0),IF('VALORACIÓN DE CONTROL DE RIESGO'!J20="Completa",10,IF('VALORACIÓN DE CONTROL DE RIESGO'!J20="Incompleta",5,0)),IF('VALORACIÓN DE CONTROL DE RIESGO'!K20="SI",15,0),IF('VALORACIÓN DE CONTROL DE RIESGO'!L20="Se investigan y se resuelven oportunamente",15,0),IF('VALORACIÓN DE CONTROL DE RIESGO'!M20="Adecuada",15,0))</f>
        <v>100</v>
      </c>
      <c r="P20" s="81" t="str">
        <f t="shared" si="0"/>
        <v>Fuerte</v>
      </c>
      <c r="Q20" s="83" t="s">
        <v>349</v>
      </c>
      <c r="R20" s="83" t="str">
        <f t="shared" si="1"/>
        <v>Fuerte</v>
      </c>
      <c r="S20" s="85" t="str">
        <f t="shared" si="2"/>
        <v>NO</v>
      </c>
      <c r="T20" s="89" t="s">
        <v>368</v>
      </c>
      <c r="U20" s="1"/>
      <c r="V20" s="1"/>
      <c r="W20" s="1"/>
      <c r="X20" s="1"/>
      <c r="Y20" s="1"/>
      <c r="Z20" s="1"/>
      <c r="AA20" s="1"/>
      <c r="AB20" s="1"/>
      <c r="AC20" s="1"/>
      <c r="AD20" s="1"/>
      <c r="AE20" s="1"/>
    </row>
    <row r="21" spans="1:33" ht="153" customHeight="1" x14ac:dyDescent="0.25">
      <c r="A21" s="432">
        <v>5</v>
      </c>
      <c r="B21" s="423" t="s">
        <v>159</v>
      </c>
      <c r="C21" s="81">
        <v>1</v>
      </c>
      <c r="D21" s="81" t="s">
        <v>334</v>
      </c>
      <c r="E21" s="90" t="s">
        <v>369</v>
      </c>
      <c r="F21" s="91" t="s">
        <v>370</v>
      </c>
      <c r="G21" s="81" t="s">
        <v>336</v>
      </c>
      <c r="H21" s="81" t="s">
        <v>337</v>
      </c>
      <c r="I21" s="81" t="s">
        <v>338</v>
      </c>
      <c r="J21" s="81" t="s">
        <v>339</v>
      </c>
      <c r="K21" s="81" t="s">
        <v>340</v>
      </c>
      <c r="L21" s="81" t="s">
        <v>341</v>
      </c>
      <c r="M21" s="81" t="s">
        <v>338</v>
      </c>
      <c r="N21" s="433" t="s">
        <v>371</v>
      </c>
      <c r="O21" s="160">
        <f>SUM(IF('VALORACIÓN DE CONTROL DE RIESGO'!G21="Preventivo",15,IF('VALORACIÓN DE CONTROL DE RIESGO'!G21="Detectivo",10,0)),IF('VALORACIÓN DE CONTROL DE RIESGO'!H21="Asignado",15,0),IF('VALORACIÓN DE CONTROL DE RIESGO'!I21="Adecuada",15,0),IF('VALORACIÓN DE CONTROL DE RIESGO'!J21="Completa",10,IF('VALORACIÓN DE CONTROL DE RIESGO'!J21="Incompleta",5,0)),IF('VALORACIÓN DE CONTROL DE RIESGO'!K21="SI",15,0),IF('VALORACIÓN DE CONTROL DE RIESGO'!L21="Se investigan y se resuelven oportunamente",15,0),IF('VALORACIÓN DE CONTROL DE RIESGO'!M21="Adecuada",15,0))</f>
        <v>100</v>
      </c>
      <c r="P21" s="81" t="str">
        <f t="shared" si="0"/>
        <v>Fuerte</v>
      </c>
      <c r="Q21" s="81" t="s">
        <v>349</v>
      </c>
      <c r="R21" s="81" t="str">
        <f t="shared" si="1"/>
        <v>Fuerte</v>
      </c>
      <c r="S21" s="82" t="str">
        <f t="shared" si="2"/>
        <v>NO</v>
      </c>
      <c r="T21" s="81" t="s">
        <v>372</v>
      </c>
      <c r="U21" s="1"/>
      <c r="V21" s="1"/>
      <c r="W21" s="1"/>
      <c r="X21" s="1"/>
      <c r="Y21" s="1"/>
      <c r="Z21" s="1"/>
      <c r="AA21" s="1"/>
      <c r="AB21" s="1"/>
      <c r="AC21" s="1"/>
      <c r="AD21" s="1"/>
      <c r="AE21" s="1"/>
    </row>
    <row r="22" spans="1:33" ht="120.75" customHeight="1" x14ac:dyDescent="0.25">
      <c r="A22" s="432"/>
      <c r="B22" s="424"/>
      <c r="C22" s="81">
        <v>2</v>
      </c>
      <c r="D22" s="81" t="s">
        <v>334</v>
      </c>
      <c r="E22" s="90" t="s">
        <v>373</v>
      </c>
      <c r="F22" s="81" t="s">
        <v>374</v>
      </c>
      <c r="G22" s="81" t="s">
        <v>336</v>
      </c>
      <c r="H22" s="81" t="s">
        <v>337</v>
      </c>
      <c r="I22" s="81" t="s">
        <v>338</v>
      </c>
      <c r="J22" s="81" t="s">
        <v>375</v>
      </c>
      <c r="K22" s="81" t="s">
        <v>340</v>
      </c>
      <c r="L22" s="81" t="s">
        <v>341</v>
      </c>
      <c r="M22" s="81" t="s">
        <v>338</v>
      </c>
      <c r="N22" s="435"/>
      <c r="O22" s="160">
        <f>SUM(IF('VALORACIÓN DE CONTROL DE RIESGO'!G22="Preventivo",15,IF('VALORACIÓN DE CONTROL DE RIESGO'!G22="Detectivo",10,0)),IF('VALORACIÓN DE CONTROL DE RIESGO'!H22="Asignado",15,0),IF('VALORACIÓN DE CONTROL DE RIESGO'!I22="Adecuada",15,0),IF('VALORACIÓN DE CONTROL DE RIESGO'!J22="Completa",10,IF('VALORACIÓN DE CONTROL DE RIESGO'!J22="Incompleta",5,0)),IF('VALORACIÓN DE CONTROL DE RIESGO'!K22="SI",15,0),IF('VALORACIÓN DE CONTROL DE RIESGO'!L22="Se investigan y se resuelven oportunamente",15,0),IF('VALORACIÓN DE CONTROL DE RIESGO'!M22="Adecuada",15,0))</f>
        <v>95</v>
      </c>
      <c r="P22" s="81" t="str">
        <f t="shared" si="0"/>
        <v>Moderado</v>
      </c>
      <c r="Q22" s="81" t="s">
        <v>349</v>
      </c>
      <c r="R22" s="81" t="str">
        <f t="shared" si="1"/>
        <v>Moderado</v>
      </c>
      <c r="S22" s="82" t="str">
        <f t="shared" si="2"/>
        <v>SI</v>
      </c>
      <c r="T22" s="81" t="s">
        <v>376</v>
      </c>
      <c r="U22" s="1"/>
      <c r="V22" s="1"/>
      <c r="W22" s="1"/>
      <c r="X22" s="1"/>
      <c r="Y22" s="1"/>
      <c r="Z22" s="1"/>
      <c r="AA22" s="1"/>
      <c r="AB22" s="1"/>
      <c r="AC22" s="1"/>
      <c r="AD22" s="1"/>
      <c r="AE22" s="1"/>
    </row>
    <row r="23" spans="1:33" ht="216" customHeight="1" x14ac:dyDescent="0.25">
      <c r="A23" s="84">
        <v>6</v>
      </c>
      <c r="B23" s="86" t="s">
        <v>159</v>
      </c>
      <c r="C23" s="83">
        <v>1</v>
      </c>
      <c r="D23" s="83" t="s">
        <v>334</v>
      </c>
      <c r="E23" s="87" t="s">
        <v>377</v>
      </c>
      <c r="F23" s="92" t="s">
        <v>378</v>
      </c>
      <c r="G23" s="83" t="s">
        <v>379</v>
      </c>
      <c r="H23" s="83" t="s">
        <v>337</v>
      </c>
      <c r="I23" s="83" t="s">
        <v>338</v>
      </c>
      <c r="J23" s="83" t="s">
        <v>339</v>
      </c>
      <c r="K23" s="83" t="s">
        <v>340</v>
      </c>
      <c r="L23" s="83" t="s">
        <v>341</v>
      </c>
      <c r="M23" s="83" t="s">
        <v>338</v>
      </c>
      <c r="N23" s="88" t="s">
        <v>380</v>
      </c>
      <c r="O23" s="84">
        <f>SUM(IF('VALORACIÓN DE CONTROL DE RIESGO'!G23="Preventivo",15,IF('VALORACIÓN DE CONTROL DE RIESGO'!G23="Detectivo",10,0)),IF('VALORACIÓN DE CONTROL DE RIESGO'!H23="Asignado",15,0),IF('VALORACIÓN DE CONTROL DE RIESGO'!I23="Adecuada",15,0),IF('VALORACIÓN DE CONTROL DE RIESGO'!J23="Completa",10,IF('VALORACIÓN DE CONTROL DE RIESGO'!J23="Incompleta",5,0)),IF('VALORACIÓN DE CONTROL DE RIESGO'!K23="SI",15,0),IF('VALORACIÓN DE CONTROL DE RIESGO'!L23="Se investigan y se resuelven oportunamente",15,0),IF('VALORACIÓN DE CONTROL DE RIESGO'!M23="Adecuada",15,0))</f>
        <v>95</v>
      </c>
      <c r="P23" s="81" t="str">
        <f t="shared" si="0"/>
        <v>Moderado</v>
      </c>
      <c r="Q23" s="83" t="s">
        <v>349</v>
      </c>
      <c r="R23" s="83" t="str">
        <f t="shared" si="1"/>
        <v>Moderado</v>
      </c>
      <c r="S23" s="85" t="str">
        <f t="shared" si="2"/>
        <v>SI</v>
      </c>
      <c r="T23" s="9" t="s">
        <v>381</v>
      </c>
      <c r="U23" s="1"/>
      <c r="V23" s="1"/>
      <c r="W23" s="1"/>
      <c r="X23" s="1"/>
      <c r="Y23" s="1"/>
      <c r="Z23" s="1"/>
      <c r="AA23" s="1"/>
      <c r="AB23" s="1"/>
      <c r="AC23" s="1"/>
      <c r="AD23" s="1"/>
      <c r="AE23" s="1"/>
    </row>
    <row r="24" spans="1:33" ht="271.5" customHeight="1" x14ac:dyDescent="0.25">
      <c r="A24" s="160">
        <v>7</v>
      </c>
      <c r="B24" s="93" t="s">
        <v>159</v>
      </c>
      <c r="C24" s="81">
        <v>1</v>
      </c>
      <c r="D24" s="81" t="s">
        <v>334</v>
      </c>
      <c r="E24" s="90" t="s">
        <v>382</v>
      </c>
      <c r="F24" s="81" t="s">
        <v>383</v>
      </c>
      <c r="G24" s="81" t="s">
        <v>336</v>
      </c>
      <c r="H24" s="81" t="s">
        <v>337</v>
      </c>
      <c r="I24" s="81" t="s">
        <v>338</v>
      </c>
      <c r="J24" s="81" t="s">
        <v>339</v>
      </c>
      <c r="K24" s="81" t="s">
        <v>340</v>
      </c>
      <c r="L24" s="81" t="s">
        <v>341</v>
      </c>
      <c r="M24" s="81" t="s">
        <v>338</v>
      </c>
      <c r="N24" s="81" t="s">
        <v>384</v>
      </c>
      <c r="O24" s="160">
        <f>SUM(IF('VALORACIÓN DE CONTROL DE RIESGO'!G24="Preventivo",15,IF('VALORACIÓN DE CONTROL DE RIESGO'!G24="Detectivo",10,0)),IF('VALORACIÓN DE CONTROL DE RIESGO'!H24="Asignado",15,0),IF('VALORACIÓN DE CONTROL DE RIESGO'!I24="Adecuada",15,0),IF('VALORACIÓN DE CONTROL DE RIESGO'!J24="Completa",10,IF('VALORACIÓN DE CONTROL DE RIESGO'!J24="Incompleta",5,0)),IF('VALORACIÓN DE CONTROL DE RIESGO'!K24="SI",15,0),IF('VALORACIÓN DE CONTROL DE RIESGO'!L24="Se investigan y se resuelven oportunamente",15,0),IF('VALORACIÓN DE CONTROL DE RIESGO'!M24="Adecuada",15,0))</f>
        <v>100</v>
      </c>
      <c r="P24" s="81" t="str">
        <f t="shared" si="0"/>
        <v>Fuerte</v>
      </c>
      <c r="Q24" s="81" t="s">
        <v>349</v>
      </c>
      <c r="R24" s="81" t="str">
        <f t="shared" si="1"/>
        <v>Fuerte</v>
      </c>
      <c r="S24" s="82" t="str">
        <f t="shared" si="2"/>
        <v>NO</v>
      </c>
      <c r="T24" s="94" t="s">
        <v>385</v>
      </c>
      <c r="U24" s="1"/>
      <c r="V24" s="1"/>
      <c r="W24" s="1"/>
      <c r="X24" s="1"/>
      <c r="Y24" s="1"/>
      <c r="Z24" s="1"/>
      <c r="AA24" s="1"/>
      <c r="AB24" s="1"/>
      <c r="AC24" s="1"/>
      <c r="AD24" s="1"/>
      <c r="AE24" s="1"/>
    </row>
    <row r="25" spans="1:33" ht="210" customHeight="1" x14ac:dyDescent="0.25">
      <c r="A25" s="84">
        <v>8</v>
      </c>
      <c r="B25" s="86" t="s">
        <v>159</v>
      </c>
      <c r="C25" s="83">
        <v>1</v>
      </c>
      <c r="D25" s="83" t="s">
        <v>334</v>
      </c>
      <c r="E25" s="87" t="s">
        <v>386</v>
      </c>
      <c r="F25" s="92" t="s">
        <v>387</v>
      </c>
      <c r="G25" s="83" t="s">
        <v>336</v>
      </c>
      <c r="H25" s="83" t="s">
        <v>337</v>
      </c>
      <c r="I25" s="83" t="s">
        <v>338</v>
      </c>
      <c r="J25" s="83" t="s">
        <v>339</v>
      </c>
      <c r="K25" s="83" t="s">
        <v>340</v>
      </c>
      <c r="L25" s="83" t="s">
        <v>341</v>
      </c>
      <c r="M25" s="83" t="s">
        <v>338</v>
      </c>
      <c r="N25" s="88" t="s">
        <v>388</v>
      </c>
      <c r="O25" s="84">
        <f>SUM(IF('VALORACIÓN DE CONTROL DE RIESGO'!G25="Preventivo",15,IF('VALORACIÓN DE CONTROL DE RIESGO'!G25="Detectivo",10,0)),IF('VALORACIÓN DE CONTROL DE RIESGO'!H25="Asignado",15,0),IF('VALORACIÓN DE CONTROL DE RIESGO'!I25="Adecuada",15,0),IF('VALORACIÓN DE CONTROL DE RIESGO'!J25="Completa",10,IF('VALORACIÓN DE CONTROL DE RIESGO'!J25="Incompleta",5,0)),IF('VALORACIÓN DE CONTROL DE RIESGO'!K25="SI",15,0),IF('VALORACIÓN DE CONTROL DE RIESGO'!L25="Se investigan y se resuelven oportunamente",15,0),IF('VALORACIÓN DE CONTROL DE RIESGO'!M25="Adecuada",15,0))</f>
        <v>100</v>
      </c>
      <c r="P25" s="81" t="str">
        <f t="shared" si="0"/>
        <v>Fuerte</v>
      </c>
      <c r="Q25" s="83" t="s">
        <v>349</v>
      </c>
      <c r="R25" s="83" t="str">
        <f t="shared" si="1"/>
        <v>Fuerte</v>
      </c>
      <c r="S25" s="85" t="str">
        <f t="shared" si="2"/>
        <v>NO</v>
      </c>
      <c r="T25" s="9" t="s">
        <v>389</v>
      </c>
      <c r="U25" s="1"/>
      <c r="V25" s="1"/>
      <c r="W25" s="1"/>
      <c r="X25" s="1"/>
      <c r="Y25" s="1"/>
      <c r="Z25" s="1"/>
      <c r="AA25" s="1"/>
      <c r="AB25" s="1"/>
      <c r="AC25" s="1"/>
      <c r="AD25" s="1"/>
      <c r="AE25" s="1"/>
      <c r="AF25" s="1"/>
      <c r="AG25" s="1"/>
    </row>
    <row r="26" spans="1:33" ht="204.75" customHeight="1" x14ac:dyDescent="0.25">
      <c r="A26" s="160">
        <v>9</v>
      </c>
      <c r="B26" s="93" t="s">
        <v>159</v>
      </c>
      <c r="C26" s="81">
        <v>1</v>
      </c>
      <c r="D26" s="81" t="s">
        <v>334</v>
      </c>
      <c r="E26" s="90" t="s">
        <v>390</v>
      </c>
      <c r="F26" s="95" t="s">
        <v>391</v>
      </c>
      <c r="G26" s="81" t="s">
        <v>379</v>
      </c>
      <c r="H26" s="81" t="s">
        <v>337</v>
      </c>
      <c r="I26" s="81" t="s">
        <v>338</v>
      </c>
      <c r="J26" s="81" t="s">
        <v>339</v>
      </c>
      <c r="K26" s="81" t="s">
        <v>340</v>
      </c>
      <c r="L26" s="81" t="s">
        <v>341</v>
      </c>
      <c r="M26" s="81" t="s">
        <v>338</v>
      </c>
      <c r="N26" s="162" t="s">
        <v>392</v>
      </c>
      <c r="O26" s="160">
        <f>SUM(IF('VALORACIÓN DE CONTROL DE RIESGO'!G26="Preventivo",15,IF('VALORACIÓN DE CONTROL DE RIESGO'!G26="Detectivo",10,0)),IF('VALORACIÓN DE CONTROL DE RIESGO'!H26="Asignado",15,0),IF('VALORACIÓN DE CONTROL DE RIESGO'!I26="Adecuada",15,0),IF('VALORACIÓN DE CONTROL DE RIESGO'!J26="Completa",10,IF('VALORACIÓN DE CONTROL DE RIESGO'!J26="Incompleta",5,0)),IF('VALORACIÓN DE CONTROL DE RIESGO'!K26="SI",15,0),IF('VALORACIÓN DE CONTROL DE RIESGO'!L26="Se investigan y se resuelven oportunamente",15,0),IF('VALORACIÓN DE CONTROL DE RIESGO'!M26="Adecuada",15,0))</f>
        <v>95</v>
      </c>
      <c r="P26" s="81" t="str">
        <f t="shared" si="0"/>
        <v>Moderado</v>
      </c>
      <c r="Q26" s="81" t="s">
        <v>424</v>
      </c>
      <c r="R26" s="81" t="str">
        <f t="shared" si="1"/>
        <v>Moderado</v>
      </c>
      <c r="S26" s="82" t="str">
        <f t="shared" si="2"/>
        <v>SI</v>
      </c>
      <c r="T26" s="94" t="s">
        <v>393</v>
      </c>
      <c r="U26" s="1"/>
      <c r="V26" s="1"/>
      <c r="W26" s="1"/>
      <c r="X26" s="1"/>
      <c r="Y26" s="1"/>
      <c r="Z26" s="1"/>
      <c r="AA26" s="1"/>
      <c r="AB26" s="1"/>
      <c r="AC26" s="1"/>
      <c r="AD26" s="1"/>
      <c r="AE26" s="1"/>
      <c r="AF26" s="1"/>
      <c r="AG26" s="1"/>
    </row>
    <row r="27" spans="1:33" ht="298.5" customHeight="1" x14ac:dyDescent="0.25">
      <c r="A27" s="96">
        <v>10</v>
      </c>
      <c r="B27" s="97" t="s">
        <v>159</v>
      </c>
      <c r="C27" s="98">
        <v>1</v>
      </c>
      <c r="D27" s="98" t="s">
        <v>334</v>
      </c>
      <c r="E27" s="98" t="s">
        <v>394</v>
      </c>
      <c r="F27" s="99" t="s">
        <v>395</v>
      </c>
      <c r="G27" s="98" t="s">
        <v>379</v>
      </c>
      <c r="H27" s="98" t="s">
        <v>337</v>
      </c>
      <c r="I27" s="98" t="s">
        <v>338</v>
      </c>
      <c r="J27" s="98" t="s">
        <v>339</v>
      </c>
      <c r="K27" s="98" t="s">
        <v>340</v>
      </c>
      <c r="L27" s="98" t="s">
        <v>341</v>
      </c>
      <c r="M27" s="98" t="s">
        <v>338</v>
      </c>
      <c r="N27" s="100" t="s">
        <v>396</v>
      </c>
      <c r="O27" s="163">
        <f>SUM(IF('VALORACIÓN DE CONTROL DE RIESGO'!G27="Preventivo",15,IF('VALORACIÓN DE CONTROL DE RIESGO'!G27="Detectivo",10,0)),IF('VALORACIÓN DE CONTROL DE RIESGO'!H27="Asignado",15,0),IF('VALORACIÓN DE CONTROL DE RIESGO'!I27="Adecuada",15,0),IF('VALORACIÓN DE CONTROL DE RIESGO'!J27="Completa",10,IF('VALORACIÓN DE CONTROL DE RIESGO'!J27="Incompleta",5,0)),IF('VALORACIÓN DE CONTROL DE RIESGO'!K27="SI",15,0),IF('VALORACIÓN DE CONTROL DE RIESGO'!L27="Se investigan y se resuelven oportunamente",15,0),IF('VALORACIÓN DE CONTROL DE RIESGO'!M27="Adecuada",15,0))</f>
        <v>95</v>
      </c>
      <c r="P27" s="81" t="str">
        <f t="shared" si="0"/>
        <v>Moderado</v>
      </c>
      <c r="Q27" s="83" t="s">
        <v>424</v>
      </c>
      <c r="R27" s="83" t="str">
        <f t="shared" si="1"/>
        <v>Moderado</v>
      </c>
      <c r="S27" s="85" t="str">
        <f t="shared" si="2"/>
        <v>SI</v>
      </c>
      <c r="T27" s="9" t="s">
        <v>397</v>
      </c>
      <c r="U27" s="1"/>
      <c r="V27" s="1"/>
      <c r="W27" s="1"/>
      <c r="X27" s="1"/>
      <c r="Y27" s="1"/>
      <c r="Z27" s="1"/>
      <c r="AA27" s="1"/>
      <c r="AB27" s="1"/>
      <c r="AC27" s="1"/>
      <c r="AD27" s="1"/>
      <c r="AE27" s="1"/>
      <c r="AF27" s="1"/>
      <c r="AG27" s="1"/>
    </row>
    <row r="28" spans="1:33" ht="210.75" customHeight="1" x14ac:dyDescent="0.25">
      <c r="A28" s="161">
        <v>11</v>
      </c>
      <c r="B28" s="161" t="s">
        <v>398</v>
      </c>
      <c r="C28" s="161">
        <v>1</v>
      </c>
      <c r="D28" s="161" t="s">
        <v>334</v>
      </c>
      <c r="E28" s="161" t="s">
        <v>254</v>
      </c>
      <c r="F28" s="161" t="s">
        <v>399</v>
      </c>
      <c r="G28" s="161" t="s">
        <v>379</v>
      </c>
      <c r="H28" s="161" t="s">
        <v>337</v>
      </c>
      <c r="I28" s="161" t="s">
        <v>338</v>
      </c>
      <c r="J28" s="161" t="s">
        <v>339</v>
      </c>
      <c r="K28" s="161" t="s">
        <v>340</v>
      </c>
      <c r="L28" s="161" t="s">
        <v>341</v>
      </c>
      <c r="M28" s="161" t="s">
        <v>338</v>
      </c>
      <c r="N28" s="159" t="s">
        <v>400</v>
      </c>
      <c r="O28" s="81">
        <f>SUM(IF('VALORACIÓN DE CONTROL DE RIESGO'!G28="Preventivo",15,IF('VALORACIÓN DE CONTROL DE RIESGO'!G28="Detectivo",10,0)),IF('VALORACIÓN DE CONTROL DE RIESGO'!H28="Asignado",15,0),IF('VALORACIÓN DE CONTROL DE RIESGO'!I28="Adecuada",15,0),IF('VALORACIÓN DE CONTROL DE RIESGO'!J28="Completa",10,IF('VALORACIÓN DE CONTROL DE RIESGO'!J28="Incompleta",5,0)),IF('VALORACIÓN DE CONTROL DE RIESGO'!K28="SI",15,0),IF('VALORACIÓN DE CONTROL DE RIESGO'!L28="Se investigan y se resuelven oportunamente",15,0),IF('VALORACIÓN DE CONTROL DE RIESGO'!M28="Adecuada",15,0))</f>
        <v>95</v>
      </c>
      <c r="P28" s="81" t="str">
        <f t="shared" si="0"/>
        <v>Moderado</v>
      </c>
      <c r="Q28" s="81" t="s">
        <v>424</v>
      </c>
      <c r="R28" s="81" t="str">
        <f t="shared" si="1"/>
        <v>Moderado</v>
      </c>
      <c r="S28" s="82" t="str">
        <f t="shared" si="2"/>
        <v>SI</v>
      </c>
      <c r="T28" s="81" t="s">
        <v>401</v>
      </c>
      <c r="U28" s="1"/>
      <c r="V28" s="1"/>
      <c r="W28" s="1"/>
      <c r="X28" s="1"/>
      <c r="Y28" s="1"/>
      <c r="Z28" s="1"/>
      <c r="AA28" s="1"/>
      <c r="AB28" s="1"/>
      <c r="AC28" s="1"/>
      <c r="AD28" s="1"/>
      <c r="AE28" s="1"/>
      <c r="AF28" s="1"/>
      <c r="AG28" s="1"/>
    </row>
    <row r="29" spans="1:33" ht="113.25" customHeight="1" x14ac:dyDescent="0.25">
      <c r="A29" s="83">
        <v>12</v>
      </c>
      <c r="B29" s="83" t="s">
        <v>177</v>
      </c>
      <c r="C29" s="83">
        <v>1</v>
      </c>
      <c r="D29" s="83" t="s">
        <v>334</v>
      </c>
      <c r="E29" s="83" t="s">
        <v>257</v>
      </c>
      <c r="F29" s="83" t="s">
        <v>402</v>
      </c>
      <c r="G29" s="83" t="s">
        <v>336</v>
      </c>
      <c r="H29" s="83" t="s">
        <v>337</v>
      </c>
      <c r="I29" s="83" t="s">
        <v>338</v>
      </c>
      <c r="J29" s="83" t="s">
        <v>339</v>
      </c>
      <c r="K29" s="83" t="s">
        <v>340</v>
      </c>
      <c r="L29" s="83" t="s">
        <v>341</v>
      </c>
      <c r="M29" s="83" t="s">
        <v>338</v>
      </c>
      <c r="N29" s="101" t="s">
        <v>403</v>
      </c>
      <c r="O29" s="83">
        <f>SUM(IF('VALORACIÓN DE CONTROL DE RIESGO'!G29="Preventivo",15,IF('VALORACIÓN DE CONTROL DE RIESGO'!G29="Detectivo",10,0)),IF('VALORACIÓN DE CONTROL DE RIESGO'!H29="Asignado",15,0),IF('VALORACIÓN DE CONTROL DE RIESGO'!I29="Adecuada",15,0),IF('VALORACIÓN DE CONTROL DE RIESGO'!J29="Completa",10,IF('VALORACIÓN DE CONTROL DE RIESGO'!J29="Incompleta",5,0)),IF('VALORACIÓN DE CONTROL DE RIESGO'!K29="SI",15,0),IF('VALORACIÓN DE CONTROL DE RIESGO'!L29="Se investigan y se resuelven oportunamente",15,0),IF('VALORACIÓN DE CONTROL DE RIESGO'!M29="Adecuada",15,0))</f>
        <v>100</v>
      </c>
      <c r="P29" s="81" t="str">
        <f t="shared" si="0"/>
        <v>Fuerte</v>
      </c>
      <c r="Q29" s="83" t="s">
        <v>349</v>
      </c>
      <c r="R29" s="83" t="str">
        <f t="shared" si="1"/>
        <v>Fuerte</v>
      </c>
      <c r="S29" s="85" t="str">
        <f t="shared" si="2"/>
        <v>NO</v>
      </c>
      <c r="T29" s="83" t="s">
        <v>350</v>
      </c>
      <c r="U29" s="1"/>
      <c r="V29" s="1"/>
      <c r="W29" s="1"/>
      <c r="X29" s="1"/>
      <c r="Y29" s="1"/>
      <c r="Z29" s="1"/>
      <c r="AA29" s="1"/>
      <c r="AB29" s="1"/>
      <c r="AC29" s="1"/>
      <c r="AD29" s="1"/>
      <c r="AE29" s="1"/>
      <c r="AF29" s="1"/>
      <c r="AG29" s="1"/>
    </row>
    <row r="30" spans="1:33" ht="133.5" customHeight="1" x14ac:dyDescent="0.25">
      <c r="A30" s="81">
        <v>13</v>
      </c>
      <c r="B30" s="81" t="s">
        <v>177</v>
      </c>
      <c r="C30" s="81">
        <v>1</v>
      </c>
      <c r="D30" s="81" t="s">
        <v>334</v>
      </c>
      <c r="E30" s="81" t="s">
        <v>259</v>
      </c>
      <c r="F30" s="81" t="s">
        <v>404</v>
      </c>
      <c r="G30" s="161" t="s">
        <v>336</v>
      </c>
      <c r="H30" s="161" t="s">
        <v>337</v>
      </c>
      <c r="I30" s="161" t="s">
        <v>338</v>
      </c>
      <c r="J30" s="161" t="s">
        <v>339</v>
      </c>
      <c r="K30" s="161" t="s">
        <v>340</v>
      </c>
      <c r="L30" s="161" t="s">
        <v>341</v>
      </c>
      <c r="M30" s="161" t="s">
        <v>338</v>
      </c>
      <c r="N30" s="159" t="s">
        <v>405</v>
      </c>
      <c r="O30" s="81">
        <f>SUM(IF('VALORACIÓN DE CONTROL DE RIESGO'!G30="Preventivo",15,IF('VALORACIÓN DE CONTROL DE RIESGO'!G30="Detectivo",10,0)),IF('VALORACIÓN DE CONTROL DE RIESGO'!H30="Asignado",15,0),IF('VALORACIÓN DE CONTROL DE RIESGO'!I30="Adecuada",15,0),IF('VALORACIÓN DE CONTROL DE RIESGO'!J30="Completa",10,IF('VALORACIÓN DE CONTROL DE RIESGO'!J30="Incompleta",5,0)),IF('VALORACIÓN DE CONTROL DE RIESGO'!K30="SI",15,0),IF('VALORACIÓN DE CONTROL DE RIESGO'!L30="Se investigan y se resuelven oportunamente",15,0),IF('VALORACIÓN DE CONTROL DE RIESGO'!M30="Adecuada",15,0))</f>
        <v>100</v>
      </c>
      <c r="P30" s="81" t="str">
        <f t="shared" si="0"/>
        <v>Fuerte</v>
      </c>
      <c r="Q30" s="81" t="s">
        <v>349</v>
      </c>
      <c r="R30" s="81" t="str">
        <f t="shared" si="1"/>
        <v>Fuerte</v>
      </c>
      <c r="S30" s="82" t="str">
        <f t="shared" si="2"/>
        <v>NO</v>
      </c>
      <c r="T30" s="81" t="s">
        <v>406</v>
      </c>
      <c r="U30" s="1"/>
      <c r="V30" s="1"/>
      <c r="W30" s="1"/>
      <c r="X30" s="1"/>
      <c r="Y30" s="1"/>
      <c r="Z30" s="1"/>
      <c r="AA30" s="1"/>
      <c r="AB30" s="1"/>
      <c r="AC30" s="1"/>
      <c r="AD30" s="1"/>
      <c r="AE30" s="1"/>
      <c r="AF30" s="1"/>
      <c r="AG30" s="1"/>
    </row>
    <row r="31" spans="1:33" ht="223.5" customHeight="1" x14ac:dyDescent="0.25">
      <c r="A31" s="10">
        <v>14</v>
      </c>
      <c r="B31" s="86" t="s">
        <v>181</v>
      </c>
      <c r="C31" s="10">
        <v>1</v>
      </c>
      <c r="D31" s="10" t="s">
        <v>334</v>
      </c>
      <c r="E31" s="10" t="s">
        <v>407</v>
      </c>
      <c r="F31" s="10" t="s">
        <v>408</v>
      </c>
      <c r="G31" s="10" t="s">
        <v>336</v>
      </c>
      <c r="H31" s="10" t="s">
        <v>337</v>
      </c>
      <c r="I31" s="10" t="s">
        <v>338</v>
      </c>
      <c r="J31" s="10" t="s">
        <v>339</v>
      </c>
      <c r="K31" s="10" t="s">
        <v>340</v>
      </c>
      <c r="L31" s="10" t="s">
        <v>341</v>
      </c>
      <c r="M31" s="10" t="s">
        <v>338</v>
      </c>
      <c r="N31" s="429" t="s">
        <v>409</v>
      </c>
      <c r="O31" s="10">
        <f>SUM(IF('VALORACIÓN DE CONTROL DE RIESGO'!G31="Preventivo",15,IF('VALORACIÓN DE CONTROL DE RIESGO'!G31="Detectivo",10,0)),IF('VALORACIÓN DE CONTROL DE RIESGO'!H31="Asignado",15,0),IF('VALORACIÓN DE CONTROL DE RIESGO'!I31="Adecuada",15,0),IF('VALORACIÓN DE CONTROL DE RIESGO'!J31="Completa",10,IF('VALORACIÓN DE CONTROL DE RIESGO'!J31="Incompleta",5,0)),IF('VALORACIÓN DE CONTROL DE RIESGO'!K31="SI",15,0),IF('VALORACIÓN DE CONTROL DE RIESGO'!L31="Se investigan y se resuelven oportunamente",15,0),IF('VALORACIÓN DE CONTROL DE RIESGO'!M31="Adecuada",15,0))</f>
        <v>100</v>
      </c>
      <c r="P31" s="81" t="str">
        <f t="shared" si="0"/>
        <v>Fuerte</v>
      </c>
      <c r="Q31" s="10" t="s">
        <v>349</v>
      </c>
      <c r="R31" s="10" t="str">
        <f t="shared" si="1"/>
        <v>Fuerte</v>
      </c>
      <c r="S31" s="102" t="str">
        <f t="shared" si="2"/>
        <v>NO</v>
      </c>
      <c r="T31" s="98" t="s">
        <v>410</v>
      </c>
      <c r="U31" s="1"/>
      <c r="V31" s="1"/>
      <c r="W31" s="1"/>
      <c r="X31" s="1"/>
      <c r="Y31" s="1"/>
      <c r="Z31" s="1"/>
      <c r="AA31" s="1"/>
      <c r="AB31" s="1"/>
      <c r="AC31" s="1"/>
      <c r="AD31" s="1"/>
      <c r="AE31" s="1"/>
      <c r="AF31" s="1"/>
      <c r="AG31" s="1"/>
    </row>
    <row r="32" spans="1:33" ht="220.5" customHeight="1" x14ac:dyDescent="0.25">
      <c r="A32" s="10">
        <v>15</v>
      </c>
      <c r="B32" s="86" t="s">
        <v>181</v>
      </c>
      <c r="C32" s="10">
        <v>1</v>
      </c>
      <c r="D32" s="10" t="s">
        <v>334</v>
      </c>
      <c r="E32" s="10" t="s">
        <v>411</v>
      </c>
      <c r="F32" s="98" t="s">
        <v>412</v>
      </c>
      <c r="G32" s="98" t="s">
        <v>336</v>
      </c>
      <c r="H32" s="98" t="s">
        <v>337</v>
      </c>
      <c r="I32" s="98" t="s">
        <v>338</v>
      </c>
      <c r="J32" s="98" t="s">
        <v>339</v>
      </c>
      <c r="K32" s="98" t="s">
        <v>340</v>
      </c>
      <c r="L32" s="98" t="s">
        <v>341</v>
      </c>
      <c r="M32" s="98" t="s">
        <v>338</v>
      </c>
      <c r="N32" s="430"/>
      <c r="O32" s="10">
        <f>SUM(IF('VALORACIÓN DE CONTROL DE RIESGO'!G32="Preventivo",15,IF('VALORACIÓN DE CONTROL DE RIESGO'!G32="Detectivo",10,0)),IF('VALORACIÓN DE CONTROL DE RIESGO'!H32="Asignado",15,0),IF('VALORACIÓN DE CONTROL DE RIESGO'!I32="Adecuada",15,0),IF('VALORACIÓN DE CONTROL DE RIESGO'!J32="Completa",10,IF('VALORACIÓN DE CONTROL DE RIESGO'!J32="Incompleta",5,0)),IF('VALORACIÓN DE CONTROL DE RIESGO'!K32="SI",15,0),IF('VALORACIÓN DE CONTROL DE RIESGO'!L32="Se investigan y se resuelven oportunamente",15,0),IF('VALORACIÓN DE CONTROL DE RIESGO'!M32="Adecuada",15,0))</f>
        <v>100</v>
      </c>
      <c r="P32" s="81" t="str">
        <f t="shared" si="0"/>
        <v>Fuerte</v>
      </c>
      <c r="Q32" s="10" t="s">
        <v>349</v>
      </c>
      <c r="R32" s="10" t="str">
        <f t="shared" si="1"/>
        <v>Fuerte</v>
      </c>
      <c r="S32" s="102" t="str">
        <f t="shared" si="2"/>
        <v>NO</v>
      </c>
      <c r="T32" s="98" t="s">
        <v>413</v>
      </c>
      <c r="U32" s="1"/>
      <c r="V32" s="1"/>
      <c r="W32" s="1"/>
      <c r="X32" s="1"/>
      <c r="Y32" s="1"/>
      <c r="Z32" s="1"/>
      <c r="AA32" s="1"/>
      <c r="AB32" s="1"/>
      <c r="AC32" s="1"/>
      <c r="AD32" s="1"/>
      <c r="AE32" s="1"/>
      <c r="AF32" s="1"/>
      <c r="AG32" s="1"/>
    </row>
    <row r="33" spans="1:33" ht="138.75" customHeight="1" x14ac:dyDescent="0.25">
      <c r="A33" s="81">
        <v>16</v>
      </c>
      <c r="B33" s="81" t="s">
        <v>186</v>
      </c>
      <c r="C33" s="81">
        <v>1</v>
      </c>
      <c r="D33" s="81" t="s">
        <v>334</v>
      </c>
      <c r="E33" s="95" t="s">
        <v>267</v>
      </c>
      <c r="F33" s="95" t="s">
        <v>414</v>
      </c>
      <c r="G33" s="81" t="s">
        <v>336</v>
      </c>
      <c r="H33" s="81" t="s">
        <v>337</v>
      </c>
      <c r="I33" s="81" t="s">
        <v>338</v>
      </c>
      <c r="J33" s="81" t="s">
        <v>339</v>
      </c>
      <c r="K33" s="81" t="s">
        <v>340</v>
      </c>
      <c r="L33" s="81" t="s">
        <v>341</v>
      </c>
      <c r="M33" s="81" t="s">
        <v>338</v>
      </c>
      <c r="N33" s="431" t="s">
        <v>415</v>
      </c>
      <c r="O33" s="81">
        <f>SUM(IF('VALORACIÓN DE CONTROL DE RIESGO'!G33="Preventivo",15,IF('VALORACIÓN DE CONTROL DE RIESGO'!G33="Detectivo",10,0)),IF('VALORACIÓN DE CONTROL DE RIESGO'!H33="Asignado",15,0),IF('VALORACIÓN DE CONTROL DE RIESGO'!I33="Adecuada",15,0),IF('VALORACIÓN DE CONTROL DE RIESGO'!J33="Completa",10,IF('VALORACIÓN DE CONTROL DE RIESGO'!J33="Incompleta",5,0)),IF('VALORACIÓN DE CONTROL DE RIESGO'!K33="SI",15,0),IF('VALORACIÓN DE CONTROL DE RIESGO'!L33="Se investigan y se resuelven oportunamente",15,0),IF('VALORACIÓN DE CONTROL DE RIESGO'!M33="Adecuada",15,0))</f>
        <v>100</v>
      </c>
      <c r="P33" s="81" t="str">
        <f t="shared" si="0"/>
        <v>Fuerte</v>
      </c>
      <c r="Q33" s="81" t="s">
        <v>349</v>
      </c>
      <c r="R33" s="81" t="str">
        <f t="shared" si="1"/>
        <v>Fuerte</v>
      </c>
      <c r="S33" s="82" t="str">
        <f t="shared" si="2"/>
        <v>NO</v>
      </c>
      <c r="T33" s="81" t="s">
        <v>416</v>
      </c>
      <c r="U33" s="1"/>
      <c r="V33" s="1"/>
      <c r="W33" s="1"/>
      <c r="X33" s="1"/>
      <c r="Y33" s="1"/>
      <c r="Z33" s="1"/>
      <c r="AA33" s="1"/>
      <c r="AB33" s="1"/>
      <c r="AC33" s="1"/>
      <c r="AD33" s="1"/>
      <c r="AE33" s="1"/>
      <c r="AF33" s="1"/>
      <c r="AG33" s="1"/>
    </row>
    <row r="34" spans="1:33" ht="171.75" customHeight="1" x14ac:dyDescent="0.25">
      <c r="A34" s="81">
        <v>17</v>
      </c>
      <c r="B34" s="81" t="s">
        <v>186</v>
      </c>
      <c r="C34" s="103">
        <v>1</v>
      </c>
      <c r="D34" s="81" t="s">
        <v>334</v>
      </c>
      <c r="E34" s="81" t="s">
        <v>269</v>
      </c>
      <c r="F34" s="81" t="s">
        <v>417</v>
      </c>
      <c r="G34" s="81" t="s">
        <v>336</v>
      </c>
      <c r="H34" s="81" t="s">
        <v>337</v>
      </c>
      <c r="I34" s="81" t="s">
        <v>338</v>
      </c>
      <c r="J34" s="81" t="s">
        <v>339</v>
      </c>
      <c r="K34" s="81" t="s">
        <v>340</v>
      </c>
      <c r="L34" s="81" t="s">
        <v>341</v>
      </c>
      <c r="M34" s="81" t="s">
        <v>338</v>
      </c>
      <c r="N34" s="431"/>
      <c r="O34" s="81">
        <f>SUM(IF('VALORACIÓN DE CONTROL DE RIESGO'!G34="Preventivo",15,IF('VALORACIÓN DE CONTROL DE RIESGO'!G34="Detectivo",10,0)),IF('VALORACIÓN DE CONTROL DE RIESGO'!H34="Asignado",15,0),IF('VALORACIÓN DE CONTROL DE RIESGO'!I34="Adecuada",15,0),IF('VALORACIÓN DE CONTROL DE RIESGO'!J34="Completa",10,IF('VALORACIÓN DE CONTROL DE RIESGO'!J34="Incompleta",5,0)),IF('VALORACIÓN DE CONTROL DE RIESGO'!K34="SI",15,0),IF('VALORACIÓN DE CONTROL DE RIESGO'!L34="Se investigan y se resuelven oportunamente",15,0),IF('VALORACIÓN DE CONTROL DE RIESGO'!M34="Adecuada",15,0))</f>
        <v>100</v>
      </c>
      <c r="P34" s="81" t="str">
        <f t="shared" si="0"/>
        <v>Fuerte</v>
      </c>
      <c r="Q34" s="81" t="s">
        <v>349</v>
      </c>
      <c r="R34" s="81" t="str">
        <f t="shared" si="1"/>
        <v>Fuerte</v>
      </c>
      <c r="S34" s="82" t="str">
        <f t="shared" si="2"/>
        <v>NO</v>
      </c>
      <c r="T34" s="81" t="s">
        <v>416</v>
      </c>
      <c r="U34" s="1"/>
      <c r="V34" s="1"/>
      <c r="W34" s="1"/>
      <c r="X34" s="1"/>
      <c r="Y34" s="1"/>
      <c r="Z34" s="1"/>
      <c r="AA34" s="1"/>
      <c r="AB34" s="1"/>
      <c r="AC34" s="1"/>
      <c r="AD34" s="1"/>
      <c r="AE34" s="1"/>
      <c r="AF34" s="1"/>
      <c r="AG34" s="1"/>
    </row>
    <row r="35" spans="1:33" ht="255" customHeight="1" x14ac:dyDescent="0.25">
      <c r="A35" s="83">
        <v>18</v>
      </c>
      <c r="B35" s="10" t="s">
        <v>191</v>
      </c>
      <c r="C35" s="83">
        <v>1</v>
      </c>
      <c r="D35" s="83" t="s">
        <v>334</v>
      </c>
      <c r="E35" s="92" t="s">
        <v>418</v>
      </c>
      <c r="F35" s="104" t="s">
        <v>419</v>
      </c>
      <c r="G35" s="83" t="s">
        <v>336</v>
      </c>
      <c r="H35" s="83" t="s">
        <v>337</v>
      </c>
      <c r="I35" s="83" t="s">
        <v>338</v>
      </c>
      <c r="J35" s="83" t="s">
        <v>339</v>
      </c>
      <c r="K35" s="83" t="s">
        <v>340</v>
      </c>
      <c r="L35" s="83" t="s">
        <v>341</v>
      </c>
      <c r="M35" s="83" t="s">
        <v>338</v>
      </c>
      <c r="N35" s="101" t="s">
        <v>420</v>
      </c>
      <c r="O35" s="83">
        <f>SUM(IF('VALORACIÓN DE CONTROL DE RIESGO'!G35="Preventivo",15,IF('VALORACIÓN DE CONTROL DE RIESGO'!G35="Detectivo",10,0)),IF('VALORACIÓN DE CONTROL DE RIESGO'!H35="Asignado",15,0),IF('VALORACIÓN DE CONTROL DE RIESGO'!I35="Adecuada",15,0),IF('VALORACIÓN DE CONTROL DE RIESGO'!J35="Completa",10,IF('VALORACIÓN DE CONTROL DE RIESGO'!J35="Incompleta",5,0)),IF('VALORACIÓN DE CONTROL DE RIESGO'!K35="SI",15,0),IF('VALORACIÓN DE CONTROL DE RIESGO'!L35="Se investigan y se resuelven oportunamente",15,0),IF('VALORACIÓN DE CONTROL DE RIESGO'!M35="Adecuada",15,0))</f>
        <v>100</v>
      </c>
      <c r="P35" s="81" t="str">
        <f t="shared" si="0"/>
        <v>Fuerte</v>
      </c>
      <c r="Q35" s="83" t="s">
        <v>349</v>
      </c>
      <c r="R35" s="83" t="str">
        <f t="shared" si="1"/>
        <v>Fuerte</v>
      </c>
      <c r="S35" s="85" t="str">
        <f t="shared" si="2"/>
        <v>NO</v>
      </c>
      <c r="T35" s="83" t="s">
        <v>421</v>
      </c>
      <c r="U35" s="1"/>
      <c r="V35" s="1"/>
      <c r="W35" s="1"/>
      <c r="X35" s="1"/>
      <c r="Y35" s="1"/>
      <c r="Z35" s="1"/>
      <c r="AA35" s="1"/>
      <c r="AB35" s="1"/>
      <c r="AC35" s="1"/>
      <c r="AD35" s="1"/>
      <c r="AE35" s="1"/>
      <c r="AF35" s="1"/>
      <c r="AG35" s="1"/>
    </row>
    <row r="36" spans="1:33" ht="225" customHeight="1" x14ac:dyDescent="0.25">
      <c r="A36" s="81">
        <v>19</v>
      </c>
      <c r="B36" s="81" t="s">
        <v>191</v>
      </c>
      <c r="C36" s="81">
        <v>1</v>
      </c>
      <c r="D36" s="81" t="s">
        <v>334</v>
      </c>
      <c r="E36" s="95" t="s">
        <v>272</v>
      </c>
      <c r="F36" s="81" t="s">
        <v>422</v>
      </c>
      <c r="G36" s="81" t="s">
        <v>336</v>
      </c>
      <c r="H36" s="81" t="s">
        <v>337</v>
      </c>
      <c r="I36" s="81" t="s">
        <v>338</v>
      </c>
      <c r="J36" s="81" t="s">
        <v>339</v>
      </c>
      <c r="K36" s="81" t="s">
        <v>340</v>
      </c>
      <c r="L36" s="81" t="s">
        <v>341</v>
      </c>
      <c r="M36" s="81" t="s">
        <v>338</v>
      </c>
      <c r="N36" s="159" t="s">
        <v>423</v>
      </c>
      <c r="O36" s="81">
        <f>SUM(IF('VALORACIÓN DE CONTROL DE RIESGO'!G36="Preventivo",15,IF('VALORACIÓN DE CONTROL DE RIESGO'!G36="Detectivo",10,0)),IF('VALORACIÓN DE CONTROL DE RIESGO'!H36="Asignado",15,0),IF('VALORACIÓN DE CONTROL DE RIESGO'!I36="Adecuada",15,0),IF('VALORACIÓN DE CONTROL DE RIESGO'!J36="Completa",10,IF('VALORACIÓN DE CONTROL DE RIESGO'!J36="Incompleta",5,0)),IF('VALORACIÓN DE CONTROL DE RIESGO'!K36="SI",15,0),IF('VALORACIÓN DE CONTROL DE RIESGO'!L36="Se investigan y se resuelven oportunamente",15,0),IF('VALORACIÓN DE CONTROL DE RIESGO'!M36="Adecuada",15,0))</f>
        <v>100</v>
      </c>
      <c r="P36" s="81" t="str">
        <f t="shared" si="0"/>
        <v>Fuerte</v>
      </c>
      <c r="Q36" s="81" t="s">
        <v>349</v>
      </c>
      <c r="R36" s="81" t="str">
        <f t="shared" si="1"/>
        <v>Fuerte</v>
      </c>
      <c r="S36" s="82" t="str">
        <f t="shared" si="2"/>
        <v>NO</v>
      </c>
      <c r="T36" s="81" t="s">
        <v>425</v>
      </c>
      <c r="U36" s="1"/>
      <c r="V36" s="1"/>
      <c r="W36" s="1"/>
      <c r="X36" s="1"/>
      <c r="Y36" s="1"/>
      <c r="Z36" s="1"/>
      <c r="AA36" s="1"/>
      <c r="AB36" s="1"/>
      <c r="AC36" s="1"/>
      <c r="AD36" s="1"/>
      <c r="AE36" s="1"/>
      <c r="AF36" s="1"/>
      <c r="AG36" s="1"/>
    </row>
    <row r="37" spans="1:33" ht="283.5" customHeight="1" x14ac:dyDescent="0.25">
      <c r="A37" s="83">
        <v>20</v>
      </c>
      <c r="B37" s="83" t="s">
        <v>159</v>
      </c>
      <c r="C37" s="83">
        <v>1</v>
      </c>
      <c r="D37" s="83" t="s">
        <v>334</v>
      </c>
      <c r="E37" s="83" t="s">
        <v>426</v>
      </c>
      <c r="F37" s="83" t="s">
        <v>427</v>
      </c>
      <c r="G37" s="83" t="s">
        <v>336</v>
      </c>
      <c r="H37" s="83" t="s">
        <v>337</v>
      </c>
      <c r="I37" s="83" t="s">
        <v>338</v>
      </c>
      <c r="J37" s="83" t="s">
        <v>339</v>
      </c>
      <c r="K37" s="83" t="s">
        <v>340</v>
      </c>
      <c r="L37" s="83" t="s">
        <v>341</v>
      </c>
      <c r="M37" s="83" t="s">
        <v>338</v>
      </c>
      <c r="N37" s="105" t="s">
        <v>428</v>
      </c>
      <c r="O37" s="83">
        <f>SUM(IF('VALORACIÓN DE CONTROL DE RIESGO'!G37="Preventivo",15,IF('VALORACIÓN DE CONTROL DE RIESGO'!G37="Detectivo",10,0)),IF('VALORACIÓN DE CONTROL DE RIESGO'!H37="Asignado",15,0),IF('VALORACIÓN DE CONTROL DE RIESGO'!I37="Adecuada",15,0),IF('VALORACIÓN DE CONTROL DE RIESGO'!J37="Completa",10,IF('VALORACIÓN DE CONTROL DE RIESGO'!J37="Incompleta",5,0)),IF('VALORACIÓN DE CONTROL DE RIESGO'!K37="SI",15,0),IF('VALORACIÓN DE CONTROL DE RIESGO'!L37="Se investigan y se resuelven oportunamente",15,0),IF('VALORACIÓN DE CONTROL DE RIESGO'!M37="Adecuada",15,0))</f>
        <v>100</v>
      </c>
      <c r="P37" s="81" t="str">
        <f t="shared" si="0"/>
        <v>Fuerte</v>
      </c>
      <c r="Q37" s="83" t="s">
        <v>349</v>
      </c>
      <c r="R37" s="83" t="str">
        <f t="shared" si="1"/>
        <v>Fuerte</v>
      </c>
      <c r="S37" s="85" t="str">
        <f t="shared" si="2"/>
        <v>NO</v>
      </c>
      <c r="T37" s="9" t="s">
        <v>429</v>
      </c>
      <c r="U37" s="1"/>
      <c r="V37" s="1"/>
      <c r="W37" s="1"/>
      <c r="X37" s="1"/>
      <c r="Y37" s="1"/>
      <c r="Z37" s="1"/>
      <c r="AA37" s="1"/>
      <c r="AB37" s="1"/>
      <c r="AC37" s="1"/>
      <c r="AD37" s="1"/>
      <c r="AE37" s="1"/>
      <c r="AF37" s="1"/>
      <c r="AG37" s="1"/>
    </row>
    <row r="38" spans="1:33" ht="288" customHeight="1" x14ac:dyDescent="0.25">
      <c r="A38" s="81">
        <v>21</v>
      </c>
      <c r="B38" s="81" t="s">
        <v>198</v>
      </c>
      <c r="C38" s="81">
        <v>1</v>
      </c>
      <c r="D38" s="81" t="s">
        <v>334</v>
      </c>
      <c r="E38" s="81" t="s">
        <v>430</v>
      </c>
      <c r="F38" s="81" t="s">
        <v>431</v>
      </c>
      <c r="G38" s="81" t="s">
        <v>336</v>
      </c>
      <c r="H38" s="81" t="s">
        <v>337</v>
      </c>
      <c r="I38" s="81" t="s">
        <v>338</v>
      </c>
      <c r="J38" s="81" t="s">
        <v>339</v>
      </c>
      <c r="K38" s="81" t="s">
        <v>340</v>
      </c>
      <c r="L38" s="81" t="s">
        <v>341</v>
      </c>
      <c r="M38" s="81" t="s">
        <v>338</v>
      </c>
      <c r="N38" s="159" t="s">
        <v>432</v>
      </c>
      <c r="O38" s="81">
        <f>SUM(IF('VALORACIÓN DE CONTROL DE RIESGO'!G38="Preventivo",15,IF('VALORACIÓN DE CONTROL DE RIESGO'!G38="Detectivo",10,0)),IF('VALORACIÓN DE CONTROL DE RIESGO'!H38="Asignado",15,0),IF('VALORACIÓN DE CONTROL DE RIESGO'!I38="Adecuada",15,0),IF('VALORACIÓN DE CONTROL DE RIESGO'!J38="Completa",10,IF('VALORACIÓN DE CONTROL DE RIESGO'!J38="Incompleta",5,0)),IF('VALORACIÓN DE CONTROL DE RIESGO'!K38="SI",15,0),IF('VALORACIÓN DE CONTROL DE RIESGO'!L38="Se investigan y se resuelven oportunamente",15,0),IF('VALORACIÓN DE CONTROL DE RIESGO'!M38="Adecuada",15,0))</f>
        <v>100</v>
      </c>
      <c r="P38" s="81" t="str">
        <f t="shared" si="0"/>
        <v>Fuerte</v>
      </c>
      <c r="Q38" s="81" t="s">
        <v>349</v>
      </c>
      <c r="R38" s="81" t="str">
        <f t="shared" si="1"/>
        <v>Fuerte</v>
      </c>
      <c r="S38" s="81" t="str">
        <f t="shared" si="2"/>
        <v>NO</v>
      </c>
      <c r="T38" s="81" t="s">
        <v>433</v>
      </c>
      <c r="U38" s="1"/>
      <c r="V38" s="1"/>
      <c r="W38" s="1"/>
      <c r="X38" s="1"/>
      <c r="Y38" s="1"/>
      <c r="Z38" s="1"/>
      <c r="AA38" s="1"/>
      <c r="AB38" s="1"/>
      <c r="AC38" s="1"/>
      <c r="AD38" s="1"/>
      <c r="AE38" s="1"/>
      <c r="AF38" s="1"/>
      <c r="AG38" s="1"/>
    </row>
    <row r="39" spans="1:33" ht="161.25" customHeight="1" x14ac:dyDescent="0.25">
      <c r="A39" s="83">
        <v>22</v>
      </c>
      <c r="B39" s="83" t="s">
        <v>198</v>
      </c>
      <c r="C39" s="83">
        <v>1</v>
      </c>
      <c r="D39" s="81" t="s">
        <v>334</v>
      </c>
      <c r="E39" s="83" t="s">
        <v>434</v>
      </c>
      <c r="F39" s="10" t="s">
        <v>435</v>
      </c>
      <c r="G39" s="83" t="s">
        <v>336</v>
      </c>
      <c r="H39" s="83" t="s">
        <v>337</v>
      </c>
      <c r="I39" s="83" t="s">
        <v>338</v>
      </c>
      <c r="J39" s="83" t="s">
        <v>339</v>
      </c>
      <c r="K39" s="83" t="s">
        <v>340</v>
      </c>
      <c r="L39" s="83" t="s">
        <v>341</v>
      </c>
      <c r="M39" s="83" t="s">
        <v>338</v>
      </c>
      <c r="N39" s="101" t="s">
        <v>436</v>
      </c>
      <c r="O39" s="83">
        <f>SUM(IF('VALORACIÓN DE CONTROL DE RIESGO'!G39="Preventivo",15,IF('VALORACIÓN DE CONTROL DE RIESGO'!G39="Detectivo",10,0)),IF('VALORACIÓN DE CONTROL DE RIESGO'!H39="Asignado",15,0),IF('VALORACIÓN DE CONTROL DE RIESGO'!I39="Adecuada",15,0),IF('VALORACIÓN DE CONTROL DE RIESGO'!J39="Completa",10,IF('VALORACIÓN DE CONTROL DE RIESGO'!J39="Incompleta",5,0)),IF('VALORACIÓN DE CONTROL DE RIESGO'!K39="SI",15,0),IF('VALORACIÓN DE CONTROL DE RIESGO'!L39="Se investigan y se resuelven oportunamente",15,0),IF('VALORACIÓN DE CONTROL DE RIESGO'!M39="Adecuada",15,0))</f>
        <v>100</v>
      </c>
      <c r="P39" s="81" t="str">
        <f t="shared" si="0"/>
        <v>Fuerte</v>
      </c>
      <c r="Q39" s="10" t="s">
        <v>349</v>
      </c>
      <c r="R39" s="10" t="str">
        <f t="shared" si="1"/>
        <v>Fuerte</v>
      </c>
      <c r="S39" s="10" t="str">
        <f t="shared" si="2"/>
        <v>NO</v>
      </c>
      <c r="T39" s="10" t="s">
        <v>433</v>
      </c>
      <c r="U39" s="1"/>
      <c r="V39" s="1"/>
      <c r="W39" s="1"/>
      <c r="X39" s="1"/>
      <c r="Y39" s="1"/>
      <c r="Z39" s="1"/>
      <c r="AA39" s="1"/>
      <c r="AB39" s="1"/>
      <c r="AC39" s="1"/>
      <c r="AD39" s="1"/>
      <c r="AE39" s="1"/>
      <c r="AF39" s="1"/>
      <c r="AG39" s="1"/>
    </row>
    <row r="40" spans="1:33" ht="179.25" customHeight="1" x14ac:dyDescent="0.25">
      <c r="A40" s="81">
        <v>23</v>
      </c>
      <c r="B40" s="81" t="s">
        <v>203</v>
      </c>
      <c r="C40" s="81">
        <v>1</v>
      </c>
      <c r="D40" s="81" t="s">
        <v>334</v>
      </c>
      <c r="E40" s="81" t="s">
        <v>437</v>
      </c>
      <c r="F40" s="81" t="s">
        <v>97</v>
      </c>
      <c r="G40" s="81" t="s">
        <v>379</v>
      </c>
      <c r="H40" s="81" t="s">
        <v>337</v>
      </c>
      <c r="I40" s="81" t="s">
        <v>338</v>
      </c>
      <c r="J40" s="81" t="s">
        <v>339</v>
      </c>
      <c r="K40" s="81" t="s">
        <v>340</v>
      </c>
      <c r="L40" s="81" t="s">
        <v>341</v>
      </c>
      <c r="M40" s="81" t="s">
        <v>338</v>
      </c>
      <c r="N40" s="159" t="s">
        <v>438</v>
      </c>
      <c r="O40" s="81">
        <f>SUM(IF('VALORACIÓN DE CONTROL DE RIESGO'!G40="Preventivo",15,IF('VALORACIÓN DE CONTROL DE RIESGO'!G40="Detectivo",10,0)),IF('VALORACIÓN DE CONTROL DE RIESGO'!H40="Asignado",15,0),IF('VALORACIÓN DE CONTROL DE RIESGO'!I40="Adecuada",15,0),IF('VALORACIÓN DE CONTROL DE RIESGO'!J40="Completa",10,IF('VALORACIÓN DE CONTROL DE RIESGO'!J40="Incompleta",5,0)),IF('VALORACIÓN DE CONTROL DE RIESGO'!K40="SI",15,0),IF('VALORACIÓN DE CONTROL DE RIESGO'!L40="Se investigan y se resuelven oportunamente",15,0),IF('VALORACIÓN DE CONTROL DE RIESGO'!M40="Adecuada",15,0))</f>
        <v>95</v>
      </c>
      <c r="P40" s="81" t="str">
        <f t="shared" si="0"/>
        <v>Moderado</v>
      </c>
      <c r="Q40" s="81" t="s">
        <v>424</v>
      </c>
      <c r="R40" s="81" t="str">
        <f t="shared" si="1"/>
        <v>Moderado</v>
      </c>
      <c r="S40" s="81" t="str">
        <f t="shared" si="2"/>
        <v>SI</v>
      </c>
      <c r="T40" s="81" t="s">
        <v>439</v>
      </c>
      <c r="U40" s="1"/>
      <c r="V40" s="1"/>
      <c r="W40" s="1"/>
      <c r="X40" s="1"/>
      <c r="Y40" s="1"/>
      <c r="Z40" s="1"/>
      <c r="AA40" s="1"/>
      <c r="AB40" s="1"/>
      <c r="AC40" s="1"/>
      <c r="AD40" s="1"/>
      <c r="AE40" s="1"/>
      <c r="AF40" s="1"/>
      <c r="AG40" s="1"/>
    </row>
    <row r="41" spans="1:33" ht="129" customHeight="1" x14ac:dyDescent="0.25">
      <c r="A41" s="83">
        <v>24</v>
      </c>
      <c r="B41" s="10" t="s">
        <v>203</v>
      </c>
      <c r="C41" s="83">
        <v>1</v>
      </c>
      <c r="D41" s="81" t="s">
        <v>334</v>
      </c>
      <c r="E41" s="83" t="s">
        <v>440</v>
      </c>
      <c r="F41" s="83" t="s">
        <v>99</v>
      </c>
      <c r="G41" s="83" t="s">
        <v>336</v>
      </c>
      <c r="H41" s="83" t="s">
        <v>337</v>
      </c>
      <c r="I41" s="83" t="s">
        <v>338</v>
      </c>
      <c r="J41" s="83" t="s">
        <v>339</v>
      </c>
      <c r="K41" s="83" t="s">
        <v>340</v>
      </c>
      <c r="L41" s="83" t="s">
        <v>341</v>
      </c>
      <c r="M41" s="83" t="s">
        <v>338</v>
      </c>
      <c r="N41" s="101" t="s">
        <v>441</v>
      </c>
      <c r="O41" s="83">
        <f>SUM(IF('VALORACIÓN DE CONTROL DE RIESGO'!G41="Preventivo",15,IF('VALORACIÓN DE CONTROL DE RIESGO'!G41="Detectivo",10,0)),IF('VALORACIÓN DE CONTROL DE RIESGO'!H41="Asignado",15,0),IF('VALORACIÓN DE CONTROL DE RIESGO'!I41="Adecuada",15,0),IF('VALORACIÓN DE CONTROL DE RIESGO'!J41="Completa",10,IF('VALORACIÓN DE CONTROL DE RIESGO'!J41="Incompleta",5,0)),IF('VALORACIÓN DE CONTROL DE RIESGO'!K41="SI",15,0),IF('VALORACIÓN DE CONTROL DE RIESGO'!L41="Se investigan y se resuelven oportunamente",15,0),IF('VALORACIÓN DE CONTROL DE RIESGO'!M41="Adecuada",15,0))</f>
        <v>100</v>
      </c>
      <c r="P41" s="81" t="str">
        <f t="shared" si="0"/>
        <v>Fuerte</v>
      </c>
      <c r="Q41" s="10" t="s">
        <v>349</v>
      </c>
      <c r="R41" s="10" t="str">
        <f t="shared" si="1"/>
        <v>Fuerte</v>
      </c>
      <c r="S41" s="10" t="str">
        <f t="shared" si="2"/>
        <v>NO</v>
      </c>
      <c r="T41" s="10" t="s">
        <v>350</v>
      </c>
      <c r="U41" s="1"/>
      <c r="V41" s="1"/>
      <c r="W41" s="1"/>
      <c r="X41" s="1"/>
      <c r="Y41" s="1"/>
      <c r="Z41" s="1"/>
      <c r="AA41" s="1"/>
      <c r="AB41" s="1"/>
      <c r="AC41" s="1"/>
      <c r="AD41" s="1"/>
      <c r="AE41" s="1"/>
      <c r="AF41" s="1"/>
      <c r="AG41" s="1"/>
    </row>
    <row r="42" spans="1:33" ht="225.75" customHeight="1" x14ac:dyDescent="0.25">
      <c r="A42" s="81">
        <v>25</v>
      </c>
      <c r="B42" s="81" t="s">
        <v>207</v>
      </c>
      <c r="C42" s="81">
        <v>1</v>
      </c>
      <c r="D42" s="81" t="s">
        <v>334</v>
      </c>
      <c r="E42" s="81" t="s">
        <v>442</v>
      </c>
      <c r="F42" s="81" t="s">
        <v>443</v>
      </c>
      <c r="G42" s="81" t="s">
        <v>336</v>
      </c>
      <c r="H42" s="81" t="s">
        <v>337</v>
      </c>
      <c r="I42" s="81" t="s">
        <v>338</v>
      </c>
      <c r="J42" s="81" t="s">
        <v>339</v>
      </c>
      <c r="K42" s="81" t="s">
        <v>340</v>
      </c>
      <c r="L42" s="81" t="s">
        <v>341</v>
      </c>
      <c r="M42" s="81" t="s">
        <v>338</v>
      </c>
      <c r="N42" s="159" t="s">
        <v>444</v>
      </c>
      <c r="O42" s="81">
        <f>SUM(IF('VALORACIÓN DE CONTROL DE RIESGO'!G42="Preventivo",15,IF('VALORACIÓN DE CONTROL DE RIESGO'!G42="Detectivo",10,0)),IF('VALORACIÓN DE CONTROL DE RIESGO'!H42="Asignado",15,0),IF('VALORACIÓN DE CONTROL DE RIESGO'!I42="Adecuada",15,0),IF('VALORACIÓN DE CONTROL DE RIESGO'!J42="Completa",10,IF('VALORACIÓN DE CONTROL DE RIESGO'!J42="Incompleta",5,0)),IF('VALORACIÓN DE CONTROL DE RIESGO'!K42="SI",15,0),IF('VALORACIÓN DE CONTROL DE RIESGO'!L42="Se investigan y se resuelven oportunamente",15,0),IF('VALORACIÓN DE CONTROL DE RIESGO'!M42="Adecuada",15,0))</f>
        <v>100</v>
      </c>
      <c r="P42" s="81" t="str">
        <f t="shared" si="0"/>
        <v>Fuerte</v>
      </c>
      <c r="Q42" s="81" t="s">
        <v>349</v>
      </c>
      <c r="R42" s="81" t="str">
        <f t="shared" si="1"/>
        <v>Fuerte</v>
      </c>
      <c r="S42" s="81" t="str">
        <f t="shared" si="2"/>
        <v>NO</v>
      </c>
      <c r="T42" s="81" t="s">
        <v>445</v>
      </c>
      <c r="U42" s="1"/>
      <c r="V42" s="1"/>
      <c r="W42" s="1"/>
      <c r="X42" s="1"/>
      <c r="Y42" s="1"/>
      <c r="Z42" s="1"/>
      <c r="AA42" s="1"/>
      <c r="AB42" s="1"/>
      <c r="AC42" s="1"/>
      <c r="AD42" s="1"/>
      <c r="AE42" s="1"/>
      <c r="AF42" s="1"/>
      <c r="AG42" s="1"/>
    </row>
    <row r="43" spans="1:33" ht="174.75" customHeight="1" x14ac:dyDescent="0.25">
      <c r="A43" s="83">
        <v>26</v>
      </c>
      <c r="B43" s="10" t="s">
        <v>207</v>
      </c>
      <c r="C43" s="83">
        <v>1</v>
      </c>
      <c r="D43" s="81" t="s">
        <v>334</v>
      </c>
      <c r="E43" s="83" t="s">
        <v>446</v>
      </c>
      <c r="F43" s="83" t="s">
        <v>447</v>
      </c>
      <c r="G43" s="83" t="s">
        <v>336</v>
      </c>
      <c r="H43" s="83" t="s">
        <v>337</v>
      </c>
      <c r="I43" s="83" t="s">
        <v>338</v>
      </c>
      <c r="J43" s="83" t="s">
        <v>339</v>
      </c>
      <c r="K43" s="83" t="s">
        <v>340</v>
      </c>
      <c r="L43" s="83" t="s">
        <v>341</v>
      </c>
      <c r="M43" s="83" t="s">
        <v>448</v>
      </c>
      <c r="N43" s="101" t="s">
        <v>449</v>
      </c>
      <c r="O43" s="83">
        <f>SUM(IF('VALORACIÓN DE CONTROL DE RIESGO'!G43="Preventivo",15,IF('VALORACIÓN DE CONTROL DE RIESGO'!G43="Detectivo",10,0)),IF('VALORACIÓN DE CONTROL DE RIESGO'!H43="Asignado",15,0),IF('VALORACIÓN DE CONTROL DE RIESGO'!I43="Adecuada",15,0),IF('VALORACIÓN DE CONTROL DE RIESGO'!J43="Completa",10,IF('VALORACIÓN DE CONTROL DE RIESGO'!J43="Incompleta",5,0)),IF('VALORACIÓN DE CONTROL DE RIESGO'!K43="SI",15,0),IF('VALORACIÓN DE CONTROL DE RIESGO'!L43="Se investigan y se resuelven oportunamente",15,0),IF('VALORACIÓN DE CONTROL DE RIESGO'!M43="Adecuada",15,0))</f>
        <v>85</v>
      </c>
      <c r="P43" s="81" t="str">
        <f t="shared" si="0"/>
        <v>Debil</v>
      </c>
      <c r="Q43" s="10" t="s">
        <v>349</v>
      </c>
      <c r="R43" s="10" t="str">
        <f t="shared" si="1"/>
        <v>Debil</v>
      </c>
      <c r="S43" s="10" t="str">
        <f t="shared" si="2"/>
        <v>SI</v>
      </c>
      <c r="T43" s="83" t="s">
        <v>450</v>
      </c>
      <c r="U43" s="1"/>
      <c r="V43" s="1"/>
      <c r="W43" s="1"/>
      <c r="X43" s="1"/>
      <c r="Y43" s="1"/>
      <c r="Z43" s="1"/>
      <c r="AA43" s="1"/>
      <c r="AB43" s="1"/>
      <c r="AC43" s="1"/>
      <c r="AD43" s="1"/>
      <c r="AE43" s="1"/>
      <c r="AF43" s="1"/>
      <c r="AG43" s="1"/>
    </row>
    <row r="44" spans="1:33" ht="342.75" customHeight="1" x14ac:dyDescent="0.25">
      <c r="A44" s="81">
        <v>27</v>
      </c>
      <c r="B44" s="81" t="s">
        <v>211</v>
      </c>
      <c r="C44" s="81">
        <v>1</v>
      </c>
      <c r="D44" s="81" t="s">
        <v>334</v>
      </c>
      <c r="E44" s="81" t="s">
        <v>287</v>
      </c>
      <c r="F44" s="103" t="s">
        <v>451</v>
      </c>
      <c r="G44" s="81" t="s">
        <v>336</v>
      </c>
      <c r="H44" s="81" t="s">
        <v>337</v>
      </c>
      <c r="I44" s="81" t="s">
        <v>338</v>
      </c>
      <c r="J44" s="81" t="s">
        <v>339</v>
      </c>
      <c r="K44" s="81" t="s">
        <v>340</v>
      </c>
      <c r="L44" s="81" t="s">
        <v>341</v>
      </c>
      <c r="M44" s="81" t="s">
        <v>338</v>
      </c>
      <c r="N44" s="159" t="s">
        <v>452</v>
      </c>
      <c r="O44" s="81">
        <f>SUM(IF('VALORACIÓN DE CONTROL DE RIESGO'!G44="Preventivo",15,IF('VALORACIÓN DE CONTROL DE RIESGO'!G44="Detectivo",10,0)),IF('VALORACIÓN DE CONTROL DE RIESGO'!H44="Asignado",15,0),IF('VALORACIÓN DE CONTROL DE RIESGO'!I44="Adecuada",15,0),IF('VALORACIÓN DE CONTROL DE RIESGO'!J44="Completa",10,IF('VALORACIÓN DE CONTROL DE RIESGO'!J44="Incompleta",5,0)),IF('VALORACIÓN DE CONTROL DE RIESGO'!K44="SI",15,0),IF('VALORACIÓN DE CONTROL DE RIESGO'!L44="Se investigan y se resuelven oportunamente",15,0),IF('VALORACIÓN DE CONTROL DE RIESGO'!M44="Adecuada",15,0))</f>
        <v>100</v>
      </c>
      <c r="P44" s="81" t="str">
        <f t="shared" si="0"/>
        <v>Fuerte</v>
      </c>
      <c r="Q44" s="81" t="s">
        <v>349</v>
      </c>
      <c r="R44" s="81" t="str">
        <f t="shared" si="1"/>
        <v>Fuerte</v>
      </c>
      <c r="S44" s="81" t="str">
        <f t="shared" si="2"/>
        <v>NO</v>
      </c>
      <c r="T44" s="81" t="s">
        <v>453</v>
      </c>
      <c r="U44" s="1"/>
      <c r="V44" s="1"/>
      <c r="W44" s="1"/>
      <c r="X44" s="1"/>
      <c r="Y44" s="1"/>
      <c r="Z44" s="1"/>
      <c r="AA44" s="1"/>
      <c r="AB44" s="1"/>
      <c r="AC44" s="1"/>
      <c r="AD44" s="1"/>
      <c r="AE44" s="1"/>
      <c r="AF44" s="1"/>
      <c r="AG44" s="1"/>
    </row>
    <row r="45" spans="1:33" ht="179.25" customHeight="1" x14ac:dyDescent="0.25">
      <c r="A45" s="83">
        <v>28</v>
      </c>
      <c r="B45" s="10" t="s">
        <v>211</v>
      </c>
      <c r="C45" s="83">
        <v>1</v>
      </c>
      <c r="D45" s="81" t="s">
        <v>334</v>
      </c>
      <c r="E45" s="83" t="s">
        <v>289</v>
      </c>
      <c r="F45" s="83" t="s">
        <v>454</v>
      </c>
      <c r="G45" s="86" t="s">
        <v>336</v>
      </c>
      <c r="H45" s="83" t="s">
        <v>337</v>
      </c>
      <c r="I45" s="83" t="s">
        <v>338</v>
      </c>
      <c r="J45" s="83" t="s">
        <v>339</v>
      </c>
      <c r="K45" s="83" t="s">
        <v>340</v>
      </c>
      <c r="L45" s="83" t="s">
        <v>341</v>
      </c>
      <c r="M45" s="83" t="s">
        <v>338</v>
      </c>
      <c r="N45" s="101" t="s">
        <v>455</v>
      </c>
      <c r="O45" s="83">
        <f>SUM(IF('VALORACIÓN DE CONTROL DE RIESGO'!G45="Preventivo",15,IF('VALORACIÓN DE CONTROL DE RIESGO'!G45="Detectivo",10,0)),IF('VALORACIÓN DE CONTROL DE RIESGO'!H45="Asignado",15,0),IF('VALORACIÓN DE CONTROL DE RIESGO'!I45="Adecuada",15,0),IF('VALORACIÓN DE CONTROL DE RIESGO'!J45="Completa",10,IF('VALORACIÓN DE CONTROL DE RIESGO'!J45="Incompleta",5,0)),IF('VALORACIÓN DE CONTROL DE RIESGO'!K45="SI",15,0),IF('VALORACIÓN DE CONTROL DE RIESGO'!L45="Se investigan y se resuelven oportunamente",15,0),IF('VALORACIÓN DE CONTROL DE RIESGO'!M45="Adecuada",15,0))</f>
        <v>100</v>
      </c>
      <c r="P45" s="81" t="str">
        <f t="shared" si="0"/>
        <v>Fuerte</v>
      </c>
      <c r="Q45" s="10" t="s">
        <v>349</v>
      </c>
      <c r="R45" s="10" t="str">
        <f t="shared" si="1"/>
        <v>Fuerte</v>
      </c>
      <c r="S45" s="10" t="str">
        <f t="shared" si="2"/>
        <v>NO</v>
      </c>
      <c r="T45" s="83" t="s">
        <v>456</v>
      </c>
      <c r="U45" s="1"/>
      <c r="V45" s="1"/>
      <c r="W45" s="1"/>
      <c r="X45" s="1"/>
      <c r="Y45" s="1"/>
      <c r="Z45" s="1"/>
      <c r="AA45" s="1"/>
      <c r="AB45" s="1"/>
      <c r="AC45" s="1"/>
      <c r="AD45" s="1"/>
      <c r="AE45" s="1"/>
      <c r="AF45" s="1"/>
      <c r="AG45" s="1"/>
    </row>
    <row r="46" spans="1:33" ht="111" customHeight="1" x14ac:dyDescent="0.25">
      <c r="A46" s="81">
        <v>29</v>
      </c>
      <c r="B46" s="81" t="s">
        <v>207</v>
      </c>
      <c r="C46" s="81">
        <v>1</v>
      </c>
      <c r="D46" s="81" t="s">
        <v>334</v>
      </c>
      <c r="E46" s="81" t="s">
        <v>109</v>
      </c>
      <c r="F46" s="81" t="s">
        <v>457</v>
      </c>
      <c r="G46" s="93" t="s">
        <v>336</v>
      </c>
      <c r="H46" s="81" t="s">
        <v>337</v>
      </c>
      <c r="I46" s="81" t="s">
        <v>338</v>
      </c>
      <c r="J46" s="81" t="s">
        <v>339</v>
      </c>
      <c r="K46" s="81" t="s">
        <v>340</v>
      </c>
      <c r="L46" s="81" t="s">
        <v>341</v>
      </c>
      <c r="M46" s="81" t="s">
        <v>338</v>
      </c>
      <c r="N46" s="159" t="s">
        <v>458</v>
      </c>
      <c r="O46" s="81">
        <f>SUM(IF('VALORACIÓN DE CONTROL DE RIESGO'!G46="Preventivo",15,IF('VALORACIÓN DE CONTROL DE RIESGO'!G46="Detectivo",10,0)),IF('VALORACIÓN DE CONTROL DE RIESGO'!H46="Asignado",15,0),IF('VALORACIÓN DE CONTROL DE RIESGO'!I46="Adecuada",15,0),IF('VALORACIÓN DE CONTROL DE RIESGO'!J46="Completa",10,IF('VALORACIÓN DE CONTROL DE RIESGO'!J46="Incompleta",5,0)),IF('VALORACIÓN DE CONTROL DE RIESGO'!K46="SI",15,0),IF('VALORACIÓN DE CONTROL DE RIESGO'!L46="Se investigan y se resuelven oportunamente",15,0),IF('VALORACIÓN DE CONTROL DE RIESGO'!M46="Adecuada",15,0))</f>
        <v>100</v>
      </c>
      <c r="P46" s="81" t="str">
        <f t="shared" si="0"/>
        <v>Fuerte</v>
      </c>
      <c r="Q46" s="81" t="s">
        <v>349</v>
      </c>
      <c r="R46" s="81" t="str">
        <f t="shared" si="1"/>
        <v>Fuerte</v>
      </c>
      <c r="S46" s="81" t="str">
        <f t="shared" si="2"/>
        <v>NO</v>
      </c>
      <c r="T46" s="81" t="s">
        <v>450</v>
      </c>
      <c r="U46" s="1"/>
      <c r="V46" s="1"/>
      <c r="W46" s="1"/>
      <c r="X46" s="1"/>
      <c r="Y46" s="1"/>
      <c r="Z46" s="1"/>
      <c r="AA46" s="1"/>
      <c r="AB46" s="1"/>
      <c r="AC46" s="1"/>
      <c r="AD46" s="1"/>
      <c r="AE46" s="1"/>
      <c r="AF46" s="1"/>
      <c r="AG46" s="1"/>
    </row>
    <row r="47" spans="1:33" ht="190.5" customHeight="1" x14ac:dyDescent="0.25">
      <c r="A47" s="10">
        <v>30</v>
      </c>
      <c r="B47" s="81" t="s">
        <v>215</v>
      </c>
      <c r="C47" s="10">
        <v>1</v>
      </c>
      <c r="D47" s="81" t="s">
        <v>334</v>
      </c>
      <c r="E47" s="10" t="s">
        <v>111</v>
      </c>
      <c r="F47" s="83" t="s">
        <v>459</v>
      </c>
      <c r="G47" s="106" t="s">
        <v>336</v>
      </c>
      <c r="H47" s="10" t="s">
        <v>337</v>
      </c>
      <c r="I47" s="10" t="s">
        <v>338</v>
      </c>
      <c r="J47" s="10" t="s">
        <v>339</v>
      </c>
      <c r="K47" s="10" t="s">
        <v>340</v>
      </c>
      <c r="L47" s="10" t="s">
        <v>341</v>
      </c>
      <c r="M47" s="10" t="s">
        <v>338</v>
      </c>
      <c r="N47" s="107" t="s">
        <v>460</v>
      </c>
      <c r="O47" s="10">
        <f>SUM(IF('VALORACIÓN DE CONTROL DE RIESGO'!G47="Preventivo",15,IF('VALORACIÓN DE CONTROL DE RIESGO'!G47="Detectivo",10,0)),IF('VALORACIÓN DE CONTROL DE RIESGO'!H47="Asignado",15,0),IF('VALORACIÓN DE CONTROL DE RIESGO'!I47="Adecuada",15,0),IF('VALORACIÓN DE CONTROL DE RIESGO'!J47="Completa",10,IF('VALORACIÓN DE CONTROL DE RIESGO'!J47="Incompleta",5,0)),IF('VALORACIÓN DE CONTROL DE RIESGO'!K47="SI",15,0),IF('VALORACIÓN DE CONTROL DE RIESGO'!L47="Se investigan y se resuelven oportunamente",15,0),IF('VALORACIÓN DE CONTROL DE RIESGO'!M47="Adecuada",15,0))</f>
        <v>100</v>
      </c>
      <c r="P47" s="81" t="str">
        <f t="shared" si="0"/>
        <v>Fuerte</v>
      </c>
      <c r="Q47" s="10" t="s">
        <v>349</v>
      </c>
      <c r="R47" s="10" t="str">
        <f t="shared" si="1"/>
        <v>Fuerte</v>
      </c>
      <c r="S47" s="10" t="str">
        <f t="shared" si="2"/>
        <v>NO</v>
      </c>
      <c r="T47" s="10" t="s">
        <v>350</v>
      </c>
      <c r="U47" s="1"/>
      <c r="V47" s="1"/>
      <c r="W47" s="1"/>
      <c r="X47" s="1"/>
      <c r="Y47" s="1"/>
      <c r="Z47" s="1"/>
      <c r="AA47" s="1"/>
      <c r="AB47" s="1"/>
      <c r="AC47" s="1"/>
      <c r="AD47" s="1"/>
      <c r="AE47" s="1"/>
      <c r="AF47" s="1"/>
      <c r="AG47" s="1"/>
    </row>
    <row r="48" spans="1:33" ht="106.5" customHeight="1" x14ac:dyDescent="0.25">
      <c r="A48" s="81">
        <v>31</v>
      </c>
      <c r="B48" s="81" t="s">
        <v>150</v>
      </c>
      <c r="C48" s="81">
        <v>1</v>
      </c>
      <c r="D48" s="81" t="s">
        <v>334</v>
      </c>
      <c r="E48" s="81" t="s">
        <v>295</v>
      </c>
      <c r="F48" s="81" t="s">
        <v>115</v>
      </c>
      <c r="G48" s="93" t="s">
        <v>336</v>
      </c>
      <c r="H48" s="81" t="s">
        <v>337</v>
      </c>
      <c r="I48" s="81" t="s">
        <v>338</v>
      </c>
      <c r="J48" s="81" t="s">
        <v>339</v>
      </c>
      <c r="K48" s="81" t="s">
        <v>340</v>
      </c>
      <c r="L48" s="81" t="s">
        <v>341</v>
      </c>
      <c r="M48" s="81" t="s">
        <v>338</v>
      </c>
      <c r="N48" s="81" t="s">
        <v>116</v>
      </c>
      <c r="O48" s="81">
        <f>SUM(IF('VALORACIÓN DE CONTROL DE RIESGO'!G48="Preventivo",15,IF('VALORACIÓN DE CONTROL DE RIESGO'!G48="Detectivo",10,0)),IF('VALORACIÓN DE CONTROL DE RIESGO'!H48="Asignado",15,0),IF('VALORACIÓN DE CONTROL DE RIESGO'!I48="Adecuada",15,0),IF('VALORACIÓN DE CONTROL DE RIESGO'!J48="Completa",10,IF('VALORACIÓN DE CONTROL DE RIESGO'!J48="Incompleta",5,0)),IF('VALORACIÓN DE CONTROL DE RIESGO'!K48="SI",15,0),IF('VALORACIÓN DE CONTROL DE RIESGO'!L48="Se investigan y se resuelven oportunamente",15,0),IF('VALORACIÓN DE CONTROL DE RIESGO'!M48="Adecuada",15,0))</f>
        <v>100</v>
      </c>
      <c r="P48" s="81" t="str">
        <f t="shared" si="0"/>
        <v>Fuerte</v>
      </c>
      <c r="Q48" s="81" t="s">
        <v>349</v>
      </c>
      <c r="R48" s="81" t="str">
        <f t="shared" si="1"/>
        <v>Fuerte</v>
      </c>
      <c r="S48" s="81" t="str">
        <f t="shared" si="2"/>
        <v>NO</v>
      </c>
      <c r="T48" s="81" t="s">
        <v>461</v>
      </c>
      <c r="U48" s="1"/>
      <c r="V48" s="1"/>
      <c r="W48" s="1"/>
      <c r="X48" s="1"/>
      <c r="Y48" s="1"/>
      <c r="Z48" s="1"/>
      <c r="AA48" s="1"/>
      <c r="AB48" s="1"/>
      <c r="AC48" s="1"/>
      <c r="AD48" s="1"/>
      <c r="AE48" s="1"/>
      <c r="AF48" s="1"/>
      <c r="AG48" s="1"/>
    </row>
    <row r="49" spans="1:33" ht="132.75" customHeight="1" x14ac:dyDescent="0.25">
      <c r="A49" s="83">
        <v>32</v>
      </c>
      <c r="B49" s="81" t="s">
        <v>150</v>
      </c>
      <c r="C49" s="83">
        <v>1</v>
      </c>
      <c r="D49" s="81" t="s">
        <v>334</v>
      </c>
      <c r="E49" s="83" t="s">
        <v>462</v>
      </c>
      <c r="F49" s="10" t="s">
        <v>119</v>
      </c>
      <c r="G49" s="106" t="s">
        <v>336</v>
      </c>
      <c r="H49" s="10" t="s">
        <v>337</v>
      </c>
      <c r="I49" s="10" t="s">
        <v>338</v>
      </c>
      <c r="J49" s="10" t="s">
        <v>339</v>
      </c>
      <c r="K49" s="10" t="s">
        <v>340</v>
      </c>
      <c r="L49" s="83" t="s">
        <v>341</v>
      </c>
      <c r="M49" s="10" t="s">
        <v>338</v>
      </c>
      <c r="N49" s="83" t="s">
        <v>463</v>
      </c>
      <c r="O49" s="10">
        <f>SUM(IF('VALORACIÓN DE CONTROL DE RIESGO'!G49="Preventivo",15,IF('VALORACIÓN DE CONTROL DE RIESGO'!G49="Detectivo",10,0)),IF('VALORACIÓN DE CONTROL DE RIESGO'!H49="Asignado",15,0),IF('VALORACIÓN DE CONTROL DE RIESGO'!I49="Adecuada",15,0),IF('VALORACIÓN DE CONTROL DE RIESGO'!J49="Completa",10,IF('VALORACIÓN DE CONTROL DE RIESGO'!J49="Incompleta",5,0)),IF('VALORACIÓN DE CONTROL DE RIESGO'!K49="SI",15,0),IF('VALORACIÓN DE CONTROL DE RIESGO'!L49="Se investigan y se resuelven oportunamente",15,0),IF('VALORACIÓN DE CONTROL DE RIESGO'!M49="Adecuada",15,0))</f>
        <v>100</v>
      </c>
      <c r="P49" s="81" t="str">
        <f t="shared" si="0"/>
        <v>Fuerte</v>
      </c>
      <c r="Q49" s="10" t="s">
        <v>349</v>
      </c>
      <c r="R49" s="10" t="str">
        <f t="shared" si="1"/>
        <v>Fuerte</v>
      </c>
      <c r="S49" s="83" t="str">
        <f t="shared" si="2"/>
        <v>NO</v>
      </c>
      <c r="T49" s="83" t="s">
        <v>461</v>
      </c>
      <c r="U49" s="1"/>
      <c r="V49" s="1"/>
      <c r="W49" s="1"/>
      <c r="X49" s="1"/>
      <c r="Y49" s="1"/>
      <c r="Z49" s="1"/>
      <c r="AA49" s="1"/>
      <c r="AB49" s="1"/>
      <c r="AC49" s="1"/>
      <c r="AD49" s="1"/>
      <c r="AE49" s="1"/>
      <c r="AF49" s="1"/>
      <c r="AG49" s="1"/>
    </row>
    <row r="50" spans="1:33" ht="76.5" x14ac:dyDescent="0.25">
      <c r="A50" s="81">
        <v>33</v>
      </c>
      <c r="B50" s="81" t="s">
        <v>219</v>
      </c>
      <c r="C50" s="81">
        <v>1</v>
      </c>
      <c r="D50" s="81" t="s">
        <v>334</v>
      </c>
      <c r="E50" s="108" t="s">
        <v>298</v>
      </c>
      <c r="F50" s="81" t="s">
        <v>123</v>
      </c>
      <c r="G50" s="93" t="s">
        <v>336</v>
      </c>
      <c r="H50" s="81" t="s">
        <v>337</v>
      </c>
      <c r="I50" s="81" t="s">
        <v>338</v>
      </c>
      <c r="J50" s="81" t="s">
        <v>339</v>
      </c>
      <c r="K50" s="81" t="s">
        <v>340</v>
      </c>
      <c r="L50" s="81" t="s">
        <v>341</v>
      </c>
      <c r="M50" s="81" t="s">
        <v>338</v>
      </c>
      <c r="N50" s="159" t="s">
        <v>611</v>
      </c>
      <c r="O50" s="81">
        <f>SUM(IF('VALORACIÓN DE CONTROL DE RIESGO'!G50="Preventivo",15,IF('VALORACIÓN DE CONTROL DE RIESGO'!G50="Detectivo",10,0)),IF('VALORACIÓN DE CONTROL DE RIESGO'!H50="Asignado",15,0),IF('VALORACIÓN DE CONTROL DE RIESGO'!I50="Adecuada",15,0),IF('VALORACIÓN DE CONTROL DE RIESGO'!J50="Completa",10,IF('VALORACIÓN DE CONTROL DE RIESGO'!J50="Incompleta",5,0)),IF('VALORACIÓN DE CONTROL DE RIESGO'!K50="SI",15,0),IF('VALORACIÓN DE CONTROL DE RIESGO'!L50="Se investigan y se resuelven oportunamente",15,0),IF('VALORACIÓN DE CONTROL DE RIESGO'!M50="Adecuada",15,0))</f>
        <v>100</v>
      </c>
      <c r="P50" s="81" t="str">
        <f t="shared" si="0"/>
        <v>Fuerte</v>
      </c>
      <c r="Q50" s="81" t="s">
        <v>349</v>
      </c>
      <c r="R50" s="81" t="str">
        <f t="shared" si="1"/>
        <v>Fuerte</v>
      </c>
      <c r="S50" s="81" t="str">
        <f t="shared" si="2"/>
        <v>NO</v>
      </c>
      <c r="T50" s="81" t="s">
        <v>350</v>
      </c>
      <c r="U50" s="1"/>
      <c r="V50" s="1"/>
      <c r="W50" s="1"/>
      <c r="X50" s="1"/>
      <c r="Y50" s="1"/>
      <c r="Z50" s="1"/>
      <c r="AA50" s="1"/>
      <c r="AB50" s="1"/>
      <c r="AC50" s="1"/>
      <c r="AD50" s="1"/>
      <c r="AE50" s="1"/>
      <c r="AF50" s="1"/>
      <c r="AG50" s="1"/>
    </row>
    <row r="51" spans="1:33" ht="140.25" x14ac:dyDescent="0.25">
      <c r="A51" s="83">
        <v>34</v>
      </c>
      <c r="B51" s="81" t="s">
        <v>219</v>
      </c>
      <c r="C51" s="83">
        <v>1</v>
      </c>
      <c r="D51" s="81" t="s">
        <v>334</v>
      </c>
      <c r="E51" s="109" t="s">
        <v>300</v>
      </c>
      <c r="F51" s="10" t="s">
        <v>127</v>
      </c>
      <c r="G51" s="106" t="s">
        <v>336</v>
      </c>
      <c r="H51" s="10" t="s">
        <v>337</v>
      </c>
      <c r="I51" s="10" t="s">
        <v>338</v>
      </c>
      <c r="J51" s="10" t="s">
        <v>339</v>
      </c>
      <c r="K51" s="10" t="s">
        <v>340</v>
      </c>
      <c r="L51" s="83" t="s">
        <v>341</v>
      </c>
      <c r="M51" s="10" t="s">
        <v>338</v>
      </c>
      <c r="N51" s="101" t="s">
        <v>612</v>
      </c>
      <c r="O51" s="10">
        <f>SUM(IF('VALORACIÓN DE CONTROL DE RIESGO'!G51="Preventivo",15,IF('VALORACIÓN DE CONTROL DE RIESGO'!G51="Detectivo",10,0)),IF('VALORACIÓN DE CONTROL DE RIESGO'!H51="Asignado",15,0),IF('VALORACIÓN DE CONTROL DE RIESGO'!I51="Adecuada",15,0),IF('VALORACIÓN DE CONTROL DE RIESGO'!J51="Completa",10,IF('VALORACIÓN DE CONTROL DE RIESGO'!J51="Incompleta",5,0)),IF('VALORACIÓN DE CONTROL DE RIESGO'!K51="SI",15,0),IF('VALORACIÓN DE CONTROL DE RIESGO'!L51="Se investigan y se resuelven oportunamente",15,0),IF('VALORACIÓN DE CONTROL DE RIESGO'!M51="Adecuada",15,0))</f>
        <v>100</v>
      </c>
      <c r="P51" s="81" t="str">
        <f t="shared" si="0"/>
        <v>Fuerte</v>
      </c>
      <c r="Q51" s="10" t="s">
        <v>349</v>
      </c>
      <c r="R51" s="10" t="str">
        <f t="shared" si="1"/>
        <v>Fuerte</v>
      </c>
      <c r="S51" s="10" t="str">
        <f t="shared" si="2"/>
        <v>NO</v>
      </c>
      <c r="T51" s="83" t="s">
        <v>350</v>
      </c>
      <c r="U51" s="1"/>
      <c r="V51" s="1"/>
      <c r="W51" s="1"/>
      <c r="X51" s="1"/>
      <c r="Y51" s="1"/>
      <c r="Z51" s="1"/>
      <c r="AA51" s="1"/>
      <c r="AB51" s="1"/>
      <c r="AC51" s="1"/>
      <c r="AD51" s="1"/>
      <c r="AE51" s="1"/>
      <c r="AF51" s="1"/>
      <c r="AG51" s="1"/>
    </row>
    <row r="52" spans="1:33" ht="283.5" customHeight="1" x14ac:dyDescent="0.25">
      <c r="A52" s="81">
        <v>35</v>
      </c>
      <c r="B52" s="81" t="s">
        <v>219</v>
      </c>
      <c r="C52" s="81">
        <v>1</v>
      </c>
      <c r="D52" s="81" t="s">
        <v>334</v>
      </c>
      <c r="E52" s="108" t="s">
        <v>464</v>
      </c>
      <c r="F52" s="81" t="s">
        <v>132</v>
      </c>
      <c r="G52" s="93" t="s">
        <v>336</v>
      </c>
      <c r="H52" s="81" t="s">
        <v>337</v>
      </c>
      <c r="I52" s="81" t="s">
        <v>338</v>
      </c>
      <c r="J52" s="81" t="s">
        <v>339</v>
      </c>
      <c r="K52" s="81" t="s">
        <v>340</v>
      </c>
      <c r="L52" s="81" t="s">
        <v>341</v>
      </c>
      <c r="M52" s="81" t="s">
        <v>338</v>
      </c>
      <c r="N52" s="159" t="s">
        <v>613</v>
      </c>
      <c r="O52" s="81">
        <f>SUM(IF('VALORACIÓN DE CONTROL DE RIESGO'!G52="Preventivo",15,IF('VALORACIÓN DE CONTROL DE RIESGO'!G52="Detectivo",10,0)),IF('VALORACIÓN DE CONTROL DE RIESGO'!H52="Asignado",15,0),IF('VALORACIÓN DE CONTROL DE RIESGO'!I52="Adecuada",15,0),IF('VALORACIÓN DE CONTROL DE RIESGO'!J52="Completa",10,IF('VALORACIÓN DE CONTROL DE RIESGO'!J52="Incompleta",5,0)),IF('VALORACIÓN DE CONTROL DE RIESGO'!K52="SI",15,0),IF('VALORACIÓN DE CONTROL DE RIESGO'!L52="Se investigan y se resuelven oportunamente",15,0),IF('VALORACIÓN DE CONTROL DE RIESGO'!M52="Adecuada",15,0))</f>
        <v>100</v>
      </c>
      <c r="P52" s="81" t="str">
        <f t="shared" si="0"/>
        <v>Fuerte</v>
      </c>
      <c r="Q52" s="81" t="s">
        <v>349</v>
      </c>
      <c r="R52" s="81" t="str">
        <f t="shared" si="1"/>
        <v>Fuerte</v>
      </c>
      <c r="S52" s="81" t="str">
        <f t="shared" si="2"/>
        <v>NO</v>
      </c>
      <c r="T52" s="81" t="s">
        <v>350</v>
      </c>
      <c r="U52" s="1"/>
      <c r="V52" s="1"/>
      <c r="W52" s="1"/>
      <c r="X52" s="1"/>
      <c r="Y52" s="1"/>
      <c r="Z52" s="1"/>
      <c r="AA52" s="1"/>
      <c r="AB52" s="1"/>
      <c r="AC52" s="1"/>
      <c r="AD52" s="1"/>
      <c r="AE52" s="1"/>
      <c r="AF52" s="1"/>
      <c r="AG52" s="1"/>
    </row>
    <row r="53" spans="1:33" ht="161.25" customHeight="1" x14ac:dyDescent="0.25">
      <c r="A53" s="83">
        <v>36</v>
      </c>
      <c r="B53" s="81" t="s">
        <v>219</v>
      </c>
      <c r="C53" s="83">
        <v>1</v>
      </c>
      <c r="D53" s="81" t="s">
        <v>334</v>
      </c>
      <c r="E53" s="109" t="s">
        <v>304</v>
      </c>
      <c r="F53" s="10" t="s">
        <v>134</v>
      </c>
      <c r="G53" s="106" t="s">
        <v>336</v>
      </c>
      <c r="H53" s="10" t="s">
        <v>337</v>
      </c>
      <c r="I53" s="10" t="s">
        <v>338</v>
      </c>
      <c r="J53" s="10" t="s">
        <v>339</v>
      </c>
      <c r="K53" s="10" t="s">
        <v>340</v>
      </c>
      <c r="L53" s="83" t="s">
        <v>341</v>
      </c>
      <c r="M53" s="10" t="s">
        <v>338</v>
      </c>
      <c r="N53" s="101" t="s">
        <v>614</v>
      </c>
      <c r="O53" s="10">
        <f>SUM(IF('VALORACIÓN DE CONTROL DE RIESGO'!G53="Preventivo",15,IF('VALORACIÓN DE CONTROL DE RIESGO'!G53="Detectivo",10,0)),IF('VALORACIÓN DE CONTROL DE RIESGO'!H53="Asignado",15,0),IF('VALORACIÓN DE CONTROL DE RIESGO'!I53="Adecuada",15,0),IF('VALORACIÓN DE CONTROL DE RIESGO'!J53="Completa",10,IF('VALORACIÓN DE CONTROL DE RIESGO'!J53="Incompleta",5,0)),IF('VALORACIÓN DE CONTROL DE RIESGO'!K53="SI",15,0),IF('VALORACIÓN DE CONTROL DE RIESGO'!L53="Se investigan y se resuelven oportunamente",15,0),IF('VALORACIÓN DE CONTROL DE RIESGO'!M53="Adecuada",15,0))</f>
        <v>100</v>
      </c>
      <c r="P53" s="81" t="str">
        <f t="shared" si="0"/>
        <v>Fuerte</v>
      </c>
      <c r="Q53" s="10" t="s">
        <v>349</v>
      </c>
      <c r="R53" s="10" t="str">
        <f t="shared" si="1"/>
        <v>Fuerte</v>
      </c>
      <c r="S53" s="10" t="str">
        <f t="shared" si="2"/>
        <v>NO</v>
      </c>
      <c r="T53" s="83" t="s">
        <v>350</v>
      </c>
      <c r="U53" s="1"/>
      <c r="V53" s="1"/>
      <c r="W53" s="1"/>
      <c r="X53" s="1"/>
      <c r="Y53" s="1"/>
      <c r="Z53" s="1"/>
      <c r="AA53" s="1"/>
      <c r="AB53" s="1"/>
      <c r="AC53" s="1"/>
      <c r="AD53" s="1"/>
      <c r="AE53" s="1"/>
      <c r="AF53" s="1"/>
      <c r="AG53" s="1"/>
    </row>
    <row r="54" spans="1:33" ht="181.5" customHeight="1" x14ac:dyDescent="0.25">
      <c r="A54" s="81">
        <v>37</v>
      </c>
      <c r="B54" s="81" t="s">
        <v>219</v>
      </c>
      <c r="C54" s="81">
        <v>1</v>
      </c>
      <c r="D54" s="81" t="s">
        <v>334</v>
      </c>
      <c r="E54" s="108" t="s">
        <v>306</v>
      </c>
      <c r="F54" s="81" t="s">
        <v>137</v>
      </c>
      <c r="G54" s="93" t="s">
        <v>336</v>
      </c>
      <c r="H54" s="81" t="s">
        <v>337</v>
      </c>
      <c r="I54" s="81" t="s">
        <v>338</v>
      </c>
      <c r="J54" s="81" t="s">
        <v>339</v>
      </c>
      <c r="K54" s="81" t="s">
        <v>340</v>
      </c>
      <c r="L54" s="81" t="s">
        <v>341</v>
      </c>
      <c r="M54" s="81" t="s">
        <v>338</v>
      </c>
      <c r="N54" s="159" t="s">
        <v>615</v>
      </c>
      <c r="O54" s="81">
        <f>SUM(IF('VALORACIÓN DE CONTROL DE RIESGO'!G54="Preventivo",15,IF('VALORACIÓN DE CONTROL DE RIESGO'!G54="Detectivo",10,0)),IF('VALORACIÓN DE CONTROL DE RIESGO'!H54="Asignado",15,0),IF('VALORACIÓN DE CONTROL DE RIESGO'!I54="Adecuada",15,0),IF('VALORACIÓN DE CONTROL DE RIESGO'!J54="Completa",10,IF('VALORACIÓN DE CONTROL DE RIESGO'!J54="Incompleta",5,0)),IF('VALORACIÓN DE CONTROL DE RIESGO'!K54="SI",15,0),IF('VALORACIÓN DE CONTROL DE RIESGO'!L54="Se investigan y se resuelven oportunamente",15,0),IF('VALORACIÓN DE CONTROL DE RIESGO'!M54="Adecuada",15,0))</f>
        <v>100</v>
      </c>
      <c r="P54" s="81" t="str">
        <f t="shared" si="0"/>
        <v>Fuerte</v>
      </c>
      <c r="Q54" s="81" t="s">
        <v>349</v>
      </c>
      <c r="R54" s="81" t="str">
        <f t="shared" si="1"/>
        <v>Fuerte</v>
      </c>
      <c r="S54" s="81" t="str">
        <f t="shared" si="2"/>
        <v>NO</v>
      </c>
      <c r="T54" s="81" t="s">
        <v>465</v>
      </c>
      <c r="U54" s="1"/>
      <c r="V54" s="1"/>
      <c r="W54" s="1"/>
      <c r="X54" s="1"/>
      <c r="Y54" s="1"/>
      <c r="Z54" s="1"/>
      <c r="AA54" s="1"/>
      <c r="AB54" s="1"/>
      <c r="AC54" s="1"/>
      <c r="AD54" s="1"/>
      <c r="AE54" s="1"/>
      <c r="AF54" s="1"/>
      <c r="AG54" s="1"/>
    </row>
    <row r="55" spans="1:33" ht="161.25" customHeight="1" x14ac:dyDescent="0.25">
      <c r="A55" s="10">
        <v>38</v>
      </c>
      <c r="B55" s="81" t="s">
        <v>219</v>
      </c>
      <c r="C55" s="10">
        <v>1</v>
      </c>
      <c r="D55" s="81" t="s">
        <v>334</v>
      </c>
      <c r="E55" s="109" t="s">
        <v>466</v>
      </c>
      <c r="F55" s="10" t="s">
        <v>139</v>
      </c>
      <c r="G55" s="106" t="s">
        <v>336</v>
      </c>
      <c r="H55" s="10" t="s">
        <v>337</v>
      </c>
      <c r="I55" s="10" t="s">
        <v>338</v>
      </c>
      <c r="J55" s="10" t="s">
        <v>339</v>
      </c>
      <c r="K55" s="10" t="s">
        <v>340</v>
      </c>
      <c r="L55" s="83" t="s">
        <v>341</v>
      </c>
      <c r="M55" s="10" t="s">
        <v>338</v>
      </c>
      <c r="N55" s="107" t="s">
        <v>616</v>
      </c>
      <c r="O55" s="10">
        <f>SUM(IF('VALORACIÓN DE CONTROL DE RIESGO'!G55="Preventivo",15,IF('VALORACIÓN DE CONTROL DE RIESGO'!G55="Detectivo",10,0)),IF('VALORACIÓN DE CONTROL DE RIESGO'!H55="Asignado",15,0),IF('VALORACIÓN DE CONTROL DE RIESGO'!I55="Adecuada",15,0),IF('VALORACIÓN DE CONTROL DE RIESGO'!J55="Completa",10,IF('VALORACIÓN DE CONTROL DE RIESGO'!J55="Incompleta",5,0)),IF('VALORACIÓN DE CONTROL DE RIESGO'!K55="SI",15,0),IF('VALORACIÓN DE CONTROL DE RIESGO'!L55="Se investigan y se resuelven oportunamente",15,0),IF('VALORACIÓN DE CONTROL DE RIESGO'!M55="Adecuada",15,0))</f>
        <v>100</v>
      </c>
      <c r="P55" s="81" t="str">
        <f t="shared" si="0"/>
        <v>Fuerte</v>
      </c>
      <c r="Q55" s="10" t="s">
        <v>349</v>
      </c>
      <c r="R55" s="10" t="str">
        <f t="shared" si="1"/>
        <v>Fuerte</v>
      </c>
      <c r="S55" s="10" t="str">
        <f t="shared" si="2"/>
        <v>NO</v>
      </c>
      <c r="T55" s="10" t="s">
        <v>465</v>
      </c>
      <c r="U55" s="1"/>
      <c r="V55" s="1"/>
      <c r="W55" s="1"/>
      <c r="X55" s="1"/>
      <c r="Y55" s="1"/>
      <c r="Z55" s="1"/>
      <c r="AA55" s="1"/>
      <c r="AB55" s="1"/>
      <c r="AC55" s="1"/>
      <c r="AD55" s="1"/>
      <c r="AE55" s="1"/>
      <c r="AF55" s="1"/>
      <c r="AG55" s="1"/>
    </row>
    <row r="56" spans="1:33" ht="118.5" customHeight="1" x14ac:dyDescent="0.25">
      <c r="A56" s="81">
        <v>39</v>
      </c>
      <c r="B56" s="81" t="s">
        <v>219</v>
      </c>
      <c r="C56" s="81">
        <v>1</v>
      </c>
      <c r="D56" s="81" t="s">
        <v>334</v>
      </c>
      <c r="E56" s="108" t="s">
        <v>310</v>
      </c>
      <c r="F56" s="81" t="s">
        <v>143</v>
      </c>
      <c r="G56" s="93" t="s">
        <v>336</v>
      </c>
      <c r="H56" s="81" t="s">
        <v>337</v>
      </c>
      <c r="I56" s="81" t="s">
        <v>338</v>
      </c>
      <c r="J56" s="81" t="s">
        <v>339</v>
      </c>
      <c r="K56" s="81" t="s">
        <v>340</v>
      </c>
      <c r="L56" s="81" t="s">
        <v>341</v>
      </c>
      <c r="M56" s="81" t="s">
        <v>338</v>
      </c>
      <c r="N56" s="159" t="s">
        <v>617</v>
      </c>
      <c r="O56" s="81">
        <f>SUM(IF('VALORACIÓN DE CONTROL DE RIESGO'!G56="Preventivo",15,IF('VALORACIÓN DE CONTROL DE RIESGO'!G56="Detectivo",10,0)),IF('VALORACIÓN DE CONTROL DE RIESGO'!H56="Asignado",15,0),IF('VALORACIÓN DE CONTROL DE RIESGO'!I56="Adecuada",15,0),IF('VALORACIÓN DE CONTROL DE RIESGO'!J56="Completa",10,IF('VALORACIÓN DE CONTROL DE RIESGO'!J56="Incompleta",5,0)),IF('VALORACIÓN DE CONTROL DE RIESGO'!K56="SI",15,0),IF('VALORACIÓN DE CONTROL DE RIESGO'!L56="Se investigan y se resuelven oportunamente",15,0),IF('VALORACIÓN DE CONTROL DE RIESGO'!M56="Adecuada",15,0))</f>
        <v>100</v>
      </c>
      <c r="P56" s="81" t="str">
        <f t="shared" si="0"/>
        <v>Fuerte</v>
      </c>
      <c r="Q56" s="81" t="s">
        <v>349</v>
      </c>
      <c r="R56" s="81" t="str">
        <f t="shared" si="1"/>
        <v>Fuerte</v>
      </c>
      <c r="S56" s="81" t="str">
        <f t="shared" ref="S56" si="3">IF(R56="","",IF(R56="Fuerte","NO","SI"))</f>
        <v>NO</v>
      </c>
      <c r="T56" s="81" t="s">
        <v>350</v>
      </c>
      <c r="U56" s="1"/>
      <c r="V56" s="1"/>
      <c r="W56" s="1"/>
      <c r="X56" s="1"/>
      <c r="Y56" s="1"/>
      <c r="Z56" s="1"/>
      <c r="AA56" s="1"/>
      <c r="AB56" s="1"/>
      <c r="AC56" s="1"/>
      <c r="AD56" s="1"/>
      <c r="AE56" s="1"/>
      <c r="AF56" s="1"/>
      <c r="AG56" s="1"/>
    </row>
    <row r="57" spans="1:33" ht="159.75" customHeight="1" x14ac:dyDescent="0.25">
      <c r="A57" s="81">
        <v>40</v>
      </c>
      <c r="B57" s="81" t="s">
        <v>560</v>
      </c>
      <c r="C57" s="81">
        <v>1</v>
      </c>
      <c r="D57" s="81" t="s">
        <v>334</v>
      </c>
      <c r="E57" s="108" t="s">
        <v>605</v>
      </c>
      <c r="F57" s="81" t="s">
        <v>601</v>
      </c>
      <c r="G57" s="93" t="s">
        <v>336</v>
      </c>
      <c r="H57" s="81" t="s">
        <v>337</v>
      </c>
      <c r="I57" s="81" t="s">
        <v>338</v>
      </c>
      <c r="J57" s="81" t="s">
        <v>339</v>
      </c>
      <c r="K57" s="81" t="s">
        <v>340</v>
      </c>
      <c r="L57" s="81" t="s">
        <v>341</v>
      </c>
      <c r="M57" s="81" t="s">
        <v>338</v>
      </c>
      <c r="N57" s="159" t="s">
        <v>618</v>
      </c>
      <c r="O57" s="81">
        <f>SUM(IF('VALORACIÓN DE CONTROL DE RIESGO'!G57="Preventivo",15,IF('VALORACIÓN DE CONTROL DE RIESGO'!G57="Detectivo",10,0)),IF('VALORACIÓN DE CONTROL DE RIESGO'!H57="Asignado",15,0),IF('VALORACIÓN DE CONTROL DE RIESGO'!I57="Adecuada",15,0),IF('VALORACIÓN DE CONTROL DE RIESGO'!J57="Completa",10,IF('VALORACIÓN DE CONTROL DE RIESGO'!J57="Incompleta",5,0)),IF('VALORACIÓN DE CONTROL DE RIESGO'!K57="SI",15,0),IF('VALORACIÓN DE CONTROL DE RIESGO'!L57="Se investigan y se resuelven oportunamente",15,0),IF('VALORACIÓN DE CONTROL DE RIESGO'!M57="Adecuada",15,0))</f>
        <v>100</v>
      </c>
      <c r="P57" s="81" t="str">
        <f t="shared" ref="P57:P59" si="4">IF(O57&gt;=96,"Fuerte",IF(AND(O57&gt;=86,O57&lt;=95),"Moderado",IF(AND(O57&lt;=85,O57&gt;=0),"Debil","")))</f>
        <v>Fuerte</v>
      </c>
      <c r="Q57" s="81" t="s">
        <v>349</v>
      </c>
      <c r="R57" s="81" t="str">
        <f t="shared" ref="R57:R59" si="5">IF(AND(P57="Fuerte",Q57="Fuerte"),"Fuerte",IF(AND(P57="Fuerte",Q57="Moderado"),"Moderado",IF(AND(P57="Fuerte",Q57="Debil"),"Debil",IF(AND(P57="Moderado",Q57="Fuerte"),"Moderado",IF(AND(P57="Moderado",Q57="Moderado"),"Moderado",IF(AND(P57="Moderado",Q57="Debil"),"Debil",IF(AND(P57="Debil",Q57="Fuerte"),"Debil",IF(AND(P57="Debil",Q57="Moderado"),"Debil",IF(AND(P57="Debil",Q57="Debil"),"Debil","")))))))))</f>
        <v>Fuerte</v>
      </c>
      <c r="S57" s="81" t="str">
        <f t="shared" ref="S57:S59" si="6">IF(R57="","",IF(R57="Fuerte","NO","SI"))</f>
        <v>NO</v>
      </c>
      <c r="T57" s="103"/>
      <c r="U57" s="1"/>
      <c r="V57" s="1"/>
      <c r="W57" s="1"/>
      <c r="X57" s="1"/>
      <c r="Y57" s="1"/>
      <c r="Z57" s="1"/>
      <c r="AA57" s="1"/>
      <c r="AB57" s="1"/>
      <c r="AC57" s="1"/>
      <c r="AD57" s="1"/>
      <c r="AE57" s="1"/>
      <c r="AF57" s="1"/>
      <c r="AG57" s="1"/>
    </row>
    <row r="58" spans="1:33" ht="167.25" customHeight="1" x14ac:dyDescent="0.25">
      <c r="A58" s="81">
        <v>41</v>
      </c>
      <c r="B58" s="81" t="s">
        <v>560</v>
      </c>
      <c r="C58" s="81">
        <v>1</v>
      </c>
      <c r="D58" s="81" t="s">
        <v>334</v>
      </c>
      <c r="E58" s="108" t="s">
        <v>598</v>
      </c>
      <c r="F58" s="81" t="s">
        <v>602</v>
      </c>
      <c r="G58" s="93" t="s">
        <v>336</v>
      </c>
      <c r="H58" s="81" t="s">
        <v>337</v>
      </c>
      <c r="I58" s="81" t="s">
        <v>338</v>
      </c>
      <c r="J58" s="81" t="s">
        <v>339</v>
      </c>
      <c r="K58" s="81" t="s">
        <v>340</v>
      </c>
      <c r="L58" s="81" t="s">
        <v>341</v>
      </c>
      <c r="M58" s="81" t="s">
        <v>338</v>
      </c>
      <c r="N58" s="159" t="s">
        <v>619</v>
      </c>
      <c r="O58" s="81">
        <f>SUM(IF('VALORACIÓN DE CONTROL DE RIESGO'!G58="Preventivo",15,IF('VALORACIÓN DE CONTROL DE RIESGO'!G58="Detectivo",10,0)),IF('VALORACIÓN DE CONTROL DE RIESGO'!H58="Asignado",15,0),IF('VALORACIÓN DE CONTROL DE RIESGO'!I58="Adecuada",15,0),IF('VALORACIÓN DE CONTROL DE RIESGO'!J58="Completa",10,IF('VALORACIÓN DE CONTROL DE RIESGO'!J58="Incompleta",5,0)),IF('VALORACIÓN DE CONTROL DE RIESGO'!K58="SI",15,0),IF('VALORACIÓN DE CONTROL DE RIESGO'!L58="Se investigan y se resuelven oportunamente",15,0),IF('VALORACIÓN DE CONTROL DE RIESGO'!M58="Adecuada",15,0))</f>
        <v>100</v>
      </c>
      <c r="P58" s="81" t="str">
        <f t="shared" si="4"/>
        <v>Fuerte</v>
      </c>
      <c r="Q58" s="81" t="s">
        <v>349</v>
      </c>
      <c r="R58" s="81" t="str">
        <f t="shared" si="5"/>
        <v>Fuerte</v>
      </c>
      <c r="S58" s="81" t="str">
        <f t="shared" si="6"/>
        <v>NO</v>
      </c>
      <c r="T58" s="103"/>
      <c r="U58" s="1"/>
      <c r="V58" s="1"/>
      <c r="W58" s="1"/>
      <c r="X58" s="1"/>
      <c r="Y58" s="1"/>
      <c r="Z58" s="1"/>
      <c r="AA58" s="1"/>
      <c r="AB58" s="1"/>
      <c r="AC58" s="1"/>
      <c r="AD58" s="1"/>
      <c r="AE58" s="1"/>
      <c r="AF58" s="1"/>
      <c r="AG58" s="1"/>
    </row>
    <row r="59" spans="1:33" ht="134.25" customHeight="1" x14ac:dyDescent="0.25">
      <c r="A59" s="81">
        <v>42</v>
      </c>
      <c r="B59" s="81" t="s">
        <v>560</v>
      </c>
      <c r="C59" s="81">
        <v>1</v>
      </c>
      <c r="D59" s="81" t="s">
        <v>334</v>
      </c>
      <c r="E59" s="108" t="s">
        <v>599</v>
      </c>
      <c r="F59" s="81" t="s">
        <v>603</v>
      </c>
      <c r="G59" s="93" t="s">
        <v>336</v>
      </c>
      <c r="H59" s="81" t="s">
        <v>337</v>
      </c>
      <c r="I59" s="81" t="s">
        <v>338</v>
      </c>
      <c r="J59" s="81" t="s">
        <v>339</v>
      </c>
      <c r="K59" s="81" t="s">
        <v>340</v>
      </c>
      <c r="L59" s="81" t="s">
        <v>341</v>
      </c>
      <c r="M59" s="81" t="s">
        <v>338</v>
      </c>
      <c r="N59" s="159" t="s">
        <v>620</v>
      </c>
      <c r="O59" s="81">
        <f>SUM(IF('VALORACIÓN DE CONTROL DE RIESGO'!G59="Preventivo",15,IF('VALORACIÓN DE CONTROL DE RIESGO'!G59="Detectivo",10,0)),IF('VALORACIÓN DE CONTROL DE RIESGO'!H59="Asignado",15,0),IF('VALORACIÓN DE CONTROL DE RIESGO'!I59="Adecuada",15,0),IF('VALORACIÓN DE CONTROL DE RIESGO'!J59="Completa",10,IF('VALORACIÓN DE CONTROL DE RIESGO'!J59="Incompleta",5,0)),IF('VALORACIÓN DE CONTROL DE RIESGO'!K59="SI",15,0),IF('VALORACIÓN DE CONTROL DE RIESGO'!L59="Se investigan y se resuelven oportunamente",15,0),IF('VALORACIÓN DE CONTROL DE RIESGO'!M59="Adecuada",15,0))</f>
        <v>100</v>
      </c>
      <c r="P59" s="81" t="str">
        <f t="shared" si="4"/>
        <v>Fuerte</v>
      </c>
      <c r="Q59" s="81" t="s">
        <v>349</v>
      </c>
      <c r="R59" s="81" t="str">
        <f t="shared" si="5"/>
        <v>Fuerte</v>
      </c>
      <c r="S59" s="81" t="str">
        <f t="shared" si="6"/>
        <v>NO</v>
      </c>
      <c r="T59" s="103"/>
      <c r="U59" s="1"/>
      <c r="V59" s="1"/>
      <c r="W59" s="1"/>
      <c r="X59" s="1"/>
      <c r="Y59" s="1"/>
      <c r="Z59" s="1"/>
      <c r="AA59" s="1"/>
      <c r="AB59" s="1"/>
      <c r="AC59" s="1"/>
      <c r="AD59" s="1"/>
      <c r="AE59" s="1"/>
      <c r="AF59" s="1"/>
      <c r="AG59" s="1"/>
    </row>
    <row r="60" spans="1:33" s="110" customFormat="1" x14ac:dyDescent="0.25">
      <c r="N60" s="111"/>
    </row>
    <row r="61" spans="1:33" x14ac:dyDescent="0.25">
      <c r="A61" s="1"/>
      <c r="B61" s="1"/>
      <c r="C61" s="1"/>
      <c r="D61" s="1"/>
      <c r="E61" s="1"/>
      <c r="F61" s="1"/>
      <c r="G61" s="1"/>
      <c r="H61" s="1"/>
      <c r="I61" s="1"/>
      <c r="J61" s="1"/>
      <c r="K61" s="1"/>
      <c r="L61" s="1"/>
      <c r="M61" s="1"/>
      <c r="N61" s="14"/>
      <c r="O61" s="1"/>
      <c r="P61" s="1"/>
      <c r="Q61" s="1"/>
      <c r="R61" s="1"/>
      <c r="S61" s="1"/>
      <c r="T61" s="1"/>
      <c r="U61" s="1"/>
      <c r="V61" s="1"/>
      <c r="W61" s="1"/>
      <c r="X61" s="1"/>
      <c r="Y61" s="1"/>
      <c r="Z61" s="1"/>
      <c r="AA61" s="1"/>
      <c r="AB61" s="1"/>
      <c r="AC61" s="1"/>
      <c r="AD61" s="1"/>
      <c r="AE61" s="1"/>
      <c r="AF61" s="1"/>
      <c r="AG61" s="1"/>
    </row>
    <row r="62" spans="1:33" x14ac:dyDescent="0.25">
      <c r="A62" s="1"/>
      <c r="B62" s="1"/>
      <c r="C62" s="1"/>
      <c r="D62" s="1"/>
      <c r="E62" s="1"/>
      <c r="F62" s="1"/>
      <c r="G62" s="1"/>
      <c r="H62" s="1"/>
      <c r="I62" s="1"/>
      <c r="J62" s="1"/>
      <c r="K62" s="1"/>
      <c r="L62" s="1"/>
      <c r="M62" s="1"/>
      <c r="N62" s="14"/>
      <c r="O62" s="1"/>
      <c r="P62" s="1"/>
      <c r="Q62" s="1"/>
      <c r="R62" s="1"/>
      <c r="S62" s="1"/>
      <c r="T62" s="1"/>
      <c r="U62" s="1"/>
      <c r="V62" s="1"/>
      <c r="W62" s="1"/>
      <c r="X62" s="1"/>
      <c r="Y62" s="1"/>
      <c r="Z62" s="1"/>
      <c r="AA62" s="1"/>
      <c r="AB62" s="1"/>
      <c r="AC62" s="1"/>
      <c r="AD62" s="1"/>
      <c r="AE62" s="1"/>
      <c r="AF62" s="1"/>
      <c r="AG62" s="1"/>
    </row>
    <row r="63" spans="1:33" x14ac:dyDescent="0.25">
      <c r="A63" s="1"/>
      <c r="B63" s="1"/>
      <c r="C63" s="1"/>
      <c r="D63" s="1"/>
      <c r="E63" s="1"/>
      <c r="F63" s="1"/>
      <c r="G63" s="1"/>
      <c r="H63" s="1"/>
      <c r="I63" s="1"/>
      <c r="J63" s="1"/>
      <c r="K63" s="1"/>
      <c r="L63" s="1"/>
      <c r="M63" s="1"/>
      <c r="N63" s="14"/>
      <c r="O63" s="1"/>
      <c r="P63" s="1"/>
      <c r="Q63" s="1"/>
      <c r="R63" s="1"/>
      <c r="S63" s="1"/>
      <c r="T63" s="1"/>
      <c r="U63" s="1"/>
      <c r="V63" s="1"/>
      <c r="W63" s="1"/>
      <c r="X63" s="1"/>
      <c r="Y63" s="1"/>
      <c r="Z63" s="1"/>
      <c r="AA63" s="1"/>
      <c r="AB63" s="1"/>
      <c r="AC63" s="1"/>
      <c r="AD63" s="1"/>
      <c r="AE63" s="1"/>
      <c r="AF63" s="1"/>
      <c r="AG63" s="1"/>
    </row>
    <row r="64" spans="1:33" x14ac:dyDescent="0.25">
      <c r="A64" s="1"/>
      <c r="B64" s="1"/>
      <c r="C64" s="1"/>
      <c r="D64" s="1"/>
      <c r="E64" s="1"/>
      <c r="F64" s="1"/>
      <c r="G64" s="1"/>
      <c r="H64" s="1"/>
      <c r="I64" s="1"/>
      <c r="J64" s="1"/>
      <c r="K64" s="1"/>
      <c r="L64" s="1"/>
      <c r="M64" s="1"/>
      <c r="N64" s="14"/>
      <c r="O64" s="1"/>
      <c r="P64" s="1"/>
      <c r="Q64" s="1"/>
      <c r="R64" s="1"/>
      <c r="S64" s="1"/>
      <c r="T64" s="1"/>
      <c r="U64" s="1"/>
      <c r="V64" s="1"/>
      <c r="W64" s="1"/>
      <c r="X64" s="1"/>
      <c r="Y64" s="1"/>
      <c r="Z64" s="1"/>
      <c r="AA64" s="1"/>
      <c r="AB64" s="1"/>
      <c r="AC64" s="1"/>
      <c r="AD64" s="1"/>
      <c r="AE64" s="1"/>
      <c r="AF64" s="1"/>
      <c r="AG64" s="1"/>
    </row>
    <row r="65" spans="1:33" x14ac:dyDescent="0.25">
      <c r="A65" s="1"/>
      <c r="B65" s="1"/>
      <c r="C65" s="1"/>
      <c r="D65" s="1"/>
      <c r="E65" s="1"/>
      <c r="F65" s="1"/>
      <c r="G65" s="1"/>
      <c r="H65" s="1"/>
      <c r="I65" s="1"/>
      <c r="J65" s="1"/>
      <c r="K65" s="1"/>
      <c r="L65" s="1"/>
      <c r="M65" s="1"/>
      <c r="N65" s="14"/>
      <c r="O65" s="1"/>
      <c r="P65" s="1"/>
      <c r="Q65" s="1"/>
      <c r="R65" s="1"/>
      <c r="S65" s="1"/>
      <c r="T65" s="1"/>
      <c r="U65" s="1"/>
      <c r="V65" s="1"/>
      <c r="W65" s="1"/>
      <c r="X65" s="1"/>
      <c r="Y65" s="1"/>
      <c r="Z65" s="1"/>
      <c r="AA65" s="1"/>
      <c r="AB65" s="1"/>
      <c r="AC65" s="1"/>
      <c r="AD65" s="1"/>
      <c r="AE65" s="1"/>
      <c r="AF65" s="1"/>
      <c r="AG65" s="1"/>
    </row>
    <row r="66" spans="1:33" x14ac:dyDescent="0.25">
      <c r="A66" s="1"/>
      <c r="B66" s="1"/>
      <c r="C66" s="1"/>
      <c r="D66" s="1"/>
      <c r="E66" s="1"/>
      <c r="F66" s="1"/>
      <c r="G66" s="1"/>
      <c r="H66" s="1"/>
      <c r="I66" s="1"/>
      <c r="J66" s="1"/>
      <c r="K66" s="1"/>
      <c r="L66" s="1"/>
      <c r="M66" s="1"/>
      <c r="N66" s="14"/>
      <c r="O66" s="1"/>
      <c r="P66" s="1"/>
      <c r="Q66" s="1"/>
      <c r="R66" s="1"/>
      <c r="S66" s="1"/>
      <c r="T66" s="1"/>
      <c r="U66" s="1"/>
      <c r="V66" s="1"/>
      <c r="W66" s="1"/>
      <c r="X66" s="1"/>
      <c r="Y66" s="1"/>
      <c r="Z66" s="1"/>
      <c r="AA66" s="1"/>
      <c r="AB66" s="1"/>
      <c r="AC66" s="1"/>
      <c r="AD66" s="1"/>
      <c r="AE66" s="1"/>
      <c r="AF66" s="1"/>
      <c r="AG66" s="1"/>
    </row>
    <row r="67" spans="1:33" x14ac:dyDescent="0.25">
      <c r="A67" s="1"/>
      <c r="B67" s="1"/>
      <c r="C67" s="1"/>
      <c r="D67" s="1"/>
      <c r="E67" s="1"/>
      <c r="F67" s="1"/>
      <c r="G67" s="1"/>
      <c r="H67" s="1"/>
      <c r="I67" s="1"/>
      <c r="J67" s="1"/>
      <c r="K67" s="1"/>
      <c r="L67" s="1"/>
      <c r="M67" s="1"/>
      <c r="N67" s="14"/>
      <c r="O67" s="1"/>
      <c r="P67" s="1"/>
      <c r="Q67" s="1"/>
      <c r="R67" s="1"/>
      <c r="S67" s="1"/>
      <c r="T67" s="1"/>
      <c r="U67" s="1"/>
      <c r="V67" s="1"/>
      <c r="W67" s="1"/>
      <c r="X67" s="1"/>
      <c r="Y67" s="1"/>
      <c r="Z67" s="1"/>
      <c r="AA67" s="1"/>
      <c r="AB67" s="1"/>
      <c r="AC67" s="1"/>
      <c r="AD67" s="1"/>
      <c r="AE67" s="1"/>
      <c r="AF67" s="1"/>
      <c r="AG67" s="1"/>
    </row>
    <row r="68" spans="1:33" x14ac:dyDescent="0.25">
      <c r="A68" s="1"/>
      <c r="B68" s="1"/>
      <c r="C68" s="1"/>
      <c r="D68" s="1"/>
      <c r="E68" s="1"/>
      <c r="F68" s="1"/>
      <c r="G68" s="1"/>
      <c r="H68" s="1"/>
      <c r="I68" s="1"/>
      <c r="J68" s="1"/>
      <c r="K68" s="1"/>
      <c r="L68" s="1"/>
      <c r="M68" s="1"/>
      <c r="N68" s="14"/>
      <c r="O68" s="1"/>
      <c r="P68" s="1"/>
      <c r="Q68" s="1"/>
      <c r="R68" s="1"/>
      <c r="S68" s="1"/>
      <c r="T68" s="1"/>
      <c r="U68" s="1"/>
      <c r="V68" s="1"/>
      <c r="W68" s="1"/>
      <c r="X68" s="1"/>
      <c r="Y68" s="1"/>
      <c r="Z68" s="1"/>
      <c r="AA68" s="1"/>
      <c r="AB68" s="1"/>
      <c r="AC68" s="1"/>
      <c r="AD68" s="1"/>
      <c r="AE68" s="1"/>
      <c r="AF68" s="1"/>
      <c r="AG68" s="1"/>
    </row>
    <row r="69" spans="1:33" x14ac:dyDescent="0.25">
      <c r="A69" s="1"/>
      <c r="B69" s="1"/>
      <c r="C69" s="1"/>
      <c r="D69" s="1"/>
      <c r="E69" s="1"/>
      <c r="F69" s="1"/>
      <c r="G69" s="1"/>
      <c r="H69" s="1"/>
      <c r="I69" s="1"/>
      <c r="J69" s="1"/>
      <c r="K69" s="1"/>
      <c r="L69" s="1"/>
      <c r="M69" s="1"/>
      <c r="N69" s="14"/>
      <c r="O69" s="1"/>
      <c r="P69" s="1"/>
      <c r="Q69" s="1"/>
      <c r="R69" s="1"/>
      <c r="S69" s="1"/>
      <c r="T69" s="1"/>
      <c r="U69" s="1"/>
      <c r="V69" s="1"/>
      <c r="W69" s="1"/>
      <c r="X69" s="1"/>
      <c r="Y69" s="1"/>
      <c r="Z69" s="1"/>
      <c r="AA69" s="1"/>
      <c r="AB69" s="1"/>
      <c r="AC69" s="1"/>
      <c r="AD69" s="1"/>
      <c r="AE69" s="1"/>
      <c r="AF69" s="1"/>
      <c r="AG69" s="1"/>
    </row>
    <row r="70" spans="1:33" x14ac:dyDescent="0.25">
      <c r="A70" s="1"/>
      <c r="B70" s="1"/>
      <c r="C70" s="1"/>
      <c r="D70" s="1"/>
      <c r="E70" s="1"/>
      <c r="F70" s="1"/>
      <c r="G70" s="1"/>
      <c r="H70" s="1"/>
      <c r="I70" s="1"/>
      <c r="J70" s="1"/>
      <c r="K70" s="1"/>
      <c r="L70" s="1"/>
      <c r="M70" s="1"/>
      <c r="N70" s="14"/>
      <c r="O70" s="1"/>
      <c r="P70" s="1"/>
      <c r="Q70" s="1"/>
      <c r="R70" s="1"/>
      <c r="S70" s="1"/>
      <c r="T70" s="1"/>
      <c r="U70" s="1"/>
      <c r="V70" s="1"/>
      <c r="W70" s="1"/>
      <c r="X70" s="1"/>
      <c r="Y70" s="1"/>
      <c r="Z70" s="1"/>
      <c r="AA70" s="1"/>
      <c r="AB70" s="1"/>
      <c r="AC70" s="1"/>
      <c r="AD70" s="1"/>
      <c r="AE70" s="1"/>
      <c r="AF70" s="1"/>
      <c r="AG70" s="1"/>
    </row>
    <row r="71" spans="1:33" x14ac:dyDescent="0.25">
      <c r="A71" s="1"/>
      <c r="B71" s="1"/>
      <c r="C71" s="1"/>
      <c r="D71" s="1"/>
      <c r="E71" s="1"/>
      <c r="F71" s="1"/>
      <c r="G71" s="1"/>
      <c r="H71" s="1"/>
      <c r="I71" s="1"/>
      <c r="J71" s="1"/>
      <c r="K71" s="1"/>
      <c r="L71" s="1"/>
      <c r="M71" s="1"/>
      <c r="N71" s="14"/>
      <c r="O71" s="1"/>
      <c r="P71" s="1"/>
      <c r="Q71" s="1"/>
      <c r="R71" s="1"/>
      <c r="S71" s="1"/>
      <c r="T71" s="1"/>
      <c r="U71" s="1"/>
      <c r="V71" s="1"/>
      <c r="W71" s="1"/>
      <c r="X71" s="1"/>
      <c r="Y71" s="1"/>
      <c r="Z71" s="1"/>
      <c r="AA71" s="1"/>
      <c r="AB71" s="1"/>
      <c r="AC71" s="1"/>
      <c r="AD71" s="1"/>
      <c r="AE71" s="1"/>
      <c r="AF71" s="1"/>
      <c r="AG71" s="1"/>
    </row>
    <row r="72" spans="1:33" x14ac:dyDescent="0.25">
      <c r="A72" s="1"/>
      <c r="B72" s="1"/>
      <c r="C72" s="1"/>
      <c r="D72" s="1"/>
      <c r="E72" s="1"/>
      <c r="F72" s="1"/>
      <c r="G72" s="1"/>
      <c r="H72" s="1"/>
      <c r="I72" s="1"/>
      <c r="J72" s="1"/>
      <c r="K72" s="1"/>
      <c r="L72" s="1"/>
      <c r="M72" s="1"/>
      <c r="N72" s="14"/>
      <c r="O72" s="1"/>
      <c r="P72" s="1"/>
      <c r="Q72" s="1"/>
      <c r="R72" s="1"/>
      <c r="S72" s="1"/>
      <c r="T72" s="1"/>
      <c r="U72" s="1"/>
      <c r="V72" s="1"/>
      <c r="W72" s="1"/>
      <c r="X72" s="1"/>
      <c r="Y72" s="1"/>
      <c r="Z72" s="1"/>
      <c r="AA72" s="1"/>
      <c r="AB72" s="1"/>
      <c r="AC72" s="1"/>
      <c r="AD72" s="1"/>
      <c r="AE72" s="1"/>
      <c r="AF72" s="1"/>
      <c r="AG72" s="1"/>
    </row>
    <row r="73" spans="1:33" x14ac:dyDescent="0.25">
      <c r="A73" s="1"/>
      <c r="B73" s="1"/>
      <c r="C73" s="1"/>
      <c r="D73" s="1"/>
      <c r="E73" s="1"/>
      <c r="F73" s="1"/>
      <c r="G73" s="1"/>
      <c r="H73" s="1"/>
      <c r="I73" s="1"/>
      <c r="J73" s="1"/>
      <c r="K73" s="1"/>
      <c r="L73" s="1"/>
      <c r="M73" s="1"/>
      <c r="N73" s="14"/>
      <c r="O73" s="1"/>
      <c r="P73" s="1"/>
      <c r="Q73" s="1"/>
      <c r="R73" s="1"/>
      <c r="S73" s="1"/>
      <c r="T73" s="1"/>
      <c r="U73" s="1"/>
      <c r="V73" s="1"/>
      <c r="W73" s="1"/>
      <c r="X73" s="1"/>
      <c r="Y73" s="1"/>
      <c r="Z73" s="1"/>
      <c r="AA73" s="1"/>
      <c r="AB73" s="1"/>
      <c r="AC73" s="1"/>
      <c r="AD73" s="1"/>
      <c r="AE73" s="1"/>
      <c r="AF73" s="1"/>
      <c r="AG73" s="1"/>
    </row>
  </sheetData>
  <sheetProtection algorithmName="SHA-512" hashValue="ub/HbKXNAZDCuCDQxFPlnauIc/HXOPooHR3XE+6yJBXVGQtcHVa1Gh7tsbwuXwpwQIa0uW02Dof4kkEe/hoR8g==" saltValue="1zv/MBEgLbYpdyAxX72Ifg==" spinCount="100000" sheet="1" objects="1" scenarios="1"/>
  <mergeCells count="27">
    <mergeCell ref="A16:A19"/>
    <mergeCell ref="N31:N32"/>
    <mergeCell ref="N33:N34"/>
    <mergeCell ref="A21:A22"/>
    <mergeCell ref="N16:N19"/>
    <mergeCell ref="N21:N22"/>
    <mergeCell ref="B16:B19"/>
    <mergeCell ref="B21:B22"/>
    <mergeCell ref="N9:N10"/>
    <mergeCell ref="N11:N15"/>
    <mergeCell ref="A9:A10"/>
    <mergeCell ref="A11:A15"/>
    <mergeCell ref="B9:B10"/>
    <mergeCell ref="B11:B15"/>
    <mergeCell ref="A5:T6"/>
    <mergeCell ref="A7:N7"/>
    <mergeCell ref="O7:T7"/>
    <mergeCell ref="A1:E4"/>
    <mergeCell ref="F1:N2"/>
    <mergeCell ref="O1:Q1"/>
    <mergeCell ref="R1:T1"/>
    <mergeCell ref="O2:Q2"/>
    <mergeCell ref="R2:T2"/>
    <mergeCell ref="F3:F4"/>
    <mergeCell ref="G3:N4"/>
    <mergeCell ref="O3:Q4"/>
    <mergeCell ref="R3:T4"/>
  </mergeCells>
  <pageMargins left="0.7" right="0.7" top="0.75" bottom="0.75" header="0.3" footer="0.3"/>
  <pageSetup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0000000}">
          <x14:formula1>
            <xm:f>'TABLAS DE INFORMACIÓN'!$AG$4:$AG$6</xm:f>
          </x14:formula1>
          <xm:sqref>Q9:Q59</xm:sqref>
        </x14:dataValidation>
        <x14:dataValidation type="list" allowBlank="1" showInputMessage="1" showErrorMessage="1" xr:uid="{00000000-0002-0000-0400-000001000000}">
          <x14:formula1>
            <xm:f>'TABLAS DE INFORMACIÓN'!$H$13:$H$30</xm:f>
          </x14:formula1>
          <xm:sqref>B31:B36 B40:B59</xm:sqref>
        </x14:dataValidation>
        <x14:dataValidation type="list" allowBlank="1" showInputMessage="1" showErrorMessage="1" xr:uid="{00000000-0002-0000-0400-000002000000}">
          <x14:formula1>
            <xm:f>'TABLAS DE INFORMACIÓN'!$E$13:$E$16</xm:f>
          </x14:formula1>
          <xm:sqref>D9:D59</xm:sqref>
        </x14:dataValidation>
        <x14:dataValidation type="list" allowBlank="1" showInputMessage="1" showErrorMessage="1" xr:uid="{00000000-0002-0000-0400-000003000000}">
          <x14:formula1>
            <xm:f>'TABLAS DE INFORMACIÓN'!$AA$4:$AA$5</xm:f>
          </x14:formula1>
          <xm:sqref>L9:L59</xm:sqref>
        </x14:dataValidation>
        <x14:dataValidation type="list" allowBlank="1" showInputMessage="1" showErrorMessage="1" xr:uid="{00000000-0002-0000-0400-000004000000}">
          <x14:formula1>
            <xm:f>'TABLAS DE INFORMACIÓN'!$T$4:$T$5</xm:f>
          </x14:formula1>
          <xm:sqref>G9:G59</xm:sqref>
        </x14:dataValidation>
        <x14:dataValidation type="list" allowBlank="1" showInputMessage="1" showErrorMessage="1" xr:uid="{00000000-0002-0000-0400-000005000000}">
          <x14:formula1>
            <xm:f>'TABLAS DE INFORMACIÓN'!$W$4:$W$5</xm:f>
          </x14:formula1>
          <xm:sqref>H9:H59</xm:sqref>
        </x14:dataValidation>
        <x14:dataValidation type="list" allowBlank="1" showInputMessage="1" showErrorMessage="1" xr:uid="{00000000-0002-0000-0400-000006000000}">
          <x14:formula1>
            <xm:f>'TABLAS DE INFORMACIÓN'!$Y$4:$Y$5</xm:f>
          </x14:formula1>
          <xm:sqref>I9:I59</xm:sqref>
        </x14:dataValidation>
        <x14:dataValidation type="list" allowBlank="1" showInputMessage="1" showErrorMessage="1" xr:uid="{00000000-0002-0000-0400-000007000000}">
          <x14:formula1>
            <xm:f>'TABLAS DE INFORMACIÓN'!$AC$4:$AC$6</xm:f>
          </x14:formula1>
          <xm:sqref>J9:J59</xm:sqref>
        </x14:dataValidation>
        <x14:dataValidation type="list" allowBlank="1" showInputMessage="1" showErrorMessage="1" xr:uid="{00000000-0002-0000-0400-000008000000}">
          <x14:formula1>
            <xm:f>'TABLAS DE INFORMACIÓN'!$K$7:$K$8</xm:f>
          </x14:formula1>
          <xm:sqref>K9:K59</xm:sqref>
        </x14:dataValidation>
        <x14:dataValidation type="list" allowBlank="1" showInputMessage="1" showErrorMessage="1" xr:uid="{00000000-0002-0000-0400-000009000000}">
          <x14:formula1>
            <xm:f>'TABLAS DE INFORMACIÓN'!$AE$4:$AE$5</xm:f>
          </x14:formula1>
          <xm:sqref>M9:M59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AH95"/>
  <sheetViews>
    <sheetView zoomScaleNormal="100" workbookViewId="0">
      <selection activeCell="H3" sqref="H3"/>
    </sheetView>
  </sheetViews>
  <sheetFormatPr baseColWidth="10" defaultColWidth="11.42578125" defaultRowHeight="15" x14ac:dyDescent="0.25"/>
  <cols>
    <col min="1" max="1" width="20.7109375" style="77" customWidth="1"/>
    <col min="2" max="2" width="14.140625" style="77" bestFit="1" customWidth="1"/>
    <col min="3" max="3" width="14.7109375" style="77" bestFit="1" customWidth="1"/>
    <col min="4" max="4" width="23.140625" style="77" customWidth="1"/>
    <col min="5" max="5" width="17.85546875" style="77" customWidth="1"/>
    <col min="6" max="6" width="25.28515625" style="77" bestFit="1" customWidth="1"/>
    <col min="7" max="7" width="37.140625" style="77" bestFit="1" customWidth="1"/>
    <col min="8" max="8" width="27.42578125" style="77" bestFit="1" customWidth="1"/>
    <col min="9" max="16384" width="11.42578125" style="77"/>
  </cols>
  <sheetData>
    <row r="1" spans="1:34" customFormat="1" ht="18" customHeight="1" thickBot="1" x14ac:dyDescent="0.3">
      <c r="A1" s="230"/>
      <c r="B1" s="437" t="s">
        <v>21</v>
      </c>
      <c r="C1" s="438"/>
      <c r="D1" s="438"/>
      <c r="E1" s="438"/>
      <c r="F1" s="439"/>
      <c r="G1" s="231" t="s">
        <v>621</v>
      </c>
      <c r="H1" s="232" t="s">
        <v>3</v>
      </c>
      <c r="I1" s="233"/>
      <c r="J1" s="233"/>
      <c r="K1" s="230"/>
      <c r="L1" s="230"/>
      <c r="M1" s="230"/>
    </row>
    <row r="2" spans="1:34" customFormat="1" ht="18" customHeight="1" thickBot="1" x14ac:dyDescent="0.3">
      <c r="A2" s="230"/>
      <c r="B2" s="437"/>
      <c r="C2" s="438"/>
      <c r="D2" s="438"/>
      <c r="E2" s="438"/>
      <c r="F2" s="439"/>
      <c r="G2" s="231" t="s">
        <v>622</v>
      </c>
      <c r="H2" s="232">
        <v>15</v>
      </c>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row>
    <row r="3" spans="1:34" customFormat="1" ht="15" customHeight="1" x14ac:dyDescent="0.25">
      <c r="A3" s="230"/>
      <c r="B3" s="440" t="s">
        <v>566</v>
      </c>
      <c r="C3" s="441"/>
      <c r="D3" s="441"/>
      <c r="E3" s="376" t="s">
        <v>6</v>
      </c>
      <c r="F3" s="377"/>
      <c r="G3" s="440" t="s">
        <v>623</v>
      </c>
      <c r="H3" s="234">
        <v>43496</v>
      </c>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row>
    <row r="4" spans="1:34" customFormat="1" ht="15.75" customHeight="1" thickBot="1" x14ac:dyDescent="0.3">
      <c r="A4" s="230"/>
      <c r="B4" s="442"/>
      <c r="C4" s="443"/>
      <c r="D4" s="443"/>
      <c r="E4" s="378"/>
      <c r="F4" s="379"/>
      <c r="G4" s="442"/>
      <c r="H4" s="235"/>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row>
    <row r="5" spans="1:34" customFormat="1" x14ac:dyDescent="0.25">
      <c r="A5" s="236"/>
      <c r="B5" s="444" t="s">
        <v>8</v>
      </c>
      <c r="C5" s="444"/>
      <c r="D5" s="444"/>
      <c r="E5" s="444"/>
      <c r="F5" s="444"/>
      <c r="G5" s="444"/>
      <c r="H5" s="445"/>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row>
    <row r="6" spans="1:34" customFormat="1" ht="15.75" thickBot="1" x14ac:dyDescent="0.3">
      <c r="A6" s="236"/>
      <c r="B6" s="444"/>
      <c r="C6" s="444"/>
      <c r="D6" s="444"/>
      <c r="E6" s="444"/>
      <c r="F6" s="444"/>
      <c r="G6" s="444"/>
      <c r="H6" s="445"/>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row>
    <row r="7" spans="1:34" customFormat="1" ht="30" customHeight="1" x14ac:dyDescent="0.25">
      <c r="A7" s="446" t="s">
        <v>10</v>
      </c>
      <c r="B7" s="448" t="s">
        <v>9</v>
      </c>
      <c r="C7" s="448"/>
      <c r="D7" s="449" t="s">
        <v>13</v>
      </c>
      <c r="E7" s="449" t="s">
        <v>14</v>
      </c>
      <c r="F7" s="449" t="s">
        <v>15</v>
      </c>
      <c r="G7" s="448" t="s">
        <v>16</v>
      </c>
      <c r="H7" s="452" t="s">
        <v>17</v>
      </c>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row>
    <row r="8" spans="1:34" customFormat="1" ht="30.75" customHeight="1" thickBot="1" x14ac:dyDescent="0.3">
      <c r="A8" s="447"/>
      <c r="B8" s="237" t="s">
        <v>11</v>
      </c>
      <c r="C8" s="237" t="s">
        <v>12</v>
      </c>
      <c r="D8" s="450"/>
      <c r="E8" s="450"/>
      <c r="F8" s="450"/>
      <c r="G8" s="451"/>
      <c r="H8" s="453"/>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row>
    <row r="9" spans="1:34" x14ac:dyDescent="0.25">
      <c r="A9" s="78">
        <v>1</v>
      </c>
      <c r="B9" s="78" t="s">
        <v>18</v>
      </c>
      <c r="C9" s="78" t="s">
        <v>18</v>
      </c>
      <c r="D9" s="78">
        <f>SUMIF('VALORACIÓN DE CONTROL DE RIESGO'!$A$9:$A$60,'VALORACIÓN CON CONTROLES'!A9,'VALORACIÓN DE CONTROL DE RIESGO'!$O$9:$O$60)/COUNTIF('VALORACIÓN DE CONTROL DE RIESGO'!$A$9:$A$60,'VALORACIÓN CON CONTROLES'!A9)</f>
        <v>100</v>
      </c>
      <c r="E9" s="78" t="str">
        <f>IF(D9=100,"Fuerte",IF(AND(D9&lt;99,D9&gt;=50),"Moderado",IF(AND(D9&lt;49,D9&gt;0),"Debil")))</f>
        <v>Fuerte</v>
      </c>
      <c r="F9" s="78">
        <f>IF(AND(B9="Directamente",E9="Fuerte",'ANALISIS DE RIESGOS'!E9&gt;=3),'ANALISIS DE RIESGOS'!E9-2,IF(AND(B9="Directamente",E9="Fuerte",'ANALISIS DE RIESGOS'!E9=2),'ANALISIS DE RIESGOS'!E9-1,IF(AND(B9="Directamente",E9="Moderado",'ANALISIS DE RIESGOS'!E9&gt;=2),'ANALISIS DE RIESGOS'!E9-1,'ANALISIS DE RIESGOS'!E9)))</f>
        <v>2</v>
      </c>
      <c r="G9" s="78">
        <f>IF(AND(C9="Directamente",E9="Fuerte",'ANALISIS DE RIESGOS'!F9&gt;=3),'ANALISIS DE RIESGOS'!F9-2,IF(AND(C9="Directamente",E9="Fuerte",'ANALISIS DE RIESGOS'!F9=2),'ANALISIS DE RIESGOS'!F9-1,IF(AND(C9="Directamente",E9="Moderado",'ANALISIS DE RIESGOS'!E9&gt;=2),'ANALISIS DE RIESGOS'!E9-1,IF(AND(C9="Indirectamente",E9="Fuerte",'ANALISIS DE RIESGOS'!F9&gt;=2),'ANALISIS DE RIESGOS'!F9-1,'ANALISIS DE RIESGOS'!F9))))</f>
        <v>2</v>
      </c>
      <c r="H9" s="78"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I9" s="76"/>
      <c r="J9" s="76"/>
      <c r="K9" s="76"/>
      <c r="L9" s="76"/>
      <c r="M9" s="76"/>
      <c r="N9" s="76"/>
      <c r="O9" s="76"/>
      <c r="P9" s="76"/>
      <c r="Q9" s="76"/>
      <c r="R9" s="76"/>
      <c r="S9" s="76"/>
      <c r="T9" s="76"/>
      <c r="U9" s="76"/>
      <c r="V9" s="76"/>
      <c r="W9" s="76"/>
      <c r="X9" s="76"/>
      <c r="Y9" s="76"/>
      <c r="Z9" s="76"/>
      <c r="AA9" s="76"/>
      <c r="AB9" s="76"/>
      <c r="AC9" s="76"/>
      <c r="AD9" s="76"/>
      <c r="AE9" s="76"/>
      <c r="AF9" s="76"/>
      <c r="AG9" s="76"/>
      <c r="AH9" s="76"/>
    </row>
    <row r="10" spans="1:34" x14ac:dyDescent="0.25">
      <c r="A10" s="78">
        <v>2</v>
      </c>
      <c r="B10" s="78" t="s">
        <v>18</v>
      </c>
      <c r="C10" s="78" t="s">
        <v>18</v>
      </c>
      <c r="D10" s="78">
        <f>SUMIF('VALORACIÓN DE CONTROL DE RIESGO'!$A$9:$A$60,'VALORACIÓN CON CONTROLES'!A10,'VALORACIÓN DE CONTROL DE RIESGO'!$O$9:$O$60)/COUNTIF('VALORACIÓN DE CONTROL DE RIESGO'!$A$9:$A$60,'VALORACIÓN CON CONTROLES'!A10)</f>
        <v>100</v>
      </c>
      <c r="E10" s="78" t="str">
        <f t="shared" ref="E10:E50" si="0">IF(D10=100,"Fuerte",IF(AND(D10&lt;99,D10&gt;=50),"Moderado",IF(AND(D10&lt;49,D10&gt;0),"Debil")))</f>
        <v>Fuerte</v>
      </c>
      <c r="F10" s="78">
        <f>IF(AND(B10="Directamente",E10="Fuerte",'ANALISIS DE RIESGOS'!E10&gt;=3),'ANALISIS DE RIESGOS'!E10-2,IF(AND(B10="Directamente",E10="Fuerte",'ANALISIS DE RIESGOS'!E10=2),'ANALISIS DE RIESGOS'!E10-1,IF(AND(B10="Directamente",E10="Moderado",'ANALISIS DE RIESGOS'!E10&gt;=2),'ANALISIS DE RIESGOS'!E10-1,'ANALISIS DE RIESGOS'!E10)))</f>
        <v>1</v>
      </c>
      <c r="G10" s="78">
        <f>IF(AND(C10="Directamente",E10="Fuerte",'ANALISIS DE RIESGOS'!F10&gt;=3),'ANALISIS DE RIESGOS'!F10-2,IF(AND(C10="Directamente",E10="Fuerte",'ANALISIS DE RIESGOS'!F10=2),'ANALISIS DE RIESGOS'!F10-1,IF(AND(C10="Directamente",E10="Moderado",'ANALISIS DE RIESGOS'!E10&gt;=2),'ANALISIS DE RIESGOS'!E10-1,IF(AND(C10="Indirectamente",E10="Fuerte",'ANALISIS DE RIESGOS'!F10&gt;=2),'ANALISIS DE RIESGOS'!F10-1,'ANALISIS DE RIESGOS'!F10))))</f>
        <v>2</v>
      </c>
      <c r="H10" s="78"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row>
    <row r="11" spans="1:34" x14ac:dyDescent="0.25">
      <c r="A11" s="78">
        <v>3</v>
      </c>
      <c r="B11" s="78" t="s">
        <v>18</v>
      </c>
      <c r="C11" s="78" t="s">
        <v>18</v>
      </c>
      <c r="D11" s="78">
        <f>SUMIF('VALORACIÓN DE CONTROL DE RIESGO'!$A$9:$A$60,'VALORACIÓN CON CONTROLES'!A11,'VALORACIÓN DE CONTROL DE RIESGO'!$O$9:$O$60)/COUNTIF('VALORACIÓN DE CONTROL DE RIESGO'!$A$9:$A$60,'VALORACIÓN CON CONTROLES'!A11)</f>
        <v>100</v>
      </c>
      <c r="E11" s="78" t="str">
        <f t="shared" si="0"/>
        <v>Fuerte</v>
      </c>
      <c r="F11" s="78">
        <f>IF(AND(B11="Directamente",E11="Fuerte",'ANALISIS DE RIESGOS'!E11&gt;=3),'ANALISIS DE RIESGOS'!E11-2,IF(AND(B11="Directamente",E11="Fuerte",'ANALISIS DE RIESGOS'!E11=2),'ANALISIS DE RIESGOS'!E11-1,IF(AND(B11="Directamente",E11="Moderado",'ANALISIS DE RIESGOS'!E11&gt;=2),'ANALISIS DE RIESGOS'!E11-1,'ANALISIS DE RIESGOS'!E11)))</f>
        <v>1</v>
      </c>
      <c r="G11" s="78">
        <f>IF(AND(C11="Directamente",E11="Fuerte",'ANALISIS DE RIESGOS'!F11&gt;=3),'ANALISIS DE RIESGOS'!F11-2,IF(AND(C11="Directamente",E11="Fuerte",'ANALISIS DE RIESGOS'!F11=2),'ANALISIS DE RIESGOS'!F11-1,IF(AND(C11="Directamente",E11="Moderado",'ANALISIS DE RIESGOS'!E11&gt;=2),'ANALISIS DE RIESGOS'!E11-1,IF(AND(C11="Indirectamente",E11="Fuerte",'ANALISIS DE RIESGOS'!F11&gt;=2),'ANALISIS DE RIESGOS'!F11-1,'ANALISIS DE RIESGOS'!F11))))</f>
        <v>2</v>
      </c>
      <c r="H11" s="78"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row>
    <row r="12" spans="1:34" x14ac:dyDescent="0.25">
      <c r="A12" s="78">
        <v>4</v>
      </c>
      <c r="B12" s="78" t="s">
        <v>18</v>
      </c>
      <c r="C12" s="78" t="s">
        <v>18</v>
      </c>
      <c r="D12" s="78">
        <f>SUMIF('VALORACIÓN DE CONTROL DE RIESGO'!$A$9:$A$60,'VALORACIÓN CON CONTROLES'!A12,'VALORACIÓN DE CONTROL DE RIESGO'!$O$9:$O$60)/COUNTIF('VALORACIÓN DE CONTROL DE RIESGO'!$A$9:$A$60,'VALORACIÓN CON CONTROLES'!A12)</f>
        <v>100</v>
      </c>
      <c r="E12" s="78" t="str">
        <f t="shared" si="0"/>
        <v>Fuerte</v>
      </c>
      <c r="F12" s="78">
        <f>IF(AND(B12="Directamente",E12="Fuerte",'ANALISIS DE RIESGOS'!E12&gt;=3),'ANALISIS DE RIESGOS'!E12-2,IF(AND(B12="Directamente",E12="Fuerte",'ANALISIS DE RIESGOS'!E12=2),'ANALISIS DE RIESGOS'!E12-1,IF(AND(B12="Directamente",E12="Moderado",'ANALISIS DE RIESGOS'!E12&gt;=2),'ANALISIS DE RIESGOS'!E12-1,'ANALISIS DE RIESGOS'!E12)))</f>
        <v>1</v>
      </c>
      <c r="G12" s="78">
        <f>IF(AND(C12="Directamente",E12="Fuerte",'ANALISIS DE RIESGOS'!F12&gt;=3),'ANALISIS DE RIESGOS'!F12-2,IF(AND(C12="Directamente",E12="Fuerte",'ANALISIS DE RIESGOS'!F12=2),'ANALISIS DE RIESGOS'!F12-1,IF(AND(C12="Directamente",E12="Moderado",'ANALISIS DE RIESGOS'!E12&gt;=2),'ANALISIS DE RIESGOS'!E12-1,IF(AND(C12="Indirectamente",E12="Fuerte",'ANALISIS DE RIESGOS'!F12&gt;=2),'ANALISIS DE RIESGOS'!F12-1,'ANALISIS DE RIESGOS'!F12))))</f>
        <v>2</v>
      </c>
      <c r="H12" s="78"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row>
    <row r="13" spans="1:34" x14ac:dyDescent="0.25">
      <c r="A13" s="78">
        <v>5</v>
      </c>
      <c r="B13" s="78" t="s">
        <v>18</v>
      </c>
      <c r="C13" s="78" t="s">
        <v>18</v>
      </c>
      <c r="D13" s="78">
        <f>SUMIF('VALORACIÓN DE CONTROL DE RIESGO'!$A$9:$A$60,'VALORACIÓN CON CONTROLES'!A13,'VALORACIÓN DE CONTROL DE RIESGO'!$O$9:$O$60)/COUNTIF('VALORACIÓN DE CONTROL DE RIESGO'!$A$9:$A$60,'VALORACIÓN CON CONTROLES'!A13)</f>
        <v>100</v>
      </c>
      <c r="E13" s="78" t="str">
        <f t="shared" si="0"/>
        <v>Fuerte</v>
      </c>
      <c r="F13" s="78">
        <f>IF(AND(B13="Directamente",E13="Fuerte",'ANALISIS DE RIESGOS'!E13&gt;=3),'ANALISIS DE RIESGOS'!E13-2,IF(AND(B13="Directamente",E13="Fuerte",'ANALISIS DE RIESGOS'!E13=2),'ANALISIS DE RIESGOS'!E13-1,IF(AND(B13="Directamente",E13="Moderado",'ANALISIS DE RIESGOS'!E13&gt;=2),'ANALISIS DE RIESGOS'!E13-1,'ANALISIS DE RIESGOS'!E13)))</f>
        <v>1</v>
      </c>
      <c r="G13" s="78">
        <f>IF(AND(C13="Directamente",E13="Fuerte",'ANALISIS DE RIESGOS'!F13&gt;=3),'ANALISIS DE RIESGOS'!F13-2,IF(AND(C13="Directamente",E13="Fuerte",'ANALISIS DE RIESGOS'!F13=2),'ANALISIS DE RIESGOS'!F13-1,IF(AND(C13="Directamente",E13="Moderado",'ANALISIS DE RIESGOS'!E13&gt;=2),'ANALISIS DE RIESGOS'!E13-1,IF(AND(C13="Indirectamente",E13="Fuerte",'ANALISIS DE RIESGOS'!F13&gt;=2),'ANALISIS DE RIESGOS'!F13-1,'ANALISIS DE RIESGOS'!F13))))</f>
        <v>2</v>
      </c>
      <c r="H13" s="78"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row>
    <row r="14" spans="1:34" x14ac:dyDescent="0.25">
      <c r="A14" s="78">
        <v>6</v>
      </c>
      <c r="B14" s="78" t="s">
        <v>18</v>
      </c>
      <c r="C14" s="78" t="s">
        <v>18</v>
      </c>
      <c r="D14" s="78">
        <f>SUMIF('VALORACIÓN DE CONTROL DE RIESGO'!$A$9:$A$60,'VALORACIÓN CON CONTROLES'!A14,'VALORACIÓN DE CONTROL DE RIESGO'!$O$9:$O$60)/COUNTIF('VALORACIÓN DE CONTROL DE RIESGO'!$A$9:$A$60,'VALORACIÓN CON CONTROLES'!A14)</f>
        <v>95</v>
      </c>
      <c r="E14" s="78" t="str">
        <f t="shared" si="0"/>
        <v>Moderado</v>
      </c>
      <c r="F14" s="78">
        <f>IF(AND(B14="Directamente",E14="Fuerte",'ANALISIS DE RIESGOS'!E14&gt;=3),'ANALISIS DE RIESGOS'!E14-2,IF(AND(B14="Directamente",E14="Fuerte",'ANALISIS DE RIESGOS'!E14=2),'ANALISIS DE RIESGOS'!E14-1,IF(AND(B14="Directamente",E14="Moderado",'ANALISIS DE RIESGOS'!E14&gt;=2),'ANALISIS DE RIESGOS'!E14-1,'ANALISIS DE RIESGOS'!E14)))</f>
        <v>2</v>
      </c>
      <c r="G14" s="78">
        <f>IF(AND(C14="Directamente",E14="Fuerte",'ANALISIS DE RIESGOS'!F14&gt;=3),'ANALISIS DE RIESGOS'!F14-2,IF(AND(C14="Directamente",E14="Fuerte",'ANALISIS DE RIESGOS'!F14=2),'ANALISIS DE RIESGOS'!F14-1,IF(AND(C14="Directamente",E14="Moderado",'ANALISIS DE RIESGOS'!E14&gt;=2),'ANALISIS DE RIESGOS'!E14-1,IF(AND(C14="Indirectamente",E14="Fuerte",'ANALISIS DE RIESGOS'!F14&gt;=2),'ANALISIS DE RIESGOS'!F14-1,'ANALISIS DE RIESGOS'!F14))))</f>
        <v>2</v>
      </c>
      <c r="H14" s="78"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row>
    <row r="15" spans="1:34" x14ac:dyDescent="0.25">
      <c r="A15" s="78">
        <v>7</v>
      </c>
      <c r="B15" s="78" t="s">
        <v>18</v>
      </c>
      <c r="C15" s="78" t="s">
        <v>18</v>
      </c>
      <c r="D15" s="78">
        <f>SUMIF('VALORACIÓN DE CONTROL DE RIESGO'!$A$9:$A$60,'VALORACIÓN CON CONTROLES'!A15,'VALORACIÓN DE CONTROL DE RIESGO'!$O$9:$O$60)/COUNTIF('VALORACIÓN DE CONTROL DE RIESGO'!$A$9:$A$60,'VALORACIÓN CON CONTROLES'!A15)</f>
        <v>100</v>
      </c>
      <c r="E15" s="78" t="str">
        <f t="shared" si="0"/>
        <v>Fuerte</v>
      </c>
      <c r="F15" s="78">
        <f>IF(AND(B15="Directamente",E15="Fuerte",'ANALISIS DE RIESGOS'!E15&gt;=3),'ANALISIS DE RIESGOS'!E15-2,IF(AND(B15="Directamente",E15="Fuerte",'ANALISIS DE RIESGOS'!E15=2),'ANALISIS DE RIESGOS'!E15-1,IF(AND(B15="Directamente",E15="Moderado",'ANALISIS DE RIESGOS'!E15&gt;=2),'ANALISIS DE RIESGOS'!E15-1,'ANALISIS DE RIESGOS'!E15)))</f>
        <v>1</v>
      </c>
      <c r="G15" s="78">
        <f>IF(AND(C15="Directamente",E15="Fuerte",'ANALISIS DE RIESGOS'!F15&gt;=3),'ANALISIS DE RIESGOS'!F15-2,IF(AND(C15="Directamente",E15="Fuerte",'ANALISIS DE RIESGOS'!F15=2),'ANALISIS DE RIESGOS'!F15-1,IF(AND(C15="Directamente",E15="Moderado",'ANALISIS DE RIESGOS'!E15&gt;=2),'ANALISIS DE RIESGOS'!E15-1,IF(AND(C15="Indirectamente",E15="Fuerte",'ANALISIS DE RIESGOS'!F15&gt;=2),'ANALISIS DE RIESGOS'!F15-1,'ANALISIS DE RIESGOS'!F15))))</f>
        <v>2</v>
      </c>
      <c r="H15" s="78"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BAJA</v>
      </c>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row>
    <row r="16" spans="1:34" x14ac:dyDescent="0.25">
      <c r="A16" s="78">
        <v>8</v>
      </c>
      <c r="B16" s="78" t="s">
        <v>18</v>
      </c>
      <c r="C16" s="78" t="s">
        <v>18</v>
      </c>
      <c r="D16" s="78">
        <f>SUMIF('VALORACIÓN DE CONTROL DE RIESGO'!$A$9:$A$60,'VALORACIÓN CON CONTROLES'!A16,'VALORACIÓN DE CONTROL DE RIESGO'!$O$9:$O$60)/COUNTIF('VALORACIÓN DE CONTROL DE RIESGO'!$A$9:$A$60,'VALORACIÓN CON CONTROLES'!A16)</f>
        <v>100</v>
      </c>
      <c r="E16" s="78" t="str">
        <f t="shared" si="0"/>
        <v>Fuerte</v>
      </c>
      <c r="F16" s="78">
        <f>IF(AND(B16="Directamente",E16="Fuerte",'ANALISIS DE RIESGOS'!E16&gt;=3),'ANALISIS DE RIESGOS'!E16-2,IF(AND(B16="Directamente",E16="Fuerte",'ANALISIS DE RIESGOS'!E16=2),'ANALISIS DE RIESGOS'!E16-1,IF(AND(B16="Directamente",E16="Moderado",'ANALISIS DE RIESGOS'!E16&gt;=2),'ANALISIS DE RIESGOS'!E16-1,'ANALISIS DE RIESGOS'!E16)))</f>
        <v>1</v>
      </c>
      <c r="G16" s="78">
        <f>IF(AND(C16="Directamente",E16="Fuerte",'ANALISIS DE RIESGOS'!F16&gt;=3),'ANALISIS DE RIESGOS'!F16-2,IF(AND(C16="Directamente",E16="Fuerte",'ANALISIS DE RIESGOS'!F16=2),'ANALISIS DE RIESGOS'!F16-1,IF(AND(C16="Directamente",E16="Moderado",'ANALISIS DE RIESGOS'!E16&gt;=2),'ANALISIS DE RIESGOS'!E16-1,IF(AND(C16="Indirectamente",E16="Fuerte",'ANALISIS DE RIESGOS'!F16&gt;=2),'ANALISIS DE RIESGOS'!F16-1,'ANALISIS DE RIESGOS'!F16))))</f>
        <v>2</v>
      </c>
      <c r="H16" s="78"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row>
    <row r="17" spans="1:34" x14ac:dyDescent="0.25">
      <c r="A17" s="78">
        <v>9</v>
      </c>
      <c r="B17" s="78" t="s">
        <v>18</v>
      </c>
      <c r="C17" s="78" t="s">
        <v>18</v>
      </c>
      <c r="D17" s="78">
        <f>SUMIF('VALORACIÓN DE CONTROL DE RIESGO'!$A$9:$A$60,'VALORACIÓN CON CONTROLES'!A17,'VALORACIÓN DE CONTROL DE RIESGO'!$O$9:$O$60)/COUNTIF('VALORACIÓN DE CONTROL DE RIESGO'!$A$9:$A$60,'VALORACIÓN CON CONTROLES'!A17)</f>
        <v>95</v>
      </c>
      <c r="E17" s="78" t="str">
        <f t="shared" si="0"/>
        <v>Moderado</v>
      </c>
      <c r="F17" s="78">
        <f>IF(AND(B17="Directamente",E17="Fuerte",'ANALISIS DE RIESGOS'!E17&gt;=3),'ANALISIS DE RIESGOS'!E17-2,IF(AND(B17="Directamente",E17="Fuerte",'ANALISIS DE RIESGOS'!E17=2),'ANALISIS DE RIESGOS'!E17-1,IF(AND(B17="Directamente",E17="Moderado",'ANALISIS DE RIESGOS'!E17&gt;=2),'ANALISIS DE RIESGOS'!E17-1,'ANALISIS DE RIESGOS'!E17)))</f>
        <v>1</v>
      </c>
      <c r="G17" s="78">
        <f>IF(AND(C17="Directamente",E17="Fuerte",'ANALISIS DE RIESGOS'!F17&gt;=3),'ANALISIS DE RIESGOS'!F17-2,IF(AND(C17="Directamente",E17="Fuerte",'ANALISIS DE RIESGOS'!F17=2),'ANALISIS DE RIESGOS'!F17-1,IF(AND(C17="Directamente",E17="Moderado",'ANALISIS DE RIESGOS'!E17&gt;=2),'ANALISIS DE RIESGOS'!E17-1,IF(AND(C17="Indirectamente",E17="Fuerte",'ANALISIS DE RIESGOS'!F17&gt;=2),'ANALISIS DE RIESGOS'!F17-1,'ANALISIS DE RIESGOS'!F17))))</f>
        <v>4</v>
      </c>
      <c r="H17" s="78"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ALTO</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row>
    <row r="18" spans="1:34" x14ac:dyDescent="0.25">
      <c r="A18" s="78">
        <v>10</v>
      </c>
      <c r="B18" s="78" t="s">
        <v>18</v>
      </c>
      <c r="C18" s="78" t="s">
        <v>18</v>
      </c>
      <c r="D18" s="78">
        <f>SUMIF('VALORACIÓN DE CONTROL DE RIESGO'!$A$9:$A$60,'VALORACIÓN CON CONTROLES'!A18,'VALORACIÓN DE CONTROL DE RIESGO'!$O$9:$O$60)/COUNTIF('VALORACIÓN DE CONTROL DE RIESGO'!$A$9:$A$60,'VALORACIÓN CON CONTROLES'!A18)</f>
        <v>95</v>
      </c>
      <c r="E18" s="78" t="str">
        <f t="shared" si="0"/>
        <v>Moderado</v>
      </c>
      <c r="F18" s="78">
        <f>IF(AND(B18="Directamente",E18="Fuerte",'ANALISIS DE RIESGOS'!E18&gt;=3),'ANALISIS DE RIESGOS'!E18-2,IF(AND(B18="Directamente",E18="Fuerte",'ANALISIS DE RIESGOS'!E18=2),'ANALISIS DE RIESGOS'!E18-1,IF(AND(B18="Directamente",E18="Moderado",'ANALISIS DE RIESGOS'!E18&gt;=2),'ANALISIS DE RIESGOS'!E18-1,'ANALISIS DE RIESGOS'!E18)))</f>
        <v>1</v>
      </c>
      <c r="G18" s="78">
        <f>IF(AND(C18="Directamente",E18="Fuerte",'ANALISIS DE RIESGOS'!F18&gt;=3),'ANALISIS DE RIESGOS'!F18-2,IF(AND(C18="Directamente",E18="Fuerte",'ANALISIS DE RIESGOS'!F18=2),'ANALISIS DE RIESGOS'!F18-1,IF(AND(C18="Directamente",E18="Moderado",'ANALISIS DE RIESGOS'!E18&gt;=2),'ANALISIS DE RIESGOS'!E18-1,IF(AND(C18="Indirectamente",E18="Fuerte",'ANALISIS DE RIESGOS'!F18&gt;=2),'ANALISIS DE RIESGOS'!F18-1,'ANALISIS DE RIESGOS'!F18))))</f>
        <v>1</v>
      </c>
      <c r="H18" s="78"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BAJA</v>
      </c>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row>
    <row r="19" spans="1:34" x14ac:dyDescent="0.25">
      <c r="A19" s="78">
        <v>11</v>
      </c>
      <c r="B19" s="78" t="s">
        <v>18</v>
      </c>
      <c r="C19" s="78" t="s">
        <v>18</v>
      </c>
      <c r="D19" s="78">
        <f>SUMIF('VALORACIÓN DE CONTROL DE RIESGO'!$A$9:$A$60,'VALORACIÓN CON CONTROLES'!A19,'VALORACIÓN DE CONTROL DE RIESGO'!$O$9:$O$60)/COUNTIF('VALORACIÓN DE CONTROL DE RIESGO'!$A$9:$A$60,'VALORACIÓN CON CONTROLES'!A19)</f>
        <v>95</v>
      </c>
      <c r="E19" s="78" t="str">
        <f t="shared" si="0"/>
        <v>Moderado</v>
      </c>
      <c r="F19" s="78">
        <f>IF(AND(B19="Directamente",E19="Fuerte",'ANALISIS DE RIESGOS'!E19&gt;=3),'ANALISIS DE RIESGOS'!E19-2,IF(AND(B19="Directamente",E19="Fuerte",'ANALISIS DE RIESGOS'!E19=2),'ANALISIS DE RIESGOS'!E19-1,IF(AND(B19="Directamente",E19="Moderado",'ANALISIS DE RIESGOS'!E19&gt;=2),'ANALISIS DE RIESGOS'!E19-1,'ANALISIS DE RIESGOS'!E19)))</f>
        <v>1</v>
      </c>
      <c r="G19" s="78">
        <f>IF(AND(C19="Directamente",E19="Fuerte",'ANALISIS DE RIESGOS'!F19&gt;=3),'ANALISIS DE RIESGOS'!F19-2,IF(AND(C19="Directamente",E19="Fuerte",'ANALISIS DE RIESGOS'!F19=2),'ANALISIS DE RIESGOS'!F19-1,IF(AND(C19="Directamente",E19="Moderado",'ANALISIS DE RIESGOS'!E19&gt;=2),'ANALISIS DE RIESGOS'!E19-1,IF(AND(C19="Indirectamente",E19="Fuerte",'ANALISIS DE RIESGOS'!F19&gt;=2),'ANALISIS DE RIESGOS'!F19-1,'ANALISIS DE RIESGOS'!F19))))</f>
        <v>4</v>
      </c>
      <c r="H19" s="78"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ALTO</v>
      </c>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row>
    <row r="20" spans="1:34" x14ac:dyDescent="0.25">
      <c r="A20" s="78">
        <v>12</v>
      </c>
      <c r="B20" s="78" t="s">
        <v>18</v>
      </c>
      <c r="C20" s="78" t="s">
        <v>18</v>
      </c>
      <c r="D20" s="78">
        <f>SUMIF('VALORACIÓN DE CONTROL DE RIESGO'!$A$9:$A$60,'VALORACIÓN CON CONTROLES'!A20,'VALORACIÓN DE CONTROL DE RIESGO'!$O$9:$O$60)/COUNTIF('VALORACIÓN DE CONTROL DE RIESGO'!$A$9:$A$60,'VALORACIÓN CON CONTROLES'!A20)</f>
        <v>100</v>
      </c>
      <c r="E20" s="78" t="str">
        <f t="shared" si="0"/>
        <v>Fuerte</v>
      </c>
      <c r="F20" s="78">
        <f>IF(AND(B20="Directamente",E20="Fuerte",'ANALISIS DE RIESGOS'!E20&gt;=3),'ANALISIS DE RIESGOS'!E20-2,IF(AND(B20="Directamente",E20="Fuerte",'ANALISIS DE RIESGOS'!E20=2),'ANALISIS DE RIESGOS'!E20-1,IF(AND(B20="Directamente",E20="Moderado",'ANALISIS DE RIESGOS'!E20&gt;=2),'ANALISIS DE RIESGOS'!E20-1,'ANALISIS DE RIESGOS'!E20)))</f>
        <v>2</v>
      </c>
      <c r="G20" s="78">
        <f>IF(AND(C20="Directamente",E20="Fuerte",'ANALISIS DE RIESGOS'!F20&gt;=3),'ANALISIS DE RIESGOS'!F20-2,IF(AND(C20="Directamente",E20="Fuerte",'ANALISIS DE RIESGOS'!F20=2),'ANALISIS DE RIESGOS'!F20-1,IF(AND(C20="Directamente",E20="Moderado",'ANALISIS DE RIESGOS'!E20&gt;=2),'ANALISIS DE RIESGOS'!E20-1,IF(AND(C20="Indirectamente",E20="Fuerte",'ANALISIS DE RIESGOS'!F20&gt;=2),'ANALISIS DE RIESGOS'!F20-1,'ANALISIS DE RIESGOS'!F20))))</f>
        <v>2</v>
      </c>
      <c r="H20" s="78"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row>
    <row r="21" spans="1:34" x14ac:dyDescent="0.25">
      <c r="A21" s="78">
        <v>13</v>
      </c>
      <c r="B21" s="78" t="s">
        <v>18</v>
      </c>
      <c r="C21" s="78" t="s">
        <v>18</v>
      </c>
      <c r="D21" s="78">
        <f>SUMIF('VALORACIÓN DE CONTROL DE RIESGO'!$A$9:$A$60,'VALORACIÓN CON CONTROLES'!A21,'VALORACIÓN DE CONTROL DE RIESGO'!$O$9:$O$60)/COUNTIF('VALORACIÓN DE CONTROL DE RIESGO'!$A$9:$A$60,'VALORACIÓN CON CONTROLES'!A21)</f>
        <v>100</v>
      </c>
      <c r="E21" s="78" t="str">
        <f t="shared" si="0"/>
        <v>Fuerte</v>
      </c>
      <c r="F21" s="78">
        <f>IF(AND(B21="Directamente",E21="Fuerte",'ANALISIS DE RIESGOS'!E21&gt;=3),'ANALISIS DE RIESGOS'!E21-2,IF(AND(B21="Directamente",E21="Fuerte",'ANALISIS DE RIESGOS'!E21=2),'ANALISIS DE RIESGOS'!E21-1,IF(AND(B21="Directamente",E21="Moderado",'ANALISIS DE RIESGOS'!E21&gt;=2),'ANALISIS DE RIESGOS'!E21-1,'ANALISIS DE RIESGOS'!E21)))</f>
        <v>1</v>
      </c>
      <c r="G21" s="78">
        <f>IF(AND(C21="Directamente",E21="Fuerte",'ANALISIS DE RIESGOS'!F21&gt;=3),'ANALISIS DE RIESGOS'!F21-2,IF(AND(C21="Directamente",E21="Fuerte",'ANALISIS DE RIESGOS'!F21=2),'ANALISIS DE RIESGOS'!F21-1,IF(AND(C21="Directamente",E21="Moderado",'ANALISIS DE RIESGOS'!E21&gt;=2),'ANALISIS DE RIESGOS'!E21-1,IF(AND(C21="Indirectamente",E21="Fuerte",'ANALISIS DE RIESGOS'!F21&gt;=2),'ANALISIS DE RIESGOS'!F21-1,'ANALISIS DE RIESGOS'!F21))))</f>
        <v>2</v>
      </c>
      <c r="H21" s="78"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row>
    <row r="22" spans="1:34" x14ac:dyDescent="0.25">
      <c r="A22" s="78">
        <v>14</v>
      </c>
      <c r="B22" s="78" t="s">
        <v>18</v>
      </c>
      <c r="C22" s="78" t="s">
        <v>18</v>
      </c>
      <c r="D22" s="78">
        <f>SUMIF('VALORACIÓN DE CONTROL DE RIESGO'!$A$9:$A$60,'VALORACIÓN CON CONTROLES'!A22,'VALORACIÓN DE CONTROL DE RIESGO'!$O$9:$O$60)/COUNTIF('VALORACIÓN DE CONTROL DE RIESGO'!$A$9:$A$60,'VALORACIÓN CON CONTROLES'!A22)</f>
        <v>100</v>
      </c>
      <c r="E22" s="78" t="str">
        <f t="shared" si="0"/>
        <v>Fuerte</v>
      </c>
      <c r="F22" s="78">
        <f>IF(AND(B22="Directamente",E22="Fuerte",'ANALISIS DE RIESGOS'!E22&gt;=3),'ANALISIS DE RIESGOS'!E22-2,IF(AND(B22="Directamente",E22="Fuerte",'ANALISIS DE RIESGOS'!E22=2),'ANALISIS DE RIESGOS'!E22-1,IF(AND(B22="Directamente",E22="Moderado",'ANALISIS DE RIESGOS'!E22&gt;=2),'ANALISIS DE RIESGOS'!E22-1,'ANALISIS DE RIESGOS'!E22)))</f>
        <v>2</v>
      </c>
      <c r="G22" s="78">
        <f>IF(AND(C22="Directamente",E22="Fuerte",'ANALISIS DE RIESGOS'!F22&gt;=3),'ANALISIS DE RIESGOS'!F22-2,IF(AND(C22="Directamente",E22="Fuerte",'ANALISIS DE RIESGOS'!F22=2),'ANALISIS DE RIESGOS'!F22-1,IF(AND(C22="Directamente",E22="Moderado",'ANALISIS DE RIESGOS'!E22&gt;=2),'ANALISIS DE RIESGOS'!E22-1,IF(AND(C22="Indirectamente",E22="Fuerte",'ANALISIS DE RIESGOS'!F22&gt;=2),'ANALISIS DE RIESGOS'!F22-1,'ANALISIS DE RIESGOS'!F22))))</f>
        <v>2</v>
      </c>
      <c r="H22" s="78"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row>
    <row r="23" spans="1:34" x14ac:dyDescent="0.25">
      <c r="A23" s="78">
        <v>15</v>
      </c>
      <c r="B23" s="78" t="s">
        <v>18</v>
      </c>
      <c r="C23" s="78" t="s">
        <v>18</v>
      </c>
      <c r="D23" s="78">
        <f>SUMIF('VALORACIÓN DE CONTROL DE RIESGO'!$A$9:$A$60,'VALORACIÓN CON CONTROLES'!A23,'VALORACIÓN DE CONTROL DE RIESGO'!$O$9:$O$60)/COUNTIF('VALORACIÓN DE CONTROL DE RIESGO'!$A$9:$A$60,'VALORACIÓN CON CONTROLES'!A23)</f>
        <v>100</v>
      </c>
      <c r="E23" s="78" t="str">
        <f t="shared" si="0"/>
        <v>Fuerte</v>
      </c>
      <c r="F23" s="78">
        <f>IF(AND(B23="Directamente",E23="Fuerte",'ANALISIS DE RIESGOS'!E23&gt;=3),'ANALISIS DE RIESGOS'!E23-2,IF(AND(B23="Directamente",E23="Fuerte",'ANALISIS DE RIESGOS'!E23=2),'ANALISIS DE RIESGOS'!E23-1,IF(AND(B23="Directamente",E23="Moderado",'ANALISIS DE RIESGOS'!E23&gt;=2),'ANALISIS DE RIESGOS'!E23-1,'ANALISIS DE RIESGOS'!E23)))</f>
        <v>1</v>
      </c>
      <c r="G23" s="78">
        <f>IF(AND(C23="Directamente",E23="Fuerte",'ANALISIS DE RIESGOS'!F23&gt;=3),'ANALISIS DE RIESGOS'!F23-2,IF(AND(C23="Directamente",E23="Fuerte",'ANALISIS DE RIESGOS'!F23=2),'ANALISIS DE RIESGOS'!F23-1,IF(AND(C23="Directamente",E23="Moderado",'ANALISIS DE RIESGOS'!E23&gt;=2),'ANALISIS DE RIESGOS'!E23-1,IF(AND(C23="Indirectamente",E23="Fuerte",'ANALISIS DE RIESGOS'!F23&gt;=2),'ANALISIS DE RIESGOS'!F23-1,'ANALISIS DE RIESGOS'!F23))))</f>
        <v>1</v>
      </c>
      <c r="H23" s="78"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row>
    <row r="24" spans="1:34" x14ac:dyDescent="0.25">
      <c r="A24" s="79">
        <v>16</v>
      </c>
      <c r="B24" s="78" t="s">
        <v>18</v>
      </c>
      <c r="C24" s="78" t="s">
        <v>18</v>
      </c>
      <c r="D24" s="78">
        <f>SUMIF('VALORACIÓN DE CONTROL DE RIESGO'!$A$9:$A$60,'VALORACIÓN CON CONTROLES'!A24,'VALORACIÓN DE CONTROL DE RIESGO'!$O$9:$O$60)/COUNTIF('VALORACIÓN DE CONTROL DE RIESGO'!$A$9:$A$60,'VALORACIÓN CON CONTROLES'!A24)</f>
        <v>100</v>
      </c>
      <c r="E24" s="78" t="str">
        <f t="shared" si="0"/>
        <v>Fuerte</v>
      </c>
      <c r="F24" s="78">
        <f>IF(AND(B24="Directamente",E24="Fuerte",'ANALISIS DE RIESGOS'!E24&gt;=3),'ANALISIS DE RIESGOS'!E24-2,IF(AND(B24="Directamente",E24="Fuerte",'ANALISIS DE RIESGOS'!E24=2),'ANALISIS DE RIESGOS'!E24-1,IF(AND(B24="Directamente",E24="Moderado",'ANALISIS DE RIESGOS'!E24&gt;=2),'ANALISIS DE RIESGOS'!E24-1,'ANALISIS DE RIESGOS'!E24)))</f>
        <v>1</v>
      </c>
      <c r="G24" s="78">
        <f>IF(AND(C24="Directamente",E24="Fuerte",'ANALISIS DE RIESGOS'!F24&gt;=3),'ANALISIS DE RIESGOS'!F24-2,IF(AND(C24="Directamente",E24="Fuerte",'ANALISIS DE RIESGOS'!F24=2),'ANALISIS DE RIESGOS'!F24-1,IF(AND(C24="Directamente",E24="Moderado",'ANALISIS DE RIESGOS'!E24&gt;=2),'ANALISIS DE RIESGOS'!E24-1,IF(AND(C24="Indirectamente",E24="Fuerte",'ANALISIS DE RIESGOS'!F24&gt;=2),'ANALISIS DE RIESGOS'!F24-1,'ANALISIS DE RIESGOS'!F24))))</f>
        <v>1</v>
      </c>
      <c r="H24" s="78"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row>
    <row r="25" spans="1:34" x14ac:dyDescent="0.25">
      <c r="A25" s="79">
        <v>17</v>
      </c>
      <c r="B25" s="78" t="s">
        <v>18</v>
      </c>
      <c r="C25" s="78" t="s">
        <v>18</v>
      </c>
      <c r="D25" s="78">
        <f>SUMIF('VALORACIÓN DE CONTROL DE RIESGO'!$A$9:$A$60,'VALORACIÓN CON CONTROLES'!A25,'VALORACIÓN DE CONTROL DE RIESGO'!$O$9:$O$60)/COUNTIF('VALORACIÓN DE CONTROL DE RIESGO'!$A$9:$A$60,'VALORACIÓN CON CONTROLES'!A25)</f>
        <v>100</v>
      </c>
      <c r="E25" s="78" t="str">
        <f t="shared" si="0"/>
        <v>Fuerte</v>
      </c>
      <c r="F25" s="78">
        <f>IF(AND(B25="Directamente",E25="Fuerte",'ANALISIS DE RIESGOS'!E25&gt;=3),'ANALISIS DE RIESGOS'!E25-2,IF(AND(B25="Directamente",E25="Fuerte",'ANALISIS DE RIESGOS'!E25=2),'ANALISIS DE RIESGOS'!E25-1,IF(AND(B25="Directamente",E25="Moderado",'ANALISIS DE RIESGOS'!E25&gt;=2),'ANALISIS DE RIESGOS'!E25-1,'ANALISIS DE RIESGOS'!E25)))</f>
        <v>1</v>
      </c>
      <c r="G25" s="78">
        <f>IF(AND(C25="Directamente",E25="Fuerte",'ANALISIS DE RIESGOS'!F25&gt;=3),'ANALISIS DE RIESGOS'!F25-2,IF(AND(C25="Directamente",E25="Fuerte",'ANALISIS DE RIESGOS'!F25=2),'ANALISIS DE RIESGOS'!F25-1,IF(AND(C25="Directamente",E25="Moderado",'ANALISIS DE RIESGOS'!E25&gt;=2),'ANALISIS DE RIESGOS'!E25-1,IF(AND(C25="Indirectamente",E25="Fuerte",'ANALISIS DE RIESGOS'!F25&gt;=2),'ANALISIS DE RIESGOS'!F25-1,'ANALISIS DE RIESGOS'!F25))))</f>
        <v>1</v>
      </c>
      <c r="H25" s="78"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row>
    <row r="26" spans="1:34" x14ac:dyDescent="0.25">
      <c r="A26" s="79">
        <v>18</v>
      </c>
      <c r="B26" s="78" t="s">
        <v>18</v>
      </c>
      <c r="C26" s="78" t="s">
        <v>18</v>
      </c>
      <c r="D26" s="78">
        <f>SUMIF('VALORACIÓN DE CONTROL DE RIESGO'!$A$9:$A$60,'VALORACIÓN CON CONTROLES'!A26,'VALORACIÓN DE CONTROL DE RIESGO'!$O$9:$O$60)/COUNTIF('VALORACIÓN DE CONTROL DE RIESGO'!$A$9:$A$60,'VALORACIÓN CON CONTROLES'!A26)</f>
        <v>100</v>
      </c>
      <c r="E26" s="78" t="str">
        <f t="shared" si="0"/>
        <v>Fuerte</v>
      </c>
      <c r="F26" s="78">
        <f>IF(AND(B26="Directamente",E26="Fuerte",'ANALISIS DE RIESGOS'!E26&gt;=3),'ANALISIS DE RIESGOS'!E26-2,IF(AND(B26="Directamente",E26="Fuerte",'ANALISIS DE RIESGOS'!E26=2),'ANALISIS DE RIESGOS'!E26-1,IF(AND(B26="Directamente",E26="Moderado",'ANALISIS DE RIESGOS'!E26&gt;=2),'ANALISIS DE RIESGOS'!E26-1,'ANALISIS DE RIESGOS'!E26)))</f>
        <v>1</v>
      </c>
      <c r="G26" s="78">
        <f>IF(AND(C26="Directamente",E26="Fuerte",'ANALISIS DE RIESGOS'!F26&gt;=3),'ANALISIS DE RIESGOS'!F26-2,IF(AND(C26="Directamente",E26="Fuerte",'ANALISIS DE RIESGOS'!F26=2),'ANALISIS DE RIESGOS'!F26-1,IF(AND(C26="Directamente",E26="Moderado",'ANALISIS DE RIESGOS'!E26&gt;=2),'ANALISIS DE RIESGOS'!E26-1,IF(AND(C26="Indirectamente",E26="Fuerte",'ANALISIS DE RIESGOS'!F26&gt;=2),'ANALISIS DE RIESGOS'!F26-1,'ANALISIS DE RIESGOS'!F26))))</f>
        <v>1</v>
      </c>
      <c r="H26" s="78"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row>
    <row r="27" spans="1:34" x14ac:dyDescent="0.25">
      <c r="A27" s="79">
        <v>19</v>
      </c>
      <c r="B27" s="78" t="s">
        <v>18</v>
      </c>
      <c r="C27" s="78" t="s">
        <v>18</v>
      </c>
      <c r="D27" s="78">
        <f>SUMIF('VALORACIÓN DE CONTROL DE RIESGO'!$A$9:$A$60,'VALORACIÓN CON CONTROLES'!A27,'VALORACIÓN DE CONTROL DE RIESGO'!$O$9:$O$60)/COUNTIF('VALORACIÓN DE CONTROL DE RIESGO'!$A$9:$A$60,'VALORACIÓN CON CONTROLES'!A27)</f>
        <v>100</v>
      </c>
      <c r="E27" s="78" t="str">
        <f t="shared" si="0"/>
        <v>Fuerte</v>
      </c>
      <c r="F27" s="78">
        <f>IF(AND(B27="Directamente",E27="Fuerte",'ANALISIS DE RIESGOS'!E27&gt;=3),'ANALISIS DE RIESGOS'!E27-2,IF(AND(B27="Directamente",E27="Fuerte",'ANALISIS DE RIESGOS'!E27=2),'ANALISIS DE RIESGOS'!E27-1,IF(AND(B27="Directamente",E27="Moderado",'ANALISIS DE RIESGOS'!E27&gt;=2),'ANALISIS DE RIESGOS'!E27-1,'ANALISIS DE RIESGOS'!E27)))</f>
        <v>1</v>
      </c>
      <c r="G27" s="78">
        <f>IF(AND(C27="Directamente",E27="Fuerte",'ANALISIS DE RIESGOS'!F27&gt;=3),'ANALISIS DE RIESGOS'!F27-2,IF(AND(C27="Directamente",E27="Fuerte",'ANALISIS DE RIESGOS'!F27=2),'ANALISIS DE RIESGOS'!F27-1,IF(AND(C27="Directamente",E27="Moderado",'ANALISIS DE RIESGOS'!E27&gt;=2),'ANALISIS DE RIESGOS'!E27-1,IF(AND(C27="Indirectamente",E27="Fuerte",'ANALISIS DE RIESGOS'!F27&gt;=2),'ANALISIS DE RIESGOS'!F27-1,'ANALISIS DE RIESGOS'!F27))))</f>
        <v>1</v>
      </c>
      <c r="H27" s="78"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row>
    <row r="28" spans="1:34" x14ac:dyDescent="0.25">
      <c r="A28" s="79">
        <v>20</v>
      </c>
      <c r="B28" s="78" t="s">
        <v>18</v>
      </c>
      <c r="C28" s="78" t="s">
        <v>18</v>
      </c>
      <c r="D28" s="78">
        <f>SUMIF('VALORACIÓN DE CONTROL DE RIESGO'!$A$9:$A$60,'VALORACIÓN CON CONTROLES'!A28,'VALORACIÓN DE CONTROL DE RIESGO'!$O$9:$O$60)/COUNTIF('VALORACIÓN DE CONTROL DE RIESGO'!$A$9:$A$60,'VALORACIÓN CON CONTROLES'!A28)</f>
        <v>100</v>
      </c>
      <c r="E28" s="78" t="str">
        <f t="shared" si="0"/>
        <v>Fuerte</v>
      </c>
      <c r="F28" s="78">
        <f>IF(AND(B28="Directamente",E28="Fuerte",'ANALISIS DE RIESGOS'!E28&gt;=3),'ANALISIS DE RIESGOS'!E28-2,IF(AND(B28="Directamente",E28="Fuerte",'ANALISIS DE RIESGOS'!E28=2),'ANALISIS DE RIESGOS'!E28-1,IF(AND(B28="Directamente",E28="Moderado",'ANALISIS DE RIESGOS'!E28&gt;=2),'ANALISIS DE RIESGOS'!E28-1,'ANALISIS DE RIESGOS'!E28)))</f>
        <v>1</v>
      </c>
      <c r="G28" s="78">
        <f>IF(AND(C28="Directamente",E28="Fuerte",'ANALISIS DE RIESGOS'!F28&gt;=3),'ANALISIS DE RIESGOS'!F28-2,IF(AND(C28="Directamente",E28="Fuerte",'ANALISIS DE RIESGOS'!F28=2),'ANALISIS DE RIESGOS'!F28-1,IF(AND(C28="Directamente",E28="Moderado",'ANALISIS DE RIESGOS'!E28&gt;=2),'ANALISIS DE RIESGOS'!E28-1,IF(AND(C28="Indirectamente",E28="Fuerte",'ANALISIS DE RIESGOS'!F28&gt;=2),'ANALISIS DE RIESGOS'!F28-1,'ANALISIS DE RIESGOS'!F28))))</f>
        <v>2</v>
      </c>
      <c r="H28" s="78"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row>
    <row r="29" spans="1:34" x14ac:dyDescent="0.25">
      <c r="A29" s="79">
        <v>21</v>
      </c>
      <c r="B29" s="78" t="s">
        <v>18</v>
      </c>
      <c r="C29" s="78" t="s">
        <v>18</v>
      </c>
      <c r="D29" s="78">
        <f>SUMIF('VALORACIÓN DE CONTROL DE RIESGO'!$A$9:$A$60,'VALORACIÓN CON CONTROLES'!A29,'VALORACIÓN DE CONTROL DE RIESGO'!$O$9:$O$60)/COUNTIF('VALORACIÓN DE CONTROL DE RIESGO'!$A$9:$A$60,'VALORACIÓN CON CONTROLES'!A29)</f>
        <v>100</v>
      </c>
      <c r="E29" s="78" t="str">
        <f t="shared" si="0"/>
        <v>Fuerte</v>
      </c>
      <c r="F29" s="78">
        <f>IF(AND(B29="Directamente",E29="Fuerte",'ANALISIS DE RIESGOS'!E29&gt;=3),'ANALISIS DE RIESGOS'!E29-2,IF(AND(B29="Directamente",E29="Fuerte",'ANALISIS DE RIESGOS'!E29=2),'ANALISIS DE RIESGOS'!E29-1,IF(AND(B29="Directamente",E29="Moderado",'ANALISIS DE RIESGOS'!E29&gt;=2),'ANALISIS DE RIESGOS'!E29-1,'ANALISIS DE RIESGOS'!E29)))</f>
        <v>1</v>
      </c>
      <c r="G29" s="78">
        <f>IF(AND(C29="Directamente",E29="Fuerte",'ANALISIS DE RIESGOS'!F29&gt;=3),'ANALISIS DE RIESGOS'!F29-2,IF(AND(C29="Directamente",E29="Fuerte",'ANALISIS DE RIESGOS'!F29=2),'ANALISIS DE RIESGOS'!F29-1,IF(AND(C29="Directamente",E29="Moderado",'ANALISIS DE RIESGOS'!E29&gt;=2),'ANALISIS DE RIESGOS'!E29-1,IF(AND(C29="Indirectamente",E29="Fuerte",'ANALISIS DE RIESGOS'!F29&gt;=2),'ANALISIS DE RIESGOS'!F29-1,'ANALISIS DE RIESGOS'!F29))))</f>
        <v>1</v>
      </c>
      <c r="H29" s="78"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row>
    <row r="30" spans="1:34" x14ac:dyDescent="0.25">
      <c r="A30" s="79">
        <v>22</v>
      </c>
      <c r="B30" s="78" t="s">
        <v>18</v>
      </c>
      <c r="C30" s="78" t="s">
        <v>18</v>
      </c>
      <c r="D30" s="78">
        <f>SUMIF('VALORACIÓN DE CONTROL DE RIESGO'!$A$9:$A$60,'VALORACIÓN CON CONTROLES'!A30,'VALORACIÓN DE CONTROL DE RIESGO'!$O$9:$O$60)/COUNTIF('VALORACIÓN DE CONTROL DE RIESGO'!$A$9:$A$60,'VALORACIÓN CON CONTROLES'!A30)</f>
        <v>100</v>
      </c>
      <c r="E30" s="78" t="str">
        <f t="shared" si="0"/>
        <v>Fuerte</v>
      </c>
      <c r="F30" s="78">
        <f>IF(AND(B30="Directamente",E30="Fuerte",'ANALISIS DE RIESGOS'!E30&gt;=3),'ANALISIS DE RIESGOS'!E30-2,IF(AND(B30="Directamente",E30="Fuerte",'ANALISIS DE RIESGOS'!E30=2),'ANALISIS DE RIESGOS'!E30-1,IF(AND(B30="Directamente",E30="Moderado",'ANALISIS DE RIESGOS'!E30&gt;=2),'ANALISIS DE RIESGOS'!E30-1,'ANALISIS DE RIESGOS'!E30)))</f>
        <v>1</v>
      </c>
      <c r="G30" s="78">
        <f>IF(AND(C30="Directamente",E30="Fuerte",'ANALISIS DE RIESGOS'!F30&gt;=3),'ANALISIS DE RIESGOS'!F30-2,IF(AND(C30="Directamente",E30="Fuerte",'ANALISIS DE RIESGOS'!F30=2),'ANALISIS DE RIESGOS'!F30-1,IF(AND(C30="Directamente",E30="Moderado",'ANALISIS DE RIESGOS'!E30&gt;=2),'ANALISIS DE RIESGOS'!E30-1,IF(AND(C30="Indirectamente",E30="Fuerte",'ANALISIS DE RIESGOS'!F30&gt;=2),'ANALISIS DE RIESGOS'!F30-1,'ANALISIS DE RIESGOS'!F30))))</f>
        <v>1</v>
      </c>
      <c r="H30" s="78"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row>
    <row r="31" spans="1:34" x14ac:dyDescent="0.25">
      <c r="A31" s="79">
        <v>23</v>
      </c>
      <c r="B31" s="78" t="s">
        <v>18</v>
      </c>
      <c r="C31" s="78" t="s">
        <v>18</v>
      </c>
      <c r="D31" s="78">
        <f>SUMIF('VALORACIÓN DE CONTROL DE RIESGO'!$A$9:$A$60,'VALORACIÓN CON CONTROLES'!A31,'VALORACIÓN DE CONTROL DE RIESGO'!$O$9:$O$60)/COUNTIF('VALORACIÓN DE CONTROL DE RIESGO'!$A$9:$A$60,'VALORACIÓN CON CONTROLES'!A31)</f>
        <v>95</v>
      </c>
      <c r="E31" s="78" t="str">
        <f t="shared" si="0"/>
        <v>Moderado</v>
      </c>
      <c r="F31" s="78">
        <f>IF(AND(B31="Directamente",E31="Fuerte",'ANALISIS DE RIESGOS'!E31&gt;=3),'ANALISIS DE RIESGOS'!E31-2,IF(AND(B31="Directamente",E31="Fuerte",'ANALISIS DE RIESGOS'!E31=2),'ANALISIS DE RIESGOS'!E31-1,IF(AND(B31="Directamente",E31="Moderado",'ANALISIS DE RIESGOS'!E31&gt;=2),'ANALISIS DE RIESGOS'!E31-1,'ANALISIS DE RIESGOS'!E31)))</f>
        <v>2</v>
      </c>
      <c r="G31" s="78">
        <f>IF(AND(C31="Directamente",E31="Fuerte",'ANALISIS DE RIESGOS'!F31&gt;=3),'ANALISIS DE RIESGOS'!F31-2,IF(AND(C31="Directamente",E31="Fuerte",'ANALISIS DE RIESGOS'!F31=2),'ANALISIS DE RIESGOS'!F31-1,IF(AND(C31="Directamente",E31="Moderado",'ANALISIS DE RIESGOS'!E31&gt;=2),'ANALISIS DE RIESGOS'!E31-1,IF(AND(C31="Indirectamente",E31="Fuerte",'ANALISIS DE RIESGOS'!F31&gt;=2),'ANALISIS DE RIESGOS'!F31-1,'ANALISIS DE RIESGOS'!F31))))</f>
        <v>2</v>
      </c>
      <c r="H31" s="78"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row>
    <row r="32" spans="1:34" x14ac:dyDescent="0.25">
      <c r="A32" s="79">
        <v>24</v>
      </c>
      <c r="B32" s="78" t="s">
        <v>18</v>
      </c>
      <c r="C32" s="78" t="s">
        <v>18</v>
      </c>
      <c r="D32" s="78">
        <f>SUMIF('VALORACIÓN DE CONTROL DE RIESGO'!$A$9:$A$60,'VALORACIÓN CON CONTROLES'!A32,'VALORACIÓN DE CONTROL DE RIESGO'!$O$9:$O$60)/COUNTIF('VALORACIÓN DE CONTROL DE RIESGO'!$A$9:$A$60,'VALORACIÓN CON CONTROLES'!A32)</f>
        <v>100</v>
      </c>
      <c r="E32" s="78" t="str">
        <f t="shared" si="0"/>
        <v>Fuerte</v>
      </c>
      <c r="F32" s="78">
        <f>IF(AND(B32="Directamente",E32="Fuerte",'ANALISIS DE RIESGOS'!E32&gt;=3),'ANALISIS DE RIESGOS'!E32-2,IF(AND(B32="Directamente",E32="Fuerte",'ANALISIS DE RIESGOS'!E32=2),'ANALISIS DE RIESGOS'!E32-1,IF(AND(B32="Directamente",E32="Moderado",'ANALISIS DE RIESGOS'!E32&gt;=2),'ANALISIS DE RIESGOS'!E32-1,'ANALISIS DE RIESGOS'!E32)))</f>
        <v>1</v>
      </c>
      <c r="G32" s="78">
        <f>IF(AND(C32="Directamente",E32="Fuerte",'ANALISIS DE RIESGOS'!F32&gt;=3),'ANALISIS DE RIESGOS'!F32-2,IF(AND(C32="Directamente",E32="Fuerte",'ANALISIS DE RIESGOS'!F32=2),'ANALISIS DE RIESGOS'!F32-1,IF(AND(C32="Directamente",E32="Moderado",'ANALISIS DE RIESGOS'!E32&gt;=2),'ANALISIS DE RIESGOS'!E32-1,IF(AND(C32="Indirectamente",E32="Fuerte",'ANALISIS DE RIESGOS'!F32&gt;=2),'ANALISIS DE RIESGOS'!F32-1,'ANALISIS DE RIESGOS'!F32))))</f>
        <v>3</v>
      </c>
      <c r="H32" s="78"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MODERADO</v>
      </c>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row>
    <row r="33" spans="1:34" x14ac:dyDescent="0.25">
      <c r="A33" s="79">
        <v>25</v>
      </c>
      <c r="B33" s="78" t="s">
        <v>18</v>
      </c>
      <c r="C33" s="78" t="s">
        <v>18</v>
      </c>
      <c r="D33" s="78">
        <f>SUMIF('VALORACIÓN DE CONTROL DE RIESGO'!$A$9:$A$60,'VALORACIÓN CON CONTROLES'!A33,'VALORACIÓN DE CONTROL DE RIESGO'!$O$9:$O$60)/COUNTIF('VALORACIÓN DE CONTROL DE RIESGO'!$A$9:$A$60,'VALORACIÓN CON CONTROLES'!A33)</f>
        <v>100</v>
      </c>
      <c r="E33" s="78" t="str">
        <f t="shared" si="0"/>
        <v>Fuerte</v>
      </c>
      <c r="F33" s="78">
        <f>IF(AND(B33="Directamente",E33="Fuerte",'ANALISIS DE RIESGOS'!E33&gt;=3),'ANALISIS DE RIESGOS'!E33-2,IF(AND(B33="Directamente",E33="Fuerte",'ANALISIS DE RIESGOS'!E33=2),'ANALISIS DE RIESGOS'!E33-1,IF(AND(B33="Directamente",E33="Moderado",'ANALISIS DE RIESGOS'!E33&gt;=2),'ANALISIS DE RIESGOS'!E33-1,'ANALISIS DE RIESGOS'!E33)))</f>
        <v>1</v>
      </c>
      <c r="G33" s="78">
        <f>IF(AND(C33="Directamente",E33="Fuerte",'ANALISIS DE RIESGOS'!F33&gt;=3),'ANALISIS DE RIESGOS'!F33-2,IF(AND(C33="Directamente",E33="Fuerte",'ANALISIS DE RIESGOS'!F33=2),'ANALISIS DE RIESGOS'!F33-1,IF(AND(C33="Directamente",E33="Moderado",'ANALISIS DE RIESGOS'!E33&gt;=2),'ANALISIS DE RIESGOS'!E33-1,IF(AND(C33="Indirectamente",E33="Fuerte",'ANALISIS DE RIESGOS'!F33&gt;=2),'ANALISIS DE RIESGOS'!F33-1,'ANALISIS DE RIESGOS'!F33))))</f>
        <v>1</v>
      </c>
      <c r="H33" s="78"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row>
    <row r="34" spans="1:34" x14ac:dyDescent="0.25">
      <c r="A34" s="79">
        <v>26</v>
      </c>
      <c r="B34" s="78" t="s">
        <v>18</v>
      </c>
      <c r="C34" s="78" t="s">
        <v>18</v>
      </c>
      <c r="D34" s="78">
        <f>SUMIF('VALORACIÓN DE CONTROL DE RIESGO'!$A$9:$A$60,'VALORACIÓN CON CONTROLES'!A34,'VALORACIÓN DE CONTROL DE RIESGO'!$O$9:$O$60)/COUNTIF('VALORACIÓN DE CONTROL DE RIESGO'!$A$9:$A$60,'VALORACIÓN CON CONTROLES'!A34)</f>
        <v>85</v>
      </c>
      <c r="E34" s="78" t="str">
        <f t="shared" si="0"/>
        <v>Moderado</v>
      </c>
      <c r="F34" s="78">
        <f>IF(AND(B34="Directamente",E34="Fuerte",'ANALISIS DE RIESGOS'!E34&gt;=3),'ANALISIS DE RIESGOS'!E34-2,IF(AND(B34="Directamente",E34="Fuerte",'ANALISIS DE RIESGOS'!E34=2),'ANALISIS DE RIESGOS'!E34-1,IF(AND(B34="Directamente",E34="Moderado",'ANALISIS DE RIESGOS'!E34&gt;=2),'ANALISIS DE RIESGOS'!E34-1,'ANALISIS DE RIESGOS'!E34)))</f>
        <v>1</v>
      </c>
      <c r="G34" s="78">
        <f>IF(AND(C34="Directamente",E34="Fuerte",'ANALISIS DE RIESGOS'!F34&gt;=3),'ANALISIS DE RIESGOS'!F34-2,IF(AND(C34="Directamente",E34="Fuerte",'ANALISIS DE RIESGOS'!F34=2),'ANALISIS DE RIESGOS'!F34-1,IF(AND(C34="Directamente",E34="Moderado",'ANALISIS DE RIESGOS'!E34&gt;=2),'ANALISIS DE RIESGOS'!E34-1,IF(AND(C34="Indirectamente",E34="Fuerte",'ANALISIS DE RIESGOS'!F34&gt;=2),'ANALISIS DE RIESGOS'!F34-1,'ANALISIS DE RIESGOS'!F34))))</f>
        <v>1</v>
      </c>
      <c r="H34" s="78"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row>
    <row r="35" spans="1:34" x14ac:dyDescent="0.25">
      <c r="A35" s="79">
        <v>27</v>
      </c>
      <c r="B35" s="78" t="s">
        <v>18</v>
      </c>
      <c r="C35" s="78" t="s">
        <v>18</v>
      </c>
      <c r="D35" s="78">
        <f>SUMIF('VALORACIÓN DE CONTROL DE RIESGO'!$A$9:$A$60,'VALORACIÓN CON CONTROLES'!A35,'VALORACIÓN DE CONTROL DE RIESGO'!$O$9:$O$60)/COUNTIF('VALORACIÓN DE CONTROL DE RIESGO'!$A$9:$A$60,'VALORACIÓN CON CONTROLES'!A35)</f>
        <v>100</v>
      </c>
      <c r="E35" s="78" t="str">
        <f t="shared" si="0"/>
        <v>Fuerte</v>
      </c>
      <c r="F35" s="78">
        <f>IF(AND(B35="Directamente",E35="Fuerte",'ANALISIS DE RIESGOS'!E35&gt;=3),'ANALISIS DE RIESGOS'!E35-2,IF(AND(B35="Directamente",E35="Fuerte",'ANALISIS DE RIESGOS'!E35=2),'ANALISIS DE RIESGOS'!E35-1,IF(AND(B35="Directamente",E35="Moderado",'ANALISIS DE RIESGOS'!E35&gt;=2),'ANALISIS DE RIESGOS'!E35-1,'ANALISIS DE RIESGOS'!E35)))</f>
        <v>1</v>
      </c>
      <c r="G35" s="78">
        <f>IF(AND(C35="Directamente",E35="Fuerte",'ANALISIS DE RIESGOS'!F35&gt;=3),'ANALISIS DE RIESGOS'!F35-2,IF(AND(C35="Directamente",E35="Fuerte",'ANALISIS DE RIESGOS'!F35=2),'ANALISIS DE RIESGOS'!F35-1,IF(AND(C35="Directamente",E35="Moderado",'ANALISIS DE RIESGOS'!E35&gt;=2),'ANALISIS DE RIESGOS'!E35-1,IF(AND(C35="Indirectamente",E35="Fuerte",'ANALISIS DE RIESGOS'!F35&gt;=2),'ANALISIS DE RIESGOS'!F35-1,'ANALISIS DE RIESGOS'!F35))))</f>
        <v>1</v>
      </c>
      <c r="H35" s="78"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BAJA</v>
      </c>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row>
    <row r="36" spans="1:34" x14ac:dyDescent="0.25">
      <c r="A36" s="79">
        <v>28</v>
      </c>
      <c r="B36" s="78" t="s">
        <v>18</v>
      </c>
      <c r="C36" s="78" t="s">
        <v>18</v>
      </c>
      <c r="D36" s="78">
        <f>SUMIF('VALORACIÓN DE CONTROL DE RIESGO'!$A$9:$A$60,'VALORACIÓN CON CONTROLES'!A36,'VALORACIÓN DE CONTROL DE RIESGO'!$O$9:$O$60)/COUNTIF('VALORACIÓN DE CONTROL DE RIESGO'!$A$9:$A$60,'VALORACIÓN CON CONTROLES'!A36)</f>
        <v>100</v>
      </c>
      <c r="E36" s="78" t="str">
        <f t="shared" si="0"/>
        <v>Fuerte</v>
      </c>
      <c r="F36" s="78">
        <f>IF(AND(B36="Directamente",E36="Fuerte",'ANALISIS DE RIESGOS'!E36&gt;=3),'ANALISIS DE RIESGOS'!E36-2,IF(AND(B36="Directamente",E36="Fuerte",'ANALISIS DE RIESGOS'!E36=2),'ANALISIS DE RIESGOS'!E36-1,IF(AND(B36="Directamente",E36="Moderado",'ANALISIS DE RIESGOS'!E36&gt;=2),'ANALISIS DE RIESGOS'!E36-1,'ANALISIS DE RIESGOS'!E36)))</f>
        <v>1</v>
      </c>
      <c r="G36" s="78">
        <f>IF(AND(C36="Directamente",E36="Fuerte",'ANALISIS DE RIESGOS'!F36&gt;=3),'ANALISIS DE RIESGOS'!F36-2,IF(AND(C36="Directamente",E36="Fuerte",'ANALISIS DE RIESGOS'!F36=2),'ANALISIS DE RIESGOS'!F36-1,IF(AND(C36="Directamente",E36="Moderado",'ANALISIS DE RIESGOS'!E36&gt;=2),'ANALISIS DE RIESGOS'!E36-1,IF(AND(C36="Indirectamente",E36="Fuerte",'ANALISIS DE RIESGOS'!F36&gt;=2),'ANALISIS DE RIESGOS'!F36-1,'ANALISIS DE RIESGOS'!F36))))</f>
        <v>1</v>
      </c>
      <c r="H36" s="78"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BAJA</v>
      </c>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row>
    <row r="37" spans="1:34" x14ac:dyDescent="0.25">
      <c r="A37" s="79">
        <v>29</v>
      </c>
      <c r="B37" s="78" t="s">
        <v>18</v>
      </c>
      <c r="C37" s="78" t="s">
        <v>18</v>
      </c>
      <c r="D37" s="78">
        <f>SUMIF('VALORACIÓN DE CONTROL DE RIESGO'!$A$9:$A$60,'VALORACIÓN CON CONTROLES'!A37,'VALORACIÓN DE CONTROL DE RIESGO'!$O$9:$O$60)/COUNTIF('VALORACIÓN DE CONTROL DE RIESGO'!$A$9:$A$60,'VALORACIÓN CON CONTROLES'!A37)</f>
        <v>100</v>
      </c>
      <c r="E37" s="78" t="str">
        <f t="shared" si="0"/>
        <v>Fuerte</v>
      </c>
      <c r="F37" s="78">
        <f>IF(AND(B37="Directamente",E37="Fuerte",'ANALISIS DE RIESGOS'!E37&gt;=3),'ANALISIS DE RIESGOS'!E37-2,IF(AND(B37="Directamente",E37="Fuerte",'ANALISIS DE RIESGOS'!E37=2),'ANALISIS DE RIESGOS'!E37-1,IF(AND(B37="Directamente",E37="Moderado",'ANALISIS DE RIESGOS'!E37&gt;=2),'ANALISIS DE RIESGOS'!E37-1,'ANALISIS DE RIESGOS'!E37)))</f>
        <v>1</v>
      </c>
      <c r="G37" s="78">
        <f>IF(AND(C37="Directamente",E37="Fuerte",'ANALISIS DE RIESGOS'!F37&gt;=3),'ANALISIS DE RIESGOS'!F37-2,IF(AND(C37="Directamente",E37="Fuerte",'ANALISIS DE RIESGOS'!F37=2),'ANALISIS DE RIESGOS'!F37-1,IF(AND(C37="Directamente",E37="Moderado",'ANALISIS DE RIESGOS'!E37&gt;=2),'ANALISIS DE RIESGOS'!E37-1,IF(AND(C37="Indirectamente",E37="Fuerte",'ANALISIS DE RIESGOS'!F37&gt;=2),'ANALISIS DE RIESGOS'!F37-1,'ANALISIS DE RIESGOS'!F37))))</f>
        <v>1</v>
      </c>
      <c r="H37" s="78"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BAJA</v>
      </c>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row>
    <row r="38" spans="1:34" x14ac:dyDescent="0.25">
      <c r="A38" s="79">
        <v>30</v>
      </c>
      <c r="B38" s="78" t="s">
        <v>18</v>
      </c>
      <c r="C38" s="78" t="s">
        <v>18</v>
      </c>
      <c r="D38" s="78">
        <f>SUMIF('VALORACIÓN DE CONTROL DE RIESGO'!$A$9:$A$60,'VALORACIÓN CON CONTROLES'!A38,'VALORACIÓN DE CONTROL DE RIESGO'!$O$9:$O$60)/COUNTIF('VALORACIÓN DE CONTROL DE RIESGO'!$A$9:$A$60,'VALORACIÓN CON CONTROLES'!A38)</f>
        <v>100</v>
      </c>
      <c r="E38" s="78" t="str">
        <f t="shared" si="0"/>
        <v>Fuerte</v>
      </c>
      <c r="F38" s="78">
        <f>IF(AND(B38="Directamente",E38="Fuerte",'ANALISIS DE RIESGOS'!E38&gt;=3),'ANALISIS DE RIESGOS'!E38-2,IF(AND(B38="Directamente",E38="Fuerte",'ANALISIS DE RIESGOS'!E38=2),'ANALISIS DE RIESGOS'!E38-1,IF(AND(B38="Directamente",E38="Moderado",'ANALISIS DE RIESGOS'!E38&gt;=2),'ANALISIS DE RIESGOS'!E38-1,'ANALISIS DE RIESGOS'!E38)))</f>
        <v>1</v>
      </c>
      <c r="G38" s="78">
        <f>IF(AND(C38="Directamente",E38="Fuerte",'ANALISIS DE RIESGOS'!F38&gt;=3),'ANALISIS DE RIESGOS'!F38-2,IF(AND(C38="Directamente",E38="Fuerte",'ANALISIS DE RIESGOS'!F38=2),'ANALISIS DE RIESGOS'!F38-1,IF(AND(C38="Directamente",E38="Moderado",'ANALISIS DE RIESGOS'!E38&gt;=2),'ANALISIS DE RIESGOS'!E38-1,IF(AND(C38="Indirectamente",E38="Fuerte",'ANALISIS DE RIESGOS'!F38&gt;=2),'ANALISIS DE RIESGOS'!F38-1,'ANALISIS DE RIESGOS'!F38))))</f>
        <v>3</v>
      </c>
      <c r="H38" s="78"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MODERADO</v>
      </c>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row>
    <row r="39" spans="1:34" x14ac:dyDescent="0.25">
      <c r="A39" s="79">
        <v>31</v>
      </c>
      <c r="B39" s="78" t="s">
        <v>18</v>
      </c>
      <c r="C39" s="78" t="s">
        <v>18</v>
      </c>
      <c r="D39" s="78">
        <f>SUMIF('VALORACIÓN DE CONTROL DE RIESGO'!$A$9:$A$60,'VALORACIÓN CON CONTROLES'!A39,'VALORACIÓN DE CONTROL DE RIESGO'!$O$9:$O$60)/COUNTIF('VALORACIÓN DE CONTROL DE RIESGO'!$A$9:$A$60,'VALORACIÓN CON CONTROLES'!A39)</f>
        <v>100</v>
      </c>
      <c r="E39" s="78" t="str">
        <f t="shared" si="0"/>
        <v>Fuerte</v>
      </c>
      <c r="F39" s="78">
        <f>IF(AND(B39="Directamente",E39="Fuerte",'ANALISIS DE RIESGOS'!E39&gt;=3),'ANALISIS DE RIESGOS'!E39-2,IF(AND(B39="Directamente",E39="Fuerte",'ANALISIS DE RIESGOS'!E39=2),'ANALISIS DE RIESGOS'!E39-1,IF(AND(B39="Directamente",E39="Moderado",'ANALISIS DE RIESGOS'!E39&gt;=2),'ANALISIS DE RIESGOS'!E39-1,'ANALISIS DE RIESGOS'!E39)))</f>
        <v>1</v>
      </c>
      <c r="G39" s="78">
        <f>IF(AND(C39="Directamente",E39="Fuerte",'ANALISIS DE RIESGOS'!F39&gt;=3),'ANALISIS DE RIESGOS'!F39-2,IF(AND(C39="Directamente",E39="Fuerte",'ANALISIS DE RIESGOS'!F39=2),'ANALISIS DE RIESGOS'!F39-1,IF(AND(C39="Directamente",E39="Moderado",'ANALISIS DE RIESGOS'!E39&gt;=2),'ANALISIS DE RIESGOS'!E39-1,IF(AND(C39="Indirectamente",E39="Fuerte",'ANALISIS DE RIESGOS'!F39&gt;=2),'ANALISIS DE RIESGOS'!F39-1,'ANALISIS DE RIESGOS'!F39))))</f>
        <v>3</v>
      </c>
      <c r="H39" s="78"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MODERADO</v>
      </c>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row>
    <row r="40" spans="1:34" x14ac:dyDescent="0.25">
      <c r="A40" s="79">
        <v>32</v>
      </c>
      <c r="B40" s="78" t="s">
        <v>18</v>
      </c>
      <c r="C40" s="78" t="s">
        <v>18</v>
      </c>
      <c r="D40" s="78">
        <f>SUMIF('VALORACIÓN DE CONTROL DE RIESGO'!$A$9:$A$60,'VALORACIÓN CON CONTROLES'!A40,'VALORACIÓN DE CONTROL DE RIESGO'!$O$9:$O$60)/COUNTIF('VALORACIÓN DE CONTROL DE RIESGO'!$A$9:$A$60,'VALORACIÓN CON CONTROLES'!A40)</f>
        <v>100</v>
      </c>
      <c r="E40" s="78" t="str">
        <f t="shared" si="0"/>
        <v>Fuerte</v>
      </c>
      <c r="F40" s="78">
        <f>IF(AND(B40="Directamente",E40="Fuerte",'ANALISIS DE RIESGOS'!E40&gt;=3),'ANALISIS DE RIESGOS'!E40-2,IF(AND(B40="Directamente",E40="Fuerte",'ANALISIS DE RIESGOS'!E40=2),'ANALISIS DE RIESGOS'!E40-1,IF(AND(B40="Directamente",E40="Moderado",'ANALISIS DE RIESGOS'!E40&gt;=2),'ANALISIS DE RIESGOS'!E40-1,'ANALISIS DE RIESGOS'!E40)))</f>
        <v>1</v>
      </c>
      <c r="G40" s="78">
        <f>IF(AND(C40="Directamente",E40="Fuerte",'ANALISIS DE RIESGOS'!F40&gt;=3),'ANALISIS DE RIESGOS'!F40-2,IF(AND(C40="Directamente",E40="Fuerte",'ANALISIS DE RIESGOS'!F40=2),'ANALISIS DE RIESGOS'!F40-1,IF(AND(C40="Directamente",E40="Moderado",'ANALISIS DE RIESGOS'!E40&gt;=2),'ANALISIS DE RIESGOS'!E40-1,IF(AND(C40="Indirectamente",E40="Fuerte",'ANALISIS DE RIESGOS'!F40&gt;=2),'ANALISIS DE RIESGOS'!F40-1,'ANALISIS DE RIESGOS'!F40))))</f>
        <v>2</v>
      </c>
      <c r="H40" s="78"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row>
    <row r="41" spans="1:34" x14ac:dyDescent="0.25">
      <c r="A41" s="79">
        <v>33</v>
      </c>
      <c r="B41" s="78" t="s">
        <v>18</v>
      </c>
      <c r="C41" s="78" t="s">
        <v>18</v>
      </c>
      <c r="D41" s="78">
        <f>SUMIF('VALORACIÓN DE CONTROL DE RIESGO'!$A$9:$A$60,'VALORACIÓN CON CONTROLES'!A41,'VALORACIÓN DE CONTROL DE RIESGO'!$O$9:$O$60)/COUNTIF('VALORACIÓN DE CONTROL DE RIESGO'!$A$9:$A$60,'VALORACIÓN CON CONTROLES'!A41)</f>
        <v>100</v>
      </c>
      <c r="E41" s="78" t="str">
        <f t="shared" si="0"/>
        <v>Fuerte</v>
      </c>
      <c r="F41" s="78">
        <f>IF(AND(B41="Directamente",E41="Fuerte",'ANALISIS DE RIESGOS'!E41&gt;=3),'ANALISIS DE RIESGOS'!E41-2,IF(AND(B41="Directamente",E41="Fuerte",'ANALISIS DE RIESGOS'!E41=2),'ANALISIS DE RIESGOS'!E41-1,IF(AND(B41="Directamente",E41="Moderado",'ANALISIS DE RIESGOS'!E41&gt;=2),'ANALISIS DE RIESGOS'!E41-1,'ANALISIS DE RIESGOS'!E41)))</f>
        <v>1</v>
      </c>
      <c r="G41" s="78">
        <f>IF(AND(C41="Directamente",E41="Fuerte",'ANALISIS DE RIESGOS'!F41&gt;=3),'ANALISIS DE RIESGOS'!F41-2,IF(AND(C41="Directamente",E41="Fuerte",'ANALISIS DE RIESGOS'!F41=2),'ANALISIS DE RIESGOS'!F41-1,IF(AND(C41="Directamente",E41="Moderado",'ANALISIS DE RIESGOS'!E41&gt;=2),'ANALISIS DE RIESGOS'!E41-1,IF(AND(C41="Indirectamente",E41="Fuerte",'ANALISIS DE RIESGOS'!F41&gt;=2),'ANALISIS DE RIESGOS'!F41-1,'ANALISIS DE RIESGOS'!F41))))</f>
        <v>1</v>
      </c>
      <c r="H41" s="78"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row>
    <row r="42" spans="1:34" x14ac:dyDescent="0.25">
      <c r="A42" s="79">
        <v>34</v>
      </c>
      <c r="B42" s="78" t="s">
        <v>18</v>
      </c>
      <c r="C42" s="78" t="s">
        <v>18</v>
      </c>
      <c r="D42" s="78">
        <f>SUMIF('VALORACIÓN DE CONTROL DE RIESGO'!$A$9:$A$60,'VALORACIÓN CON CONTROLES'!A42,'VALORACIÓN DE CONTROL DE RIESGO'!$O$9:$O$60)/COUNTIF('VALORACIÓN DE CONTROL DE RIESGO'!$A$9:$A$60,'VALORACIÓN CON CONTROLES'!A42)</f>
        <v>100</v>
      </c>
      <c r="E42" s="78" t="str">
        <f t="shared" si="0"/>
        <v>Fuerte</v>
      </c>
      <c r="F42" s="78">
        <f>IF(AND(B42="Directamente",E42="Fuerte",'ANALISIS DE RIESGOS'!E42&gt;=3),'ANALISIS DE RIESGOS'!E42-2,IF(AND(B42="Directamente",E42="Fuerte",'ANALISIS DE RIESGOS'!E42=2),'ANALISIS DE RIESGOS'!E42-1,IF(AND(B42="Directamente",E42="Moderado",'ANALISIS DE RIESGOS'!E42&gt;=2),'ANALISIS DE RIESGOS'!E42-1,'ANALISIS DE RIESGOS'!E42)))</f>
        <v>1</v>
      </c>
      <c r="G42" s="78">
        <f>IF(AND(C42="Directamente",E42="Fuerte",'ANALISIS DE RIESGOS'!F42&gt;=3),'ANALISIS DE RIESGOS'!F42-2,IF(AND(C42="Directamente",E42="Fuerte",'ANALISIS DE RIESGOS'!F42=2),'ANALISIS DE RIESGOS'!F42-1,IF(AND(C42="Directamente",E42="Moderado",'ANALISIS DE RIESGOS'!E42&gt;=2),'ANALISIS DE RIESGOS'!E42-1,IF(AND(C42="Indirectamente",E42="Fuerte",'ANALISIS DE RIESGOS'!F42&gt;=2),'ANALISIS DE RIESGOS'!F42-1,'ANALISIS DE RIESGOS'!F42))))</f>
        <v>1</v>
      </c>
      <c r="H42" s="78"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BAJA</v>
      </c>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row>
    <row r="43" spans="1:34" x14ac:dyDescent="0.25">
      <c r="A43" s="79">
        <v>35</v>
      </c>
      <c r="B43" s="78" t="s">
        <v>18</v>
      </c>
      <c r="C43" s="78" t="s">
        <v>18</v>
      </c>
      <c r="D43" s="78">
        <f>SUMIF('VALORACIÓN DE CONTROL DE RIESGO'!$A$9:$A$60,'VALORACIÓN CON CONTROLES'!A43,'VALORACIÓN DE CONTROL DE RIESGO'!$O$9:$O$60)/COUNTIF('VALORACIÓN DE CONTROL DE RIESGO'!$A$9:$A$60,'VALORACIÓN CON CONTROLES'!A43)</f>
        <v>100</v>
      </c>
      <c r="E43" s="78" t="str">
        <f t="shared" si="0"/>
        <v>Fuerte</v>
      </c>
      <c r="F43" s="78">
        <f>IF(AND(B43="Directamente",E43="Fuerte",'ANALISIS DE RIESGOS'!E43&gt;=3),'ANALISIS DE RIESGOS'!E43-2,IF(AND(B43="Directamente",E43="Fuerte",'ANALISIS DE RIESGOS'!E43=2),'ANALISIS DE RIESGOS'!E43-1,IF(AND(B43="Directamente",E43="Moderado",'ANALISIS DE RIESGOS'!E43&gt;=2),'ANALISIS DE RIESGOS'!E43-1,'ANALISIS DE RIESGOS'!E43)))</f>
        <v>1</v>
      </c>
      <c r="G43" s="78">
        <f>IF(AND(C43="Directamente",E43="Fuerte",'ANALISIS DE RIESGOS'!F43&gt;=3),'ANALISIS DE RIESGOS'!F43-2,IF(AND(C43="Directamente",E43="Fuerte",'ANALISIS DE RIESGOS'!F43=2),'ANALISIS DE RIESGOS'!F43-1,IF(AND(C43="Directamente",E43="Moderado",'ANALISIS DE RIESGOS'!E43&gt;=2),'ANALISIS DE RIESGOS'!E43-1,IF(AND(C43="Indirectamente",E43="Fuerte",'ANALISIS DE RIESGOS'!F43&gt;=2),'ANALISIS DE RIESGOS'!F43-1,'ANALISIS DE RIESGOS'!F43))))</f>
        <v>1</v>
      </c>
      <c r="H43" s="78"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row>
    <row r="44" spans="1:34" x14ac:dyDescent="0.25">
      <c r="A44" s="79">
        <v>36</v>
      </c>
      <c r="B44" s="78" t="s">
        <v>18</v>
      </c>
      <c r="C44" s="78" t="s">
        <v>18</v>
      </c>
      <c r="D44" s="78">
        <f>SUMIF('VALORACIÓN DE CONTROL DE RIESGO'!$A$9:$A$60,'VALORACIÓN CON CONTROLES'!A44,'VALORACIÓN DE CONTROL DE RIESGO'!$O$9:$O$60)/COUNTIF('VALORACIÓN DE CONTROL DE RIESGO'!$A$9:$A$60,'VALORACIÓN CON CONTROLES'!A44)</f>
        <v>100</v>
      </c>
      <c r="E44" s="78" t="str">
        <f t="shared" si="0"/>
        <v>Fuerte</v>
      </c>
      <c r="F44" s="78">
        <f>IF(AND(B44="Directamente",E44="Fuerte",'ANALISIS DE RIESGOS'!E44&gt;=3),'ANALISIS DE RIESGOS'!E44-2,IF(AND(B44="Directamente",E44="Fuerte",'ANALISIS DE RIESGOS'!E44=2),'ANALISIS DE RIESGOS'!E44-1,IF(AND(B44="Directamente",E44="Moderado",'ANALISIS DE RIESGOS'!E44&gt;=2),'ANALISIS DE RIESGOS'!E44-1,'ANALISIS DE RIESGOS'!E44)))</f>
        <v>1</v>
      </c>
      <c r="G44" s="78">
        <f>IF(AND(C44="Directamente",E44="Fuerte",'ANALISIS DE RIESGOS'!F44&gt;=3),'ANALISIS DE RIESGOS'!F44-2,IF(AND(C44="Directamente",E44="Fuerte",'ANALISIS DE RIESGOS'!F44=2),'ANALISIS DE RIESGOS'!F44-1,IF(AND(C44="Directamente",E44="Moderado",'ANALISIS DE RIESGOS'!E44&gt;=2),'ANALISIS DE RIESGOS'!E44-1,IF(AND(C44="Indirectamente",E44="Fuerte",'ANALISIS DE RIESGOS'!F44&gt;=2),'ANALISIS DE RIESGOS'!F44-1,'ANALISIS DE RIESGOS'!F44))))</f>
        <v>1</v>
      </c>
      <c r="H44" s="78"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row>
    <row r="45" spans="1:34" x14ac:dyDescent="0.25">
      <c r="A45" s="79">
        <v>37</v>
      </c>
      <c r="B45" s="78" t="s">
        <v>18</v>
      </c>
      <c r="C45" s="78" t="s">
        <v>18</v>
      </c>
      <c r="D45" s="78">
        <f>SUMIF('VALORACIÓN DE CONTROL DE RIESGO'!$A$9:$A$60,'VALORACIÓN CON CONTROLES'!A45,'VALORACIÓN DE CONTROL DE RIESGO'!$O$9:$O$60)/COUNTIF('VALORACIÓN DE CONTROL DE RIESGO'!$A$9:$A$60,'VALORACIÓN CON CONTROLES'!A45)</f>
        <v>100</v>
      </c>
      <c r="E45" s="78" t="str">
        <f t="shared" si="0"/>
        <v>Fuerte</v>
      </c>
      <c r="F45" s="78">
        <f>IF(AND(B45="Directamente",E45="Fuerte",'ANALISIS DE RIESGOS'!E45&gt;=3),'ANALISIS DE RIESGOS'!E45-2,IF(AND(B45="Directamente",E45="Fuerte",'ANALISIS DE RIESGOS'!E45=2),'ANALISIS DE RIESGOS'!E45-1,IF(AND(B45="Directamente",E45="Moderado",'ANALISIS DE RIESGOS'!E45&gt;=2),'ANALISIS DE RIESGOS'!E45-1,'ANALISIS DE RIESGOS'!E45)))</f>
        <v>1</v>
      </c>
      <c r="G45" s="78">
        <f>IF(AND(C45="Directamente",E45="Fuerte",'ANALISIS DE RIESGOS'!F45&gt;=3),'ANALISIS DE RIESGOS'!F45-2,IF(AND(C45="Directamente",E45="Fuerte",'ANALISIS DE RIESGOS'!F45=2),'ANALISIS DE RIESGOS'!F45-1,IF(AND(C45="Directamente",E45="Moderado",'ANALISIS DE RIESGOS'!E45&gt;=2),'ANALISIS DE RIESGOS'!E45-1,IF(AND(C45="Indirectamente",E45="Fuerte",'ANALISIS DE RIESGOS'!F45&gt;=2),'ANALISIS DE RIESGOS'!F45-1,'ANALISIS DE RIESGOS'!F45))))</f>
        <v>1</v>
      </c>
      <c r="H45" s="78"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row>
    <row r="46" spans="1:34" x14ac:dyDescent="0.25">
      <c r="A46" s="79">
        <v>38</v>
      </c>
      <c r="B46" s="78" t="s">
        <v>18</v>
      </c>
      <c r="C46" s="78" t="s">
        <v>18</v>
      </c>
      <c r="D46" s="78">
        <f>SUMIF('VALORACIÓN DE CONTROL DE RIESGO'!$A$9:$A$60,'VALORACIÓN CON CONTROLES'!A46,'VALORACIÓN DE CONTROL DE RIESGO'!$O$9:$O$60)/COUNTIF('VALORACIÓN DE CONTROL DE RIESGO'!$A$9:$A$60,'VALORACIÓN CON CONTROLES'!A46)</f>
        <v>100</v>
      </c>
      <c r="E46" s="78" t="str">
        <f t="shared" si="0"/>
        <v>Fuerte</v>
      </c>
      <c r="F46" s="78">
        <f>IF(AND(B46="Directamente",E46="Fuerte",'ANALISIS DE RIESGOS'!E46&gt;=3),'ANALISIS DE RIESGOS'!E46-2,IF(AND(B46="Directamente",E46="Fuerte",'ANALISIS DE RIESGOS'!E46=2),'ANALISIS DE RIESGOS'!E46-1,IF(AND(B46="Directamente",E46="Moderado",'ANALISIS DE RIESGOS'!E46&gt;=2),'ANALISIS DE RIESGOS'!E46-1,'ANALISIS DE RIESGOS'!E46)))</f>
        <v>1</v>
      </c>
      <c r="G46" s="78">
        <f>IF(AND(C46="Directamente",E46="Fuerte",'ANALISIS DE RIESGOS'!F46&gt;=3),'ANALISIS DE RIESGOS'!F46-2,IF(AND(C46="Directamente",E46="Fuerte",'ANALISIS DE RIESGOS'!F46=2),'ANALISIS DE RIESGOS'!F46-1,IF(AND(C46="Directamente",E46="Moderado",'ANALISIS DE RIESGOS'!E46&gt;=2),'ANALISIS DE RIESGOS'!E46-1,IF(AND(C46="Indirectamente",E46="Fuerte",'ANALISIS DE RIESGOS'!F46&gt;=2),'ANALISIS DE RIESGOS'!F46-1,'ANALISIS DE RIESGOS'!F46))))</f>
        <v>1</v>
      </c>
      <c r="H46" s="78"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row>
    <row r="47" spans="1:34" x14ac:dyDescent="0.25">
      <c r="A47" s="79">
        <v>39</v>
      </c>
      <c r="B47" s="78" t="s">
        <v>18</v>
      </c>
      <c r="C47" s="78" t="s">
        <v>18</v>
      </c>
      <c r="D47" s="78">
        <f>SUMIF('VALORACIÓN DE CONTROL DE RIESGO'!$A$9:$A$60,'VALORACIÓN CON CONTROLES'!A47,'VALORACIÓN DE CONTROL DE RIESGO'!$O$9:$O$60)/COUNTIF('VALORACIÓN DE CONTROL DE RIESGO'!$A$9:$A$60,'VALORACIÓN CON CONTROLES'!A47)</f>
        <v>100</v>
      </c>
      <c r="E47" s="78" t="str">
        <f t="shared" si="0"/>
        <v>Fuerte</v>
      </c>
      <c r="F47" s="78">
        <f>IF(AND(B47="Directamente",E47="Fuerte",'ANALISIS DE RIESGOS'!E47&gt;=3),'ANALISIS DE RIESGOS'!E47-2,IF(AND(B47="Directamente",E47="Fuerte",'ANALISIS DE RIESGOS'!E47=2),'ANALISIS DE RIESGOS'!E47-1,IF(AND(B47="Directamente",E47="Moderado",'ANALISIS DE RIESGOS'!E47&gt;=2),'ANALISIS DE RIESGOS'!E47-1,'ANALISIS DE RIESGOS'!E47)))</f>
        <v>2</v>
      </c>
      <c r="G47" s="78">
        <f>IF(AND(C47="Directamente",E47="Fuerte",'ANALISIS DE RIESGOS'!F47&gt;=3),'ANALISIS DE RIESGOS'!F47-2,IF(AND(C47="Directamente",E47="Fuerte",'ANALISIS DE RIESGOS'!F47=2),'ANALISIS DE RIESGOS'!F47-1,IF(AND(C47="Directamente",E47="Moderado",'ANALISIS DE RIESGOS'!E47&gt;=2),'ANALISIS DE RIESGOS'!E47-1,IF(AND(C47="Indirectamente",E47="Fuerte",'ANALISIS DE RIESGOS'!F47&gt;=2),'ANALISIS DE RIESGOS'!F47-1,'ANALISIS DE RIESGOS'!F47))))</f>
        <v>1</v>
      </c>
      <c r="H47" s="78"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row>
    <row r="48" spans="1:34" x14ac:dyDescent="0.25">
      <c r="A48" s="79">
        <v>40</v>
      </c>
      <c r="B48" s="78" t="s">
        <v>18</v>
      </c>
      <c r="C48" s="78" t="s">
        <v>18</v>
      </c>
      <c r="D48" s="78">
        <f>SUMIF('VALORACIÓN DE CONTROL DE RIESGO'!$A$9:$A$60,'VALORACIÓN CON CONTROLES'!A48,'VALORACIÓN DE CONTROL DE RIESGO'!$O$9:$O$60)/COUNTIF('VALORACIÓN DE CONTROL DE RIESGO'!$A$9:$A$60,'VALORACIÓN CON CONTROLES'!A48)</f>
        <v>100</v>
      </c>
      <c r="E48" s="78" t="str">
        <f t="shared" si="0"/>
        <v>Fuerte</v>
      </c>
      <c r="F48" s="78">
        <f>IF(AND(B48="Directamente",E48="Fuerte",'ANALISIS DE RIESGOS'!E48&gt;=3),'ANALISIS DE RIESGOS'!E48-2,IF(AND(B48="Directamente",E48="Fuerte",'ANALISIS DE RIESGOS'!E48=2),'ANALISIS DE RIESGOS'!E48-1,IF(AND(B48="Directamente",E48="Moderado",'ANALISIS DE RIESGOS'!E48&gt;=2),'ANALISIS DE RIESGOS'!E48-1,'ANALISIS DE RIESGOS'!E48)))</f>
        <v>1</v>
      </c>
      <c r="G48" s="78">
        <f>IF(AND(C48="Directamente",E48="Fuerte",'ANALISIS DE RIESGOS'!F48&gt;=3),'ANALISIS DE RIESGOS'!F48-2,IF(AND(C48="Directamente",E48="Fuerte",'ANALISIS DE RIESGOS'!F48=2),'ANALISIS DE RIESGOS'!F48-1,IF(AND(C48="Directamente",E48="Moderado",'ANALISIS DE RIESGOS'!E48&gt;=2),'ANALISIS DE RIESGOS'!E48-1,IF(AND(C48="Indirectamente",E48="Fuerte",'ANALISIS DE RIESGOS'!F48&gt;=2),'ANALISIS DE RIESGOS'!F48-1,'ANALISIS DE RIESGOS'!F48))))</f>
        <v>3</v>
      </c>
      <c r="H48" s="78"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MODERADO</v>
      </c>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row>
    <row r="49" spans="1:34" x14ac:dyDescent="0.25">
      <c r="A49" s="79">
        <v>41</v>
      </c>
      <c r="B49" s="78" t="s">
        <v>18</v>
      </c>
      <c r="C49" s="78" t="s">
        <v>18</v>
      </c>
      <c r="D49" s="78">
        <f>SUMIF('VALORACIÓN DE CONTROL DE RIESGO'!$A$9:$A$60,'VALORACIÓN CON CONTROLES'!A49,'VALORACIÓN DE CONTROL DE RIESGO'!$O$9:$O$60)/COUNTIF('VALORACIÓN DE CONTROL DE RIESGO'!$A$9:$A$60,'VALORACIÓN CON CONTROLES'!A49)</f>
        <v>100</v>
      </c>
      <c r="E49" s="78" t="str">
        <f t="shared" si="0"/>
        <v>Fuerte</v>
      </c>
      <c r="F49" s="78">
        <f>IF(AND(B49="Directamente",E49="Fuerte",'ANALISIS DE RIESGOS'!E49&gt;=3),'ANALISIS DE RIESGOS'!E49-2,IF(AND(B49="Directamente",E49="Fuerte",'ANALISIS DE RIESGOS'!E49=2),'ANALISIS DE RIESGOS'!E49-1,IF(AND(B49="Directamente",E49="Moderado",'ANALISIS DE RIESGOS'!E49&gt;=2),'ANALISIS DE RIESGOS'!E49-1,'ANALISIS DE RIESGOS'!E49)))</f>
        <v>1</v>
      </c>
      <c r="G49" s="78">
        <f>IF(AND(C49="Directamente",E49="Fuerte",'ANALISIS DE RIESGOS'!F49&gt;=3),'ANALISIS DE RIESGOS'!F49-2,IF(AND(C49="Directamente",E49="Fuerte",'ANALISIS DE RIESGOS'!F49=2),'ANALISIS DE RIESGOS'!F49-1,IF(AND(C49="Directamente",E49="Moderado",'ANALISIS DE RIESGOS'!E49&gt;=2),'ANALISIS DE RIESGOS'!E49-1,IF(AND(C49="Indirectamente",E49="Fuerte",'ANALISIS DE RIESGOS'!F49&gt;=2),'ANALISIS DE RIESGOS'!F49-1,'ANALISIS DE RIESGOS'!F49))))</f>
        <v>3</v>
      </c>
      <c r="H49" s="78"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MODERADO</v>
      </c>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row>
    <row r="50" spans="1:34" x14ac:dyDescent="0.25">
      <c r="A50" s="79">
        <v>42</v>
      </c>
      <c r="B50" s="78" t="s">
        <v>18</v>
      </c>
      <c r="C50" s="78" t="s">
        <v>18</v>
      </c>
      <c r="D50" s="78">
        <f>SUMIF('VALORACIÓN DE CONTROL DE RIESGO'!$A$9:$A$60,'VALORACIÓN CON CONTROLES'!A50,'VALORACIÓN DE CONTROL DE RIESGO'!$O$9:$O$60)/COUNTIF('VALORACIÓN DE CONTROL DE RIESGO'!$A$9:$A$60,'VALORACIÓN CON CONTROLES'!A50)</f>
        <v>100</v>
      </c>
      <c r="E50" s="78" t="str">
        <f t="shared" si="0"/>
        <v>Fuerte</v>
      </c>
      <c r="F50" s="78">
        <f>IF(AND(B50="Directamente",E50="Fuerte",'ANALISIS DE RIESGOS'!E50&gt;=3),'ANALISIS DE RIESGOS'!E50-2,IF(AND(B50="Directamente",E50="Fuerte",'ANALISIS DE RIESGOS'!E50=2),'ANALISIS DE RIESGOS'!E50-1,IF(AND(B50="Directamente",E50="Moderado",'ANALISIS DE RIESGOS'!E50&gt;=2),'ANALISIS DE RIESGOS'!E50-1,'ANALISIS DE RIESGOS'!E50)))</f>
        <v>1</v>
      </c>
      <c r="G50" s="78">
        <f>IF(AND(C50="Directamente",E50="Fuerte",'ANALISIS DE RIESGOS'!F50&gt;=3),'ANALISIS DE RIESGOS'!F50-2,IF(AND(C50="Directamente",E50="Fuerte",'ANALISIS DE RIESGOS'!F50=2),'ANALISIS DE RIESGOS'!F50-1,IF(AND(C50="Directamente",E50="Moderado",'ANALISIS DE RIESGOS'!E50&gt;=2),'ANALISIS DE RIESGOS'!E50-1,IF(AND(C50="Indirectamente",E50="Fuerte",'ANALISIS DE RIESGOS'!F50&gt;=2),'ANALISIS DE RIESGOS'!F50-1,'ANALISIS DE RIESGOS'!F50))))</f>
        <v>3</v>
      </c>
      <c r="H50" s="78"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MODERADO</v>
      </c>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row>
    <row r="51" spans="1:34" x14ac:dyDescent="0.25">
      <c r="A51" s="76"/>
      <c r="B51" s="76"/>
      <c r="C51" s="76"/>
      <c r="D51" s="76"/>
      <c r="E51" s="76"/>
      <c r="F51" s="76"/>
      <c r="G51" s="76"/>
      <c r="H51" s="76"/>
      <c r="I51" s="76"/>
      <c r="J51" s="76"/>
      <c r="K51" s="76"/>
      <c r="L51" s="76"/>
      <c r="M51" s="76"/>
      <c r="N51" s="76"/>
      <c r="O51" s="76"/>
      <c r="P51" s="76"/>
      <c r="Q51" s="76"/>
      <c r="R51" s="76"/>
      <c r="S51" s="76"/>
      <c r="T51" s="76"/>
      <c r="U51" s="76"/>
      <c r="V51" s="76"/>
      <c r="W51" s="76"/>
    </row>
    <row r="52" spans="1:34" x14ac:dyDescent="0.25">
      <c r="A52" s="76"/>
      <c r="B52" s="76"/>
      <c r="C52" s="76"/>
      <c r="D52" s="76"/>
      <c r="E52" s="76"/>
      <c r="F52" s="76"/>
      <c r="G52" s="76"/>
      <c r="H52" s="76"/>
      <c r="I52" s="76"/>
      <c r="J52" s="76"/>
      <c r="K52" s="76"/>
      <c r="L52" s="76"/>
      <c r="M52" s="76"/>
      <c r="N52" s="76"/>
      <c r="O52" s="76"/>
      <c r="P52" s="76"/>
      <c r="Q52" s="76"/>
      <c r="R52" s="76"/>
      <c r="S52" s="76"/>
      <c r="T52" s="76"/>
      <c r="U52" s="76"/>
      <c r="V52" s="76"/>
      <c r="W52" s="76"/>
    </row>
    <row r="53" spans="1:34" x14ac:dyDescent="0.25">
      <c r="A53" s="76"/>
      <c r="B53" s="76"/>
      <c r="C53" s="76"/>
      <c r="D53" s="76"/>
      <c r="E53" s="76"/>
      <c r="F53" s="76"/>
      <c r="G53" s="76"/>
      <c r="H53" s="76"/>
      <c r="I53" s="76"/>
      <c r="J53" s="76"/>
      <c r="K53" s="76"/>
      <c r="L53" s="76"/>
      <c r="M53" s="76"/>
      <c r="N53" s="76"/>
      <c r="O53" s="76"/>
      <c r="P53" s="76"/>
      <c r="Q53" s="76"/>
      <c r="R53" s="76"/>
      <c r="S53" s="76"/>
      <c r="T53" s="76"/>
      <c r="U53" s="76"/>
      <c r="V53" s="76"/>
      <c r="W53" s="76"/>
    </row>
    <row r="54" spans="1:34" x14ac:dyDescent="0.25">
      <c r="A54" s="76"/>
      <c r="B54" s="76"/>
      <c r="C54" s="76"/>
      <c r="D54" s="76"/>
      <c r="E54" s="76"/>
      <c r="F54" s="76"/>
      <c r="G54" s="76"/>
      <c r="H54" s="76"/>
      <c r="I54" s="76"/>
      <c r="J54" s="76"/>
      <c r="K54" s="76"/>
      <c r="L54" s="76"/>
      <c r="M54" s="76"/>
      <c r="N54" s="76"/>
      <c r="O54" s="76"/>
      <c r="P54" s="76"/>
      <c r="Q54" s="76"/>
      <c r="R54" s="76"/>
      <c r="S54" s="76"/>
      <c r="T54" s="76"/>
      <c r="U54" s="76"/>
      <c r="V54" s="76"/>
      <c r="W54" s="76"/>
    </row>
    <row r="55" spans="1:34" x14ac:dyDescent="0.25">
      <c r="A55" s="76"/>
      <c r="B55" s="76"/>
      <c r="C55" s="76"/>
      <c r="D55" s="76"/>
      <c r="E55" s="76"/>
      <c r="F55" s="76"/>
      <c r="G55" s="76"/>
      <c r="H55" s="76"/>
      <c r="I55" s="76"/>
      <c r="J55" s="76"/>
      <c r="K55" s="76"/>
      <c r="L55" s="76"/>
      <c r="M55" s="76"/>
      <c r="N55" s="76"/>
      <c r="O55" s="76"/>
      <c r="P55" s="76"/>
      <c r="Q55" s="76"/>
      <c r="R55" s="76"/>
      <c r="S55" s="76"/>
      <c r="T55" s="76"/>
      <c r="U55" s="76"/>
      <c r="V55" s="76"/>
      <c r="W55" s="76"/>
    </row>
    <row r="56" spans="1:34" x14ac:dyDescent="0.25">
      <c r="A56" s="76"/>
      <c r="B56" s="76"/>
      <c r="C56" s="76"/>
      <c r="D56" s="76"/>
      <c r="E56" s="76"/>
      <c r="F56" s="76"/>
      <c r="G56" s="76"/>
      <c r="H56" s="76"/>
      <c r="I56" s="76"/>
      <c r="J56" s="76"/>
      <c r="K56" s="76"/>
      <c r="L56" s="76"/>
      <c r="M56" s="76"/>
      <c r="N56" s="76"/>
      <c r="O56" s="76"/>
      <c r="P56" s="76"/>
      <c r="Q56" s="76"/>
      <c r="R56" s="76"/>
      <c r="S56" s="76"/>
      <c r="T56" s="76"/>
      <c r="U56" s="76"/>
      <c r="V56" s="76"/>
      <c r="W56" s="76"/>
    </row>
    <row r="57" spans="1:34" x14ac:dyDescent="0.25">
      <c r="A57" s="76"/>
      <c r="B57" s="76"/>
      <c r="C57" s="76"/>
      <c r="D57" s="76"/>
      <c r="E57" s="76"/>
      <c r="F57" s="76"/>
      <c r="G57" s="76"/>
      <c r="H57" s="76"/>
      <c r="I57" s="76"/>
      <c r="J57" s="76"/>
      <c r="K57" s="76"/>
      <c r="L57" s="76"/>
      <c r="M57" s="76"/>
      <c r="N57" s="76"/>
      <c r="O57" s="76"/>
      <c r="P57" s="76"/>
      <c r="Q57" s="76"/>
      <c r="R57" s="76"/>
      <c r="S57" s="76"/>
      <c r="T57" s="76"/>
      <c r="U57" s="76"/>
      <c r="V57" s="76"/>
      <c r="W57" s="76"/>
    </row>
    <row r="58" spans="1:34" x14ac:dyDescent="0.25">
      <c r="A58" s="76"/>
      <c r="B58" s="76"/>
      <c r="C58" s="76"/>
      <c r="D58" s="76"/>
      <c r="E58" s="76"/>
      <c r="F58" s="76"/>
      <c r="G58" s="76"/>
      <c r="H58" s="76"/>
      <c r="I58" s="76"/>
      <c r="J58" s="76"/>
      <c r="K58" s="76"/>
      <c r="L58" s="76"/>
      <c r="M58" s="76"/>
      <c r="N58" s="76"/>
      <c r="O58" s="76"/>
      <c r="P58" s="76"/>
      <c r="Q58" s="76"/>
      <c r="R58" s="76"/>
      <c r="S58" s="76"/>
      <c r="T58" s="76"/>
      <c r="U58" s="76"/>
      <c r="V58" s="76"/>
      <c r="W58" s="76"/>
    </row>
    <row r="59" spans="1:34" x14ac:dyDescent="0.25">
      <c r="A59" s="76"/>
      <c r="B59" s="76"/>
      <c r="C59" s="76"/>
      <c r="D59" s="76"/>
      <c r="E59" s="76"/>
      <c r="F59" s="76"/>
      <c r="G59" s="76"/>
      <c r="H59" s="76"/>
      <c r="I59" s="76"/>
      <c r="J59" s="76"/>
      <c r="K59" s="76"/>
      <c r="L59" s="76"/>
      <c r="M59" s="76"/>
      <c r="N59" s="76"/>
      <c r="O59" s="76"/>
      <c r="P59" s="76"/>
      <c r="Q59" s="76"/>
      <c r="R59" s="76"/>
      <c r="S59" s="76"/>
      <c r="T59" s="76"/>
      <c r="U59" s="76"/>
      <c r="V59" s="76"/>
      <c r="W59" s="76"/>
    </row>
    <row r="60" spans="1:34" x14ac:dyDescent="0.25">
      <c r="A60" s="76"/>
      <c r="B60" s="76"/>
      <c r="C60" s="76"/>
      <c r="D60" s="76"/>
      <c r="E60" s="76"/>
      <c r="F60" s="76"/>
      <c r="G60" s="76"/>
      <c r="H60" s="76"/>
      <c r="I60" s="76"/>
      <c r="J60" s="76"/>
      <c r="K60" s="76"/>
      <c r="L60" s="76"/>
      <c r="M60" s="76"/>
      <c r="N60" s="76"/>
      <c r="O60" s="76"/>
      <c r="P60" s="76"/>
      <c r="Q60" s="76"/>
      <c r="R60" s="76"/>
      <c r="S60" s="76"/>
      <c r="T60" s="76"/>
      <c r="U60" s="76"/>
      <c r="V60" s="76"/>
      <c r="W60" s="76"/>
    </row>
    <row r="61" spans="1:34" x14ac:dyDescent="0.25">
      <c r="A61" s="76"/>
      <c r="B61" s="76"/>
      <c r="C61" s="76"/>
      <c r="D61" s="76"/>
      <c r="E61" s="76"/>
      <c r="F61" s="76"/>
      <c r="G61" s="76"/>
      <c r="H61" s="76"/>
      <c r="I61" s="76"/>
      <c r="J61" s="76"/>
      <c r="K61" s="76"/>
      <c r="L61" s="76"/>
      <c r="M61" s="76"/>
      <c r="N61" s="76"/>
      <c r="O61" s="76"/>
      <c r="P61" s="76"/>
      <c r="Q61" s="76"/>
      <c r="R61" s="76"/>
      <c r="S61" s="76"/>
      <c r="T61" s="76"/>
      <c r="U61" s="76"/>
      <c r="V61" s="76"/>
      <c r="W61" s="76"/>
    </row>
    <row r="62" spans="1:34" x14ac:dyDescent="0.25">
      <c r="A62" s="76"/>
      <c r="B62" s="76"/>
      <c r="C62" s="76"/>
      <c r="D62" s="76"/>
      <c r="E62" s="76"/>
      <c r="F62" s="76"/>
      <c r="G62" s="76"/>
      <c r="H62" s="76"/>
      <c r="I62" s="76"/>
      <c r="J62" s="76"/>
      <c r="K62" s="76"/>
      <c r="L62" s="76"/>
      <c r="M62" s="76"/>
      <c r="N62" s="76"/>
      <c r="O62" s="76"/>
      <c r="P62" s="76"/>
      <c r="Q62" s="76"/>
      <c r="R62" s="76"/>
      <c r="S62" s="76"/>
      <c r="T62" s="76"/>
      <c r="U62" s="76"/>
      <c r="V62" s="76"/>
      <c r="W62" s="76"/>
    </row>
    <row r="63" spans="1:34" x14ac:dyDescent="0.25">
      <c r="A63" s="76"/>
      <c r="B63" s="76"/>
      <c r="C63" s="76"/>
      <c r="D63" s="76"/>
      <c r="E63" s="76"/>
      <c r="F63" s="76"/>
      <c r="G63" s="76"/>
      <c r="H63" s="76"/>
      <c r="I63" s="76"/>
      <c r="J63" s="76"/>
      <c r="K63" s="76"/>
      <c r="L63" s="76"/>
      <c r="M63" s="76"/>
      <c r="N63" s="76"/>
      <c r="O63" s="76"/>
      <c r="P63" s="76"/>
      <c r="Q63" s="76"/>
      <c r="R63" s="76"/>
      <c r="S63" s="76"/>
      <c r="T63" s="76"/>
      <c r="U63" s="76"/>
      <c r="V63" s="76"/>
      <c r="W63" s="76"/>
    </row>
    <row r="64" spans="1:34" x14ac:dyDescent="0.25">
      <c r="A64" s="76"/>
      <c r="B64" s="76"/>
      <c r="C64" s="76"/>
      <c r="D64" s="76"/>
      <c r="E64" s="76"/>
      <c r="F64" s="76"/>
      <c r="G64" s="76"/>
      <c r="H64" s="76"/>
      <c r="I64" s="76"/>
      <c r="J64" s="76"/>
      <c r="K64" s="76"/>
      <c r="L64" s="76"/>
      <c r="M64" s="76"/>
      <c r="N64" s="76"/>
      <c r="O64" s="76"/>
      <c r="P64" s="76"/>
      <c r="Q64" s="76"/>
      <c r="R64" s="76"/>
      <c r="S64" s="76"/>
      <c r="T64" s="76"/>
      <c r="U64" s="76"/>
      <c r="V64" s="76"/>
      <c r="W64" s="76"/>
    </row>
    <row r="65" spans="1:23" x14ac:dyDescent="0.25">
      <c r="A65" s="76"/>
      <c r="B65" s="76"/>
      <c r="C65" s="76"/>
      <c r="D65" s="76"/>
      <c r="E65" s="76"/>
      <c r="F65" s="76"/>
      <c r="G65" s="76"/>
      <c r="H65" s="76"/>
      <c r="I65" s="76"/>
      <c r="J65" s="76"/>
      <c r="K65" s="76"/>
      <c r="L65" s="76"/>
      <c r="M65" s="76"/>
      <c r="N65" s="76"/>
      <c r="O65" s="76"/>
      <c r="P65" s="76"/>
      <c r="Q65" s="76"/>
      <c r="R65" s="76"/>
      <c r="S65" s="76"/>
      <c r="T65" s="76"/>
      <c r="U65" s="76"/>
      <c r="V65" s="76"/>
      <c r="W65" s="76"/>
    </row>
    <row r="66" spans="1:23" x14ac:dyDescent="0.25">
      <c r="A66" s="76"/>
      <c r="B66" s="76"/>
      <c r="C66" s="76"/>
      <c r="D66" s="76"/>
      <c r="E66" s="76"/>
      <c r="F66" s="76"/>
      <c r="G66" s="76"/>
      <c r="H66" s="76"/>
      <c r="I66" s="76"/>
      <c r="J66" s="76"/>
      <c r="K66" s="76"/>
      <c r="L66" s="76"/>
      <c r="M66" s="76"/>
      <c r="N66" s="76"/>
      <c r="O66" s="76"/>
      <c r="P66" s="76"/>
      <c r="Q66" s="76"/>
      <c r="R66" s="76"/>
      <c r="S66" s="76"/>
      <c r="T66" s="76"/>
      <c r="U66" s="76"/>
      <c r="V66" s="76"/>
      <c r="W66" s="76"/>
    </row>
    <row r="67" spans="1:23" x14ac:dyDescent="0.25">
      <c r="A67" s="76"/>
      <c r="B67" s="76"/>
      <c r="C67" s="76"/>
      <c r="D67" s="76"/>
      <c r="E67" s="76"/>
      <c r="F67" s="76"/>
      <c r="G67" s="76"/>
      <c r="H67" s="76"/>
      <c r="I67" s="76"/>
      <c r="J67" s="76"/>
      <c r="K67" s="76"/>
      <c r="L67" s="76"/>
      <c r="M67" s="76"/>
      <c r="N67" s="76"/>
      <c r="O67" s="76"/>
      <c r="P67" s="76"/>
      <c r="Q67" s="76"/>
      <c r="R67" s="76"/>
      <c r="S67" s="76"/>
      <c r="T67" s="76"/>
      <c r="U67" s="76"/>
      <c r="V67" s="76"/>
      <c r="W67" s="76"/>
    </row>
    <row r="68" spans="1:23" x14ac:dyDescent="0.25">
      <c r="A68" s="76"/>
      <c r="B68" s="76"/>
      <c r="C68" s="76"/>
      <c r="D68" s="76"/>
      <c r="E68" s="76"/>
      <c r="F68" s="76"/>
      <c r="G68" s="76"/>
      <c r="H68" s="76"/>
      <c r="I68" s="76"/>
      <c r="J68" s="76"/>
      <c r="K68" s="76"/>
      <c r="L68" s="76"/>
      <c r="M68" s="76"/>
      <c r="N68" s="76"/>
      <c r="O68" s="76"/>
      <c r="P68" s="76"/>
      <c r="Q68" s="76"/>
      <c r="R68" s="76"/>
      <c r="S68" s="76"/>
      <c r="T68" s="76"/>
      <c r="U68" s="76"/>
      <c r="V68" s="76"/>
      <c r="W68" s="76"/>
    </row>
    <row r="69" spans="1:23" x14ac:dyDescent="0.25">
      <c r="A69" s="76"/>
      <c r="B69" s="76"/>
      <c r="C69" s="76"/>
      <c r="D69" s="76"/>
      <c r="E69" s="76"/>
      <c r="F69" s="76"/>
      <c r="G69" s="76"/>
      <c r="H69" s="76"/>
      <c r="I69" s="76"/>
      <c r="J69" s="76"/>
      <c r="K69" s="76"/>
      <c r="L69" s="76"/>
      <c r="M69" s="76"/>
      <c r="N69" s="76"/>
      <c r="O69" s="76"/>
      <c r="P69" s="76"/>
      <c r="Q69" s="76"/>
      <c r="R69" s="76"/>
      <c r="S69" s="76"/>
      <c r="T69" s="76"/>
      <c r="U69" s="76"/>
      <c r="V69" s="76"/>
      <c r="W69" s="76"/>
    </row>
    <row r="70" spans="1:23" x14ac:dyDescent="0.25">
      <c r="A70" s="76"/>
      <c r="B70" s="76"/>
      <c r="C70" s="76"/>
      <c r="D70" s="76"/>
      <c r="E70" s="76"/>
      <c r="F70" s="76"/>
      <c r="G70" s="76"/>
      <c r="H70" s="76"/>
      <c r="I70" s="76"/>
      <c r="J70" s="76"/>
      <c r="K70" s="76"/>
      <c r="L70" s="76"/>
      <c r="M70" s="76"/>
      <c r="N70" s="76"/>
      <c r="O70" s="76"/>
      <c r="P70" s="76"/>
      <c r="Q70" s="76"/>
      <c r="R70" s="76"/>
      <c r="S70" s="76"/>
      <c r="T70" s="76"/>
      <c r="U70" s="76"/>
      <c r="V70" s="76"/>
      <c r="W70" s="76"/>
    </row>
    <row r="71" spans="1:23" x14ac:dyDescent="0.25">
      <c r="A71" s="76"/>
      <c r="B71" s="76"/>
      <c r="C71" s="76"/>
      <c r="D71" s="76"/>
      <c r="E71" s="76"/>
      <c r="F71" s="76"/>
      <c r="G71" s="76"/>
      <c r="H71" s="76"/>
      <c r="I71" s="76"/>
      <c r="J71" s="76"/>
      <c r="K71" s="76"/>
      <c r="L71" s="76"/>
      <c r="M71" s="76"/>
      <c r="N71" s="76"/>
      <c r="O71" s="76"/>
      <c r="P71" s="76"/>
      <c r="Q71" s="76"/>
      <c r="R71" s="76"/>
      <c r="S71" s="76"/>
      <c r="T71" s="76"/>
      <c r="U71" s="76"/>
      <c r="V71" s="76"/>
      <c r="W71" s="76"/>
    </row>
    <row r="72" spans="1:23" x14ac:dyDescent="0.25">
      <c r="A72" s="76"/>
      <c r="B72" s="76"/>
      <c r="C72" s="76"/>
      <c r="D72" s="76"/>
      <c r="E72" s="76"/>
      <c r="F72" s="76"/>
      <c r="G72" s="76"/>
      <c r="H72" s="76"/>
      <c r="I72" s="76"/>
      <c r="J72" s="76"/>
      <c r="K72" s="76"/>
      <c r="L72" s="76"/>
      <c r="M72" s="76"/>
      <c r="N72" s="76"/>
      <c r="O72" s="76"/>
      <c r="P72" s="76"/>
      <c r="Q72" s="76"/>
      <c r="R72" s="76"/>
      <c r="S72" s="76"/>
      <c r="T72" s="76"/>
      <c r="U72" s="76"/>
      <c r="V72" s="76"/>
      <c r="W72" s="76"/>
    </row>
    <row r="73" spans="1:23" x14ac:dyDescent="0.25">
      <c r="A73" s="76"/>
      <c r="B73" s="76"/>
      <c r="C73" s="76"/>
      <c r="D73" s="76"/>
      <c r="E73" s="76"/>
      <c r="F73" s="76"/>
      <c r="G73" s="76"/>
      <c r="H73" s="76"/>
      <c r="I73" s="76"/>
      <c r="J73" s="76"/>
      <c r="K73" s="76"/>
      <c r="L73" s="76"/>
      <c r="M73" s="76"/>
      <c r="N73" s="76"/>
      <c r="O73" s="76"/>
      <c r="P73" s="76"/>
      <c r="Q73" s="76"/>
      <c r="R73" s="76"/>
      <c r="S73" s="76"/>
      <c r="T73" s="76"/>
      <c r="U73" s="76"/>
      <c r="V73" s="76"/>
      <c r="W73" s="76"/>
    </row>
    <row r="74" spans="1:23" x14ac:dyDescent="0.25">
      <c r="A74" s="76"/>
      <c r="B74" s="76"/>
      <c r="C74" s="76"/>
      <c r="D74" s="76"/>
      <c r="E74" s="76"/>
      <c r="F74" s="76"/>
      <c r="G74" s="76"/>
      <c r="H74" s="76"/>
      <c r="I74" s="76"/>
      <c r="J74" s="76"/>
      <c r="K74" s="76"/>
      <c r="L74" s="76"/>
      <c r="M74" s="76"/>
      <c r="N74" s="76"/>
      <c r="O74" s="76"/>
      <c r="P74" s="76"/>
      <c r="Q74" s="76"/>
      <c r="R74" s="76"/>
      <c r="S74" s="76"/>
      <c r="T74" s="76"/>
      <c r="U74" s="76"/>
      <c r="V74" s="76"/>
      <c r="W74" s="76"/>
    </row>
    <row r="75" spans="1:23" x14ac:dyDescent="0.25">
      <c r="A75" s="76"/>
      <c r="B75" s="76"/>
      <c r="C75" s="76"/>
      <c r="D75" s="76"/>
      <c r="E75" s="76"/>
      <c r="F75" s="76"/>
      <c r="G75" s="76"/>
      <c r="H75" s="76"/>
      <c r="I75" s="76"/>
      <c r="J75" s="76"/>
      <c r="K75" s="76"/>
      <c r="L75" s="76"/>
      <c r="M75" s="76"/>
      <c r="N75" s="76"/>
      <c r="O75" s="76"/>
      <c r="P75" s="76"/>
      <c r="Q75" s="76"/>
      <c r="R75" s="76"/>
      <c r="S75" s="76"/>
      <c r="T75" s="76"/>
      <c r="U75" s="76"/>
      <c r="V75" s="76"/>
      <c r="W75" s="76"/>
    </row>
    <row r="76" spans="1:23" x14ac:dyDescent="0.25">
      <c r="A76" s="76"/>
      <c r="B76" s="76"/>
      <c r="C76" s="76"/>
      <c r="D76" s="76"/>
      <c r="E76" s="76"/>
      <c r="F76" s="76"/>
      <c r="G76" s="76"/>
      <c r="H76" s="76"/>
      <c r="I76" s="76"/>
      <c r="J76" s="76"/>
      <c r="K76" s="76"/>
      <c r="L76" s="76"/>
      <c r="M76" s="76"/>
      <c r="N76" s="76"/>
      <c r="O76" s="76"/>
      <c r="P76" s="76"/>
      <c r="Q76" s="76"/>
      <c r="R76" s="76"/>
      <c r="S76" s="76"/>
      <c r="T76" s="76"/>
      <c r="U76" s="76"/>
      <c r="V76" s="76"/>
      <c r="W76" s="76"/>
    </row>
    <row r="77" spans="1:23" x14ac:dyDescent="0.25">
      <c r="A77" s="76"/>
      <c r="B77" s="76"/>
      <c r="C77" s="76"/>
      <c r="D77" s="76"/>
      <c r="E77" s="76"/>
      <c r="F77" s="76"/>
      <c r="G77" s="76"/>
      <c r="H77" s="76"/>
      <c r="I77" s="76"/>
      <c r="J77" s="76"/>
      <c r="K77" s="76"/>
      <c r="L77" s="76"/>
      <c r="M77" s="76"/>
      <c r="N77" s="76"/>
      <c r="O77" s="76"/>
      <c r="P77" s="76"/>
      <c r="Q77" s="76"/>
      <c r="R77" s="76"/>
      <c r="S77" s="76"/>
      <c r="T77" s="76"/>
      <c r="U77" s="76"/>
      <c r="V77" s="76"/>
      <c r="W77" s="76"/>
    </row>
    <row r="78" spans="1:23" x14ac:dyDescent="0.25">
      <c r="A78" s="76"/>
      <c r="B78" s="76"/>
      <c r="C78" s="76"/>
      <c r="D78" s="76"/>
      <c r="E78" s="76"/>
      <c r="F78" s="76"/>
      <c r="G78" s="76"/>
      <c r="H78" s="76"/>
      <c r="I78" s="76"/>
      <c r="J78" s="76"/>
      <c r="K78" s="76"/>
      <c r="L78" s="76"/>
      <c r="M78" s="76"/>
      <c r="N78" s="76"/>
      <c r="O78" s="76"/>
      <c r="P78" s="76"/>
      <c r="Q78" s="76"/>
      <c r="R78" s="76"/>
      <c r="S78" s="76"/>
      <c r="T78" s="76"/>
      <c r="U78" s="76"/>
      <c r="V78" s="76"/>
      <c r="W78" s="76"/>
    </row>
    <row r="79" spans="1:23" x14ac:dyDescent="0.25">
      <c r="A79" s="76"/>
      <c r="B79" s="76"/>
      <c r="C79" s="76"/>
      <c r="D79" s="76"/>
      <c r="E79" s="76"/>
      <c r="F79" s="76"/>
      <c r="G79" s="76"/>
      <c r="H79" s="76"/>
      <c r="I79" s="76"/>
      <c r="J79" s="76"/>
      <c r="K79" s="76"/>
      <c r="L79" s="76"/>
      <c r="M79" s="76"/>
      <c r="N79" s="76"/>
      <c r="O79" s="76"/>
      <c r="P79" s="76"/>
      <c r="Q79" s="76"/>
      <c r="R79" s="76"/>
      <c r="S79" s="76"/>
      <c r="T79" s="76"/>
      <c r="U79" s="76"/>
      <c r="V79" s="76"/>
      <c r="W79" s="76"/>
    </row>
    <row r="80" spans="1:23" x14ac:dyDescent="0.25">
      <c r="A80" s="76"/>
      <c r="B80" s="76"/>
      <c r="C80" s="76"/>
      <c r="D80" s="76"/>
      <c r="E80" s="76"/>
      <c r="F80" s="76"/>
      <c r="G80" s="76"/>
      <c r="H80" s="76"/>
      <c r="I80" s="76"/>
      <c r="J80" s="76"/>
      <c r="K80" s="76"/>
      <c r="L80" s="76"/>
      <c r="M80" s="76"/>
      <c r="N80" s="76"/>
      <c r="O80" s="76"/>
      <c r="P80" s="76"/>
      <c r="Q80" s="76"/>
      <c r="R80" s="76"/>
      <c r="S80" s="76"/>
      <c r="T80" s="76"/>
      <c r="U80" s="76"/>
      <c r="V80" s="76"/>
      <c r="W80" s="76"/>
    </row>
    <row r="81" spans="1:23" x14ac:dyDescent="0.25">
      <c r="A81" s="76"/>
      <c r="B81" s="76"/>
      <c r="C81" s="76"/>
      <c r="D81" s="76"/>
      <c r="E81" s="76"/>
      <c r="F81" s="76"/>
      <c r="G81" s="76"/>
      <c r="H81" s="76"/>
      <c r="I81" s="76"/>
      <c r="J81" s="76"/>
      <c r="K81" s="76"/>
      <c r="L81" s="76"/>
      <c r="M81" s="76"/>
      <c r="N81" s="76"/>
      <c r="O81" s="76"/>
      <c r="P81" s="76"/>
      <c r="Q81" s="76"/>
      <c r="R81" s="76"/>
      <c r="S81" s="76"/>
      <c r="T81" s="76"/>
      <c r="U81" s="76"/>
      <c r="V81" s="76"/>
      <c r="W81" s="76"/>
    </row>
    <row r="82" spans="1:23" x14ac:dyDescent="0.25">
      <c r="A82" s="76"/>
      <c r="B82" s="76"/>
      <c r="C82" s="76"/>
      <c r="D82" s="76"/>
      <c r="E82" s="76"/>
      <c r="F82" s="76"/>
      <c r="G82" s="76"/>
      <c r="H82" s="76"/>
      <c r="I82" s="76"/>
      <c r="J82" s="76"/>
      <c r="K82" s="76"/>
      <c r="L82" s="76"/>
      <c r="M82" s="76"/>
      <c r="N82" s="76"/>
      <c r="O82" s="76"/>
      <c r="P82" s="76"/>
      <c r="Q82" s="76"/>
      <c r="R82" s="76"/>
      <c r="S82" s="76"/>
      <c r="T82" s="76"/>
      <c r="U82" s="76"/>
      <c r="V82" s="76"/>
      <c r="W82" s="76"/>
    </row>
    <row r="83" spans="1:23" x14ac:dyDescent="0.25">
      <c r="A83" s="76"/>
      <c r="B83" s="76"/>
      <c r="C83" s="76"/>
      <c r="D83" s="76"/>
      <c r="E83" s="76"/>
      <c r="F83" s="76"/>
      <c r="G83" s="76"/>
      <c r="H83" s="76"/>
      <c r="I83" s="76"/>
      <c r="J83" s="76"/>
      <c r="K83" s="76"/>
      <c r="L83" s="76"/>
      <c r="M83" s="76"/>
      <c r="N83" s="76"/>
      <c r="O83" s="76"/>
      <c r="P83" s="76"/>
      <c r="Q83" s="76"/>
      <c r="R83" s="76"/>
      <c r="S83" s="76"/>
      <c r="T83" s="76"/>
      <c r="U83" s="76"/>
      <c r="V83" s="76"/>
      <c r="W83" s="76"/>
    </row>
    <row r="84" spans="1:23" x14ac:dyDescent="0.25">
      <c r="A84" s="76"/>
      <c r="B84" s="76"/>
      <c r="C84" s="76"/>
      <c r="D84" s="76"/>
      <c r="E84" s="76"/>
      <c r="F84" s="76"/>
      <c r="G84" s="76"/>
      <c r="H84" s="76"/>
      <c r="I84" s="76"/>
      <c r="J84" s="76"/>
      <c r="K84" s="76"/>
      <c r="L84" s="76"/>
      <c r="M84" s="76"/>
      <c r="N84" s="76"/>
      <c r="O84" s="76"/>
      <c r="P84" s="76"/>
      <c r="Q84" s="76"/>
      <c r="R84" s="76"/>
      <c r="S84" s="76"/>
      <c r="T84" s="76"/>
      <c r="U84" s="76"/>
      <c r="V84" s="76"/>
      <c r="W84" s="76"/>
    </row>
    <row r="85" spans="1:23" x14ac:dyDescent="0.25">
      <c r="A85" s="76"/>
      <c r="B85" s="76"/>
      <c r="C85" s="76"/>
      <c r="D85" s="76"/>
      <c r="E85" s="76"/>
      <c r="F85" s="76"/>
      <c r="G85" s="76"/>
      <c r="H85" s="76"/>
      <c r="I85" s="76"/>
      <c r="J85" s="76"/>
      <c r="K85" s="76"/>
      <c r="L85" s="76"/>
      <c r="M85" s="76"/>
      <c r="N85" s="76"/>
      <c r="O85" s="76"/>
      <c r="P85" s="76"/>
      <c r="Q85" s="76"/>
      <c r="R85" s="76"/>
      <c r="S85" s="76"/>
      <c r="T85" s="76"/>
      <c r="U85" s="76"/>
      <c r="V85" s="76"/>
      <c r="W85" s="76"/>
    </row>
    <row r="86" spans="1:23" x14ac:dyDescent="0.25">
      <c r="A86" s="76"/>
      <c r="B86" s="76"/>
      <c r="C86" s="76"/>
      <c r="D86" s="76"/>
      <c r="E86" s="76"/>
      <c r="F86" s="76"/>
      <c r="G86" s="76"/>
      <c r="H86" s="76"/>
      <c r="I86" s="76"/>
      <c r="J86" s="76"/>
      <c r="K86" s="76"/>
      <c r="L86" s="76"/>
      <c r="M86" s="76"/>
      <c r="N86" s="76"/>
      <c r="O86" s="76"/>
      <c r="P86" s="76"/>
      <c r="Q86" s="76"/>
      <c r="R86" s="76"/>
      <c r="S86" s="76"/>
      <c r="T86" s="76"/>
      <c r="U86" s="76"/>
      <c r="V86" s="76"/>
      <c r="W86" s="76"/>
    </row>
    <row r="87" spans="1:23" x14ac:dyDescent="0.25">
      <c r="A87" s="76"/>
      <c r="B87" s="76"/>
      <c r="C87" s="76"/>
      <c r="D87" s="76"/>
      <c r="E87" s="76"/>
      <c r="F87" s="76"/>
      <c r="G87" s="76"/>
      <c r="H87" s="76"/>
      <c r="I87" s="76"/>
      <c r="J87" s="76"/>
      <c r="K87" s="76"/>
      <c r="L87" s="76"/>
      <c r="M87" s="76"/>
      <c r="N87" s="76"/>
      <c r="O87" s="76"/>
      <c r="P87" s="76"/>
      <c r="Q87" s="76"/>
      <c r="R87" s="76"/>
      <c r="S87" s="76"/>
      <c r="T87" s="76"/>
      <c r="U87" s="76"/>
      <c r="V87" s="76"/>
      <c r="W87" s="76"/>
    </row>
    <row r="88" spans="1:23" x14ac:dyDescent="0.25">
      <c r="A88" s="76"/>
      <c r="B88" s="76"/>
      <c r="C88" s="76"/>
      <c r="D88" s="76"/>
      <c r="E88" s="76"/>
      <c r="F88" s="76"/>
      <c r="G88" s="76"/>
      <c r="H88" s="76"/>
      <c r="I88" s="76"/>
      <c r="J88" s="76"/>
      <c r="K88" s="76"/>
      <c r="L88" s="76"/>
      <c r="M88" s="76"/>
      <c r="N88" s="76"/>
      <c r="O88" s="76"/>
      <c r="P88" s="76"/>
      <c r="Q88" s="76"/>
      <c r="R88" s="76"/>
      <c r="S88" s="76"/>
      <c r="T88" s="76"/>
      <c r="U88" s="76"/>
      <c r="V88" s="76"/>
      <c r="W88" s="76"/>
    </row>
    <row r="89" spans="1:23" x14ac:dyDescent="0.25">
      <c r="A89" s="76"/>
      <c r="B89" s="76"/>
      <c r="C89" s="76"/>
      <c r="D89" s="76"/>
      <c r="E89" s="76"/>
      <c r="F89" s="76"/>
      <c r="G89" s="76"/>
      <c r="H89" s="76"/>
      <c r="I89" s="76"/>
      <c r="J89" s="76"/>
      <c r="K89" s="76"/>
      <c r="L89" s="76"/>
      <c r="M89" s="76"/>
      <c r="N89" s="76"/>
      <c r="O89" s="76"/>
      <c r="P89" s="76"/>
      <c r="Q89" s="76"/>
      <c r="R89" s="76"/>
      <c r="S89" s="76"/>
      <c r="T89" s="76"/>
      <c r="U89" s="76"/>
      <c r="V89" s="76"/>
      <c r="W89" s="76"/>
    </row>
    <row r="90" spans="1:23" x14ac:dyDescent="0.25">
      <c r="A90" s="76"/>
      <c r="B90" s="76"/>
      <c r="C90" s="76"/>
      <c r="D90" s="76"/>
      <c r="E90" s="76"/>
      <c r="F90" s="76"/>
      <c r="G90" s="76"/>
      <c r="H90" s="76"/>
      <c r="I90" s="76"/>
      <c r="J90" s="76"/>
      <c r="K90" s="76"/>
      <c r="L90" s="76"/>
      <c r="M90" s="76"/>
      <c r="N90" s="76"/>
      <c r="O90" s="76"/>
      <c r="P90" s="76"/>
      <c r="Q90" s="76"/>
      <c r="R90" s="76"/>
      <c r="S90" s="76"/>
      <c r="T90" s="76"/>
      <c r="U90" s="76"/>
      <c r="V90" s="76"/>
      <c r="W90" s="76"/>
    </row>
    <row r="91" spans="1:23" x14ac:dyDescent="0.25">
      <c r="A91" s="76"/>
      <c r="B91" s="76"/>
      <c r="C91" s="76"/>
      <c r="D91" s="76"/>
      <c r="E91" s="76"/>
      <c r="F91" s="76"/>
      <c r="G91" s="76"/>
      <c r="H91" s="76"/>
      <c r="I91" s="76"/>
      <c r="J91" s="76"/>
      <c r="K91" s="76"/>
      <c r="L91" s="76"/>
      <c r="M91" s="76"/>
      <c r="N91" s="76"/>
      <c r="O91" s="76"/>
      <c r="P91" s="76"/>
      <c r="Q91" s="76"/>
      <c r="R91" s="76"/>
      <c r="S91" s="76"/>
      <c r="T91" s="76"/>
      <c r="U91" s="76"/>
      <c r="V91" s="76"/>
      <c r="W91" s="76"/>
    </row>
    <row r="92" spans="1:23" x14ac:dyDescent="0.25">
      <c r="A92" s="76"/>
      <c r="B92" s="76"/>
      <c r="C92" s="76"/>
      <c r="D92" s="76"/>
      <c r="E92" s="76"/>
      <c r="F92" s="76"/>
      <c r="G92" s="76"/>
      <c r="H92" s="76"/>
      <c r="I92" s="76"/>
      <c r="J92" s="76"/>
      <c r="K92" s="76"/>
      <c r="L92" s="76"/>
      <c r="M92" s="76"/>
      <c r="N92" s="76"/>
      <c r="O92" s="76"/>
      <c r="P92" s="76"/>
      <c r="Q92" s="76"/>
      <c r="R92" s="76"/>
      <c r="S92" s="76"/>
      <c r="T92" s="76"/>
      <c r="U92" s="76"/>
      <c r="V92" s="76"/>
      <c r="W92" s="76"/>
    </row>
    <row r="93" spans="1:23" x14ac:dyDescent="0.25">
      <c r="A93" s="76"/>
      <c r="B93" s="76"/>
      <c r="C93" s="76"/>
      <c r="D93" s="76"/>
      <c r="E93" s="76"/>
      <c r="F93" s="76"/>
      <c r="G93" s="76"/>
      <c r="H93" s="76"/>
      <c r="I93" s="76"/>
      <c r="J93" s="76"/>
      <c r="K93" s="76"/>
      <c r="L93" s="76"/>
      <c r="M93" s="76"/>
      <c r="N93" s="76"/>
      <c r="O93" s="76"/>
      <c r="P93" s="76"/>
      <c r="Q93" s="76"/>
      <c r="R93" s="76"/>
      <c r="S93" s="76"/>
      <c r="T93" s="76"/>
      <c r="U93" s="76"/>
      <c r="V93" s="76"/>
      <c r="W93" s="76"/>
    </row>
    <row r="94" spans="1:23" x14ac:dyDescent="0.25">
      <c r="A94" s="76"/>
      <c r="B94" s="76"/>
      <c r="C94" s="76"/>
      <c r="D94" s="76"/>
      <c r="E94" s="76"/>
      <c r="F94" s="76"/>
      <c r="G94" s="76"/>
      <c r="H94" s="76"/>
      <c r="I94" s="76"/>
      <c r="J94" s="76"/>
      <c r="K94" s="76"/>
      <c r="L94" s="76"/>
      <c r="M94" s="76"/>
      <c r="N94" s="76"/>
      <c r="O94" s="76"/>
      <c r="P94" s="76"/>
      <c r="Q94" s="76"/>
      <c r="R94" s="76"/>
      <c r="S94" s="76"/>
      <c r="T94" s="76"/>
      <c r="U94" s="76"/>
      <c r="V94" s="76"/>
      <c r="W94" s="76"/>
    </row>
    <row r="95" spans="1:23" x14ac:dyDescent="0.25">
      <c r="A95" s="76"/>
      <c r="B95" s="76"/>
      <c r="C95" s="76"/>
      <c r="D95" s="76"/>
      <c r="E95" s="76"/>
      <c r="F95" s="76"/>
      <c r="G95" s="76"/>
      <c r="H95" s="76"/>
      <c r="I95" s="76"/>
      <c r="J95" s="76"/>
      <c r="K95" s="76"/>
      <c r="L95" s="76"/>
      <c r="M95" s="76"/>
      <c r="N95" s="76"/>
      <c r="O95" s="76"/>
      <c r="P95" s="76"/>
      <c r="Q95" s="76"/>
      <c r="R95" s="76"/>
      <c r="S95" s="76"/>
      <c r="T95" s="76"/>
      <c r="U95" s="76"/>
      <c r="V95" s="76"/>
      <c r="W95" s="76"/>
    </row>
  </sheetData>
  <sheetProtection algorithmName="SHA-512" hashValue="uwSuNM+GJK0qujXj6pEhUo6QVtB49gCcvp+DYwvVyN9qcIOGE39qlCiweBM45eA7rVTtbyurTqngMIKCk1+WKw==" saltValue="P372RX/+IotxRB9C3hPkDA==" spinCount="100000" sheet="1" objects="1" scenarios="1"/>
  <dataConsolidate/>
  <mergeCells count="12">
    <mergeCell ref="G7:G8"/>
    <mergeCell ref="H7:H8"/>
    <mergeCell ref="A7:A8"/>
    <mergeCell ref="B7:C7"/>
    <mergeCell ref="D7:D8"/>
    <mergeCell ref="E7:E8"/>
    <mergeCell ref="F7:F8"/>
    <mergeCell ref="B1:F2"/>
    <mergeCell ref="B3:D4"/>
    <mergeCell ref="E3:F4"/>
    <mergeCell ref="G3:G4"/>
    <mergeCell ref="B5:H6"/>
  </mergeCells>
  <conditionalFormatting sqref="H9:H50">
    <cfRule type="containsText" dxfId="3" priority="13" operator="containsText" text="EXTREMO">
      <formula>NOT(ISERROR(SEARCH("EXTREMO",H9)))</formula>
    </cfRule>
    <cfRule type="containsText" dxfId="2" priority="14" operator="containsText" text="ALTO">
      <formula>NOT(ISERROR(SEARCH("ALTO",H9)))</formula>
    </cfRule>
    <cfRule type="containsText" dxfId="1" priority="15" operator="containsText" text="MODERADO">
      <formula>NOT(ISERROR(SEARCH("MODERADO",H9)))</formula>
    </cfRule>
    <cfRule type="containsText" dxfId="0" priority="16" operator="containsText" text="BAJA">
      <formula>NOT(ISERROR(SEARCH("BAJA",H9)))</formula>
    </cfRule>
  </conditionalFormatting>
  <pageMargins left="0.7" right="0.7" top="0.75" bottom="0.75" header="0.3" footer="0.3"/>
  <pageSetup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 DE INFORMACIÓN'!$AI$4:$AI$5</xm:f>
          </x14:formula1>
          <xm:sqref>B9:B50</xm:sqref>
        </x14:dataValidation>
        <x14:dataValidation type="list" allowBlank="1" showInputMessage="1" showErrorMessage="1" xr:uid="{00000000-0002-0000-0500-000001000000}">
          <x14:formula1>
            <xm:f>'TABLAS DE INFORMACIÓN'!$AK$4:$AK$6</xm:f>
          </x14:formula1>
          <xm:sqref>C9:C50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61"/>
  <sheetViews>
    <sheetView topLeftCell="A5" zoomScale="110" zoomScaleNormal="110" workbookViewId="0">
      <selection activeCell="C12" sqref="C12"/>
    </sheetView>
  </sheetViews>
  <sheetFormatPr baseColWidth="10" defaultColWidth="11.42578125" defaultRowHeight="15" x14ac:dyDescent="0.25"/>
  <cols>
    <col min="1" max="1" width="20.42578125" style="172" customWidth="1"/>
    <col min="2" max="3" width="36.140625" style="172" customWidth="1"/>
    <col min="4" max="4" width="22.140625" style="172" customWidth="1"/>
    <col min="5" max="5" width="27.85546875" style="172" customWidth="1"/>
    <col min="6" max="6" width="25.28515625" style="172" bestFit="1" customWidth="1"/>
    <col min="7" max="7" width="28" style="172" customWidth="1"/>
    <col min="8" max="16384" width="11.42578125" style="172"/>
  </cols>
  <sheetData>
    <row r="1" spans="1:25" ht="15" customHeight="1" thickBot="1" x14ac:dyDescent="0.3">
      <c r="A1" s="168"/>
      <c r="B1" s="372" t="s">
        <v>0</v>
      </c>
      <c r="C1" s="373"/>
      <c r="D1" s="464"/>
      <c r="E1" s="465" t="s">
        <v>1</v>
      </c>
      <c r="F1" s="169" t="s">
        <v>2</v>
      </c>
      <c r="G1" s="170" t="s">
        <v>3</v>
      </c>
      <c r="H1" s="171"/>
      <c r="I1" s="168"/>
      <c r="J1" s="168"/>
      <c r="K1" s="168"/>
      <c r="L1" s="168"/>
      <c r="M1" s="168"/>
      <c r="N1" s="168"/>
      <c r="O1" s="168"/>
      <c r="P1" s="168"/>
      <c r="Q1" s="168"/>
      <c r="R1" s="168"/>
      <c r="S1" s="168"/>
      <c r="T1" s="168"/>
      <c r="U1" s="168"/>
      <c r="V1" s="168"/>
      <c r="W1" s="168"/>
      <c r="X1" s="168"/>
      <c r="Y1" s="168"/>
    </row>
    <row r="2" spans="1:25" ht="15.75" customHeight="1" thickBot="1" x14ac:dyDescent="0.3">
      <c r="A2" s="168"/>
      <c r="B2" s="437"/>
      <c r="C2" s="438"/>
      <c r="D2" s="439"/>
      <c r="E2" s="466"/>
      <c r="F2" s="173" t="s">
        <v>4</v>
      </c>
      <c r="G2" s="174"/>
      <c r="H2" s="175"/>
      <c r="I2" s="168"/>
      <c r="J2" s="168"/>
      <c r="K2" s="168"/>
      <c r="L2" s="168"/>
      <c r="M2" s="168"/>
      <c r="N2" s="168"/>
      <c r="O2" s="168"/>
      <c r="P2" s="168"/>
      <c r="Q2" s="168"/>
      <c r="R2" s="168"/>
      <c r="S2" s="168"/>
      <c r="T2" s="168"/>
      <c r="U2" s="168"/>
      <c r="V2" s="168"/>
      <c r="W2" s="168"/>
      <c r="X2" s="168"/>
      <c r="Y2" s="168"/>
    </row>
    <row r="3" spans="1:25" x14ac:dyDescent="0.25">
      <c r="A3" s="168"/>
      <c r="B3" s="437" t="s">
        <v>5</v>
      </c>
      <c r="C3" s="438"/>
      <c r="D3" s="439"/>
      <c r="E3" s="465" t="s">
        <v>6</v>
      </c>
      <c r="F3" s="468" t="s">
        <v>7</v>
      </c>
      <c r="G3" s="470">
        <v>42713</v>
      </c>
      <c r="H3" s="175"/>
      <c r="I3" s="168"/>
      <c r="J3" s="168"/>
      <c r="K3" s="168"/>
      <c r="L3" s="168"/>
      <c r="M3" s="168"/>
      <c r="N3" s="168"/>
      <c r="O3" s="168"/>
      <c r="P3" s="168"/>
      <c r="Q3" s="168"/>
      <c r="R3" s="168"/>
      <c r="S3" s="168"/>
      <c r="T3" s="168"/>
      <c r="U3" s="168"/>
      <c r="V3" s="168"/>
      <c r="W3" s="168"/>
      <c r="X3" s="168"/>
      <c r="Y3" s="168"/>
    </row>
    <row r="4" spans="1:25" ht="15" customHeight="1" thickBot="1" x14ac:dyDescent="0.3">
      <c r="A4" s="168"/>
      <c r="B4" s="374"/>
      <c r="C4" s="375"/>
      <c r="D4" s="467"/>
      <c r="E4" s="466"/>
      <c r="F4" s="469"/>
      <c r="G4" s="466"/>
      <c r="H4" s="175"/>
      <c r="I4" s="168"/>
      <c r="J4" s="168"/>
      <c r="K4" s="168"/>
      <c r="L4" s="168"/>
      <c r="M4" s="168"/>
      <c r="N4" s="168"/>
      <c r="O4" s="168"/>
      <c r="P4" s="168"/>
      <c r="Q4" s="168"/>
      <c r="R4" s="168"/>
      <c r="S4" s="168"/>
      <c r="T4" s="168"/>
      <c r="U4" s="168"/>
      <c r="V4" s="168"/>
      <c r="W4" s="168"/>
      <c r="X4" s="168"/>
      <c r="Y4" s="168"/>
    </row>
    <row r="5" spans="1:25" ht="15.75" customHeight="1" thickTop="1" x14ac:dyDescent="0.25">
      <c r="A5" s="176"/>
      <c r="B5" s="454" t="s">
        <v>565</v>
      </c>
      <c r="C5" s="455"/>
      <c r="D5" s="455"/>
      <c r="E5" s="455"/>
      <c r="F5" s="456"/>
      <c r="G5" s="457"/>
      <c r="H5" s="175"/>
      <c r="I5" s="168"/>
      <c r="J5" s="168"/>
      <c r="K5" s="168"/>
      <c r="L5" s="168"/>
      <c r="M5" s="168"/>
      <c r="N5" s="168"/>
      <c r="O5" s="168"/>
      <c r="P5" s="168"/>
      <c r="Q5" s="168"/>
      <c r="R5" s="168"/>
      <c r="S5" s="168"/>
      <c r="T5" s="168"/>
      <c r="U5" s="168"/>
      <c r="V5" s="168"/>
      <c r="W5" s="168"/>
      <c r="X5" s="168"/>
      <c r="Y5" s="168"/>
    </row>
    <row r="6" spans="1:25" ht="15.75" customHeight="1" thickBot="1" x14ac:dyDescent="0.3">
      <c r="A6" s="176"/>
      <c r="B6" s="458"/>
      <c r="C6" s="459"/>
      <c r="D6" s="459"/>
      <c r="E6" s="459"/>
      <c r="F6" s="459"/>
      <c r="G6" s="460"/>
      <c r="H6" s="168"/>
      <c r="I6" s="168"/>
      <c r="J6" s="168"/>
      <c r="K6" s="168"/>
      <c r="L6" s="168"/>
      <c r="M6" s="168"/>
      <c r="N6" s="168"/>
      <c r="O6" s="168"/>
      <c r="P6" s="168"/>
      <c r="Q6" s="168"/>
      <c r="R6" s="168"/>
      <c r="S6" s="168"/>
      <c r="T6" s="168"/>
      <c r="U6" s="168"/>
      <c r="V6" s="168"/>
      <c r="W6" s="168"/>
      <c r="X6" s="168"/>
      <c r="Y6" s="168"/>
    </row>
    <row r="7" spans="1:25" ht="15.75" thickBot="1" x14ac:dyDescent="0.3">
      <c r="A7" s="176"/>
      <c r="B7" s="461" t="s">
        <v>566</v>
      </c>
      <c r="C7" s="462"/>
      <c r="D7" s="462"/>
      <c r="E7" s="463"/>
      <c r="F7" s="461" t="s">
        <v>567</v>
      </c>
      <c r="G7" s="463"/>
      <c r="H7" s="168"/>
      <c r="I7" s="168"/>
      <c r="J7" s="168"/>
      <c r="K7" s="168"/>
      <c r="L7" s="168"/>
      <c r="M7" s="168"/>
      <c r="N7" s="168"/>
      <c r="O7" s="168"/>
      <c r="P7" s="168"/>
      <c r="Q7" s="168"/>
      <c r="R7" s="168"/>
      <c r="S7" s="168"/>
      <c r="T7" s="168"/>
      <c r="U7" s="168"/>
      <c r="V7" s="168"/>
      <c r="W7" s="168"/>
      <c r="X7" s="168"/>
      <c r="Y7" s="168"/>
    </row>
    <row r="8" spans="1:25" ht="15.75" thickBot="1" x14ac:dyDescent="0.3">
      <c r="A8" s="177" t="s">
        <v>10</v>
      </c>
      <c r="B8" s="178" t="s">
        <v>317</v>
      </c>
      <c r="C8" s="178" t="s">
        <v>568</v>
      </c>
      <c r="D8" s="177" t="s">
        <v>327</v>
      </c>
      <c r="E8" s="177" t="s">
        <v>569</v>
      </c>
      <c r="F8" s="177" t="s">
        <v>570</v>
      </c>
      <c r="G8" s="177" t="s">
        <v>571</v>
      </c>
      <c r="H8" s="168"/>
      <c r="I8" s="168"/>
      <c r="J8" s="168"/>
      <c r="K8" s="168"/>
      <c r="L8" s="168"/>
      <c r="M8" s="168"/>
      <c r="N8" s="168"/>
      <c r="O8" s="168"/>
      <c r="P8" s="168"/>
      <c r="Q8" s="168"/>
      <c r="R8" s="168"/>
      <c r="S8" s="168"/>
      <c r="T8" s="168"/>
      <c r="U8" s="168"/>
      <c r="V8" s="168"/>
      <c r="W8" s="168"/>
      <c r="X8" s="168"/>
      <c r="Y8" s="168"/>
    </row>
    <row r="9" spans="1:25" x14ac:dyDescent="0.25">
      <c r="A9" s="170">
        <v>1</v>
      </c>
      <c r="B9" s="196"/>
      <c r="C9" s="197"/>
      <c r="D9" s="197"/>
      <c r="E9" s="197"/>
      <c r="F9" s="198"/>
      <c r="G9" s="199"/>
      <c r="H9" s="168"/>
      <c r="I9" s="168"/>
      <c r="J9" s="168"/>
      <c r="K9" s="168"/>
      <c r="L9" s="168"/>
      <c r="M9" s="168"/>
      <c r="N9" s="168"/>
      <c r="O9" s="168"/>
      <c r="P9" s="168"/>
      <c r="Q9" s="168"/>
      <c r="R9" s="168"/>
      <c r="S9" s="168"/>
      <c r="T9" s="168"/>
      <c r="U9" s="168"/>
      <c r="V9" s="168"/>
      <c r="W9" s="168"/>
      <c r="X9" s="168"/>
      <c r="Y9" s="168"/>
    </row>
    <row r="10" spans="1:25" x14ac:dyDescent="0.25">
      <c r="A10" s="179">
        <v>2</v>
      </c>
      <c r="B10" s="200"/>
      <c r="C10" s="176"/>
      <c r="D10" s="176"/>
      <c r="E10" s="176"/>
      <c r="F10" s="176"/>
      <c r="G10" s="180"/>
      <c r="H10" s="168"/>
      <c r="I10" s="168"/>
      <c r="J10" s="168"/>
      <c r="K10" s="168"/>
      <c r="L10" s="168"/>
      <c r="M10" s="168"/>
      <c r="N10" s="168"/>
      <c r="O10" s="168"/>
      <c r="P10" s="168"/>
      <c r="Q10" s="168"/>
      <c r="R10" s="168"/>
      <c r="S10" s="168"/>
      <c r="T10" s="168"/>
      <c r="U10" s="168"/>
      <c r="V10" s="168"/>
      <c r="W10" s="168"/>
      <c r="X10" s="168"/>
      <c r="Y10" s="168"/>
    </row>
    <row r="11" spans="1:25" x14ac:dyDescent="0.25">
      <c r="A11" s="179">
        <v>3</v>
      </c>
      <c r="B11" s="200"/>
      <c r="C11" s="176"/>
      <c r="D11" s="176"/>
      <c r="E11" s="176"/>
      <c r="F11" s="176"/>
      <c r="G11" s="180"/>
      <c r="H11" s="168"/>
      <c r="I11" s="168"/>
      <c r="J11" s="168"/>
      <c r="K11" s="168"/>
      <c r="L11" s="168"/>
      <c r="M11" s="168"/>
      <c r="N11" s="168"/>
      <c r="O11" s="168"/>
      <c r="P11" s="168"/>
      <c r="Q11" s="168"/>
      <c r="R11" s="168"/>
      <c r="S11" s="168"/>
      <c r="T11" s="168"/>
      <c r="U11" s="168"/>
      <c r="V11" s="168"/>
      <c r="W11" s="168"/>
      <c r="X11" s="168"/>
      <c r="Y11" s="168"/>
    </row>
    <row r="12" spans="1:25" x14ac:dyDescent="0.25">
      <c r="A12" s="179">
        <v>4</v>
      </c>
      <c r="B12" s="200"/>
      <c r="C12" s="176"/>
      <c r="D12" s="176"/>
      <c r="E12" s="176"/>
      <c r="F12" s="176"/>
      <c r="G12" s="180"/>
      <c r="H12" s="168"/>
      <c r="I12" s="168"/>
      <c r="J12" s="168"/>
      <c r="K12" s="168"/>
      <c r="L12" s="168"/>
      <c r="M12" s="168"/>
      <c r="N12" s="168"/>
      <c r="O12" s="168"/>
      <c r="P12" s="168"/>
      <c r="Q12" s="168"/>
      <c r="R12" s="168"/>
      <c r="S12" s="168"/>
      <c r="T12" s="168"/>
      <c r="U12" s="168"/>
      <c r="V12" s="168"/>
      <c r="W12" s="168"/>
      <c r="X12" s="168"/>
      <c r="Y12" s="168"/>
    </row>
    <row r="13" spans="1:25" x14ac:dyDescent="0.25">
      <c r="A13" s="179">
        <v>5</v>
      </c>
      <c r="B13" s="200"/>
      <c r="C13" s="176"/>
      <c r="D13" s="176"/>
      <c r="E13" s="176"/>
      <c r="F13" s="176"/>
      <c r="G13" s="180"/>
      <c r="H13" s="168"/>
      <c r="I13" s="168"/>
      <c r="J13" s="168"/>
      <c r="K13" s="168"/>
      <c r="L13" s="168"/>
      <c r="M13" s="168"/>
      <c r="N13" s="168"/>
      <c r="O13" s="168"/>
      <c r="P13" s="168"/>
      <c r="Q13" s="168"/>
      <c r="R13" s="168"/>
      <c r="S13" s="168"/>
      <c r="T13" s="168"/>
      <c r="U13" s="168"/>
      <c r="V13" s="168"/>
      <c r="W13" s="168"/>
      <c r="X13" s="168"/>
      <c r="Y13" s="168"/>
    </row>
    <row r="14" spans="1:25" x14ac:dyDescent="0.25">
      <c r="A14" s="179">
        <v>6</v>
      </c>
      <c r="B14" s="200"/>
      <c r="C14" s="176"/>
      <c r="D14" s="176"/>
      <c r="E14" s="176"/>
      <c r="F14" s="176"/>
      <c r="G14" s="180"/>
      <c r="H14" s="168"/>
      <c r="I14" s="168"/>
      <c r="J14" s="168"/>
      <c r="K14" s="168"/>
      <c r="L14" s="168"/>
      <c r="M14" s="168"/>
      <c r="N14" s="168"/>
      <c r="O14" s="168"/>
      <c r="P14" s="168"/>
      <c r="Q14" s="168"/>
      <c r="R14" s="168"/>
      <c r="S14" s="168"/>
      <c r="T14" s="168"/>
      <c r="U14" s="168"/>
      <c r="V14" s="168"/>
      <c r="W14" s="168"/>
      <c r="X14" s="168"/>
      <c r="Y14" s="168"/>
    </row>
    <row r="15" spans="1:25" x14ac:dyDescent="0.25">
      <c r="A15" s="179">
        <v>7</v>
      </c>
      <c r="B15" s="200"/>
      <c r="C15" s="176"/>
      <c r="D15" s="176"/>
      <c r="E15" s="176"/>
      <c r="F15" s="176"/>
      <c r="G15" s="180"/>
      <c r="H15" s="168"/>
      <c r="I15" s="168"/>
      <c r="J15" s="168"/>
      <c r="K15" s="168"/>
      <c r="L15" s="168"/>
      <c r="M15" s="168"/>
      <c r="N15" s="168"/>
      <c r="O15" s="168"/>
      <c r="P15" s="168"/>
      <c r="Q15" s="168"/>
      <c r="R15" s="168"/>
      <c r="S15" s="168"/>
      <c r="T15" s="168"/>
      <c r="U15" s="168"/>
      <c r="V15" s="168"/>
      <c r="W15" s="168"/>
      <c r="X15" s="168"/>
      <c r="Y15" s="168"/>
    </row>
    <row r="16" spans="1:25" x14ac:dyDescent="0.25">
      <c r="A16" s="179">
        <v>8</v>
      </c>
      <c r="B16" s="200"/>
      <c r="C16" s="176"/>
      <c r="D16" s="176"/>
      <c r="E16" s="176"/>
      <c r="F16" s="176"/>
      <c r="G16" s="180"/>
      <c r="H16" s="168"/>
      <c r="I16" s="168"/>
      <c r="J16" s="168"/>
      <c r="K16" s="168"/>
      <c r="L16" s="168"/>
      <c r="M16" s="168"/>
      <c r="N16" s="168"/>
      <c r="O16" s="168"/>
      <c r="P16" s="168"/>
      <c r="Q16" s="168"/>
      <c r="R16" s="168"/>
      <c r="S16" s="168"/>
      <c r="T16" s="168"/>
      <c r="U16" s="168"/>
      <c r="V16" s="168"/>
      <c r="W16" s="168"/>
      <c r="X16" s="168"/>
      <c r="Y16" s="168"/>
    </row>
    <row r="17" spans="1:25" x14ac:dyDescent="0.25">
      <c r="A17" s="179">
        <v>9</v>
      </c>
      <c r="B17" s="200"/>
      <c r="C17" s="176"/>
      <c r="D17" s="176"/>
      <c r="E17" s="176"/>
      <c r="F17" s="176"/>
      <c r="G17" s="180"/>
      <c r="H17" s="168"/>
      <c r="I17" s="168"/>
      <c r="J17" s="168"/>
      <c r="K17" s="168"/>
      <c r="L17" s="168"/>
      <c r="M17" s="168"/>
      <c r="N17" s="168"/>
      <c r="O17" s="168"/>
      <c r="P17" s="168"/>
      <c r="Q17" s="168"/>
      <c r="R17" s="168"/>
      <c r="S17" s="168"/>
      <c r="T17" s="168"/>
      <c r="U17" s="168"/>
      <c r="V17" s="168"/>
      <c r="W17" s="168"/>
      <c r="X17" s="168"/>
      <c r="Y17" s="168"/>
    </row>
    <row r="18" spans="1:25" x14ac:dyDescent="0.25">
      <c r="A18" s="179">
        <v>10</v>
      </c>
      <c r="B18" s="200"/>
      <c r="C18" s="176"/>
      <c r="D18" s="176"/>
      <c r="E18" s="176"/>
      <c r="F18" s="176"/>
      <c r="G18" s="180"/>
      <c r="H18" s="168"/>
      <c r="I18" s="168"/>
      <c r="J18" s="168"/>
      <c r="K18" s="168"/>
      <c r="L18" s="168"/>
      <c r="M18" s="168"/>
      <c r="N18" s="168"/>
      <c r="O18" s="168"/>
      <c r="P18" s="168"/>
      <c r="Q18" s="168"/>
      <c r="R18" s="168"/>
      <c r="S18" s="168"/>
      <c r="T18" s="168"/>
      <c r="U18" s="168"/>
      <c r="V18" s="168"/>
      <c r="W18" s="168"/>
      <c r="X18" s="168"/>
      <c r="Y18" s="168"/>
    </row>
    <row r="19" spans="1:25" x14ac:dyDescent="0.25">
      <c r="A19" s="179">
        <v>11</v>
      </c>
      <c r="B19" s="200"/>
      <c r="C19" s="176"/>
      <c r="D19" s="176"/>
      <c r="E19" s="176"/>
      <c r="F19" s="176"/>
      <c r="G19" s="180"/>
      <c r="H19" s="168"/>
      <c r="I19" s="168"/>
      <c r="J19" s="168"/>
      <c r="K19" s="168"/>
      <c r="L19" s="168"/>
      <c r="M19" s="168"/>
      <c r="N19" s="168"/>
      <c r="O19" s="168"/>
      <c r="P19" s="168"/>
      <c r="Q19" s="168"/>
      <c r="R19" s="168"/>
      <c r="S19" s="168"/>
      <c r="T19" s="168"/>
      <c r="U19" s="168"/>
      <c r="V19" s="168"/>
      <c r="W19" s="168"/>
      <c r="X19" s="168"/>
      <c r="Y19" s="168"/>
    </row>
    <row r="20" spans="1:25" x14ac:dyDescent="0.25">
      <c r="A20" s="179">
        <v>12</v>
      </c>
      <c r="B20" s="200"/>
      <c r="C20" s="176"/>
      <c r="D20" s="176"/>
      <c r="E20" s="176"/>
      <c r="F20" s="176"/>
      <c r="G20" s="180"/>
      <c r="H20" s="168"/>
      <c r="I20" s="168"/>
      <c r="J20" s="168"/>
      <c r="K20" s="168"/>
      <c r="L20" s="168"/>
      <c r="M20" s="168"/>
      <c r="N20" s="168"/>
      <c r="O20" s="168"/>
      <c r="P20" s="168"/>
      <c r="Q20" s="168"/>
      <c r="R20" s="168"/>
      <c r="S20" s="168"/>
      <c r="T20" s="168"/>
      <c r="U20" s="168"/>
      <c r="V20" s="168"/>
      <c r="W20" s="168"/>
      <c r="X20" s="168"/>
      <c r="Y20" s="168"/>
    </row>
    <row r="21" spans="1:25" x14ac:dyDescent="0.25">
      <c r="A21" s="179">
        <v>13</v>
      </c>
      <c r="B21" s="200"/>
      <c r="C21" s="176"/>
      <c r="D21" s="176"/>
      <c r="E21" s="176"/>
      <c r="F21" s="176"/>
      <c r="G21" s="180"/>
      <c r="H21" s="168"/>
      <c r="I21" s="168"/>
      <c r="J21" s="168"/>
      <c r="K21" s="168"/>
      <c r="L21" s="168"/>
      <c r="M21" s="168"/>
      <c r="N21" s="168"/>
      <c r="O21" s="168"/>
      <c r="P21" s="168"/>
      <c r="Q21" s="168"/>
      <c r="R21" s="168"/>
      <c r="S21" s="168"/>
      <c r="T21" s="168"/>
      <c r="U21" s="168"/>
      <c r="V21" s="168"/>
      <c r="W21" s="168"/>
      <c r="X21" s="168"/>
      <c r="Y21" s="168"/>
    </row>
    <row r="22" spans="1:25" x14ac:dyDescent="0.25">
      <c r="A22" s="179">
        <v>14</v>
      </c>
      <c r="B22" s="200"/>
      <c r="C22" s="176"/>
      <c r="D22" s="176"/>
      <c r="E22" s="176"/>
      <c r="F22" s="176"/>
      <c r="G22" s="180"/>
      <c r="H22" s="168"/>
      <c r="I22" s="168"/>
      <c r="J22" s="168"/>
      <c r="K22" s="168"/>
      <c r="L22" s="168"/>
      <c r="M22" s="168"/>
      <c r="N22" s="168"/>
      <c r="O22" s="168"/>
      <c r="P22" s="168"/>
      <c r="Q22" s="168"/>
      <c r="R22" s="168"/>
      <c r="S22" s="168"/>
      <c r="T22" s="168"/>
      <c r="U22" s="168"/>
      <c r="V22" s="168"/>
      <c r="W22" s="168"/>
      <c r="X22" s="168"/>
      <c r="Y22" s="168"/>
    </row>
    <row r="23" spans="1:25" x14ac:dyDescent="0.25">
      <c r="A23" s="179">
        <v>15</v>
      </c>
      <c r="B23" s="200"/>
      <c r="C23" s="176"/>
      <c r="D23" s="176"/>
      <c r="E23" s="176"/>
      <c r="F23" s="176"/>
      <c r="G23" s="180"/>
      <c r="H23" s="168"/>
      <c r="I23" s="168"/>
      <c r="J23" s="168"/>
      <c r="K23" s="168"/>
      <c r="L23" s="168"/>
      <c r="M23" s="168"/>
      <c r="N23" s="168"/>
      <c r="O23" s="168"/>
      <c r="P23" s="168"/>
      <c r="Q23" s="168"/>
      <c r="R23" s="168"/>
      <c r="S23" s="168"/>
      <c r="T23" s="168"/>
      <c r="U23" s="168"/>
      <c r="V23" s="168"/>
      <c r="W23" s="168"/>
      <c r="X23" s="168"/>
      <c r="Y23" s="168"/>
    </row>
    <row r="24" spans="1:25" ht="15.75" thickBot="1" x14ac:dyDescent="0.3">
      <c r="A24" s="181">
        <v>16</v>
      </c>
      <c r="B24" s="182"/>
      <c r="C24" s="183"/>
      <c r="D24" s="183"/>
      <c r="E24" s="183"/>
      <c r="F24" s="183"/>
      <c r="G24" s="184"/>
      <c r="H24" s="168"/>
      <c r="I24" s="168"/>
      <c r="J24" s="168"/>
      <c r="K24" s="168"/>
      <c r="L24" s="168"/>
      <c r="M24" s="168"/>
      <c r="N24" s="168"/>
      <c r="O24" s="168"/>
      <c r="P24" s="168"/>
      <c r="Q24" s="168"/>
      <c r="R24" s="168"/>
      <c r="S24" s="168"/>
      <c r="T24" s="168"/>
      <c r="U24" s="168"/>
      <c r="V24" s="168"/>
      <c r="W24" s="168"/>
      <c r="X24" s="168"/>
      <c r="Y24" s="168"/>
    </row>
    <row r="25" spans="1:25" x14ac:dyDescent="0.25">
      <c r="A25" s="168"/>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row>
    <row r="26" spans="1:25" x14ac:dyDescent="0.25">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row>
    <row r="27" spans="1:25" x14ac:dyDescent="0.25">
      <c r="A27" s="168"/>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row>
    <row r="28" spans="1:25" x14ac:dyDescent="0.25">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row>
    <row r="29" spans="1:25" x14ac:dyDescent="0.25">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row>
    <row r="30" spans="1:25" x14ac:dyDescent="0.25">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row>
    <row r="31" spans="1:25" x14ac:dyDescent="0.25">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row>
    <row r="32" spans="1:25" x14ac:dyDescent="0.25">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row>
    <row r="33" spans="1:25" x14ac:dyDescent="0.25">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row>
    <row r="34" spans="1:25" x14ac:dyDescent="0.2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row>
    <row r="35" spans="1:25" x14ac:dyDescent="0.25">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row>
    <row r="36" spans="1:25" x14ac:dyDescent="0.25">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row>
    <row r="37" spans="1:25" x14ac:dyDescent="0.25">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row>
    <row r="38" spans="1:25" x14ac:dyDescent="0.25">
      <c r="A38" s="168"/>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row>
    <row r="39" spans="1:25" x14ac:dyDescent="0.25">
      <c r="A39" s="168"/>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row>
    <row r="40" spans="1:25" x14ac:dyDescent="0.25">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row>
    <row r="41" spans="1:25" x14ac:dyDescent="0.25">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row>
    <row r="42" spans="1:25" x14ac:dyDescent="0.25">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row>
    <row r="43" spans="1:25" x14ac:dyDescent="0.25">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row>
    <row r="44" spans="1:25" x14ac:dyDescent="0.25">
      <c r="A44" s="168"/>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row>
    <row r="45" spans="1:25" x14ac:dyDescent="0.25">
      <c r="A45" s="168"/>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row>
    <row r="46" spans="1:25" x14ac:dyDescent="0.25">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row>
    <row r="47" spans="1:25" x14ac:dyDescent="0.25">
      <c r="A47" s="168"/>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row>
    <row r="48" spans="1:25" x14ac:dyDescent="0.25">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row>
    <row r="49" spans="1:25" x14ac:dyDescent="0.25">
      <c r="A49" s="168"/>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row>
    <row r="50" spans="1:25" x14ac:dyDescent="0.25">
      <c r="A50" s="168"/>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row>
    <row r="51" spans="1:25" x14ac:dyDescent="0.25">
      <c r="A51" s="168"/>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row>
    <row r="52" spans="1:25" x14ac:dyDescent="0.25">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row>
    <row r="53" spans="1:25" x14ac:dyDescent="0.25">
      <c r="A53" s="168"/>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row>
    <row r="54" spans="1:25" x14ac:dyDescent="0.25">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row>
    <row r="55" spans="1:25" x14ac:dyDescent="0.25">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row>
    <row r="56" spans="1:25" x14ac:dyDescent="0.25">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row>
    <row r="57" spans="1:25" x14ac:dyDescent="0.25">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row>
    <row r="58" spans="1:25" x14ac:dyDescent="0.25">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row>
    <row r="59" spans="1:25" x14ac:dyDescent="0.25">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row>
    <row r="60" spans="1:25" x14ac:dyDescent="0.25">
      <c r="A60" s="168"/>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row>
    <row r="61" spans="1:25" x14ac:dyDescent="0.25">
      <c r="A61" s="168"/>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row>
    <row r="62" spans="1:25" x14ac:dyDescent="0.25">
      <c r="A62" s="168"/>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row>
    <row r="63" spans="1:25" x14ac:dyDescent="0.25">
      <c r="A63" s="168"/>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row>
    <row r="64" spans="1:25" x14ac:dyDescent="0.25">
      <c r="A64" s="168"/>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row>
    <row r="65" spans="1:25" x14ac:dyDescent="0.25">
      <c r="A65" s="168"/>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row>
    <row r="66" spans="1:25" x14ac:dyDescent="0.25">
      <c r="A66" s="168"/>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row>
    <row r="67" spans="1:25" x14ac:dyDescent="0.25">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row>
    <row r="68" spans="1:25" x14ac:dyDescent="0.25">
      <c r="A68" s="168"/>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row>
    <row r="69" spans="1:25" x14ac:dyDescent="0.25">
      <c r="A69" s="168"/>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row>
    <row r="70" spans="1:25" x14ac:dyDescent="0.25">
      <c r="A70" s="168"/>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row>
    <row r="71" spans="1:25" x14ac:dyDescent="0.25">
      <c r="A71" s="168"/>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row>
    <row r="72" spans="1:25" x14ac:dyDescent="0.25">
      <c r="A72" s="168"/>
      <c r="B72" s="168"/>
      <c r="C72" s="168"/>
      <c r="D72" s="168"/>
      <c r="E72" s="168"/>
      <c r="F72" s="168"/>
      <c r="G72" s="168"/>
      <c r="H72" s="168"/>
      <c r="I72" s="168"/>
      <c r="J72" s="168"/>
      <c r="K72" s="168"/>
      <c r="L72" s="168"/>
      <c r="M72" s="168"/>
      <c r="N72" s="168"/>
      <c r="O72" s="168"/>
      <c r="P72" s="168"/>
      <c r="Q72" s="168"/>
      <c r="R72" s="168"/>
      <c r="S72" s="168"/>
      <c r="T72" s="168"/>
      <c r="U72" s="168"/>
      <c r="V72" s="168"/>
      <c r="W72" s="168"/>
      <c r="X72" s="168"/>
      <c r="Y72" s="168"/>
    </row>
    <row r="73" spans="1:25" x14ac:dyDescent="0.25">
      <c r="A73" s="168"/>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row>
    <row r="74" spans="1:25" x14ac:dyDescent="0.25">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row>
    <row r="75" spans="1:25" x14ac:dyDescent="0.25">
      <c r="A75" s="168"/>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row>
    <row r="76" spans="1:25" x14ac:dyDescent="0.25">
      <c r="A76" s="168"/>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row>
    <row r="77" spans="1:25" x14ac:dyDescent="0.25">
      <c r="A77" s="168"/>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row>
    <row r="78" spans="1:25" x14ac:dyDescent="0.25">
      <c r="A78" s="168"/>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row>
    <row r="79" spans="1:25" x14ac:dyDescent="0.25">
      <c r="A79" s="168"/>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row>
    <row r="80" spans="1:25" x14ac:dyDescent="0.25">
      <c r="A80" s="168"/>
      <c r="B80" s="168"/>
      <c r="C80" s="168"/>
      <c r="D80" s="168"/>
      <c r="E80" s="168"/>
      <c r="F80" s="168"/>
      <c r="G80" s="168"/>
      <c r="H80" s="168"/>
      <c r="I80" s="168"/>
      <c r="J80" s="168"/>
      <c r="K80" s="168"/>
      <c r="L80" s="168"/>
      <c r="M80" s="168"/>
      <c r="N80" s="168"/>
      <c r="O80" s="168"/>
      <c r="P80" s="168"/>
      <c r="Q80" s="168"/>
      <c r="R80" s="168"/>
      <c r="S80" s="168"/>
      <c r="T80" s="168"/>
      <c r="U80" s="168"/>
      <c r="V80" s="168"/>
      <c r="W80" s="168"/>
      <c r="X80" s="168"/>
      <c r="Y80" s="168"/>
    </row>
    <row r="81" spans="1:25" x14ac:dyDescent="0.25">
      <c r="A81" s="168"/>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row>
    <row r="82" spans="1:25" x14ac:dyDescent="0.25">
      <c r="A82" s="168"/>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row>
    <row r="83" spans="1:25" x14ac:dyDescent="0.25">
      <c r="A83" s="168"/>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row>
    <row r="84" spans="1:25" x14ac:dyDescent="0.25">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row>
    <row r="85" spans="1:25" x14ac:dyDescent="0.25">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row>
    <row r="86" spans="1:25" x14ac:dyDescent="0.25">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row>
    <row r="87" spans="1:25" x14ac:dyDescent="0.25">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row>
    <row r="88" spans="1:25" x14ac:dyDescent="0.25">
      <c r="A88" s="168"/>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row>
    <row r="89" spans="1:25" x14ac:dyDescent="0.25">
      <c r="A89" s="168"/>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row>
    <row r="90" spans="1:25" x14ac:dyDescent="0.25">
      <c r="A90" s="168"/>
      <c r="B90" s="168"/>
      <c r="C90" s="168"/>
      <c r="D90" s="168"/>
      <c r="E90" s="168"/>
      <c r="F90" s="168"/>
      <c r="G90" s="168"/>
      <c r="H90" s="168"/>
      <c r="I90" s="168"/>
      <c r="J90" s="168"/>
      <c r="K90" s="168"/>
      <c r="L90" s="168"/>
      <c r="M90" s="168"/>
      <c r="N90" s="168"/>
      <c r="O90" s="168"/>
      <c r="P90" s="168"/>
      <c r="Q90" s="168"/>
      <c r="R90" s="168"/>
      <c r="S90" s="168"/>
      <c r="T90" s="168"/>
      <c r="U90" s="168"/>
      <c r="V90" s="168"/>
      <c r="W90" s="168"/>
      <c r="X90" s="168"/>
      <c r="Y90" s="168"/>
    </row>
    <row r="91" spans="1:25" x14ac:dyDescent="0.25">
      <c r="A91" s="168"/>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row>
    <row r="92" spans="1:25" x14ac:dyDescent="0.25">
      <c r="A92" s="168"/>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row>
    <row r="93" spans="1:25" x14ac:dyDescent="0.25">
      <c r="A93" s="168"/>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row>
    <row r="94" spans="1:25" x14ac:dyDescent="0.25">
      <c r="A94" s="168"/>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row>
    <row r="95" spans="1:25" x14ac:dyDescent="0.25">
      <c r="A95" s="168"/>
      <c r="B95" s="168"/>
      <c r="C95" s="168"/>
      <c r="D95" s="168"/>
      <c r="E95" s="168"/>
      <c r="F95" s="168"/>
      <c r="G95" s="168"/>
      <c r="H95" s="168"/>
      <c r="I95" s="168"/>
      <c r="J95" s="168"/>
      <c r="K95" s="168"/>
      <c r="L95" s="168"/>
      <c r="M95" s="168"/>
      <c r="N95" s="168"/>
      <c r="O95" s="168"/>
      <c r="P95" s="168"/>
      <c r="Q95" s="168"/>
      <c r="R95" s="168"/>
      <c r="S95" s="168"/>
      <c r="T95" s="168"/>
      <c r="U95" s="168"/>
      <c r="V95" s="168"/>
      <c r="W95" s="168"/>
      <c r="X95" s="168"/>
      <c r="Y95" s="168"/>
    </row>
    <row r="96" spans="1:25" x14ac:dyDescent="0.25">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row>
    <row r="97" spans="1:25" x14ac:dyDescent="0.25">
      <c r="A97" s="168"/>
      <c r="B97" s="168"/>
      <c r="C97" s="168"/>
      <c r="D97" s="168"/>
      <c r="E97" s="168"/>
      <c r="F97" s="168"/>
      <c r="G97" s="168"/>
      <c r="H97" s="168"/>
      <c r="I97" s="168"/>
      <c r="J97" s="168"/>
      <c r="K97" s="168"/>
      <c r="L97" s="168"/>
      <c r="M97" s="168"/>
      <c r="N97" s="168"/>
      <c r="O97" s="168"/>
      <c r="P97" s="168"/>
      <c r="Q97" s="168"/>
      <c r="R97" s="168"/>
      <c r="S97" s="168"/>
      <c r="T97" s="168"/>
      <c r="U97" s="168"/>
      <c r="V97" s="168"/>
      <c r="W97" s="168"/>
      <c r="X97" s="168"/>
      <c r="Y97" s="168"/>
    </row>
    <row r="98" spans="1:25" x14ac:dyDescent="0.25">
      <c r="A98" s="168"/>
      <c r="B98" s="168"/>
      <c r="C98" s="168"/>
      <c r="D98" s="168"/>
      <c r="E98" s="168"/>
      <c r="F98" s="168"/>
      <c r="G98" s="168"/>
      <c r="H98" s="168"/>
      <c r="I98" s="168"/>
      <c r="J98" s="168"/>
      <c r="K98" s="168"/>
      <c r="L98" s="168"/>
      <c r="M98" s="168"/>
      <c r="N98" s="168"/>
      <c r="O98" s="168"/>
      <c r="P98" s="168"/>
      <c r="Q98" s="168"/>
      <c r="R98" s="168"/>
      <c r="S98" s="168"/>
      <c r="T98" s="168"/>
      <c r="U98" s="168"/>
      <c r="V98" s="168"/>
      <c r="W98" s="168"/>
      <c r="X98" s="168"/>
      <c r="Y98" s="168"/>
    </row>
    <row r="99" spans="1:25" x14ac:dyDescent="0.25">
      <c r="A99" s="168"/>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row>
    <row r="100" spans="1:25" x14ac:dyDescent="0.25">
      <c r="A100" s="168"/>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row>
    <row r="101" spans="1:25" x14ac:dyDescent="0.25">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row>
    <row r="102" spans="1:25" x14ac:dyDescent="0.25">
      <c r="A102" s="168"/>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row>
    <row r="103" spans="1:25" x14ac:dyDescent="0.25">
      <c r="A103" s="168"/>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row>
    <row r="104" spans="1:25" x14ac:dyDescent="0.25">
      <c r="A104" s="168"/>
      <c r="B104" s="168"/>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row>
    <row r="105" spans="1:25" x14ac:dyDescent="0.25">
      <c r="A105" s="168"/>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row>
    <row r="106" spans="1:25" x14ac:dyDescent="0.25">
      <c r="A106" s="168"/>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row>
    <row r="107" spans="1:25" x14ac:dyDescent="0.25">
      <c r="A107" s="168"/>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row>
    <row r="108" spans="1:25" x14ac:dyDescent="0.25">
      <c r="A108" s="168"/>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row>
    <row r="109" spans="1:25" x14ac:dyDescent="0.25">
      <c r="A109" s="168"/>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row>
    <row r="110" spans="1:25" x14ac:dyDescent="0.25">
      <c r="A110" s="168"/>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row>
    <row r="111" spans="1:25" x14ac:dyDescent="0.25">
      <c r="A111" s="168"/>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row>
    <row r="112" spans="1:25" x14ac:dyDescent="0.25">
      <c r="A112" s="168"/>
      <c r="B112" s="168"/>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row>
    <row r="113" spans="1:25" x14ac:dyDescent="0.25">
      <c r="A113" s="168"/>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row>
    <row r="114" spans="1:25" x14ac:dyDescent="0.25">
      <c r="A114" s="168"/>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row>
    <row r="115" spans="1:25" x14ac:dyDescent="0.25">
      <c r="A115" s="168"/>
      <c r="B115" s="168"/>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row>
    <row r="116" spans="1:25" x14ac:dyDescent="0.25">
      <c r="A116" s="168"/>
      <c r="B116" s="168"/>
      <c r="C116" s="168"/>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row>
    <row r="117" spans="1:25" x14ac:dyDescent="0.25">
      <c r="A117" s="168"/>
      <c r="B117" s="168"/>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row>
    <row r="118" spans="1:25" x14ac:dyDescent="0.25">
      <c r="A118" s="168"/>
      <c r="B118" s="168"/>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row>
    <row r="119" spans="1:25" x14ac:dyDescent="0.25">
      <c r="A119" s="168"/>
      <c r="B119" s="168"/>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row>
    <row r="120" spans="1:25" x14ac:dyDescent="0.25">
      <c r="A120" s="168"/>
      <c r="B120" s="168"/>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row>
    <row r="121" spans="1:25" x14ac:dyDescent="0.25">
      <c r="A121" s="168"/>
      <c r="B121" s="168"/>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row>
    <row r="122" spans="1:25" x14ac:dyDescent="0.25">
      <c r="A122" s="168"/>
      <c r="B122" s="168"/>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row>
    <row r="123" spans="1:25" x14ac:dyDescent="0.25">
      <c r="A123" s="168"/>
      <c r="B123" s="168"/>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row>
    <row r="124" spans="1:25" x14ac:dyDescent="0.25">
      <c r="A124" s="168"/>
      <c r="B124" s="168"/>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row>
    <row r="125" spans="1:25" x14ac:dyDescent="0.25">
      <c r="A125" s="168"/>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row>
    <row r="126" spans="1:25" x14ac:dyDescent="0.25">
      <c r="A126" s="168"/>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row>
    <row r="127" spans="1:25" x14ac:dyDescent="0.25">
      <c r="A127" s="168"/>
      <c r="B127" s="168"/>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row>
    <row r="128" spans="1:25" x14ac:dyDescent="0.25">
      <c r="A128" s="168"/>
      <c r="B128" s="168"/>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row>
    <row r="129" spans="1:25" x14ac:dyDescent="0.25">
      <c r="A129" s="168"/>
      <c r="B129" s="168"/>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row>
    <row r="130" spans="1:25" x14ac:dyDescent="0.25">
      <c r="A130" s="168"/>
      <c r="B130" s="168"/>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row>
    <row r="131" spans="1:25" x14ac:dyDescent="0.25">
      <c r="A131" s="168"/>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row>
    <row r="132" spans="1:25" x14ac:dyDescent="0.25">
      <c r="A132" s="168"/>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row>
    <row r="133" spans="1:25" x14ac:dyDescent="0.25">
      <c r="A133" s="168"/>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row>
    <row r="134" spans="1:25" x14ac:dyDescent="0.25">
      <c r="A134" s="168"/>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row>
    <row r="135" spans="1:25" x14ac:dyDescent="0.25">
      <c r="A135" s="168"/>
      <c r="B135" s="168"/>
      <c r="C135" s="168"/>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row>
    <row r="136" spans="1:25" x14ac:dyDescent="0.25">
      <c r="A136" s="168"/>
      <c r="B136" s="168"/>
      <c r="C136" s="168"/>
      <c r="D136" s="168"/>
      <c r="E136" s="168"/>
      <c r="F136" s="168"/>
      <c r="G136" s="168"/>
      <c r="H136" s="168"/>
      <c r="I136" s="168"/>
      <c r="J136" s="168"/>
      <c r="K136" s="168"/>
      <c r="L136" s="168"/>
      <c r="M136" s="168"/>
      <c r="N136" s="168"/>
      <c r="O136" s="168"/>
      <c r="P136" s="168"/>
      <c r="Q136" s="168"/>
      <c r="R136" s="168"/>
      <c r="S136" s="168"/>
      <c r="T136" s="168"/>
      <c r="U136" s="168"/>
      <c r="V136" s="168"/>
      <c r="W136" s="168"/>
      <c r="X136" s="168"/>
      <c r="Y136" s="168"/>
    </row>
    <row r="137" spans="1:25" x14ac:dyDescent="0.25">
      <c r="A137" s="168"/>
      <c r="B137" s="168"/>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row>
    <row r="138" spans="1:25" x14ac:dyDescent="0.25">
      <c r="A138" s="168"/>
      <c r="B138" s="168"/>
      <c r="C138" s="168"/>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row>
    <row r="139" spans="1:25" x14ac:dyDescent="0.25">
      <c r="A139" s="168"/>
      <c r="B139" s="168"/>
      <c r="C139" s="168"/>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row>
    <row r="140" spans="1:25" x14ac:dyDescent="0.25">
      <c r="A140" s="168"/>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row>
    <row r="141" spans="1:25" x14ac:dyDescent="0.25">
      <c r="A141" s="168"/>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row>
    <row r="142" spans="1:25" x14ac:dyDescent="0.25">
      <c r="A142" s="168"/>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row>
    <row r="143" spans="1:25" x14ac:dyDescent="0.25">
      <c r="A143" s="168"/>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row>
    <row r="144" spans="1:25" x14ac:dyDescent="0.25">
      <c r="A144" s="168"/>
      <c r="B144" s="168"/>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row>
    <row r="145" spans="1:25" x14ac:dyDescent="0.25">
      <c r="A145" s="168"/>
      <c r="B145" s="168"/>
      <c r="C145" s="168"/>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row>
    <row r="146" spans="1:25" x14ac:dyDescent="0.25">
      <c r="A146" s="168"/>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row>
    <row r="147" spans="1:25" x14ac:dyDescent="0.25">
      <c r="A147" s="168"/>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row>
    <row r="148" spans="1:25" x14ac:dyDescent="0.25">
      <c r="A148" s="168"/>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row>
    <row r="149" spans="1:25" x14ac:dyDescent="0.25">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row>
    <row r="150" spans="1:25" x14ac:dyDescent="0.25">
      <c r="A150" s="168"/>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row>
    <row r="151" spans="1:25" x14ac:dyDescent="0.25">
      <c r="A151" s="168"/>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row>
    <row r="152" spans="1:25" x14ac:dyDescent="0.25">
      <c r="A152" s="168"/>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row>
    <row r="153" spans="1:25" x14ac:dyDescent="0.25">
      <c r="A153" s="168"/>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row>
    <row r="154" spans="1:25" x14ac:dyDescent="0.25">
      <c r="A154" s="168"/>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168"/>
      <c r="X154" s="168"/>
      <c r="Y154" s="168"/>
    </row>
    <row r="155" spans="1:25" x14ac:dyDescent="0.25">
      <c r="A155" s="168"/>
      <c r="B155" s="168"/>
      <c r="C155" s="168"/>
      <c r="D155" s="168"/>
      <c r="E155" s="168"/>
      <c r="F155" s="168"/>
      <c r="G155" s="168"/>
      <c r="H155" s="168"/>
      <c r="I155" s="168"/>
      <c r="J155" s="168"/>
      <c r="K155" s="168"/>
      <c r="L155" s="168"/>
      <c r="M155" s="168"/>
      <c r="N155" s="168"/>
      <c r="O155" s="168"/>
      <c r="P155" s="168"/>
      <c r="Q155" s="168"/>
      <c r="R155" s="168"/>
      <c r="S155" s="168"/>
      <c r="T155" s="168"/>
      <c r="U155" s="168"/>
      <c r="V155" s="168"/>
      <c r="W155" s="168"/>
      <c r="X155" s="168"/>
      <c r="Y155" s="168"/>
    </row>
    <row r="156" spans="1:25" x14ac:dyDescent="0.25">
      <c r="A156" s="168"/>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row>
    <row r="157" spans="1:25" x14ac:dyDescent="0.25">
      <c r="A157" s="168"/>
      <c r="B157" s="168"/>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row>
    <row r="158" spans="1:25" x14ac:dyDescent="0.25">
      <c r="A158" s="168"/>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168"/>
      <c r="Y158" s="168"/>
    </row>
    <row r="159" spans="1:25" x14ac:dyDescent="0.25">
      <c r="A159" s="168"/>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row>
    <row r="160" spans="1:25" x14ac:dyDescent="0.25">
      <c r="A160" s="168"/>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row>
    <row r="161" spans="1:25" x14ac:dyDescent="0.25">
      <c r="A161" s="168"/>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row>
    <row r="162" spans="1:25" x14ac:dyDescent="0.25">
      <c r="A162" s="168"/>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row>
    <row r="163" spans="1:25" x14ac:dyDescent="0.25">
      <c r="A163" s="168"/>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row>
    <row r="164" spans="1:25" x14ac:dyDescent="0.25">
      <c r="A164" s="168"/>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row>
    <row r="165" spans="1:25" x14ac:dyDescent="0.25">
      <c r="A165" s="168"/>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row>
    <row r="166" spans="1:25" x14ac:dyDescent="0.25">
      <c r="A166" s="168"/>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row>
    <row r="167" spans="1:25" x14ac:dyDescent="0.25">
      <c r="A167" s="168"/>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row>
    <row r="168" spans="1:25" x14ac:dyDescent="0.25">
      <c r="A168" s="168"/>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row>
    <row r="169" spans="1:25" x14ac:dyDescent="0.25">
      <c r="A169" s="168"/>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row>
    <row r="170" spans="1:25" x14ac:dyDescent="0.25">
      <c r="A170" s="168"/>
      <c r="B170" s="168"/>
      <c r="C170" s="168"/>
      <c r="D170" s="168"/>
      <c r="E170" s="168"/>
      <c r="F170" s="168"/>
      <c r="G170" s="168"/>
      <c r="H170" s="168"/>
      <c r="I170" s="168"/>
      <c r="J170" s="168"/>
      <c r="K170" s="168"/>
      <c r="L170" s="168"/>
      <c r="M170" s="168"/>
      <c r="N170" s="168"/>
      <c r="O170" s="168"/>
      <c r="P170" s="168"/>
      <c r="Q170" s="168"/>
      <c r="R170" s="168"/>
      <c r="S170" s="168"/>
      <c r="T170" s="168"/>
      <c r="U170" s="168"/>
      <c r="V170" s="168"/>
      <c r="W170" s="168"/>
      <c r="X170" s="168"/>
      <c r="Y170" s="168"/>
    </row>
    <row r="171" spans="1:25" x14ac:dyDescent="0.25">
      <c r="A171" s="168"/>
      <c r="B171" s="168"/>
      <c r="C171" s="168"/>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row>
    <row r="172" spans="1:25" x14ac:dyDescent="0.25">
      <c r="A172" s="168"/>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168"/>
      <c r="Y172" s="168"/>
    </row>
    <row r="173" spans="1:25" x14ac:dyDescent="0.25">
      <c r="A173" s="168"/>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row>
    <row r="174" spans="1:25" x14ac:dyDescent="0.25">
      <c r="A174" s="168"/>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168"/>
      <c r="Y174" s="168"/>
    </row>
    <row r="175" spans="1:25" x14ac:dyDescent="0.25">
      <c r="A175" s="168"/>
      <c r="B175" s="168"/>
      <c r="C175" s="168"/>
      <c r="D175" s="168"/>
      <c r="E175" s="168"/>
      <c r="F175" s="168"/>
      <c r="G175" s="168"/>
      <c r="H175" s="168"/>
      <c r="I175" s="168"/>
      <c r="J175" s="168"/>
      <c r="K175" s="168"/>
      <c r="L175" s="168"/>
      <c r="M175" s="168"/>
      <c r="N175" s="168"/>
      <c r="O175" s="168"/>
      <c r="P175" s="168"/>
      <c r="Q175" s="168"/>
      <c r="R175" s="168"/>
      <c r="S175" s="168"/>
      <c r="T175" s="168"/>
      <c r="U175" s="168"/>
      <c r="V175" s="168"/>
      <c r="W175" s="168"/>
      <c r="X175" s="168"/>
      <c r="Y175" s="168"/>
    </row>
    <row r="176" spans="1:25" x14ac:dyDescent="0.25">
      <c r="A176" s="168"/>
      <c r="B176" s="168"/>
      <c r="C176" s="168"/>
      <c r="D176" s="168"/>
      <c r="E176" s="168"/>
      <c r="F176" s="168"/>
      <c r="G176" s="168"/>
      <c r="H176" s="168"/>
      <c r="I176" s="168"/>
      <c r="J176" s="168"/>
      <c r="K176" s="168"/>
      <c r="L176" s="168"/>
      <c r="M176" s="168"/>
      <c r="N176" s="168"/>
      <c r="O176" s="168"/>
      <c r="P176" s="168"/>
      <c r="Q176" s="168"/>
      <c r="R176" s="168"/>
      <c r="S176" s="168"/>
      <c r="T176" s="168"/>
      <c r="U176" s="168"/>
      <c r="V176" s="168"/>
      <c r="W176" s="168"/>
      <c r="X176" s="168"/>
      <c r="Y176" s="168"/>
    </row>
    <row r="177" spans="1:25" x14ac:dyDescent="0.25">
      <c r="A177" s="168"/>
      <c r="B177" s="168"/>
      <c r="C177" s="168"/>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row>
    <row r="178" spans="1:25" x14ac:dyDescent="0.25">
      <c r="A178" s="168"/>
      <c r="B178" s="168"/>
      <c r="C178" s="168"/>
      <c r="D178" s="168"/>
      <c r="E178" s="168"/>
      <c r="F178" s="168"/>
      <c r="G178" s="168"/>
      <c r="H178" s="168"/>
      <c r="I178" s="168"/>
      <c r="J178" s="168"/>
      <c r="K178" s="168"/>
      <c r="L178" s="168"/>
      <c r="M178" s="168"/>
      <c r="N178" s="168"/>
      <c r="O178" s="168"/>
      <c r="P178" s="168"/>
      <c r="Q178" s="168"/>
      <c r="R178" s="168"/>
      <c r="S178" s="168"/>
      <c r="T178" s="168"/>
      <c r="U178" s="168"/>
      <c r="V178" s="168"/>
      <c r="W178" s="168"/>
      <c r="X178" s="168"/>
      <c r="Y178" s="168"/>
    </row>
    <row r="179" spans="1:25" x14ac:dyDescent="0.25">
      <c r="A179" s="168"/>
      <c r="B179" s="168"/>
      <c r="C179" s="168"/>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row>
    <row r="180" spans="1:25" x14ac:dyDescent="0.25">
      <c r="A180" s="168"/>
      <c r="B180" s="168"/>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row>
    <row r="181" spans="1:25" x14ac:dyDescent="0.25">
      <c r="A181" s="168"/>
      <c r="B181" s="168"/>
      <c r="C181" s="168"/>
      <c r="D181" s="168"/>
      <c r="E181" s="168"/>
      <c r="F181" s="168"/>
      <c r="G181" s="168"/>
      <c r="H181" s="168"/>
      <c r="I181" s="168"/>
      <c r="J181" s="168"/>
      <c r="K181" s="168"/>
      <c r="L181" s="168"/>
      <c r="M181" s="168"/>
      <c r="N181" s="168"/>
      <c r="O181" s="168"/>
      <c r="P181" s="168"/>
      <c r="Q181" s="168"/>
      <c r="R181" s="168"/>
      <c r="S181" s="168"/>
      <c r="T181" s="168"/>
      <c r="U181" s="168"/>
      <c r="V181" s="168"/>
      <c r="W181" s="168"/>
      <c r="X181" s="168"/>
      <c r="Y181" s="168"/>
    </row>
    <row r="182" spans="1:25" x14ac:dyDescent="0.25">
      <c r="A182" s="168"/>
      <c r="B182" s="168"/>
      <c r="C182" s="168"/>
      <c r="D182" s="168"/>
      <c r="E182" s="168"/>
      <c r="F182" s="168"/>
      <c r="G182" s="168"/>
      <c r="H182" s="168"/>
      <c r="I182" s="168"/>
      <c r="J182" s="168"/>
      <c r="K182" s="168"/>
      <c r="L182" s="168"/>
      <c r="M182" s="168"/>
      <c r="N182" s="168"/>
      <c r="O182" s="168"/>
      <c r="P182" s="168"/>
      <c r="Q182" s="168"/>
      <c r="R182" s="168"/>
      <c r="S182" s="168"/>
      <c r="T182" s="168"/>
      <c r="U182" s="168"/>
      <c r="V182" s="168"/>
      <c r="W182" s="168"/>
      <c r="X182" s="168"/>
      <c r="Y182" s="168"/>
    </row>
    <row r="183" spans="1:25" x14ac:dyDescent="0.25">
      <c r="A183" s="168"/>
      <c r="B183" s="168"/>
      <c r="C183" s="168"/>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row>
    <row r="184" spans="1:25" x14ac:dyDescent="0.25">
      <c r="A184" s="168"/>
      <c r="B184" s="168"/>
      <c r="C184" s="168"/>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row>
    <row r="185" spans="1:25" x14ac:dyDescent="0.25">
      <c r="A185" s="168"/>
      <c r="B185" s="168"/>
      <c r="C185" s="168"/>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row>
    <row r="186" spans="1:25" x14ac:dyDescent="0.25">
      <c r="A186" s="168"/>
      <c r="B186" s="168"/>
      <c r="C186" s="168"/>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row>
    <row r="187" spans="1:25" x14ac:dyDescent="0.25">
      <c r="A187" s="168"/>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row>
    <row r="188" spans="1:25" x14ac:dyDescent="0.25">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row>
    <row r="189" spans="1:25" x14ac:dyDescent="0.25">
      <c r="A189" s="168"/>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row>
    <row r="190" spans="1:25" x14ac:dyDescent="0.25">
      <c r="A190" s="168"/>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row>
    <row r="191" spans="1:25" x14ac:dyDescent="0.25">
      <c r="A191" s="168"/>
      <c r="B191" s="168"/>
      <c r="C191" s="168"/>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row>
    <row r="192" spans="1:25" x14ac:dyDescent="0.25">
      <c r="A192" s="168"/>
      <c r="B192" s="168"/>
      <c r="C192" s="168"/>
      <c r="D192" s="168"/>
      <c r="E192" s="168"/>
      <c r="F192" s="168"/>
      <c r="G192" s="168"/>
      <c r="H192" s="168"/>
      <c r="I192" s="168"/>
      <c r="J192" s="168"/>
      <c r="K192" s="168"/>
      <c r="L192" s="168"/>
      <c r="M192" s="168"/>
      <c r="N192" s="168"/>
      <c r="O192" s="168"/>
      <c r="P192" s="168"/>
      <c r="Q192" s="168"/>
      <c r="R192" s="168"/>
      <c r="S192" s="168"/>
      <c r="T192" s="168"/>
      <c r="U192" s="168"/>
      <c r="V192" s="168"/>
      <c r="W192" s="168"/>
      <c r="X192" s="168"/>
      <c r="Y192" s="168"/>
    </row>
    <row r="193" spans="1:25" x14ac:dyDescent="0.25">
      <c r="A193" s="168"/>
      <c r="B193" s="168"/>
      <c r="C193" s="168"/>
      <c r="D193" s="168"/>
      <c r="E193" s="168"/>
      <c r="F193" s="168"/>
      <c r="G193" s="168"/>
      <c r="H193" s="168"/>
      <c r="I193" s="168"/>
      <c r="J193" s="168"/>
      <c r="K193" s="168"/>
      <c r="L193" s="168"/>
      <c r="M193" s="168"/>
      <c r="N193" s="168"/>
      <c r="O193" s="168"/>
      <c r="P193" s="168"/>
      <c r="Q193" s="168"/>
      <c r="R193" s="168"/>
      <c r="S193" s="168"/>
      <c r="T193" s="168"/>
      <c r="U193" s="168"/>
      <c r="V193" s="168"/>
      <c r="W193" s="168"/>
      <c r="X193" s="168"/>
      <c r="Y193" s="168"/>
    </row>
    <row r="194" spans="1:25" x14ac:dyDescent="0.25">
      <c r="A194" s="168"/>
      <c r="B194" s="168"/>
      <c r="C194" s="168"/>
      <c r="D194" s="168"/>
      <c r="E194" s="168"/>
      <c r="F194" s="168"/>
      <c r="G194" s="168"/>
      <c r="H194" s="168"/>
      <c r="I194" s="168"/>
      <c r="J194" s="168"/>
      <c r="K194" s="168"/>
      <c r="L194" s="168"/>
      <c r="M194" s="168"/>
      <c r="N194" s="168"/>
      <c r="O194" s="168"/>
      <c r="P194" s="168"/>
      <c r="Q194" s="168"/>
      <c r="R194" s="168"/>
      <c r="S194" s="168"/>
      <c r="T194" s="168"/>
      <c r="U194" s="168"/>
      <c r="V194" s="168"/>
      <c r="W194" s="168"/>
      <c r="X194" s="168"/>
      <c r="Y194" s="168"/>
    </row>
    <row r="195" spans="1:25" x14ac:dyDescent="0.25">
      <c r="A195" s="168"/>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row>
    <row r="196" spans="1:25" x14ac:dyDescent="0.25">
      <c r="A196" s="168"/>
      <c r="B196" s="168"/>
      <c r="C196" s="168"/>
      <c r="D196" s="168"/>
      <c r="E196" s="168"/>
      <c r="F196" s="168"/>
      <c r="G196" s="168"/>
      <c r="H196" s="168"/>
      <c r="I196" s="168"/>
      <c r="J196" s="168"/>
      <c r="K196" s="168"/>
      <c r="L196" s="168"/>
      <c r="M196" s="168"/>
      <c r="N196" s="168"/>
      <c r="O196" s="168"/>
      <c r="P196" s="168"/>
      <c r="Q196" s="168"/>
      <c r="R196" s="168"/>
      <c r="S196" s="168"/>
      <c r="T196" s="168"/>
      <c r="U196" s="168"/>
      <c r="V196" s="168"/>
      <c r="W196" s="168"/>
      <c r="X196" s="168"/>
      <c r="Y196" s="168"/>
    </row>
    <row r="197" spans="1:25" x14ac:dyDescent="0.25">
      <c r="A197" s="168"/>
      <c r="B197" s="168"/>
      <c r="C197" s="168"/>
      <c r="D197" s="168"/>
      <c r="E197" s="168"/>
      <c r="F197" s="168"/>
      <c r="G197" s="168"/>
      <c r="H197" s="168"/>
      <c r="I197" s="168"/>
      <c r="J197" s="168"/>
      <c r="K197" s="168"/>
      <c r="L197" s="168"/>
      <c r="M197" s="168"/>
      <c r="N197" s="168"/>
      <c r="O197" s="168"/>
      <c r="P197" s="168"/>
      <c r="Q197" s="168"/>
      <c r="R197" s="168"/>
      <c r="S197" s="168"/>
      <c r="T197" s="168"/>
      <c r="U197" s="168"/>
      <c r="V197" s="168"/>
      <c r="W197" s="168"/>
      <c r="X197" s="168"/>
      <c r="Y197" s="168"/>
    </row>
    <row r="198" spans="1:25" x14ac:dyDescent="0.25">
      <c r="A198" s="168"/>
      <c r="B198" s="168"/>
      <c r="C198" s="168"/>
      <c r="D198" s="168"/>
      <c r="E198" s="168"/>
      <c r="F198" s="168"/>
      <c r="G198" s="168"/>
      <c r="H198" s="168"/>
      <c r="I198" s="168"/>
      <c r="J198" s="168"/>
      <c r="K198" s="168"/>
      <c r="L198" s="168"/>
      <c r="M198" s="168"/>
      <c r="N198" s="168"/>
      <c r="O198" s="168"/>
      <c r="P198" s="168"/>
      <c r="Q198" s="168"/>
      <c r="R198" s="168"/>
      <c r="S198" s="168"/>
      <c r="T198" s="168"/>
      <c r="U198" s="168"/>
      <c r="V198" s="168"/>
      <c r="W198" s="168"/>
      <c r="X198" s="168"/>
      <c r="Y198" s="168"/>
    </row>
    <row r="199" spans="1:25" x14ac:dyDescent="0.25">
      <c r="A199" s="168"/>
      <c r="B199" s="168"/>
      <c r="C199" s="168"/>
      <c r="D199" s="168"/>
      <c r="E199" s="168"/>
      <c r="F199" s="168"/>
      <c r="G199" s="168"/>
      <c r="H199" s="168"/>
      <c r="I199" s="168"/>
      <c r="J199" s="168"/>
      <c r="K199" s="168"/>
      <c r="L199" s="168"/>
      <c r="M199" s="168"/>
      <c r="N199" s="168"/>
      <c r="O199" s="168"/>
      <c r="P199" s="168"/>
      <c r="Q199" s="168"/>
      <c r="R199" s="168"/>
      <c r="S199" s="168"/>
      <c r="T199" s="168"/>
      <c r="U199" s="168"/>
      <c r="V199" s="168"/>
      <c r="W199" s="168"/>
      <c r="X199" s="168"/>
      <c r="Y199" s="168"/>
    </row>
    <row r="200" spans="1:25" x14ac:dyDescent="0.25">
      <c r="A200" s="168"/>
      <c r="B200" s="168"/>
      <c r="C200" s="168"/>
      <c r="D200" s="168"/>
      <c r="E200" s="168"/>
      <c r="F200" s="168"/>
      <c r="G200" s="168"/>
      <c r="H200" s="168"/>
      <c r="I200" s="168"/>
      <c r="J200" s="168"/>
      <c r="K200" s="168"/>
      <c r="L200" s="168"/>
      <c r="M200" s="168"/>
      <c r="N200" s="168"/>
      <c r="O200" s="168"/>
      <c r="P200" s="168"/>
      <c r="Q200" s="168"/>
      <c r="R200" s="168"/>
      <c r="S200" s="168"/>
      <c r="T200" s="168"/>
      <c r="U200" s="168"/>
      <c r="V200" s="168"/>
      <c r="W200" s="168"/>
      <c r="X200" s="168"/>
      <c r="Y200" s="168"/>
    </row>
    <row r="201" spans="1:25" x14ac:dyDescent="0.25">
      <c r="A201" s="168"/>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row>
    <row r="202" spans="1:25" x14ac:dyDescent="0.25">
      <c r="A202" s="168"/>
      <c r="B202" s="168"/>
      <c r="C202" s="168"/>
      <c r="D202" s="168"/>
      <c r="E202" s="168"/>
      <c r="F202" s="168"/>
      <c r="G202" s="168"/>
      <c r="H202" s="168"/>
      <c r="I202" s="168"/>
      <c r="J202" s="168"/>
      <c r="K202" s="168"/>
      <c r="L202" s="168"/>
      <c r="M202" s="168"/>
      <c r="N202" s="168"/>
      <c r="O202" s="168"/>
      <c r="P202" s="168"/>
      <c r="Q202" s="168"/>
      <c r="R202" s="168"/>
      <c r="S202" s="168"/>
      <c r="T202" s="168"/>
      <c r="U202" s="168"/>
      <c r="V202" s="168"/>
      <c r="W202" s="168"/>
      <c r="X202" s="168"/>
      <c r="Y202" s="168"/>
    </row>
    <row r="203" spans="1:25" x14ac:dyDescent="0.25">
      <c r="A203" s="168"/>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row>
    <row r="204" spans="1:25" x14ac:dyDescent="0.25">
      <c r="A204" s="168"/>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168"/>
      <c r="X204" s="168"/>
      <c r="Y204" s="168"/>
    </row>
    <row r="205" spans="1:25" x14ac:dyDescent="0.25">
      <c r="A205" s="168"/>
      <c r="B205" s="168"/>
      <c r="C205" s="168"/>
      <c r="D205" s="168"/>
      <c r="E205" s="168"/>
      <c r="F205" s="168"/>
      <c r="G205" s="168"/>
      <c r="H205" s="168"/>
      <c r="I205" s="168"/>
      <c r="J205" s="168"/>
      <c r="K205" s="168"/>
      <c r="L205" s="168"/>
      <c r="M205" s="168"/>
      <c r="N205" s="168"/>
      <c r="O205" s="168"/>
      <c r="P205" s="168"/>
      <c r="Q205" s="168"/>
      <c r="R205" s="168"/>
      <c r="S205" s="168"/>
      <c r="T205" s="168"/>
      <c r="U205" s="168"/>
      <c r="V205" s="168"/>
      <c r="W205" s="168"/>
      <c r="X205" s="168"/>
      <c r="Y205" s="168"/>
    </row>
    <row r="206" spans="1:25" x14ac:dyDescent="0.25">
      <c r="A206" s="168"/>
      <c r="B206" s="168"/>
      <c r="C206" s="168"/>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row>
    <row r="207" spans="1:25" x14ac:dyDescent="0.25">
      <c r="A207" s="168"/>
      <c r="B207" s="168"/>
      <c r="C207" s="168"/>
      <c r="D207" s="168"/>
      <c r="E207" s="168"/>
      <c r="F207" s="168"/>
      <c r="G207" s="168"/>
      <c r="H207" s="168"/>
      <c r="I207" s="168"/>
      <c r="J207" s="168"/>
      <c r="K207" s="168"/>
      <c r="L207" s="168"/>
      <c r="M207" s="168"/>
      <c r="N207" s="168"/>
      <c r="O207" s="168"/>
      <c r="P207" s="168"/>
      <c r="Q207" s="168"/>
      <c r="R207" s="168"/>
      <c r="S207" s="168"/>
      <c r="T207" s="168"/>
      <c r="U207" s="168"/>
      <c r="V207" s="168"/>
      <c r="W207" s="168"/>
      <c r="X207" s="168"/>
      <c r="Y207" s="168"/>
    </row>
    <row r="208" spans="1:25" x14ac:dyDescent="0.25">
      <c r="A208" s="168"/>
      <c r="B208" s="168"/>
      <c r="C208" s="168"/>
      <c r="D208" s="168"/>
      <c r="E208" s="168"/>
      <c r="F208" s="168"/>
      <c r="G208" s="168"/>
      <c r="H208" s="168"/>
      <c r="I208" s="168"/>
      <c r="J208" s="168"/>
      <c r="K208" s="168"/>
      <c r="L208" s="168"/>
      <c r="M208" s="168"/>
      <c r="N208" s="168"/>
      <c r="O208" s="168"/>
      <c r="P208" s="168"/>
      <c r="Q208" s="168"/>
      <c r="R208" s="168"/>
      <c r="S208" s="168"/>
      <c r="T208" s="168"/>
      <c r="U208" s="168"/>
      <c r="V208" s="168"/>
      <c r="W208" s="168"/>
      <c r="X208" s="168"/>
      <c r="Y208" s="168"/>
    </row>
    <row r="209" spans="1:25" x14ac:dyDescent="0.25">
      <c r="A209" s="168"/>
      <c r="B209" s="168"/>
      <c r="C209" s="168"/>
      <c r="D209" s="168"/>
      <c r="E209" s="168"/>
      <c r="F209" s="168"/>
      <c r="G209" s="168"/>
      <c r="H209" s="168"/>
      <c r="I209" s="168"/>
      <c r="J209" s="168"/>
      <c r="K209" s="168"/>
      <c r="L209" s="168"/>
      <c r="M209" s="168"/>
      <c r="N209" s="168"/>
      <c r="O209" s="168"/>
      <c r="P209" s="168"/>
      <c r="Q209" s="168"/>
      <c r="R209" s="168"/>
      <c r="S209" s="168"/>
      <c r="T209" s="168"/>
      <c r="U209" s="168"/>
      <c r="V209" s="168"/>
      <c r="W209" s="168"/>
      <c r="X209" s="168"/>
      <c r="Y209" s="168"/>
    </row>
    <row r="210" spans="1:25" x14ac:dyDescent="0.25">
      <c r="A210" s="168"/>
      <c r="B210" s="168"/>
      <c r="C210" s="168"/>
      <c r="D210" s="168"/>
      <c r="E210" s="168"/>
      <c r="F210" s="168"/>
      <c r="G210" s="168"/>
      <c r="H210" s="168"/>
      <c r="I210" s="168"/>
      <c r="J210" s="168"/>
      <c r="K210" s="168"/>
      <c r="L210" s="168"/>
      <c r="M210" s="168"/>
      <c r="N210" s="168"/>
      <c r="O210" s="168"/>
      <c r="P210" s="168"/>
      <c r="Q210" s="168"/>
      <c r="R210" s="168"/>
      <c r="S210" s="168"/>
      <c r="T210" s="168"/>
      <c r="U210" s="168"/>
      <c r="V210" s="168"/>
      <c r="W210" s="168"/>
      <c r="X210" s="168"/>
      <c r="Y210" s="168"/>
    </row>
    <row r="211" spans="1:25" x14ac:dyDescent="0.25">
      <c r="A211" s="168"/>
      <c r="B211" s="168"/>
      <c r="C211" s="168"/>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row>
    <row r="212" spans="1:25" x14ac:dyDescent="0.25">
      <c r="A212" s="168"/>
      <c r="B212" s="168"/>
      <c r="C212" s="168"/>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row>
    <row r="213" spans="1:25" x14ac:dyDescent="0.25">
      <c r="A213" s="168"/>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row>
    <row r="214" spans="1:25" x14ac:dyDescent="0.25">
      <c r="A214" s="168"/>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168"/>
      <c r="X214" s="168"/>
      <c r="Y214" s="168"/>
    </row>
    <row r="215" spans="1:25" x14ac:dyDescent="0.25">
      <c r="A215" s="168"/>
      <c r="B215" s="168"/>
      <c r="C215" s="168"/>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row>
    <row r="216" spans="1:25" x14ac:dyDescent="0.25">
      <c r="A216" s="168"/>
      <c r="B216" s="168"/>
      <c r="C216" s="168"/>
      <c r="D216" s="168"/>
      <c r="E216" s="168"/>
      <c r="F216" s="168"/>
      <c r="G216" s="168"/>
      <c r="H216" s="168"/>
      <c r="I216" s="168"/>
      <c r="J216" s="168"/>
      <c r="K216" s="168"/>
      <c r="L216" s="168"/>
      <c r="M216" s="168"/>
      <c r="N216" s="168"/>
      <c r="O216" s="168"/>
      <c r="P216" s="168"/>
      <c r="Q216" s="168"/>
      <c r="R216" s="168"/>
      <c r="S216" s="168"/>
      <c r="T216" s="168"/>
      <c r="U216" s="168"/>
      <c r="V216" s="168"/>
      <c r="W216" s="168"/>
      <c r="X216" s="168"/>
      <c r="Y216" s="168"/>
    </row>
    <row r="217" spans="1:25" x14ac:dyDescent="0.25">
      <c r="A217" s="168"/>
      <c r="B217" s="168"/>
      <c r="C217" s="168"/>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row>
    <row r="218" spans="1:25" x14ac:dyDescent="0.25">
      <c r="A218" s="168"/>
      <c r="B218" s="168"/>
      <c r="C218" s="168"/>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row>
    <row r="219" spans="1:25" x14ac:dyDescent="0.25">
      <c r="A219" s="168"/>
      <c r="B219" s="168"/>
      <c r="C219" s="168"/>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row>
    <row r="220" spans="1:25" x14ac:dyDescent="0.25">
      <c r="A220" s="168"/>
      <c r="B220" s="168"/>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row>
    <row r="221" spans="1:25" x14ac:dyDescent="0.25">
      <c r="A221" s="168"/>
      <c r="B221" s="168"/>
      <c r="C221" s="168"/>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row>
    <row r="222" spans="1:25" x14ac:dyDescent="0.25">
      <c r="A222" s="168"/>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row>
    <row r="223" spans="1:25" x14ac:dyDescent="0.25">
      <c r="A223" s="168"/>
      <c r="B223" s="168"/>
      <c r="C223" s="168"/>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row>
    <row r="224" spans="1:25" x14ac:dyDescent="0.25">
      <c r="A224" s="168"/>
      <c r="B224" s="168"/>
      <c r="C224" s="168"/>
      <c r="D224" s="168"/>
      <c r="E224" s="168"/>
      <c r="F224" s="168"/>
      <c r="G224" s="168"/>
      <c r="H224" s="168"/>
      <c r="I224" s="168"/>
      <c r="J224" s="168"/>
      <c r="K224" s="168"/>
      <c r="L224" s="168"/>
      <c r="M224" s="168"/>
      <c r="N224" s="168"/>
      <c r="O224" s="168"/>
      <c r="P224" s="168"/>
      <c r="Q224" s="168"/>
      <c r="R224" s="168"/>
      <c r="S224" s="168"/>
      <c r="T224" s="168"/>
      <c r="U224" s="168"/>
      <c r="V224" s="168"/>
      <c r="W224" s="168"/>
      <c r="X224" s="168"/>
      <c r="Y224" s="168"/>
    </row>
    <row r="225" spans="1:25" x14ac:dyDescent="0.25">
      <c r="A225" s="168"/>
      <c r="B225" s="168"/>
      <c r="C225" s="168"/>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row>
    <row r="226" spans="1:25" x14ac:dyDescent="0.25">
      <c r="A226" s="168"/>
      <c r="B226" s="168"/>
      <c r="C226" s="168"/>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row>
    <row r="227" spans="1:25" x14ac:dyDescent="0.25">
      <c r="A227" s="168"/>
      <c r="B227" s="168"/>
      <c r="C227" s="168"/>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row>
    <row r="228" spans="1:25" x14ac:dyDescent="0.25">
      <c r="A228" s="168"/>
      <c r="B228" s="168"/>
      <c r="C228" s="168"/>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row>
    <row r="229" spans="1:25" x14ac:dyDescent="0.25">
      <c r="A229" s="168"/>
      <c r="B229" s="168"/>
      <c r="C229" s="168"/>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row>
    <row r="230" spans="1:25" x14ac:dyDescent="0.25">
      <c r="A230" s="168"/>
      <c r="B230" s="168"/>
      <c r="C230" s="168"/>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row>
    <row r="231" spans="1:25" x14ac:dyDescent="0.25">
      <c r="A231" s="168"/>
      <c r="B231" s="168"/>
      <c r="C231" s="168"/>
      <c r="D231" s="168"/>
      <c r="E231" s="168"/>
      <c r="F231" s="168"/>
      <c r="G231" s="168"/>
      <c r="H231" s="168"/>
      <c r="I231" s="168"/>
      <c r="J231" s="168"/>
      <c r="K231" s="168"/>
      <c r="L231" s="168"/>
      <c r="M231" s="168"/>
      <c r="N231" s="168"/>
      <c r="O231" s="168"/>
      <c r="P231" s="168"/>
      <c r="Q231" s="168"/>
      <c r="R231" s="168"/>
      <c r="S231" s="168"/>
      <c r="T231" s="168"/>
      <c r="U231" s="168"/>
      <c r="V231" s="168"/>
      <c r="W231" s="168"/>
      <c r="X231" s="168"/>
      <c r="Y231" s="168"/>
    </row>
    <row r="232" spans="1:25" x14ac:dyDescent="0.25">
      <c r="A232" s="168"/>
      <c r="B232" s="168"/>
      <c r="C232" s="168"/>
      <c r="D232" s="168"/>
      <c r="E232" s="168"/>
      <c r="F232" s="168"/>
      <c r="G232" s="168"/>
      <c r="H232" s="168"/>
      <c r="I232" s="168"/>
      <c r="J232" s="168"/>
      <c r="K232" s="168"/>
      <c r="L232" s="168"/>
      <c r="M232" s="168"/>
      <c r="N232" s="168"/>
      <c r="O232" s="168"/>
      <c r="P232" s="168"/>
      <c r="Q232" s="168"/>
      <c r="R232" s="168"/>
      <c r="S232" s="168"/>
      <c r="T232" s="168"/>
      <c r="U232" s="168"/>
      <c r="V232" s="168"/>
      <c r="W232" s="168"/>
      <c r="X232" s="168"/>
      <c r="Y232" s="168"/>
    </row>
    <row r="233" spans="1:25" x14ac:dyDescent="0.25">
      <c r="A233" s="168"/>
      <c r="B233" s="168"/>
      <c r="C233" s="168"/>
      <c r="D233" s="168"/>
      <c r="E233" s="168"/>
      <c r="F233" s="168"/>
      <c r="G233" s="168"/>
      <c r="H233" s="168"/>
      <c r="I233" s="168"/>
      <c r="J233" s="168"/>
      <c r="K233" s="168"/>
      <c r="L233" s="168"/>
      <c r="M233" s="168"/>
      <c r="N233" s="168"/>
      <c r="O233" s="168"/>
      <c r="P233" s="168"/>
      <c r="Q233" s="168"/>
      <c r="R233" s="168"/>
      <c r="S233" s="168"/>
      <c r="T233" s="168"/>
      <c r="U233" s="168"/>
      <c r="V233" s="168"/>
      <c r="W233" s="168"/>
      <c r="X233" s="168"/>
      <c r="Y233" s="168"/>
    </row>
    <row r="234" spans="1:25" x14ac:dyDescent="0.25">
      <c r="A234" s="168"/>
      <c r="B234" s="168"/>
      <c r="C234" s="168"/>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row>
    <row r="235" spans="1:25" x14ac:dyDescent="0.25">
      <c r="A235" s="168"/>
      <c r="B235" s="168"/>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row>
    <row r="236" spans="1:25" x14ac:dyDescent="0.25">
      <c r="A236" s="168"/>
      <c r="B236" s="168"/>
      <c r="C236" s="168"/>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row>
    <row r="237" spans="1:25" x14ac:dyDescent="0.25">
      <c r="A237" s="168"/>
      <c r="B237" s="168"/>
      <c r="C237" s="168"/>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row>
    <row r="238" spans="1:25" x14ac:dyDescent="0.25">
      <c r="A238" s="168"/>
      <c r="B238" s="168"/>
      <c r="C238" s="168"/>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row>
    <row r="239" spans="1:25" x14ac:dyDescent="0.25">
      <c r="A239" s="168"/>
      <c r="B239" s="168"/>
      <c r="C239" s="168"/>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row>
    <row r="240" spans="1:25" x14ac:dyDescent="0.25">
      <c r="A240" s="168"/>
      <c r="B240" s="168"/>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row>
    <row r="241" spans="1:25" x14ac:dyDescent="0.25">
      <c r="A241" s="168"/>
      <c r="B241" s="168"/>
      <c r="C241" s="168"/>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8"/>
    </row>
    <row r="242" spans="1:25" x14ac:dyDescent="0.25">
      <c r="A242" s="168"/>
      <c r="B242" s="168"/>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row>
    <row r="243" spans="1:25" x14ac:dyDescent="0.25">
      <c r="A243" s="168"/>
      <c r="B243" s="168"/>
      <c r="C243" s="168"/>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row>
    <row r="244" spans="1:25" x14ac:dyDescent="0.25">
      <c r="A244" s="168"/>
      <c r="B244" s="168"/>
      <c r="C244" s="168"/>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row>
    <row r="245" spans="1:25" x14ac:dyDescent="0.25">
      <c r="A245" s="168"/>
      <c r="B245" s="168"/>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row>
    <row r="246" spans="1:25" x14ac:dyDescent="0.25">
      <c r="A246" s="168"/>
      <c r="B246" s="168"/>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row>
    <row r="247" spans="1:25" x14ac:dyDescent="0.25">
      <c r="A247" s="168"/>
      <c r="B247" s="168"/>
      <c r="C247" s="168"/>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row>
    <row r="248" spans="1:25" x14ac:dyDescent="0.25">
      <c r="A248" s="168"/>
      <c r="B248" s="168"/>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row>
    <row r="249" spans="1:25" x14ac:dyDescent="0.25">
      <c r="A249" s="168"/>
      <c r="B249" s="168"/>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8"/>
    </row>
    <row r="250" spans="1:25" x14ac:dyDescent="0.25">
      <c r="A250" s="168"/>
      <c r="B250" s="168"/>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row>
    <row r="251" spans="1:25" x14ac:dyDescent="0.25">
      <c r="A251" s="168"/>
      <c r="B251" s="168"/>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row>
    <row r="252" spans="1:25" x14ac:dyDescent="0.25">
      <c r="A252" s="168"/>
      <c r="B252" s="168"/>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row>
    <row r="253" spans="1:25" x14ac:dyDescent="0.25">
      <c r="A253" s="168"/>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row>
    <row r="254" spans="1:25" x14ac:dyDescent="0.25">
      <c r="A254" s="168"/>
      <c r="B254" s="168"/>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row>
    <row r="255" spans="1:25" x14ac:dyDescent="0.25">
      <c r="A255" s="168"/>
      <c r="B255" s="168"/>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row>
    <row r="256" spans="1:25" x14ac:dyDescent="0.25">
      <c r="H256" s="168"/>
      <c r="I256" s="168"/>
      <c r="J256" s="168"/>
      <c r="K256" s="168"/>
      <c r="L256" s="168"/>
      <c r="M256" s="168"/>
      <c r="N256" s="168"/>
      <c r="O256" s="168"/>
      <c r="P256" s="168"/>
      <c r="Q256" s="168"/>
      <c r="R256" s="168"/>
      <c r="S256" s="168"/>
      <c r="T256" s="168"/>
      <c r="U256" s="168"/>
      <c r="V256" s="168"/>
      <c r="W256" s="168"/>
      <c r="X256" s="168"/>
      <c r="Y256" s="168"/>
    </row>
    <row r="257" spans="8:25" x14ac:dyDescent="0.25">
      <c r="H257" s="168"/>
      <c r="I257" s="168"/>
      <c r="J257" s="168"/>
      <c r="K257" s="168"/>
      <c r="L257" s="168"/>
      <c r="M257" s="168"/>
      <c r="N257" s="168"/>
      <c r="O257" s="168"/>
      <c r="P257" s="168"/>
      <c r="Q257" s="168"/>
      <c r="R257" s="168"/>
      <c r="S257" s="168"/>
      <c r="T257" s="168"/>
      <c r="U257" s="168"/>
      <c r="V257" s="168"/>
      <c r="W257" s="168"/>
      <c r="X257" s="168"/>
      <c r="Y257" s="168"/>
    </row>
    <row r="258" spans="8:25" x14ac:dyDescent="0.25">
      <c r="H258" s="168"/>
      <c r="I258" s="168"/>
      <c r="J258" s="168"/>
      <c r="K258" s="168"/>
      <c r="L258" s="168"/>
      <c r="M258" s="168"/>
      <c r="N258" s="168"/>
      <c r="O258" s="168"/>
      <c r="P258" s="168"/>
      <c r="Q258" s="168"/>
      <c r="R258" s="168"/>
      <c r="S258" s="168"/>
      <c r="T258" s="168"/>
      <c r="U258" s="168"/>
      <c r="V258" s="168"/>
      <c r="W258" s="168"/>
      <c r="X258" s="168"/>
      <c r="Y258" s="168"/>
    </row>
    <row r="259" spans="8:25" x14ac:dyDescent="0.25">
      <c r="H259" s="168"/>
      <c r="I259" s="168"/>
      <c r="J259" s="168"/>
      <c r="K259" s="168"/>
      <c r="L259" s="168"/>
      <c r="M259" s="168"/>
      <c r="N259" s="168"/>
      <c r="O259" s="168"/>
      <c r="P259" s="168"/>
      <c r="Q259" s="168"/>
      <c r="R259" s="168"/>
      <c r="S259" s="168"/>
      <c r="T259" s="168"/>
      <c r="U259" s="168"/>
      <c r="V259" s="168"/>
      <c r="W259" s="168"/>
      <c r="X259" s="168"/>
      <c r="Y259" s="168"/>
    </row>
    <row r="260" spans="8:25" x14ac:dyDescent="0.25">
      <c r="H260" s="168"/>
      <c r="I260" s="168"/>
      <c r="J260" s="168"/>
      <c r="K260" s="168"/>
      <c r="L260" s="168"/>
      <c r="M260" s="168"/>
      <c r="N260" s="168"/>
      <c r="O260" s="168"/>
      <c r="P260" s="168"/>
      <c r="Q260" s="168"/>
      <c r="R260" s="168"/>
      <c r="S260" s="168"/>
      <c r="T260" s="168"/>
      <c r="U260" s="168"/>
      <c r="V260" s="168"/>
      <c r="W260" s="168"/>
      <c r="X260" s="168"/>
      <c r="Y260" s="168"/>
    </row>
    <row r="261" spans="8:25" x14ac:dyDescent="0.25">
      <c r="H261" s="168"/>
      <c r="I261" s="168"/>
      <c r="J261" s="168"/>
      <c r="K261" s="168"/>
      <c r="L261" s="168"/>
      <c r="M261" s="168"/>
      <c r="N261" s="168"/>
      <c r="O261" s="168"/>
      <c r="P261" s="168"/>
      <c r="Q261" s="168"/>
      <c r="R261" s="168"/>
      <c r="S261" s="168"/>
      <c r="T261" s="168"/>
      <c r="U261" s="168"/>
      <c r="V261" s="168"/>
      <c r="W261" s="168"/>
      <c r="X261" s="168"/>
      <c r="Y261" s="168"/>
    </row>
  </sheetData>
  <mergeCells count="9">
    <mergeCell ref="B5:G6"/>
    <mergeCell ref="B7:E7"/>
    <mergeCell ref="F7:G7"/>
    <mergeCell ref="B1:D2"/>
    <mergeCell ref="E1:E2"/>
    <mergeCell ref="B3:D4"/>
    <mergeCell ref="E3:E4"/>
    <mergeCell ref="F3:F4"/>
    <mergeCell ref="G3:G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B9:B24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J232"/>
  <sheetViews>
    <sheetView topLeftCell="Z1" zoomScale="57" zoomScaleNormal="57" zoomScaleSheetLayoutView="30" workbookViewId="0">
      <selection activeCell="AG4" sqref="AG4"/>
    </sheetView>
  </sheetViews>
  <sheetFormatPr baseColWidth="10" defaultColWidth="11.42578125" defaultRowHeight="15" x14ac:dyDescent="0.25"/>
  <cols>
    <col min="1" max="1" width="11.42578125" style="16"/>
    <col min="2" max="2" width="20.85546875" style="16" bestFit="1" customWidth="1"/>
    <col min="3" max="3" width="36.140625" style="16" customWidth="1"/>
    <col min="4" max="4" width="11.42578125" style="16"/>
    <col min="5" max="5" width="35.140625" style="16" bestFit="1" customWidth="1"/>
    <col min="6" max="6" width="24.42578125" style="16" customWidth="1"/>
    <col min="7" max="7" width="11.42578125" style="16"/>
    <col min="8" max="8" width="35.140625" style="16" bestFit="1" customWidth="1"/>
    <col min="9" max="9" width="39.85546875" style="16" bestFit="1" customWidth="1"/>
    <col min="10" max="10" width="24.85546875" style="16" bestFit="1" customWidth="1"/>
    <col min="11" max="11" width="22.140625" style="16" bestFit="1" customWidth="1"/>
    <col min="12" max="12" width="20.42578125" style="16" customWidth="1"/>
    <col min="13" max="13" width="28.42578125" style="16" customWidth="1"/>
    <col min="14" max="14" width="35.42578125" style="16" bestFit="1" customWidth="1"/>
    <col min="15" max="15" width="43.42578125" style="16" bestFit="1" customWidth="1"/>
    <col min="16" max="16" width="19.28515625" style="16" customWidth="1"/>
    <col min="17" max="17" width="31.28515625" style="16" bestFit="1" customWidth="1"/>
    <col min="18" max="18" width="33.7109375" style="16" bestFit="1" customWidth="1"/>
    <col min="19" max="19" width="19" style="16" bestFit="1" customWidth="1"/>
    <col min="20" max="20" width="39.140625" style="16" bestFit="1" customWidth="1"/>
    <col min="21" max="21" width="43.7109375" style="16" customWidth="1"/>
    <col min="22" max="22" width="11.42578125" style="16"/>
    <col min="23" max="23" width="35.42578125" style="16" bestFit="1" customWidth="1"/>
    <col min="24" max="24" width="11.42578125" style="16"/>
    <col min="25" max="25" width="40" style="16" customWidth="1"/>
    <col min="26" max="26" width="11.42578125" style="16"/>
    <col min="27" max="27" width="39.28515625" style="16" customWidth="1"/>
    <col min="28" max="28" width="11.42578125" style="16"/>
    <col min="29" max="29" width="37.42578125" style="16" customWidth="1"/>
    <col min="30" max="30" width="11.42578125" style="16"/>
    <col min="31" max="31" width="41.7109375" style="16" customWidth="1"/>
    <col min="32" max="32" width="11.42578125" style="16"/>
    <col min="33" max="33" width="32.42578125" style="16" customWidth="1"/>
    <col min="34" max="34" width="11.42578125" style="16"/>
    <col min="35" max="35" width="36.42578125" style="16" customWidth="1"/>
    <col min="36" max="36" width="11.42578125" style="16"/>
    <col min="37" max="37" width="46.140625" style="16" customWidth="1"/>
    <col min="38" max="16384" width="11.42578125" style="16"/>
  </cols>
  <sheetData>
    <row r="1" spans="1:62" ht="15.75" thickBot="1" x14ac:dyDescent="0.3">
      <c r="A1" s="15"/>
      <c r="B1" s="15"/>
      <c r="C1" s="15"/>
      <c r="D1" s="15"/>
      <c r="E1" s="15"/>
      <c r="F1" s="15"/>
      <c r="G1" s="15"/>
      <c r="H1" s="15"/>
      <c r="I1" s="15"/>
      <c r="J1" s="15"/>
      <c r="K1" s="15"/>
      <c r="L1" s="15"/>
      <c r="M1" s="15"/>
      <c r="N1" s="15"/>
      <c r="P1" s="15"/>
      <c r="Q1" s="15"/>
      <c r="R1" s="15"/>
      <c r="S1" s="15"/>
      <c r="V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row>
    <row r="2" spans="1:62" ht="30.75" customHeight="1" thickBot="1" x14ac:dyDescent="0.3">
      <c r="A2" s="15"/>
      <c r="B2" s="15"/>
      <c r="C2" s="15"/>
      <c r="D2" s="15"/>
      <c r="E2" s="15"/>
      <c r="F2" s="15"/>
      <c r="G2" s="15"/>
      <c r="H2" s="15"/>
      <c r="I2" s="15"/>
      <c r="J2" s="15"/>
      <c r="K2" s="473" t="s">
        <v>467</v>
      </c>
      <c r="L2" s="474"/>
      <c r="M2" s="15"/>
      <c r="N2" s="17"/>
      <c r="O2" s="18" t="s">
        <v>468</v>
      </c>
      <c r="P2" s="15"/>
      <c r="Q2" s="473" t="s">
        <v>469</v>
      </c>
      <c r="R2" s="474"/>
      <c r="S2" s="15"/>
      <c r="T2" s="471" t="s">
        <v>470</v>
      </c>
      <c r="U2" s="472"/>
      <c r="V2" s="15"/>
      <c r="W2" s="19" t="s">
        <v>471</v>
      </c>
      <c r="X2" s="15"/>
      <c r="Y2" s="19" t="s">
        <v>471</v>
      </c>
      <c r="Z2" s="15"/>
      <c r="AA2" s="19" t="s">
        <v>471</v>
      </c>
      <c r="AB2" s="15"/>
      <c r="AC2" s="19" t="s">
        <v>471</v>
      </c>
      <c r="AD2" s="15"/>
      <c r="AE2" s="19" t="s">
        <v>471</v>
      </c>
      <c r="AF2" s="15"/>
      <c r="AG2" s="19" t="s">
        <v>471</v>
      </c>
      <c r="AH2" s="15"/>
      <c r="AI2" s="19" t="s">
        <v>471</v>
      </c>
      <c r="AJ2" s="15"/>
      <c r="AK2" s="19" t="s">
        <v>471</v>
      </c>
      <c r="AL2" s="15"/>
      <c r="AM2" s="15"/>
      <c r="AN2" s="15"/>
      <c r="AO2" s="15"/>
      <c r="AP2" s="15"/>
      <c r="AQ2" s="15"/>
      <c r="AR2" s="15"/>
      <c r="AS2" s="15"/>
      <c r="AT2" s="15"/>
      <c r="AU2" s="15"/>
      <c r="AV2" s="15"/>
      <c r="AW2" s="15"/>
      <c r="AX2" s="15"/>
      <c r="AY2" s="15"/>
      <c r="AZ2" s="15"/>
      <c r="BA2" s="15"/>
      <c r="BB2" s="15"/>
      <c r="BC2" s="15"/>
      <c r="BD2" s="15"/>
      <c r="BE2" s="15"/>
      <c r="BF2" s="15"/>
      <c r="BG2" s="15"/>
      <c r="BH2" s="15"/>
      <c r="BI2" s="15"/>
      <c r="BJ2" s="15"/>
    </row>
    <row r="3" spans="1:62" ht="65.25" customHeight="1" thickBot="1" x14ac:dyDescent="0.3">
      <c r="A3" s="15"/>
      <c r="B3" s="475" t="s">
        <v>472</v>
      </c>
      <c r="C3" s="476"/>
      <c r="D3" s="15"/>
      <c r="E3" s="473" t="s">
        <v>473</v>
      </c>
      <c r="F3" s="474"/>
      <c r="G3" s="15"/>
      <c r="H3" s="471" t="s">
        <v>474</v>
      </c>
      <c r="I3" s="472"/>
      <c r="J3" s="15"/>
      <c r="K3" s="15"/>
      <c r="L3" s="15"/>
      <c r="M3" s="15"/>
      <c r="N3" s="20"/>
      <c r="O3" s="21" t="s">
        <v>475</v>
      </c>
      <c r="P3" s="22"/>
      <c r="Q3" s="23" t="s">
        <v>476</v>
      </c>
      <c r="R3" s="24" t="s">
        <v>477</v>
      </c>
      <c r="S3" s="15"/>
      <c r="T3" s="24" t="s">
        <v>478</v>
      </c>
      <c r="U3" s="24" t="s">
        <v>477</v>
      </c>
      <c r="V3" s="15"/>
      <c r="W3" s="23" t="s">
        <v>479</v>
      </c>
      <c r="X3" s="15"/>
      <c r="Y3" s="23" t="s">
        <v>480</v>
      </c>
      <c r="Z3" s="15"/>
      <c r="AA3" s="23" t="s">
        <v>481</v>
      </c>
      <c r="AB3" s="15"/>
      <c r="AC3" s="23" t="s">
        <v>482</v>
      </c>
      <c r="AD3" s="15"/>
      <c r="AE3" s="23" t="s">
        <v>483</v>
      </c>
      <c r="AF3" s="15"/>
      <c r="AG3" s="23" t="s">
        <v>484</v>
      </c>
      <c r="AH3" s="15"/>
      <c r="AI3" s="23" t="s">
        <v>485</v>
      </c>
      <c r="AJ3" s="15"/>
      <c r="AK3" s="23" t="s">
        <v>485</v>
      </c>
      <c r="AL3" s="15"/>
      <c r="AM3" s="15"/>
      <c r="AN3" s="15"/>
      <c r="AO3" s="15"/>
      <c r="AP3" s="15"/>
      <c r="AQ3" s="15"/>
      <c r="AR3" s="15"/>
      <c r="AS3" s="15"/>
      <c r="AT3" s="15"/>
      <c r="AU3" s="15"/>
      <c r="AV3" s="15"/>
      <c r="AW3" s="15"/>
      <c r="AX3" s="15"/>
      <c r="AY3" s="15"/>
      <c r="AZ3" s="15"/>
      <c r="BA3" s="15"/>
      <c r="BB3" s="15"/>
      <c r="BC3" s="15"/>
      <c r="BD3" s="15"/>
      <c r="BE3" s="15"/>
      <c r="BF3" s="15"/>
      <c r="BG3" s="15"/>
      <c r="BH3" s="15"/>
      <c r="BI3" s="15"/>
      <c r="BJ3" s="15"/>
    </row>
    <row r="4" spans="1:62" ht="180.75" customHeight="1" thickBot="1" x14ac:dyDescent="0.3">
      <c r="A4" s="15"/>
      <c r="B4" s="25" t="s">
        <v>486</v>
      </c>
      <c r="C4" s="25" t="s">
        <v>477</v>
      </c>
      <c r="D4" s="15"/>
      <c r="E4" s="23" t="s">
        <v>487</v>
      </c>
      <c r="F4" s="26" t="s">
        <v>477</v>
      </c>
      <c r="G4" s="15"/>
      <c r="H4" s="23" t="s">
        <v>488</v>
      </c>
      <c r="I4" s="26" t="s">
        <v>477</v>
      </c>
      <c r="J4" s="15"/>
      <c r="K4" s="15"/>
      <c r="L4" s="15"/>
      <c r="M4" s="15"/>
      <c r="N4" s="27"/>
      <c r="O4" s="21" t="s">
        <v>489</v>
      </c>
      <c r="P4" s="15"/>
      <c r="Q4" s="28" t="s">
        <v>490</v>
      </c>
      <c r="R4" s="29" t="s">
        <v>491</v>
      </c>
      <c r="S4" s="15"/>
      <c r="T4" s="30" t="s">
        <v>336</v>
      </c>
      <c r="U4" s="155" t="s">
        <v>492</v>
      </c>
      <c r="V4" s="15"/>
      <c r="W4" s="31" t="s">
        <v>337</v>
      </c>
      <c r="X4" s="15"/>
      <c r="Y4" s="31" t="s">
        <v>338</v>
      </c>
      <c r="Z4" s="15"/>
      <c r="AA4" s="157" t="s">
        <v>341</v>
      </c>
      <c r="AB4" s="15"/>
      <c r="AC4" s="157" t="s">
        <v>339</v>
      </c>
      <c r="AD4" s="15"/>
      <c r="AE4" s="31" t="s">
        <v>338</v>
      </c>
      <c r="AF4" s="15"/>
      <c r="AG4" s="31" t="s">
        <v>349</v>
      </c>
      <c r="AH4" s="15"/>
      <c r="AI4" s="31" t="s">
        <v>18</v>
      </c>
      <c r="AJ4" s="15"/>
      <c r="AK4" s="31" t="s">
        <v>18</v>
      </c>
      <c r="AL4" s="15"/>
      <c r="AM4" s="15"/>
      <c r="AN4" s="15"/>
      <c r="AO4" s="15"/>
      <c r="AP4" s="15"/>
      <c r="AQ4" s="15"/>
      <c r="AR4" s="15"/>
      <c r="AS4" s="15"/>
      <c r="AT4" s="15"/>
      <c r="AU4" s="15"/>
      <c r="AV4" s="15"/>
      <c r="AW4" s="15"/>
      <c r="AX4" s="15"/>
      <c r="AY4" s="15"/>
      <c r="AZ4" s="15"/>
      <c r="BA4" s="15"/>
      <c r="BB4" s="15"/>
      <c r="BC4" s="15"/>
      <c r="BD4" s="15"/>
      <c r="BE4" s="15"/>
      <c r="BF4" s="15"/>
      <c r="BG4" s="15"/>
      <c r="BH4" s="15"/>
      <c r="BI4" s="15"/>
      <c r="BJ4" s="15"/>
    </row>
    <row r="5" spans="1:62" ht="138.75" customHeight="1" thickBot="1" x14ac:dyDescent="0.3">
      <c r="A5" s="15"/>
      <c r="B5" s="32" t="s">
        <v>233</v>
      </c>
      <c r="C5" s="33" t="s">
        <v>493</v>
      </c>
      <c r="D5" s="15"/>
      <c r="E5" s="30">
        <v>5</v>
      </c>
      <c r="F5" s="34" t="s">
        <v>494</v>
      </c>
      <c r="G5" s="15"/>
      <c r="H5" s="30">
        <v>5</v>
      </c>
      <c r="I5" s="34" t="s">
        <v>495</v>
      </c>
      <c r="J5" s="15"/>
      <c r="K5" s="15"/>
      <c r="L5" s="15"/>
      <c r="M5" s="15"/>
      <c r="N5" s="35"/>
      <c r="O5" s="36" t="s">
        <v>496</v>
      </c>
      <c r="P5" s="15"/>
      <c r="Q5" s="165" t="s">
        <v>497</v>
      </c>
      <c r="R5" s="164" t="s">
        <v>498</v>
      </c>
      <c r="S5" s="15"/>
      <c r="T5" s="28" t="s">
        <v>379</v>
      </c>
      <c r="U5" s="37" t="s">
        <v>499</v>
      </c>
      <c r="V5" s="15"/>
      <c r="W5" s="165" t="s">
        <v>500</v>
      </c>
      <c r="X5" s="15"/>
      <c r="Y5" s="165" t="s">
        <v>448</v>
      </c>
      <c r="Z5" s="15"/>
      <c r="AA5" s="158" t="s">
        <v>501</v>
      </c>
      <c r="AB5" s="15"/>
      <c r="AC5" s="155" t="s">
        <v>375</v>
      </c>
      <c r="AD5" s="15"/>
      <c r="AE5" s="165" t="s">
        <v>448</v>
      </c>
      <c r="AF5" s="15"/>
      <c r="AG5" s="30" t="s">
        <v>424</v>
      </c>
      <c r="AH5" s="15"/>
      <c r="AI5" s="165" t="s">
        <v>20</v>
      </c>
      <c r="AJ5" s="15"/>
      <c r="AK5" s="30" t="s">
        <v>19</v>
      </c>
      <c r="AL5" s="15"/>
      <c r="AM5" s="15"/>
      <c r="AN5" s="15"/>
      <c r="AO5" s="15"/>
      <c r="AP5" s="15"/>
      <c r="AQ5" s="15"/>
      <c r="AR5" s="15"/>
      <c r="AS5" s="15"/>
      <c r="AT5" s="15"/>
      <c r="AU5" s="15"/>
      <c r="AV5" s="15"/>
      <c r="AW5" s="15"/>
      <c r="AX5" s="15"/>
      <c r="AY5" s="15"/>
      <c r="AZ5" s="15"/>
      <c r="BA5" s="15"/>
      <c r="BB5" s="15"/>
      <c r="BC5" s="15"/>
      <c r="BD5" s="15"/>
      <c r="BE5" s="15"/>
      <c r="BF5" s="15"/>
      <c r="BG5" s="15"/>
      <c r="BH5" s="15"/>
      <c r="BI5" s="15"/>
      <c r="BJ5" s="15"/>
    </row>
    <row r="6" spans="1:62" ht="102" customHeight="1" thickBot="1" x14ac:dyDescent="0.3">
      <c r="A6" s="15"/>
      <c r="B6" s="38" t="s">
        <v>502</v>
      </c>
      <c r="C6" s="39" t="s">
        <v>503</v>
      </c>
      <c r="D6" s="15"/>
      <c r="E6" s="30">
        <v>4</v>
      </c>
      <c r="F6" s="34" t="s">
        <v>504</v>
      </c>
      <c r="G6" s="15"/>
      <c r="H6" s="30">
        <v>4</v>
      </c>
      <c r="I6" s="34" t="s">
        <v>505</v>
      </c>
      <c r="J6" s="15"/>
      <c r="K6" s="40" t="s">
        <v>506</v>
      </c>
      <c r="L6" s="15"/>
      <c r="M6" s="15"/>
      <c r="N6" s="15"/>
      <c r="O6" s="15"/>
      <c r="P6" s="15"/>
      <c r="Q6" s="15"/>
      <c r="R6" s="15"/>
      <c r="S6" s="15"/>
      <c r="T6" s="15"/>
      <c r="U6" s="15"/>
      <c r="V6" s="15"/>
      <c r="W6" s="15"/>
      <c r="X6" s="15"/>
      <c r="Y6" s="15"/>
      <c r="Z6" s="15"/>
      <c r="AA6" s="15"/>
      <c r="AB6" s="15"/>
      <c r="AC6" s="165" t="s">
        <v>507</v>
      </c>
      <c r="AD6" s="15"/>
      <c r="AE6" s="15"/>
      <c r="AF6" s="15"/>
      <c r="AG6" s="165" t="s">
        <v>342</v>
      </c>
      <c r="AH6" s="15"/>
      <c r="AI6" s="15"/>
      <c r="AJ6" s="15"/>
      <c r="AK6" s="165" t="s">
        <v>20</v>
      </c>
      <c r="AL6" s="15"/>
      <c r="AM6" s="15"/>
      <c r="AN6" s="15"/>
      <c r="AO6" s="15"/>
      <c r="AP6" s="15"/>
      <c r="AQ6" s="15"/>
      <c r="AR6" s="15"/>
      <c r="AS6" s="15"/>
      <c r="AT6" s="15"/>
      <c r="AU6" s="15"/>
      <c r="AV6" s="15"/>
      <c r="AW6" s="15"/>
      <c r="AX6" s="15"/>
      <c r="AY6" s="15"/>
      <c r="AZ6" s="15"/>
      <c r="BA6" s="15"/>
      <c r="BB6" s="15"/>
      <c r="BC6" s="15"/>
      <c r="BD6" s="15"/>
      <c r="BE6" s="15"/>
      <c r="BF6" s="15"/>
      <c r="BG6" s="15"/>
      <c r="BH6" s="15"/>
      <c r="BI6" s="15"/>
      <c r="BJ6" s="15"/>
    </row>
    <row r="7" spans="1:62" ht="114" x14ac:dyDescent="0.25">
      <c r="A7" s="15"/>
      <c r="B7" s="41" t="s">
        <v>508</v>
      </c>
      <c r="C7" s="42" t="s">
        <v>509</v>
      </c>
      <c r="D7" s="15"/>
      <c r="E7" s="30">
        <v>3</v>
      </c>
      <c r="F7" s="34" t="s">
        <v>510</v>
      </c>
      <c r="G7" s="15"/>
      <c r="H7" s="30">
        <v>3</v>
      </c>
      <c r="I7" s="34" t="s">
        <v>511</v>
      </c>
      <c r="J7" s="15"/>
      <c r="K7" s="30" t="s">
        <v>340</v>
      </c>
      <c r="L7" s="15"/>
      <c r="M7" s="15"/>
      <c r="N7" s="31">
        <v>5</v>
      </c>
      <c r="O7" s="43">
        <f>$N$7*O12</f>
        <v>5</v>
      </c>
      <c r="P7" s="44">
        <f>$N$7*P12</f>
        <v>10</v>
      </c>
      <c r="Q7" s="45">
        <f>$N$7*Q12</f>
        <v>15</v>
      </c>
      <c r="R7" s="45">
        <f>$N$7*R12</f>
        <v>20</v>
      </c>
      <c r="S7" s="46">
        <f>$N$7*S12</f>
        <v>25</v>
      </c>
      <c r="T7" s="15"/>
      <c r="U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row>
    <row r="8" spans="1:62" ht="72" thickBot="1" x14ac:dyDescent="0.3">
      <c r="A8" s="15"/>
      <c r="B8" s="38" t="s">
        <v>512</v>
      </c>
      <c r="C8" s="39" t="s">
        <v>513</v>
      </c>
      <c r="D8" s="15"/>
      <c r="E8" s="30">
        <v>2</v>
      </c>
      <c r="F8" s="34" t="s">
        <v>514</v>
      </c>
      <c r="G8" s="15"/>
      <c r="H8" s="30">
        <v>2</v>
      </c>
      <c r="I8" s="34" t="s">
        <v>515</v>
      </c>
      <c r="J8" s="15"/>
      <c r="K8" s="165" t="s">
        <v>516</v>
      </c>
      <c r="L8" s="15"/>
      <c r="M8" s="15"/>
      <c r="N8" s="30">
        <v>4</v>
      </c>
      <c r="O8" s="47">
        <f>$N$8*O12</f>
        <v>4</v>
      </c>
      <c r="P8" s="48">
        <f>$N$8*P12</f>
        <v>8</v>
      </c>
      <c r="Q8" s="48">
        <f>$N$8*Q12</f>
        <v>12</v>
      </c>
      <c r="R8" s="49">
        <f>$N$8*R12</f>
        <v>16</v>
      </c>
      <c r="S8" s="50">
        <f>$N$8*S12</f>
        <v>20</v>
      </c>
      <c r="T8" s="15"/>
      <c r="U8" s="15"/>
      <c r="X8" s="15"/>
      <c r="Y8" s="15"/>
      <c r="Z8" s="15"/>
      <c r="AA8" s="15"/>
      <c r="AB8" s="15"/>
      <c r="AC8" s="15"/>
      <c r="AD8" s="15"/>
      <c r="AE8" s="15"/>
      <c r="AF8" s="15"/>
      <c r="AG8" s="15" t="s">
        <v>517</v>
      </c>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row>
    <row r="9" spans="1:62" ht="43.5" thickBot="1" x14ac:dyDescent="0.3">
      <c r="A9" s="15"/>
      <c r="B9" s="41" t="s">
        <v>256</v>
      </c>
      <c r="C9" s="42" t="s">
        <v>518</v>
      </c>
      <c r="D9" s="15"/>
      <c r="E9" s="165">
        <v>1</v>
      </c>
      <c r="F9" s="51" t="s">
        <v>519</v>
      </c>
      <c r="G9" s="15"/>
      <c r="H9" s="165">
        <v>1</v>
      </c>
      <c r="I9" s="51" t="s">
        <v>520</v>
      </c>
      <c r="J9" s="15"/>
      <c r="L9" s="15"/>
      <c r="M9" s="15"/>
      <c r="N9" s="30">
        <v>3</v>
      </c>
      <c r="O9" s="52">
        <f>$N$9*O12</f>
        <v>3</v>
      </c>
      <c r="P9" s="53">
        <f>$N$9*P12</f>
        <v>6</v>
      </c>
      <c r="Q9" s="48">
        <f>$N$9*Q12</f>
        <v>9</v>
      </c>
      <c r="R9" s="49">
        <f>$N$9*R12</f>
        <v>12</v>
      </c>
      <c r="S9" s="50">
        <f>$N$9*S12</f>
        <v>15</v>
      </c>
      <c r="T9" s="15"/>
      <c r="U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row>
    <row r="10" spans="1:62" ht="57.75" thickBot="1" x14ac:dyDescent="0.3">
      <c r="A10" s="15"/>
      <c r="B10" s="38" t="s">
        <v>521</v>
      </c>
      <c r="C10" s="39" t="s">
        <v>522</v>
      </c>
      <c r="D10" s="15"/>
      <c r="E10" s="15"/>
      <c r="F10" s="15"/>
      <c r="G10" s="15"/>
      <c r="H10" s="15"/>
      <c r="I10" s="15"/>
      <c r="J10" s="15"/>
      <c r="K10" s="40" t="s">
        <v>523</v>
      </c>
      <c r="L10" s="15"/>
      <c r="M10" s="15"/>
      <c r="N10" s="30">
        <v>2</v>
      </c>
      <c r="O10" s="52">
        <f>$N$10*O12</f>
        <v>2</v>
      </c>
      <c r="P10" s="54">
        <f>$N$10*P12</f>
        <v>4</v>
      </c>
      <c r="Q10" s="53">
        <f>$N$10*Q12</f>
        <v>6</v>
      </c>
      <c r="R10" s="48">
        <f>$N$10*R12</f>
        <v>8</v>
      </c>
      <c r="S10" s="50">
        <f>$N$10*S12</f>
        <v>10</v>
      </c>
      <c r="T10" s="15"/>
      <c r="U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62" ht="86.25" thickBot="1" x14ac:dyDescent="0.3">
      <c r="A11" s="15"/>
      <c r="B11" s="41" t="s">
        <v>261</v>
      </c>
      <c r="C11" s="42" t="s">
        <v>524</v>
      </c>
      <c r="D11" s="15"/>
      <c r="G11" s="15"/>
      <c r="H11" s="15"/>
      <c r="I11" s="15"/>
      <c r="J11" s="15"/>
      <c r="K11" s="30">
        <v>1</v>
      </c>
      <c r="L11" s="15"/>
      <c r="M11" s="15"/>
      <c r="N11" s="165">
        <v>1</v>
      </c>
      <c r="O11" s="55">
        <f>$N$11*O12</f>
        <v>1</v>
      </c>
      <c r="P11" s="56">
        <f>$N$11*P12</f>
        <v>2</v>
      </c>
      <c r="Q11" s="57">
        <f>$N$11*Q12</f>
        <v>3</v>
      </c>
      <c r="R11" s="58">
        <f>$N$11*R12</f>
        <v>4</v>
      </c>
      <c r="S11" s="59">
        <f>$N$11*S12</f>
        <v>5</v>
      </c>
      <c r="T11" s="15"/>
      <c r="U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row>
    <row r="12" spans="1:62" ht="86.25" thickBot="1" x14ac:dyDescent="0.3">
      <c r="A12" s="15"/>
      <c r="B12" s="38" t="s">
        <v>297</v>
      </c>
      <c r="C12" s="39" t="s">
        <v>525</v>
      </c>
      <c r="D12" s="15"/>
      <c r="E12" s="60" t="s">
        <v>526</v>
      </c>
      <c r="F12" s="26" t="s">
        <v>477</v>
      </c>
      <c r="G12" s="15"/>
      <c r="H12" s="24" t="s">
        <v>527</v>
      </c>
      <c r="I12" s="61" t="s">
        <v>528</v>
      </c>
      <c r="J12" s="15"/>
      <c r="K12" s="30">
        <v>2</v>
      </c>
      <c r="L12" s="15"/>
      <c r="M12" s="15"/>
      <c r="N12" s="15"/>
      <c r="O12" s="166">
        <v>1</v>
      </c>
      <c r="P12" s="62">
        <v>2</v>
      </c>
      <c r="Q12" s="62">
        <v>3</v>
      </c>
      <c r="R12" s="62">
        <v>4</v>
      </c>
      <c r="S12" s="167">
        <v>5</v>
      </c>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row>
    <row r="13" spans="1:62" ht="72" thickBot="1" x14ac:dyDescent="0.3">
      <c r="A13" s="15"/>
      <c r="B13" s="63" t="s">
        <v>529</v>
      </c>
      <c r="C13" s="64" t="s">
        <v>530</v>
      </c>
      <c r="D13" s="15"/>
      <c r="E13" s="31" t="s">
        <v>531</v>
      </c>
      <c r="F13" s="157" t="s">
        <v>532</v>
      </c>
      <c r="G13" s="15"/>
      <c r="H13" s="65" t="s">
        <v>219</v>
      </c>
      <c r="I13" s="156" t="s">
        <v>533</v>
      </c>
      <c r="J13" s="15"/>
      <c r="K13" s="30">
        <v>3</v>
      </c>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row>
    <row r="14" spans="1:62" ht="200.25" thickBot="1" x14ac:dyDescent="0.3">
      <c r="A14" s="15"/>
      <c r="B14" s="38" t="s">
        <v>264</v>
      </c>
      <c r="C14" s="39" t="s">
        <v>534</v>
      </c>
      <c r="D14" s="15"/>
      <c r="E14" s="30" t="s">
        <v>334</v>
      </c>
      <c r="F14" s="155" t="s">
        <v>535</v>
      </c>
      <c r="G14" s="15"/>
      <c r="H14" s="66" t="s">
        <v>186</v>
      </c>
      <c r="I14" s="150" t="s">
        <v>536</v>
      </c>
      <c r="J14" s="15"/>
      <c r="K14" s="30">
        <v>4</v>
      </c>
      <c r="L14" s="15"/>
      <c r="M14" s="40" t="s">
        <v>537</v>
      </c>
      <c r="N14" s="201" t="s">
        <v>538</v>
      </c>
      <c r="O14" s="201" t="s">
        <v>539</v>
      </c>
      <c r="P14" s="201" t="s">
        <v>540</v>
      </c>
      <c r="Q14" s="202" t="s">
        <v>541</v>
      </c>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row>
    <row r="15" spans="1:62" ht="105.75" thickBot="1" x14ac:dyDescent="0.3">
      <c r="A15" s="15"/>
      <c r="B15" s="67" t="s">
        <v>542</v>
      </c>
      <c r="C15" s="68" t="s">
        <v>543</v>
      </c>
      <c r="D15" s="15"/>
      <c r="E15" s="30" t="s">
        <v>544</v>
      </c>
      <c r="F15" s="155" t="s">
        <v>545</v>
      </c>
      <c r="G15" s="15"/>
      <c r="H15" s="66" t="s">
        <v>150</v>
      </c>
      <c r="I15" s="150" t="s">
        <v>546</v>
      </c>
      <c r="J15" s="15"/>
      <c r="K15" s="30">
        <v>5</v>
      </c>
      <c r="L15" s="15"/>
      <c r="M15" s="73">
        <v>1</v>
      </c>
      <c r="N15" s="69">
        <f>IF(AND('VALORACIÓN CON CONTROLES'!F9=0,'VALORACIÓN CON CONTROLES'!G9=0),'ANALISIS DE RIESGOS'!H9,0)</f>
        <v>0</v>
      </c>
      <c r="O15" s="70">
        <f>IF(AND('VALORACIÓN CON CONTROLES'!F9=0,'VALORACIÓN CON CONTROLES'!G9&gt;0),IF(OR(AND('ANALISIS DE RIESGOS'!E9=1,'VALORACIÓN CON CONTROLES'!G9=1),AND('ANALISIS DE RIESGOS'!E9=2,'VALORACIÓN CON CONTROLES'!G9=1),AND('ANALISIS DE RIESGOS'!E9=3,'VALORACIÓN CON CONTROLES'!G9=1),AND('ANALISIS DE RIESGOS'!E9=1,'VALORACIÓN CON CONTROLES'!G9=2),AND('ANALISIS DE RIESGOS'!E9=2,'VALORACIÓN CON CONTROLES'!G9=2)),"ZONA RIESGO BAJA",IF(OR(AND('ANALISIS DE RIESGOS'!E9=4,'VALORACIÓN CON CONTROLES'!G9=1),AND('ANALISIS DE RIESGOS'!E9=3,'VALORACIÓN CON CONTROLES'!G9=2),AND('ANALISIS DE RIESGOS'!E9=2,'VALORACIÓN CON CONTROLES'!G9=3),AND('ANALISIS DE RIESGOS'!E9=1,'VALORACIÓN CON CONTROLES'!G9=3)),"ZONA RIESGO MODERADO",IF(OR(AND('ANALISIS DE RIESGOS'!E9=5,'VALORACIÓN CON CONTROLES'!G9=1),AND('ANALISIS DE RIESGOS'!E9=5,'VALORACIÓN CON CONTROLES'!G9=2),AND('ANALISIS DE RIESGOS'!E9=4,'VALORACIÓN CON CONTROLES'!G9=2),AND('ANALISIS DE RIESGOS'!E9=4,'VALORACIÓN CON CONTROLES'!G9=3),AND('ANALISIS DE RIESGOS'!E9=3,'VALORACIÓN CON CONTROLES'!G9=3),AND('ANALISIS DE RIESGOS'!E9=2,'VALORACIÓN CON CONTROLES'!G9=4),AND('ANALISIS DE RIESGOS'!E9=1,'VALORACIÓN CON CONTROLES'!G9=4),AND('ANALISIS DE RIESGOS'!E9=1,'VALORACIÓN CON CONTROLES'!G9=5)),"ZONA RIESGO ALTO",IF(OR(AND('ANALISIS DE RIESGOS'!E9=5,'VALORACIÓN CON CONTROLES'!G9=3),AND('ANALISIS DE RIESGOS'!E9=5,'VALORACIÓN CON CONTROLES'!G9=4),AND('ANALISIS DE RIESGOS'!E9=5,'VALORACIÓN CON CONTROLES'!G9=5),AND('ANALISIS DE RIESGOS'!E9=4,'VALORACIÓN CON CONTROLES'!G9=4),AND('ANALISIS DE RIESGOS'!E9=4,'VALORACIÓN CON CONTROLES'!G9=5),AND('ANALISIS DE RIESGOS'!E9=3,'VALORACIÓN CON CONTROLES'!G9=4),AND('ANALISIS DE RIESGOS'!E9=3,'VALORACIÓN CON CONTROLES'!G9=5),AND('ANALISIS DE RIESGOS'!E9=2,'VALORACIÓN CON CONTROLES'!G9=5)),"ZONA RIESGO EXTREMO")))),0)</f>
        <v>0</v>
      </c>
      <c r="P15" s="70">
        <f>IF(AND('VALORACIÓN CON CONTROLES'!F9&gt;0,'VALORACIÓN CON CONTROLES'!G9=0),IF(OR(AND('VALORACIÓN CON CONTROLES'!F9=1,'ANALISIS DE RIESGOS'!F9=1),AND('VALORACIÓN CON CONTROLES'!F9=2,'ANALISIS DE RIESGOS'!F9=1),AND('VALORACIÓN CON CONTROLES'!F9=3,'ANALISIS DE RIESGOS'!F9=1),AND('VALORACIÓN CON CONTROLES'!F9=1,'ANALISIS DE RIESGOS'!F9=2),AND('VALORACIÓN CON CONTROLES'!F9=2,'ANALISIS DE RIESGOS'!F9=2)),"ZONA RIESGO BAJA",IF(OR(AND('VALORACIÓN CON CONTROLES'!F9=4,'ANALISIS DE RIESGOS'!F9=1),AND('VALORACIÓN CON CONTROLES'!F9=3,'ANALISIS DE RIESGOS'!F9=2),AND('VALORACIÓN CON CONTROLES'!F9=2,'ANALISIS DE RIESGOS'!F9=3),AND('VALORACIÓN CON CONTROLES'!F9=1,'ANALISIS DE RIESGOS'!F9=3)),"ZONA RIESGO MODERADO",IF(OR(AND('VALORACIÓN CON CONTROLES'!F9=5,'ANALISIS DE RIESGOS'!F9=1),AND('VALORACIÓN CON CONTROLES'!F9=5,'ANALISIS DE RIESGOS'!F9=2),AND('VALORACIÓN CON CONTROLES'!F9=4,'ANALISIS DE RIESGOS'!F9=2),AND('VALORACIÓN CON CONTROLES'!F9=4,'ANALISIS DE RIESGOS'!F9=3),AND('VALORACIÓN CON CONTROLES'!F9=3,'ANALISIS DE RIESGOS'!F9=3),AND('VALORACIÓN CON CONTROLES'!F9=2,'ANALISIS DE RIESGOS'!F9=4),AND('VALORACIÓN CON CONTROLES'!F9=1,'ANALISIS DE RIESGOS'!F9=4),AND('VALORACIÓN CON CONTROLES'!F9=1,'ANALISIS DE RIESGOS'!F9=5)),"ZONA RIESGO ALTO",IF(OR(AND('VALORACIÓN CON CONTROLES'!F9=5,'ANALISIS DE RIESGOS'!F9=3),AND('VALORACIÓN CON CONTROLES'!F9=5,'ANALISIS DE RIESGOS'!F9=4),AND('VALORACIÓN CON CONTROLES'!F9=5,'ANALISIS DE RIESGOS'!F9=5),AND('VALORACIÓN CON CONTROLES'!F9=4,'ANALISIS DE RIESGOS'!F9=4),AND('VALORACIÓN CON CONTROLES'!F9=4,'ANALISIS DE RIESGOS'!F9=5),AND('VALORACIÓN CON CONTROLES'!F9=3,'ANALISIS DE RIESGOS'!F9=4),AND('VALORACIÓN CON CONTROLES'!F9=3,'ANALISIS DE RIESGOS'!F9=5),AND('VALORACIÓN CON CONTROLES'!F9=2,'ANALISIS DE RIESGOS'!F9=5)),"ZONA RIESGO EXTREMO")))),0)</f>
        <v>0</v>
      </c>
      <c r="Q15" s="71" t="str">
        <f>IF(AND('VALORACIÓN CON CONTROLES'!F9&gt;0,'VALORACIÓN CON CONTROLES'!G9&gt;0),IF(OR(AND('VALORACIÓN CON CONTROLES'!F9=1,'VALORACIÓN CON CONTROLES'!G9=1),AND('VALORACIÓN CON CONTROLES'!F9=2,'VALORACIÓN CON CONTROLES'!G9=1),AND('VALORACIÓN CON CONTROLES'!F9=3,'VALORACIÓN CON CONTROLES'!G9=1),AND('VALORACIÓN CON CONTROLES'!F9=1,'VALORACIÓN CON CONTROLES'!G9=2),AND('VALORACIÓN CON CONTROLES'!F9=2,'VALORACIÓN CON CONTROLES'!G9=2)),"ZONA RIESGO BAJA",IF(OR(AND('VALORACIÓN CON CONTROLES'!F9=4,'VALORACIÓN CON CONTROLES'!G9=1),AND('VALORACIÓN CON CONTROLES'!F9=3,'VALORACIÓN CON CONTROLES'!G9=2),AND('VALORACIÓN CON CONTROLES'!F9=2,'VALORACIÓN CON CONTROLES'!G9=3),AND('VALORACIÓN CON CONTROLES'!F9=1,'VALORACIÓN CON CONTROLES'!G9=3)),"ZONA RIESGO MODERADO",IF(OR(AND('VALORACIÓN CON CONTROLES'!F9=5,'VALORACIÓN CON CONTROLES'!G9=1),AND('VALORACIÓN CON CONTROLES'!F9=5,'VALORACIÓN CON CONTROLES'!G9=2),AND('VALORACIÓN CON CONTROLES'!F9=4,'VALORACIÓN CON CONTROLES'!G9=2),AND('VALORACIÓN CON CONTROLES'!F9=4,'VALORACIÓN CON CONTROLES'!G9=3),AND('VALORACIÓN CON CONTROLES'!F9=3,'VALORACIÓN CON CONTROLES'!G9=3),AND('VALORACIÓN CON CONTROLES'!F9=2,'VALORACIÓN CON CONTROLES'!G9=4),AND('VALORACIÓN CON CONTROLES'!F9=1,'VALORACIÓN CON CONTROLES'!G9=4),AND('VALORACIÓN CON CONTROLES'!F9=1,'VALORACIÓN CON CONTROLES'!G9=5)),"ZONA RIESGO ALTO",IF(OR(AND('VALORACIÓN CON CONTROLES'!F9=5,'VALORACIÓN CON CONTROLES'!G9=3),AND('VALORACIÓN CON CONTROLES'!F9=5,'VALORACIÓN CON CONTROLES'!G9=4),AND('VALORACIÓN CON CONTROLES'!F9=5,'VALORACIÓN CON CONTROLES'!G9=5),AND('VALORACIÓN CON CONTROLES'!F9=4,'VALORACIÓN CON CONTROLES'!G9=4),AND('VALORACIÓN CON CONTROLES'!F9=4,'VALORACIÓN CON CONTROLES'!G9=5),AND('VALORACIÓN CON CONTROLES'!F9=3,'VALORACIÓN CON CONTROLES'!G9=4),AND('VALORACIÓN CON CONTROLES'!F9=3,'VALORACIÓN CON CONTROLES'!G9=5),AND('VALORACIÓN CON CONTROLES'!F9=2,'VALORACIÓN CON CONTROLES'!G9=5)),"ZONA RIESGO EXTREMO")))),0)</f>
        <v>ZONA RIESGO BAJA</v>
      </c>
      <c r="R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row>
    <row r="16" spans="1:62" ht="90.75" thickBot="1" x14ac:dyDescent="0.3">
      <c r="A16" s="15"/>
      <c r="B16" s="15"/>
      <c r="C16" s="15"/>
      <c r="D16" s="15"/>
      <c r="E16" s="165" t="s">
        <v>547</v>
      </c>
      <c r="F16" s="158" t="s">
        <v>548</v>
      </c>
      <c r="G16" s="15"/>
      <c r="H16" s="66" t="s">
        <v>174</v>
      </c>
      <c r="I16" s="72" t="s">
        <v>549</v>
      </c>
      <c r="J16" s="15"/>
      <c r="K16" s="30">
        <v>6</v>
      </c>
      <c r="L16" s="15"/>
      <c r="M16" s="73">
        <v>2</v>
      </c>
      <c r="N16" s="73">
        <f>IF(AND('VALORACIÓN CON CONTROLES'!F10=0,'VALORACIÓN CON CONTROLES'!G10=0),'ANALISIS DE RIESGOS'!H10,0)</f>
        <v>0</v>
      </c>
      <c r="O16" s="15">
        <f>IF(AND('VALORACIÓN CON CONTROLES'!F10=0,'VALORACIÓN CON CONTROLES'!G10&gt;0),IF(OR(AND('ANALISIS DE RIESGOS'!E10=1,'VALORACIÓN CON CONTROLES'!G10=1),AND('ANALISIS DE RIESGOS'!E10=2,'VALORACIÓN CON CONTROLES'!G10=1),AND('ANALISIS DE RIESGOS'!E10=3,'VALORACIÓN CON CONTROLES'!G10=1),AND('ANALISIS DE RIESGOS'!E10=1,'VALORACIÓN CON CONTROLES'!G10=2),AND('ANALISIS DE RIESGOS'!E10=2,'VALORACIÓN CON CONTROLES'!G10=2)),"ZONA RIESGO BAJA",IF(OR(AND('ANALISIS DE RIESGOS'!E10=4,'VALORACIÓN CON CONTROLES'!G10=1),AND('ANALISIS DE RIESGOS'!E10=3,'VALORACIÓN CON CONTROLES'!G10=2),AND('ANALISIS DE RIESGOS'!E10=2,'VALORACIÓN CON CONTROLES'!G10=3),AND('ANALISIS DE RIESGOS'!E10=1,'VALORACIÓN CON CONTROLES'!G10=3)),"ZONA RIESGO MODERADO",IF(OR(AND('ANALISIS DE RIESGOS'!E10=5,'VALORACIÓN CON CONTROLES'!G10=1),AND('ANALISIS DE RIESGOS'!E10=5,'VALORACIÓN CON CONTROLES'!G10=2),AND('ANALISIS DE RIESGOS'!E10=4,'VALORACIÓN CON CONTROLES'!G10=2),AND('ANALISIS DE RIESGOS'!E10=4,'VALORACIÓN CON CONTROLES'!G10=3),AND('ANALISIS DE RIESGOS'!E10=3,'VALORACIÓN CON CONTROLES'!G10=3),AND('ANALISIS DE RIESGOS'!E10=2,'VALORACIÓN CON CONTROLES'!G10=4),AND('ANALISIS DE RIESGOS'!E10=1,'VALORACIÓN CON CONTROLES'!G10=4),AND('ANALISIS DE RIESGOS'!E10=1,'VALORACIÓN CON CONTROLES'!G10=5)),"ZONA RIESGO ALTO",IF(OR(AND('ANALISIS DE RIESGOS'!E10=5,'VALORACIÓN CON CONTROLES'!G10=3),AND('ANALISIS DE RIESGOS'!E10=5,'VALORACIÓN CON CONTROLES'!G10=4),AND('ANALISIS DE RIESGOS'!E10=5,'VALORACIÓN CON CONTROLES'!G10=5),AND('ANALISIS DE RIESGOS'!E10=4,'VALORACIÓN CON CONTROLES'!G10=4),AND('ANALISIS DE RIESGOS'!E10=4,'VALORACIÓN CON CONTROLES'!G10=5),AND('ANALISIS DE RIESGOS'!E10=3,'VALORACIÓN CON CONTROLES'!G10=4),AND('ANALISIS DE RIESGOS'!E10=3,'VALORACIÓN CON CONTROLES'!G10=5),AND('ANALISIS DE RIESGOS'!E10=2,'VALORACIÓN CON CONTROLES'!G10=5)),"ZONA RIESGO EXTREMO")))),0)</f>
        <v>0</v>
      </c>
      <c r="P16" s="15">
        <f>IF(AND('VALORACIÓN CON CONTROLES'!F10&gt;0,'VALORACIÓN CON CONTROLES'!G10=0),IF(OR(AND('VALORACIÓN CON CONTROLES'!F10=1,'ANALISIS DE RIESGOS'!F10=1),AND('VALORACIÓN CON CONTROLES'!F10=2,'ANALISIS DE RIESGOS'!F10=1),AND('VALORACIÓN CON CONTROLES'!F10=3,'ANALISIS DE RIESGOS'!F10=1),AND('VALORACIÓN CON CONTROLES'!F10=1,'ANALISIS DE RIESGOS'!F10=2),AND('VALORACIÓN CON CONTROLES'!F10=2,'ANALISIS DE RIESGOS'!F10=2)),"ZONA RIESGO BAJA",IF(OR(AND('VALORACIÓN CON CONTROLES'!F10=4,'ANALISIS DE RIESGOS'!F10=1),AND('VALORACIÓN CON CONTROLES'!F10=3,'ANALISIS DE RIESGOS'!F10=2),AND('VALORACIÓN CON CONTROLES'!F10=2,'ANALISIS DE RIESGOS'!F10=3),AND('VALORACIÓN CON CONTROLES'!F10=1,'ANALISIS DE RIESGOS'!F10=3)),"ZONA RIESGO MODERADO",IF(OR(AND('VALORACIÓN CON CONTROLES'!F10=5,'ANALISIS DE RIESGOS'!F10=1),AND('VALORACIÓN CON CONTROLES'!F10=5,'ANALISIS DE RIESGOS'!F10=2),AND('VALORACIÓN CON CONTROLES'!F10=4,'ANALISIS DE RIESGOS'!F10=2),AND('VALORACIÓN CON CONTROLES'!F10=4,'ANALISIS DE RIESGOS'!F10=3),AND('VALORACIÓN CON CONTROLES'!F10=3,'ANALISIS DE RIESGOS'!F10=3),AND('VALORACIÓN CON CONTROLES'!F10=2,'ANALISIS DE RIESGOS'!F10=4),AND('VALORACIÓN CON CONTROLES'!F10=1,'ANALISIS DE RIESGOS'!F10=4),AND('VALORACIÓN CON CONTROLES'!F10=1,'ANALISIS DE RIESGOS'!F10=5)),"ZONA RIESGO ALTO",IF(OR(AND('VALORACIÓN CON CONTROLES'!F10=5,'ANALISIS DE RIESGOS'!F10=3),AND('VALORACIÓN CON CONTROLES'!F10=5,'ANALISIS DE RIESGOS'!F10=4),AND('VALORACIÓN CON CONTROLES'!F10=5,'ANALISIS DE RIESGOS'!F10=5),AND('VALORACIÓN CON CONTROLES'!F10=4,'ANALISIS DE RIESGOS'!F10=4),AND('VALORACIÓN CON CONTROLES'!F10=4,'ANALISIS DE RIESGOS'!F10=5),AND('VALORACIÓN CON CONTROLES'!F10=3,'ANALISIS DE RIESGOS'!F10=4),AND('VALORACIÓN CON CONTROLES'!F10=3,'ANALISIS DE RIESGOS'!F10=5),AND('VALORACIÓN CON CONTROLES'!F10=2,'ANALISIS DE RIESGOS'!F10=5)),"ZONA RIESGO EXTREMO")))),0)</f>
        <v>0</v>
      </c>
      <c r="Q16" s="71" t="str">
        <f>IF(AND('VALORACIÓN CON CONTROLES'!F10&gt;0,'VALORACIÓN CON CONTROLES'!G10&gt;0),IF(OR(AND('VALORACIÓN CON CONTROLES'!F10=1,'VALORACIÓN CON CONTROLES'!G10=1),AND('VALORACIÓN CON CONTROLES'!F10=2,'VALORACIÓN CON CONTROLES'!G10=1),AND('VALORACIÓN CON CONTROLES'!F10=3,'VALORACIÓN CON CONTROLES'!G10=1),AND('VALORACIÓN CON CONTROLES'!F10=1,'VALORACIÓN CON CONTROLES'!G10=2),AND('VALORACIÓN CON CONTROLES'!F10=2,'VALORACIÓN CON CONTROLES'!G10=2)),"ZONA RIESGO BAJA",IF(OR(AND('VALORACIÓN CON CONTROLES'!F10=4,'VALORACIÓN CON CONTROLES'!G10=1),AND('VALORACIÓN CON CONTROLES'!F10=3,'VALORACIÓN CON CONTROLES'!G10=2),AND('VALORACIÓN CON CONTROLES'!F10=2,'VALORACIÓN CON CONTROLES'!G10=3),AND('VALORACIÓN CON CONTROLES'!F10=1,'VALORACIÓN CON CONTROLES'!G10=3)),"ZONA RIESGO MODERADO",IF(OR(AND('VALORACIÓN CON CONTROLES'!F10=5,'VALORACIÓN CON CONTROLES'!G10=1),AND('VALORACIÓN CON CONTROLES'!F10=5,'VALORACIÓN CON CONTROLES'!G10=2),AND('VALORACIÓN CON CONTROLES'!F10=4,'VALORACIÓN CON CONTROLES'!G10=2),AND('VALORACIÓN CON CONTROLES'!F10=4,'VALORACIÓN CON CONTROLES'!G10=3),AND('VALORACIÓN CON CONTROLES'!F10=3,'VALORACIÓN CON CONTROLES'!G10=3),AND('VALORACIÓN CON CONTROLES'!F10=2,'VALORACIÓN CON CONTROLES'!G10=4),AND('VALORACIÓN CON CONTROLES'!F10=1,'VALORACIÓN CON CONTROLES'!G10=4),AND('VALORACIÓN CON CONTROLES'!F10=1,'VALORACIÓN CON CONTROLES'!G10=5)),"ZONA RIESGO ALTO",IF(OR(AND('VALORACIÓN CON CONTROLES'!F10=5,'VALORACIÓN CON CONTROLES'!G10=3),AND('VALORACIÓN CON CONTROLES'!F10=5,'VALORACIÓN CON CONTROLES'!G10=4),AND('VALORACIÓN CON CONTROLES'!F10=5,'VALORACIÓN CON CONTROLES'!G10=5),AND('VALORACIÓN CON CONTROLES'!F10=4,'VALORACIÓN CON CONTROLES'!G10=4),AND('VALORACIÓN CON CONTROLES'!F10=4,'VALORACIÓN CON CONTROLES'!G10=5),AND('VALORACIÓN CON CONTROLES'!F10=3,'VALORACIÓN CON CONTROLES'!G10=4),AND('VALORACIÓN CON CONTROLES'!F10=3,'VALORACIÓN CON CONTROLES'!G10=5),AND('VALORACIÓN CON CONTROLES'!F10=2,'VALORACIÓN CON CONTROLES'!G10=5)),"ZONA RIESGO EXTREMO")))),0)</f>
        <v>ZONA RIESGO BAJA</v>
      </c>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row>
    <row r="17" spans="1:62" ht="45.75" thickBot="1" x14ac:dyDescent="0.3">
      <c r="A17" s="15"/>
      <c r="B17" s="15"/>
      <c r="C17" s="15"/>
      <c r="D17" s="15"/>
      <c r="E17" s="15"/>
      <c r="F17" s="15"/>
      <c r="G17" s="15"/>
      <c r="H17" s="66" t="s">
        <v>550</v>
      </c>
      <c r="I17" s="150" t="s">
        <v>551</v>
      </c>
      <c r="J17" s="15"/>
      <c r="K17" s="30">
        <v>7</v>
      </c>
      <c r="L17" s="15"/>
      <c r="M17" s="73">
        <v>3</v>
      </c>
      <c r="N17" s="73">
        <f>IF(AND('VALORACIÓN CON CONTROLES'!F11=0,'VALORACIÓN CON CONTROLES'!G11=0),'ANALISIS DE RIESGOS'!H11,0)</f>
        <v>0</v>
      </c>
      <c r="O17" s="15">
        <f>IF(AND('VALORACIÓN CON CONTROLES'!F11=0,'VALORACIÓN CON CONTROLES'!G11&gt;0),IF(OR(AND('ANALISIS DE RIESGOS'!E11=1,'VALORACIÓN CON CONTROLES'!G11=1),AND('ANALISIS DE RIESGOS'!E11=2,'VALORACIÓN CON CONTROLES'!G11=1),AND('ANALISIS DE RIESGOS'!E11=3,'VALORACIÓN CON CONTROLES'!G11=1),AND('ANALISIS DE RIESGOS'!E11=1,'VALORACIÓN CON CONTROLES'!G11=2),AND('ANALISIS DE RIESGOS'!E11=2,'VALORACIÓN CON CONTROLES'!G11=2)),"ZONA RIESGO BAJA",IF(OR(AND('ANALISIS DE RIESGOS'!E11=4,'VALORACIÓN CON CONTROLES'!G11=1),AND('ANALISIS DE RIESGOS'!E11=3,'VALORACIÓN CON CONTROLES'!G11=2),AND('ANALISIS DE RIESGOS'!E11=2,'VALORACIÓN CON CONTROLES'!G11=3),AND('ANALISIS DE RIESGOS'!E11=1,'VALORACIÓN CON CONTROLES'!G11=3)),"ZONA RIESGO MODERADO",IF(OR(AND('ANALISIS DE RIESGOS'!E11=5,'VALORACIÓN CON CONTROLES'!G11=1),AND('ANALISIS DE RIESGOS'!E11=5,'VALORACIÓN CON CONTROLES'!G11=2),AND('ANALISIS DE RIESGOS'!E11=4,'VALORACIÓN CON CONTROLES'!G11=2),AND('ANALISIS DE RIESGOS'!E11=4,'VALORACIÓN CON CONTROLES'!G11=3),AND('ANALISIS DE RIESGOS'!E11=3,'VALORACIÓN CON CONTROLES'!G11=3),AND('ANALISIS DE RIESGOS'!E11=2,'VALORACIÓN CON CONTROLES'!G11=4),AND('ANALISIS DE RIESGOS'!E11=1,'VALORACIÓN CON CONTROLES'!G11=4),AND('ANALISIS DE RIESGOS'!E11=1,'VALORACIÓN CON CONTROLES'!G11=5)),"ZONA RIESGO ALTO",IF(OR(AND('ANALISIS DE RIESGOS'!E11=5,'VALORACIÓN CON CONTROLES'!G11=3),AND('ANALISIS DE RIESGOS'!E11=5,'VALORACIÓN CON CONTROLES'!G11=4),AND('ANALISIS DE RIESGOS'!E11=5,'VALORACIÓN CON CONTROLES'!G11=5),AND('ANALISIS DE RIESGOS'!E11=4,'VALORACIÓN CON CONTROLES'!G11=4),AND('ANALISIS DE RIESGOS'!E11=4,'VALORACIÓN CON CONTROLES'!G11=5),AND('ANALISIS DE RIESGOS'!E11=3,'VALORACIÓN CON CONTROLES'!G11=4),AND('ANALISIS DE RIESGOS'!E11=3,'VALORACIÓN CON CONTROLES'!G11=5),AND('ANALISIS DE RIESGOS'!E11=2,'VALORACIÓN CON CONTROLES'!G11=5)),"ZONA RIESGO EXTREMO")))),0)</f>
        <v>0</v>
      </c>
      <c r="P17" s="15">
        <f>IF(AND('VALORACIÓN CON CONTROLES'!F11&gt;0,'VALORACIÓN CON CONTROLES'!G11=0),IF(OR(AND('VALORACIÓN CON CONTROLES'!F11=1,'ANALISIS DE RIESGOS'!F11=1),AND('VALORACIÓN CON CONTROLES'!F11=2,'ANALISIS DE RIESGOS'!F11=1),AND('VALORACIÓN CON CONTROLES'!F11=3,'ANALISIS DE RIESGOS'!F11=1),AND('VALORACIÓN CON CONTROLES'!F11=1,'ANALISIS DE RIESGOS'!F11=2),AND('VALORACIÓN CON CONTROLES'!F11=2,'ANALISIS DE RIESGOS'!F11=2)),"ZONA RIESGO BAJA",IF(OR(AND('VALORACIÓN CON CONTROLES'!F11=4,'ANALISIS DE RIESGOS'!F11=1),AND('VALORACIÓN CON CONTROLES'!F11=3,'ANALISIS DE RIESGOS'!F11=2),AND('VALORACIÓN CON CONTROLES'!F11=2,'ANALISIS DE RIESGOS'!F11=3),AND('VALORACIÓN CON CONTROLES'!F11=1,'ANALISIS DE RIESGOS'!F11=3)),"ZONA RIESGO MODERADO",IF(OR(AND('VALORACIÓN CON CONTROLES'!F11=5,'ANALISIS DE RIESGOS'!F11=1),AND('VALORACIÓN CON CONTROLES'!F11=5,'ANALISIS DE RIESGOS'!F11=2),AND('VALORACIÓN CON CONTROLES'!F11=4,'ANALISIS DE RIESGOS'!F11=2),AND('VALORACIÓN CON CONTROLES'!F11=4,'ANALISIS DE RIESGOS'!F11=3),AND('VALORACIÓN CON CONTROLES'!F11=3,'ANALISIS DE RIESGOS'!F11=3),AND('VALORACIÓN CON CONTROLES'!F11=2,'ANALISIS DE RIESGOS'!F11=4),AND('VALORACIÓN CON CONTROLES'!F11=1,'ANALISIS DE RIESGOS'!F11=4),AND('VALORACIÓN CON CONTROLES'!F11=1,'ANALISIS DE RIESGOS'!F11=5)),"ZONA RIESGO ALTO",IF(OR(AND('VALORACIÓN CON CONTROLES'!F11=5,'ANALISIS DE RIESGOS'!F11=3),AND('VALORACIÓN CON CONTROLES'!F11=5,'ANALISIS DE RIESGOS'!F11=4),AND('VALORACIÓN CON CONTROLES'!F11=5,'ANALISIS DE RIESGOS'!F11=5),AND('VALORACIÓN CON CONTROLES'!F11=4,'ANALISIS DE RIESGOS'!F11=4),AND('VALORACIÓN CON CONTROLES'!F11=4,'ANALISIS DE RIESGOS'!F11=5),AND('VALORACIÓN CON CONTROLES'!F11=3,'ANALISIS DE RIESGOS'!F11=4),AND('VALORACIÓN CON CONTROLES'!F11=3,'ANALISIS DE RIESGOS'!F11=5),AND('VALORACIÓN CON CONTROLES'!F11=2,'ANALISIS DE RIESGOS'!F11=5)),"ZONA RIESGO EXTREMO")))),0)</f>
        <v>0</v>
      </c>
      <c r="Q17" s="71" t="str">
        <f>IF(AND('VALORACIÓN CON CONTROLES'!F11&gt;0,'VALORACIÓN CON CONTROLES'!G11&gt;0),IF(OR(AND('VALORACIÓN CON CONTROLES'!F11=1,'VALORACIÓN CON CONTROLES'!G11=1),AND('VALORACIÓN CON CONTROLES'!F11=2,'VALORACIÓN CON CONTROLES'!G11=1),AND('VALORACIÓN CON CONTROLES'!F11=3,'VALORACIÓN CON CONTROLES'!G11=1),AND('VALORACIÓN CON CONTROLES'!F11=1,'VALORACIÓN CON CONTROLES'!G11=2),AND('VALORACIÓN CON CONTROLES'!F11=2,'VALORACIÓN CON CONTROLES'!G11=2)),"ZONA RIESGO BAJA",IF(OR(AND('VALORACIÓN CON CONTROLES'!F11=4,'VALORACIÓN CON CONTROLES'!G11=1),AND('VALORACIÓN CON CONTROLES'!F11=3,'VALORACIÓN CON CONTROLES'!G11=2),AND('VALORACIÓN CON CONTROLES'!F11=2,'VALORACIÓN CON CONTROLES'!G11=3),AND('VALORACIÓN CON CONTROLES'!F11=1,'VALORACIÓN CON CONTROLES'!G11=3)),"ZONA RIESGO MODERADO",IF(OR(AND('VALORACIÓN CON CONTROLES'!F11=5,'VALORACIÓN CON CONTROLES'!G11=1),AND('VALORACIÓN CON CONTROLES'!F11=5,'VALORACIÓN CON CONTROLES'!G11=2),AND('VALORACIÓN CON CONTROLES'!F11=4,'VALORACIÓN CON CONTROLES'!G11=2),AND('VALORACIÓN CON CONTROLES'!F11=4,'VALORACIÓN CON CONTROLES'!G11=3),AND('VALORACIÓN CON CONTROLES'!F11=3,'VALORACIÓN CON CONTROLES'!G11=3),AND('VALORACIÓN CON CONTROLES'!F11=2,'VALORACIÓN CON CONTROLES'!G11=4),AND('VALORACIÓN CON CONTROLES'!F11=1,'VALORACIÓN CON CONTROLES'!G11=4),AND('VALORACIÓN CON CONTROLES'!F11=1,'VALORACIÓN CON CONTROLES'!G11=5)),"ZONA RIESGO ALTO",IF(OR(AND('VALORACIÓN CON CONTROLES'!F11=5,'VALORACIÓN CON CONTROLES'!G11=3),AND('VALORACIÓN CON CONTROLES'!F11=5,'VALORACIÓN CON CONTROLES'!G11=4),AND('VALORACIÓN CON CONTROLES'!F11=5,'VALORACIÓN CON CONTROLES'!G11=5),AND('VALORACIÓN CON CONTROLES'!F11=4,'VALORACIÓN CON CONTROLES'!G11=4),AND('VALORACIÓN CON CONTROLES'!F11=4,'VALORACIÓN CON CONTROLES'!G11=5),AND('VALORACIÓN CON CONTROLES'!F11=3,'VALORACIÓN CON CONTROLES'!G11=4),AND('VALORACIÓN CON CONTROLES'!F11=3,'VALORACIÓN CON CONTROLES'!G11=5),AND('VALORACIÓN CON CONTROLES'!F11=2,'VALORACIÓN CON CONTROLES'!G11=5)),"ZONA RIESGO EXTREMO")))),0)</f>
        <v>ZONA RIESGO BAJA</v>
      </c>
      <c r="R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row>
    <row r="18" spans="1:62" ht="16.5" thickBot="1" x14ac:dyDescent="0.3">
      <c r="A18" s="15"/>
      <c r="B18" s="15"/>
      <c r="C18" s="15"/>
      <c r="D18" s="15"/>
      <c r="E18" s="15"/>
      <c r="F18" s="15"/>
      <c r="G18" s="15"/>
      <c r="H18" s="66" t="s">
        <v>215</v>
      </c>
      <c r="I18" s="72" t="s">
        <v>552</v>
      </c>
      <c r="J18" s="15"/>
      <c r="K18" s="30">
        <v>8</v>
      </c>
      <c r="L18" s="15"/>
      <c r="M18" s="73">
        <v>4</v>
      </c>
      <c r="N18" s="73">
        <f>IF(AND('VALORACIÓN CON CONTROLES'!F12=0,'VALORACIÓN CON CONTROLES'!G12=0),'ANALISIS DE RIESGOS'!H12,0)</f>
        <v>0</v>
      </c>
      <c r="O18" s="15">
        <f>IF(AND('VALORACIÓN CON CONTROLES'!F12=0,'VALORACIÓN CON CONTROLES'!G12&gt;0),IF(OR(AND('ANALISIS DE RIESGOS'!E12=1,'VALORACIÓN CON CONTROLES'!G12=1),AND('ANALISIS DE RIESGOS'!E12=2,'VALORACIÓN CON CONTROLES'!G12=1),AND('ANALISIS DE RIESGOS'!E12=3,'VALORACIÓN CON CONTROLES'!G12=1),AND('ANALISIS DE RIESGOS'!E12=1,'VALORACIÓN CON CONTROLES'!G12=2),AND('ANALISIS DE RIESGOS'!E12=2,'VALORACIÓN CON CONTROLES'!G12=2)),"ZONA RIESGO BAJA",IF(OR(AND('ANALISIS DE RIESGOS'!E12=4,'VALORACIÓN CON CONTROLES'!G12=1),AND('ANALISIS DE RIESGOS'!E12=3,'VALORACIÓN CON CONTROLES'!G12=2),AND('ANALISIS DE RIESGOS'!E12=2,'VALORACIÓN CON CONTROLES'!G12=3),AND('ANALISIS DE RIESGOS'!E12=1,'VALORACIÓN CON CONTROLES'!G12=3)),"ZONA RIESGO MODERADO",IF(OR(AND('ANALISIS DE RIESGOS'!E12=5,'VALORACIÓN CON CONTROLES'!G12=1),AND('ANALISIS DE RIESGOS'!E12=5,'VALORACIÓN CON CONTROLES'!G12=2),AND('ANALISIS DE RIESGOS'!E12=4,'VALORACIÓN CON CONTROLES'!G12=2),AND('ANALISIS DE RIESGOS'!E12=4,'VALORACIÓN CON CONTROLES'!G12=3),AND('ANALISIS DE RIESGOS'!E12=3,'VALORACIÓN CON CONTROLES'!G12=3),AND('ANALISIS DE RIESGOS'!E12=2,'VALORACIÓN CON CONTROLES'!G12=4),AND('ANALISIS DE RIESGOS'!E12=1,'VALORACIÓN CON CONTROLES'!G12=4),AND('ANALISIS DE RIESGOS'!E12=1,'VALORACIÓN CON CONTROLES'!G12=5)),"ZONA RIESGO ALTO",IF(OR(AND('ANALISIS DE RIESGOS'!E12=5,'VALORACIÓN CON CONTROLES'!G12=3),AND('ANALISIS DE RIESGOS'!E12=5,'VALORACIÓN CON CONTROLES'!G12=4),AND('ANALISIS DE RIESGOS'!E12=5,'VALORACIÓN CON CONTROLES'!G12=5),AND('ANALISIS DE RIESGOS'!E12=4,'VALORACIÓN CON CONTROLES'!G12=4),AND('ANALISIS DE RIESGOS'!E12=4,'VALORACIÓN CON CONTROLES'!G12=5),AND('ANALISIS DE RIESGOS'!E12=3,'VALORACIÓN CON CONTROLES'!G12=4),AND('ANALISIS DE RIESGOS'!E12=3,'VALORACIÓN CON CONTROLES'!G12=5),AND('ANALISIS DE RIESGOS'!E12=2,'VALORACIÓN CON CONTROLES'!G12=5)),"ZONA RIESGO EXTREMO")))),0)</f>
        <v>0</v>
      </c>
      <c r="P18" s="15">
        <f>IF(AND('VALORACIÓN CON CONTROLES'!F12&gt;0,'VALORACIÓN CON CONTROLES'!G12=0),IF(OR(AND('VALORACIÓN CON CONTROLES'!F12=1,'ANALISIS DE RIESGOS'!F12=1),AND('VALORACIÓN CON CONTROLES'!F12=2,'ANALISIS DE RIESGOS'!F12=1),AND('VALORACIÓN CON CONTROLES'!F12=3,'ANALISIS DE RIESGOS'!F12=1),AND('VALORACIÓN CON CONTROLES'!F12=1,'ANALISIS DE RIESGOS'!F12=2),AND('VALORACIÓN CON CONTROLES'!F12=2,'ANALISIS DE RIESGOS'!F12=2)),"ZONA RIESGO BAJA",IF(OR(AND('VALORACIÓN CON CONTROLES'!F12=4,'ANALISIS DE RIESGOS'!F12=1),AND('VALORACIÓN CON CONTROLES'!F12=3,'ANALISIS DE RIESGOS'!F12=2),AND('VALORACIÓN CON CONTROLES'!F12=2,'ANALISIS DE RIESGOS'!F12=3),AND('VALORACIÓN CON CONTROLES'!F12=1,'ANALISIS DE RIESGOS'!F12=3)),"ZONA RIESGO MODERADO",IF(OR(AND('VALORACIÓN CON CONTROLES'!F12=5,'ANALISIS DE RIESGOS'!F12=1),AND('VALORACIÓN CON CONTROLES'!F12=5,'ANALISIS DE RIESGOS'!F12=2),AND('VALORACIÓN CON CONTROLES'!F12=4,'ANALISIS DE RIESGOS'!F12=2),AND('VALORACIÓN CON CONTROLES'!F12=4,'ANALISIS DE RIESGOS'!F12=3),AND('VALORACIÓN CON CONTROLES'!F12=3,'ANALISIS DE RIESGOS'!F12=3),AND('VALORACIÓN CON CONTROLES'!F12=2,'ANALISIS DE RIESGOS'!F12=4),AND('VALORACIÓN CON CONTROLES'!F12=1,'ANALISIS DE RIESGOS'!F12=4),AND('VALORACIÓN CON CONTROLES'!F12=1,'ANALISIS DE RIESGOS'!F12=5)),"ZONA RIESGO ALTO",IF(OR(AND('VALORACIÓN CON CONTROLES'!F12=5,'ANALISIS DE RIESGOS'!F12=3),AND('VALORACIÓN CON CONTROLES'!F12=5,'ANALISIS DE RIESGOS'!F12=4),AND('VALORACIÓN CON CONTROLES'!F12=5,'ANALISIS DE RIESGOS'!F12=5),AND('VALORACIÓN CON CONTROLES'!F12=4,'ANALISIS DE RIESGOS'!F12=4),AND('VALORACIÓN CON CONTROLES'!F12=4,'ANALISIS DE RIESGOS'!F12=5),AND('VALORACIÓN CON CONTROLES'!F12=3,'ANALISIS DE RIESGOS'!F12=4),AND('VALORACIÓN CON CONTROLES'!F12=3,'ANALISIS DE RIESGOS'!F12=5),AND('VALORACIÓN CON CONTROLES'!F12=2,'ANALISIS DE RIESGOS'!F12=5)),"ZONA RIESGO EXTREMO")))),0)</f>
        <v>0</v>
      </c>
      <c r="Q18" s="71" t="str">
        <f>IF(AND('VALORACIÓN CON CONTROLES'!F12&gt;0,'VALORACIÓN CON CONTROLES'!G12&gt;0),IF(OR(AND('VALORACIÓN CON CONTROLES'!F12=1,'VALORACIÓN CON CONTROLES'!G12=1),AND('VALORACIÓN CON CONTROLES'!F12=2,'VALORACIÓN CON CONTROLES'!G12=1),AND('VALORACIÓN CON CONTROLES'!F12=3,'VALORACIÓN CON CONTROLES'!G12=1),AND('VALORACIÓN CON CONTROLES'!F12=1,'VALORACIÓN CON CONTROLES'!G12=2),AND('VALORACIÓN CON CONTROLES'!F12=2,'VALORACIÓN CON CONTROLES'!G12=2)),"ZONA RIESGO BAJA",IF(OR(AND('VALORACIÓN CON CONTROLES'!F12=4,'VALORACIÓN CON CONTROLES'!G12=1),AND('VALORACIÓN CON CONTROLES'!F12=3,'VALORACIÓN CON CONTROLES'!G12=2),AND('VALORACIÓN CON CONTROLES'!F12=2,'VALORACIÓN CON CONTROLES'!G12=3),AND('VALORACIÓN CON CONTROLES'!F12=1,'VALORACIÓN CON CONTROLES'!G12=3)),"ZONA RIESGO MODERADO",IF(OR(AND('VALORACIÓN CON CONTROLES'!F12=5,'VALORACIÓN CON CONTROLES'!G12=1),AND('VALORACIÓN CON CONTROLES'!F12=5,'VALORACIÓN CON CONTROLES'!G12=2),AND('VALORACIÓN CON CONTROLES'!F12=4,'VALORACIÓN CON CONTROLES'!G12=2),AND('VALORACIÓN CON CONTROLES'!F12=4,'VALORACIÓN CON CONTROLES'!G12=3),AND('VALORACIÓN CON CONTROLES'!F12=3,'VALORACIÓN CON CONTROLES'!G12=3),AND('VALORACIÓN CON CONTROLES'!F12=2,'VALORACIÓN CON CONTROLES'!G12=4),AND('VALORACIÓN CON CONTROLES'!F12=1,'VALORACIÓN CON CONTROLES'!G12=4),AND('VALORACIÓN CON CONTROLES'!F12=1,'VALORACIÓN CON CONTROLES'!G12=5)),"ZONA RIESGO ALTO",IF(OR(AND('VALORACIÓN CON CONTROLES'!F12=5,'VALORACIÓN CON CONTROLES'!G12=3),AND('VALORACIÓN CON CONTROLES'!F12=5,'VALORACIÓN CON CONTROLES'!G12=4),AND('VALORACIÓN CON CONTROLES'!F12=5,'VALORACIÓN CON CONTROLES'!G12=5),AND('VALORACIÓN CON CONTROLES'!F12=4,'VALORACIÓN CON CONTROLES'!G12=4),AND('VALORACIÓN CON CONTROLES'!F12=4,'VALORACIÓN CON CONTROLES'!G12=5),AND('VALORACIÓN CON CONTROLES'!F12=3,'VALORACIÓN CON CONTROLES'!G12=4),AND('VALORACIÓN CON CONTROLES'!F12=3,'VALORACIÓN CON CONTROLES'!G12=5),AND('VALORACIÓN CON CONTROLES'!F12=2,'VALORACIÓN CON CONTROLES'!G12=5)),"ZONA RIESGO EXTREMO")))),0)</f>
        <v>ZONA RIESGO BAJA</v>
      </c>
      <c r="R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row>
    <row r="19" spans="1:62" ht="30.75" thickBot="1" x14ac:dyDescent="0.3">
      <c r="A19" s="15"/>
      <c r="B19" s="15"/>
      <c r="C19" s="15"/>
      <c r="D19" s="15"/>
      <c r="E19" s="15"/>
      <c r="F19" s="15"/>
      <c r="G19" s="15"/>
      <c r="H19" s="66" t="s">
        <v>553</v>
      </c>
      <c r="I19" s="150" t="s">
        <v>554</v>
      </c>
      <c r="J19" s="15"/>
      <c r="K19" s="30">
        <v>9</v>
      </c>
      <c r="L19" s="15"/>
      <c r="M19" s="73">
        <v>5</v>
      </c>
      <c r="N19" s="73">
        <f>IF(AND('VALORACIÓN CON CONTROLES'!F13=0,'VALORACIÓN CON CONTROLES'!G13=0),'ANALISIS DE RIESGOS'!H13,0)</f>
        <v>0</v>
      </c>
      <c r="O19" s="15">
        <f>IF(AND('VALORACIÓN CON CONTROLES'!F13=0,'VALORACIÓN CON CONTROLES'!G13&gt;0),IF(OR(AND('ANALISIS DE RIESGOS'!E13=1,'VALORACIÓN CON CONTROLES'!G13=1),AND('ANALISIS DE RIESGOS'!E13=2,'VALORACIÓN CON CONTROLES'!G13=1),AND('ANALISIS DE RIESGOS'!E13=3,'VALORACIÓN CON CONTROLES'!G13=1),AND('ANALISIS DE RIESGOS'!E13=1,'VALORACIÓN CON CONTROLES'!G13=2),AND('ANALISIS DE RIESGOS'!E13=2,'VALORACIÓN CON CONTROLES'!G13=2)),"ZONA RIESGO BAJA",IF(OR(AND('ANALISIS DE RIESGOS'!E13=4,'VALORACIÓN CON CONTROLES'!G13=1),AND('ANALISIS DE RIESGOS'!E13=3,'VALORACIÓN CON CONTROLES'!G13=2),AND('ANALISIS DE RIESGOS'!E13=2,'VALORACIÓN CON CONTROLES'!G13=3),AND('ANALISIS DE RIESGOS'!E13=1,'VALORACIÓN CON CONTROLES'!G13=3)),"ZONA RIESGO MODERADO",IF(OR(AND('ANALISIS DE RIESGOS'!E13=5,'VALORACIÓN CON CONTROLES'!G13=1),AND('ANALISIS DE RIESGOS'!E13=5,'VALORACIÓN CON CONTROLES'!G13=2),AND('ANALISIS DE RIESGOS'!E13=4,'VALORACIÓN CON CONTROLES'!G13=2),AND('ANALISIS DE RIESGOS'!E13=4,'VALORACIÓN CON CONTROLES'!G13=3),AND('ANALISIS DE RIESGOS'!E13=3,'VALORACIÓN CON CONTROLES'!G13=3),AND('ANALISIS DE RIESGOS'!E13=2,'VALORACIÓN CON CONTROLES'!G13=4),AND('ANALISIS DE RIESGOS'!E13=1,'VALORACIÓN CON CONTROLES'!G13=4),AND('ANALISIS DE RIESGOS'!E13=1,'VALORACIÓN CON CONTROLES'!G13=5)),"ZONA RIESGO ALTO",IF(OR(AND('ANALISIS DE RIESGOS'!E13=5,'VALORACIÓN CON CONTROLES'!G13=3),AND('ANALISIS DE RIESGOS'!E13=5,'VALORACIÓN CON CONTROLES'!G13=4),AND('ANALISIS DE RIESGOS'!E13=5,'VALORACIÓN CON CONTROLES'!G13=5),AND('ANALISIS DE RIESGOS'!E13=4,'VALORACIÓN CON CONTROLES'!G13=4),AND('ANALISIS DE RIESGOS'!E13=4,'VALORACIÓN CON CONTROLES'!G13=5),AND('ANALISIS DE RIESGOS'!E13=3,'VALORACIÓN CON CONTROLES'!G13=4),AND('ANALISIS DE RIESGOS'!E13=3,'VALORACIÓN CON CONTROLES'!G13=5),AND('ANALISIS DE RIESGOS'!E13=2,'VALORACIÓN CON CONTROLES'!G13=5)),"ZONA RIESGO EXTREMO")))),0)</f>
        <v>0</v>
      </c>
      <c r="P19" s="15">
        <f>IF(AND('VALORACIÓN CON CONTROLES'!F13&gt;0,'VALORACIÓN CON CONTROLES'!G13=0),IF(OR(AND('VALORACIÓN CON CONTROLES'!F13=1,'ANALISIS DE RIESGOS'!F13=1),AND('VALORACIÓN CON CONTROLES'!F13=2,'ANALISIS DE RIESGOS'!F13=1),AND('VALORACIÓN CON CONTROLES'!F13=3,'ANALISIS DE RIESGOS'!F13=1),AND('VALORACIÓN CON CONTROLES'!F13=1,'ANALISIS DE RIESGOS'!F13=2),AND('VALORACIÓN CON CONTROLES'!F13=2,'ANALISIS DE RIESGOS'!F13=2)),"ZONA RIESGO BAJA",IF(OR(AND('VALORACIÓN CON CONTROLES'!F13=4,'ANALISIS DE RIESGOS'!F13=1),AND('VALORACIÓN CON CONTROLES'!F13=3,'ANALISIS DE RIESGOS'!F13=2),AND('VALORACIÓN CON CONTROLES'!F13=2,'ANALISIS DE RIESGOS'!F13=3),AND('VALORACIÓN CON CONTROLES'!F13=1,'ANALISIS DE RIESGOS'!F13=3)),"ZONA RIESGO MODERADO",IF(OR(AND('VALORACIÓN CON CONTROLES'!F13=5,'ANALISIS DE RIESGOS'!F13=1),AND('VALORACIÓN CON CONTROLES'!F13=5,'ANALISIS DE RIESGOS'!F13=2),AND('VALORACIÓN CON CONTROLES'!F13=4,'ANALISIS DE RIESGOS'!F13=2),AND('VALORACIÓN CON CONTROLES'!F13=4,'ANALISIS DE RIESGOS'!F13=3),AND('VALORACIÓN CON CONTROLES'!F13=3,'ANALISIS DE RIESGOS'!F13=3),AND('VALORACIÓN CON CONTROLES'!F13=2,'ANALISIS DE RIESGOS'!F13=4),AND('VALORACIÓN CON CONTROLES'!F13=1,'ANALISIS DE RIESGOS'!F13=4),AND('VALORACIÓN CON CONTROLES'!F13=1,'ANALISIS DE RIESGOS'!F13=5)),"ZONA RIESGO ALTO",IF(OR(AND('VALORACIÓN CON CONTROLES'!F13=5,'ANALISIS DE RIESGOS'!F13=3),AND('VALORACIÓN CON CONTROLES'!F13=5,'ANALISIS DE RIESGOS'!F13=4),AND('VALORACIÓN CON CONTROLES'!F13=5,'ANALISIS DE RIESGOS'!F13=5),AND('VALORACIÓN CON CONTROLES'!F13=4,'ANALISIS DE RIESGOS'!F13=4),AND('VALORACIÓN CON CONTROLES'!F13=4,'ANALISIS DE RIESGOS'!F13=5),AND('VALORACIÓN CON CONTROLES'!F13=3,'ANALISIS DE RIESGOS'!F13=4),AND('VALORACIÓN CON CONTROLES'!F13=3,'ANALISIS DE RIESGOS'!F13=5),AND('VALORACIÓN CON CONTROLES'!F13=2,'ANALISIS DE RIESGOS'!F13=5)),"ZONA RIESGO EXTREMO")))),0)</f>
        <v>0</v>
      </c>
      <c r="Q19" s="71" t="str">
        <f>IF(AND('VALORACIÓN CON CONTROLES'!F13&gt;0,'VALORACIÓN CON CONTROLES'!G13&gt;0),IF(OR(AND('VALORACIÓN CON CONTROLES'!F13=1,'VALORACIÓN CON CONTROLES'!G13=1),AND('VALORACIÓN CON CONTROLES'!F13=2,'VALORACIÓN CON CONTROLES'!G13=1),AND('VALORACIÓN CON CONTROLES'!F13=3,'VALORACIÓN CON CONTROLES'!G13=1),AND('VALORACIÓN CON CONTROLES'!F13=1,'VALORACIÓN CON CONTROLES'!G13=2),AND('VALORACIÓN CON CONTROLES'!F13=2,'VALORACIÓN CON CONTROLES'!G13=2)),"ZONA RIESGO BAJA",IF(OR(AND('VALORACIÓN CON CONTROLES'!F13=4,'VALORACIÓN CON CONTROLES'!G13=1),AND('VALORACIÓN CON CONTROLES'!F13=3,'VALORACIÓN CON CONTROLES'!G13=2),AND('VALORACIÓN CON CONTROLES'!F13=2,'VALORACIÓN CON CONTROLES'!G13=3),AND('VALORACIÓN CON CONTROLES'!F13=1,'VALORACIÓN CON CONTROLES'!G13=3)),"ZONA RIESGO MODERADO",IF(OR(AND('VALORACIÓN CON CONTROLES'!F13=5,'VALORACIÓN CON CONTROLES'!G13=1),AND('VALORACIÓN CON CONTROLES'!F13=5,'VALORACIÓN CON CONTROLES'!G13=2),AND('VALORACIÓN CON CONTROLES'!F13=4,'VALORACIÓN CON CONTROLES'!G13=2),AND('VALORACIÓN CON CONTROLES'!F13=4,'VALORACIÓN CON CONTROLES'!G13=3),AND('VALORACIÓN CON CONTROLES'!F13=3,'VALORACIÓN CON CONTROLES'!G13=3),AND('VALORACIÓN CON CONTROLES'!F13=2,'VALORACIÓN CON CONTROLES'!G13=4),AND('VALORACIÓN CON CONTROLES'!F13=1,'VALORACIÓN CON CONTROLES'!G13=4),AND('VALORACIÓN CON CONTROLES'!F13=1,'VALORACIÓN CON CONTROLES'!G13=5)),"ZONA RIESGO ALTO",IF(OR(AND('VALORACIÓN CON CONTROLES'!F13=5,'VALORACIÓN CON CONTROLES'!G13=3),AND('VALORACIÓN CON CONTROLES'!F13=5,'VALORACIÓN CON CONTROLES'!G13=4),AND('VALORACIÓN CON CONTROLES'!F13=5,'VALORACIÓN CON CONTROLES'!G13=5),AND('VALORACIÓN CON CONTROLES'!F13=4,'VALORACIÓN CON CONTROLES'!G13=4),AND('VALORACIÓN CON CONTROLES'!F13=4,'VALORACIÓN CON CONTROLES'!G13=5),AND('VALORACIÓN CON CONTROLES'!F13=3,'VALORACIÓN CON CONTROLES'!G13=4),AND('VALORACIÓN CON CONTROLES'!F13=3,'VALORACIÓN CON CONTROLES'!G13=5),AND('VALORACIÓN CON CONTROLES'!F13=2,'VALORACIÓN CON CONTROLES'!G13=5)),"ZONA RIESGO EXTREMO")))),0)</f>
        <v>ZONA RIESGO BAJA</v>
      </c>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row>
    <row r="20" spans="1:62" ht="32.25" thickBot="1" x14ac:dyDescent="0.3">
      <c r="A20" s="15"/>
      <c r="B20" s="15"/>
      <c r="C20" s="15"/>
      <c r="D20" s="15"/>
      <c r="E20" s="15"/>
      <c r="F20" s="15"/>
      <c r="G20" s="15"/>
      <c r="H20" s="66" t="s">
        <v>154</v>
      </c>
      <c r="I20" s="150" t="s">
        <v>555</v>
      </c>
      <c r="J20" s="15"/>
      <c r="K20" s="30">
        <v>10</v>
      </c>
      <c r="L20" s="15"/>
      <c r="M20" s="73">
        <v>6</v>
      </c>
      <c r="N20" s="73">
        <f>IF(AND('VALORACIÓN CON CONTROLES'!F14=0,'VALORACIÓN CON CONTROLES'!G14=0),'ANALISIS DE RIESGOS'!H14,0)</f>
        <v>0</v>
      </c>
      <c r="O20" s="15">
        <f>IF(AND('VALORACIÓN CON CONTROLES'!F14=0,'VALORACIÓN CON CONTROLES'!G14&gt;0),IF(OR(AND('ANALISIS DE RIESGOS'!E14=1,'VALORACIÓN CON CONTROLES'!G14=1),AND('ANALISIS DE RIESGOS'!E14=2,'VALORACIÓN CON CONTROLES'!G14=1),AND('ANALISIS DE RIESGOS'!E14=3,'VALORACIÓN CON CONTROLES'!G14=1),AND('ANALISIS DE RIESGOS'!E14=1,'VALORACIÓN CON CONTROLES'!G14=2),AND('ANALISIS DE RIESGOS'!E14=2,'VALORACIÓN CON CONTROLES'!G14=2)),"ZONA RIESGO BAJA",IF(OR(AND('ANALISIS DE RIESGOS'!E14=4,'VALORACIÓN CON CONTROLES'!G14=1),AND('ANALISIS DE RIESGOS'!E14=3,'VALORACIÓN CON CONTROLES'!G14=2),AND('ANALISIS DE RIESGOS'!E14=2,'VALORACIÓN CON CONTROLES'!G14=3),AND('ANALISIS DE RIESGOS'!E14=1,'VALORACIÓN CON CONTROLES'!G14=3)),"ZONA RIESGO MODERADO",IF(OR(AND('ANALISIS DE RIESGOS'!E14=5,'VALORACIÓN CON CONTROLES'!G14=1),AND('ANALISIS DE RIESGOS'!E14=5,'VALORACIÓN CON CONTROLES'!G14=2),AND('ANALISIS DE RIESGOS'!E14=4,'VALORACIÓN CON CONTROLES'!G14=2),AND('ANALISIS DE RIESGOS'!E14=4,'VALORACIÓN CON CONTROLES'!G14=3),AND('ANALISIS DE RIESGOS'!E14=3,'VALORACIÓN CON CONTROLES'!G14=3),AND('ANALISIS DE RIESGOS'!E14=2,'VALORACIÓN CON CONTROLES'!G14=4),AND('ANALISIS DE RIESGOS'!E14=1,'VALORACIÓN CON CONTROLES'!G14=4),AND('ANALISIS DE RIESGOS'!E14=1,'VALORACIÓN CON CONTROLES'!G14=5)),"ZONA RIESGO ALTO",IF(OR(AND('ANALISIS DE RIESGOS'!E14=5,'VALORACIÓN CON CONTROLES'!G14=3),AND('ANALISIS DE RIESGOS'!E14=5,'VALORACIÓN CON CONTROLES'!G14=4),AND('ANALISIS DE RIESGOS'!E14=5,'VALORACIÓN CON CONTROLES'!G14=5),AND('ANALISIS DE RIESGOS'!E14=4,'VALORACIÓN CON CONTROLES'!G14=4),AND('ANALISIS DE RIESGOS'!E14=4,'VALORACIÓN CON CONTROLES'!G14=5),AND('ANALISIS DE RIESGOS'!E14=3,'VALORACIÓN CON CONTROLES'!G14=4),AND('ANALISIS DE RIESGOS'!E14=3,'VALORACIÓN CON CONTROLES'!G14=5),AND('ANALISIS DE RIESGOS'!E14=2,'VALORACIÓN CON CONTROLES'!G14=5)),"ZONA RIESGO EXTREMO")))),0)</f>
        <v>0</v>
      </c>
      <c r="P20" s="15">
        <f>IF(AND('VALORACIÓN CON CONTROLES'!F14&gt;0,'VALORACIÓN CON CONTROLES'!G14=0),IF(OR(AND('VALORACIÓN CON CONTROLES'!F14=1,'ANALISIS DE RIESGOS'!F14=1),AND('VALORACIÓN CON CONTROLES'!F14=2,'ANALISIS DE RIESGOS'!F14=1),AND('VALORACIÓN CON CONTROLES'!F14=3,'ANALISIS DE RIESGOS'!F14=1),AND('VALORACIÓN CON CONTROLES'!F14=1,'ANALISIS DE RIESGOS'!F14=2),AND('VALORACIÓN CON CONTROLES'!F14=2,'ANALISIS DE RIESGOS'!F14=2)),"ZONA RIESGO BAJA",IF(OR(AND('VALORACIÓN CON CONTROLES'!F14=4,'ANALISIS DE RIESGOS'!F14=1),AND('VALORACIÓN CON CONTROLES'!F14=3,'ANALISIS DE RIESGOS'!F14=2),AND('VALORACIÓN CON CONTROLES'!F14=2,'ANALISIS DE RIESGOS'!F14=3),AND('VALORACIÓN CON CONTROLES'!F14=1,'ANALISIS DE RIESGOS'!F14=3)),"ZONA RIESGO MODERADO",IF(OR(AND('VALORACIÓN CON CONTROLES'!F14=5,'ANALISIS DE RIESGOS'!F14=1),AND('VALORACIÓN CON CONTROLES'!F14=5,'ANALISIS DE RIESGOS'!F14=2),AND('VALORACIÓN CON CONTROLES'!F14=4,'ANALISIS DE RIESGOS'!F14=2),AND('VALORACIÓN CON CONTROLES'!F14=4,'ANALISIS DE RIESGOS'!F14=3),AND('VALORACIÓN CON CONTROLES'!F14=3,'ANALISIS DE RIESGOS'!F14=3),AND('VALORACIÓN CON CONTROLES'!F14=2,'ANALISIS DE RIESGOS'!F14=4),AND('VALORACIÓN CON CONTROLES'!F14=1,'ANALISIS DE RIESGOS'!F14=4),AND('VALORACIÓN CON CONTROLES'!F14=1,'ANALISIS DE RIESGOS'!F14=5)),"ZONA RIESGO ALTO",IF(OR(AND('VALORACIÓN CON CONTROLES'!F14=5,'ANALISIS DE RIESGOS'!F14=3),AND('VALORACIÓN CON CONTROLES'!F14=5,'ANALISIS DE RIESGOS'!F14=4),AND('VALORACIÓN CON CONTROLES'!F14=5,'ANALISIS DE RIESGOS'!F14=5),AND('VALORACIÓN CON CONTROLES'!F14=4,'ANALISIS DE RIESGOS'!F14=4),AND('VALORACIÓN CON CONTROLES'!F14=4,'ANALISIS DE RIESGOS'!F14=5),AND('VALORACIÓN CON CONTROLES'!F14=3,'ANALISIS DE RIESGOS'!F14=4),AND('VALORACIÓN CON CONTROLES'!F14=3,'ANALISIS DE RIESGOS'!F14=5),AND('VALORACIÓN CON CONTROLES'!F14=2,'ANALISIS DE RIESGOS'!F14=5)),"ZONA RIESGO EXTREMO")))),0)</f>
        <v>0</v>
      </c>
      <c r="Q20" s="71" t="str">
        <f>IF(AND('VALORACIÓN CON CONTROLES'!F14&gt;0,'VALORACIÓN CON CONTROLES'!G14&gt;0),IF(OR(AND('VALORACIÓN CON CONTROLES'!F14=1,'VALORACIÓN CON CONTROLES'!G14=1),AND('VALORACIÓN CON CONTROLES'!F14=2,'VALORACIÓN CON CONTROLES'!G14=1),AND('VALORACIÓN CON CONTROLES'!F14=3,'VALORACIÓN CON CONTROLES'!G14=1),AND('VALORACIÓN CON CONTROLES'!F14=1,'VALORACIÓN CON CONTROLES'!G14=2),AND('VALORACIÓN CON CONTROLES'!F14=2,'VALORACIÓN CON CONTROLES'!G14=2)),"ZONA RIESGO BAJA",IF(OR(AND('VALORACIÓN CON CONTROLES'!F14=4,'VALORACIÓN CON CONTROLES'!G14=1),AND('VALORACIÓN CON CONTROLES'!F14=3,'VALORACIÓN CON CONTROLES'!G14=2),AND('VALORACIÓN CON CONTROLES'!F14=2,'VALORACIÓN CON CONTROLES'!G14=3),AND('VALORACIÓN CON CONTROLES'!F14=1,'VALORACIÓN CON CONTROLES'!G14=3)),"ZONA RIESGO MODERADO",IF(OR(AND('VALORACIÓN CON CONTROLES'!F14=5,'VALORACIÓN CON CONTROLES'!G14=1),AND('VALORACIÓN CON CONTROLES'!F14=5,'VALORACIÓN CON CONTROLES'!G14=2),AND('VALORACIÓN CON CONTROLES'!F14=4,'VALORACIÓN CON CONTROLES'!G14=2),AND('VALORACIÓN CON CONTROLES'!F14=4,'VALORACIÓN CON CONTROLES'!G14=3),AND('VALORACIÓN CON CONTROLES'!F14=3,'VALORACIÓN CON CONTROLES'!G14=3),AND('VALORACIÓN CON CONTROLES'!F14=2,'VALORACIÓN CON CONTROLES'!G14=4),AND('VALORACIÓN CON CONTROLES'!F14=1,'VALORACIÓN CON CONTROLES'!G14=4),AND('VALORACIÓN CON CONTROLES'!F14=1,'VALORACIÓN CON CONTROLES'!G14=5)),"ZONA RIESGO ALTO",IF(OR(AND('VALORACIÓN CON CONTROLES'!F14=5,'VALORACIÓN CON CONTROLES'!G14=3),AND('VALORACIÓN CON CONTROLES'!F14=5,'VALORACIÓN CON CONTROLES'!G14=4),AND('VALORACIÓN CON CONTROLES'!F14=5,'VALORACIÓN CON CONTROLES'!G14=5),AND('VALORACIÓN CON CONTROLES'!F14=4,'VALORACIÓN CON CONTROLES'!G14=4),AND('VALORACIÓN CON CONTROLES'!F14=4,'VALORACIÓN CON CONTROLES'!G14=5),AND('VALORACIÓN CON CONTROLES'!F14=3,'VALORACIÓN CON CONTROLES'!G14=4),AND('VALORACIÓN CON CONTROLES'!F14=3,'VALORACIÓN CON CONTROLES'!G14=5),AND('VALORACIÓN CON CONTROLES'!F14=2,'VALORACIÓN CON CONTROLES'!G14=5)),"ZONA RIESGO EXTREMO")))),0)</f>
        <v>ZONA RIESGO BAJA</v>
      </c>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row>
    <row r="21" spans="1:62" ht="16.5" thickBot="1" x14ac:dyDescent="0.3">
      <c r="A21" s="15"/>
      <c r="B21" s="15"/>
      <c r="C21" s="15"/>
      <c r="D21" s="15"/>
      <c r="E21" s="15"/>
      <c r="F21" s="15"/>
      <c r="G21" s="15"/>
      <c r="H21" s="66" t="s">
        <v>203</v>
      </c>
      <c r="I21" s="150" t="s">
        <v>556</v>
      </c>
      <c r="J21" s="15"/>
      <c r="K21" s="30">
        <v>11</v>
      </c>
      <c r="L21" s="15"/>
      <c r="M21" s="73">
        <v>7</v>
      </c>
      <c r="N21" s="73">
        <f>IF(AND('VALORACIÓN CON CONTROLES'!F15=0,'VALORACIÓN CON CONTROLES'!G15=0),'ANALISIS DE RIESGOS'!H15,0)</f>
        <v>0</v>
      </c>
      <c r="O21" s="15">
        <f>IF(AND('VALORACIÓN CON CONTROLES'!F15=0,'VALORACIÓN CON CONTROLES'!G15&gt;0),IF(OR(AND('ANALISIS DE RIESGOS'!E15=1,'VALORACIÓN CON CONTROLES'!G15=1),AND('ANALISIS DE RIESGOS'!E15=2,'VALORACIÓN CON CONTROLES'!G15=1),AND('ANALISIS DE RIESGOS'!E15=3,'VALORACIÓN CON CONTROLES'!G15=1),AND('ANALISIS DE RIESGOS'!E15=1,'VALORACIÓN CON CONTROLES'!G15=2),AND('ANALISIS DE RIESGOS'!E15=2,'VALORACIÓN CON CONTROLES'!G15=2)),"ZONA RIESGO BAJA",IF(OR(AND('ANALISIS DE RIESGOS'!E15=4,'VALORACIÓN CON CONTROLES'!G15=1),AND('ANALISIS DE RIESGOS'!E15=3,'VALORACIÓN CON CONTROLES'!G15=2),AND('ANALISIS DE RIESGOS'!E15=2,'VALORACIÓN CON CONTROLES'!G15=3),AND('ANALISIS DE RIESGOS'!E15=1,'VALORACIÓN CON CONTROLES'!G15=3)),"ZONA RIESGO MODERADO",IF(OR(AND('ANALISIS DE RIESGOS'!E15=5,'VALORACIÓN CON CONTROLES'!G15=1),AND('ANALISIS DE RIESGOS'!E15=5,'VALORACIÓN CON CONTROLES'!G15=2),AND('ANALISIS DE RIESGOS'!E15=4,'VALORACIÓN CON CONTROLES'!G15=2),AND('ANALISIS DE RIESGOS'!E15=4,'VALORACIÓN CON CONTROLES'!G15=3),AND('ANALISIS DE RIESGOS'!E15=3,'VALORACIÓN CON CONTROLES'!G15=3),AND('ANALISIS DE RIESGOS'!E15=2,'VALORACIÓN CON CONTROLES'!G15=4),AND('ANALISIS DE RIESGOS'!E15=1,'VALORACIÓN CON CONTROLES'!G15=4),AND('ANALISIS DE RIESGOS'!E15=1,'VALORACIÓN CON CONTROLES'!G15=5)),"ZONA RIESGO ALTO",IF(OR(AND('ANALISIS DE RIESGOS'!E15=5,'VALORACIÓN CON CONTROLES'!G15=3),AND('ANALISIS DE RIESGOS'!E15=5,'VALORACIÓN CON CONTROLES'!G15=4),AND('ANALISIS DE RIESGOS'!E15=5,'VALORACIÓN CON CONTROLES'!G15=5),AND('ANALISIS DE RIESGOS'!E15=4,'VALORACIÓN CON CONTROLES'!G15=4),AND('ANALISIS DE RIESGOS'!E15=4,'VALORACIÓN CON CONTROLES'!G15=5),AND('ANALISIS DE RIESGOS'!E15=3,'VALORACIÓN CON CONTROLES'!G15=4),AND('ANALISIS DE RIESGOS'!E15=3,'VALORACIÓN CON CONTROLES'!G15=5),AND('ANALISIS DE RIESGOS'!E15=2,'VALORACIÓN CON CONTROLES'!G15=5)),"ZONA RIESGO EXTREMO")))),0)</f>
        <v>0</v>
      </c>
      <c r="P21" s="15">
        <f>IF(AND('VALORACIÓN CON CONTROLES'!F15&gt;0,'VALORACIÓN CON CONTROLES'!G15=0),IF(OR(AND('VALORACIÓN CON CONTROLES'!F15=1,'ANALISIS DE RIESGOS'!F15=1),AND('VALORACIÓN CON CONTROLES'!F15=2,'ANALISIS DE RIESGOS'!F15=1),AND('VALORACIÓN CON CONTROLES'!F15=3,'ANALISIS DE RIESGOS'!F15=1),AND('VALORACIÓN CON CONTROLES'!F15=1,'ANALISIS DE RIESGOS'!F15=2),AND('VALORACIÓN CON CONTROLES'!F15=2,'ANALISIS DE RIESGOS'!F15=2)),"ZONA RIESGO BAJA",IF(OR(AND('VALORACIÓN CON CONTROLES'!F15=4,'ANALISIS DE RIESGOS'!F15=1),AND('VALORACIÓN CON CONTROLES'!F15=3,'ANALISIS DE RIESGOS'!F15=2),AND('VALORACIÓN CON CONTROLES'!F15=2,'ANALISIS DE RIESGOS'!F15=3),AND('VALORACIÓN CON CONTROLES'!F15=1,'ANALISIS DE RIESGOS'!F15=3)),"ZONA RIESGO MODERADO",IF(OR(AND('VALORACIÓN CON CONTROLES'!F15=5,'ANALISIS DE RIESGOS'!F15=1),AND('VALORACIÓN CON CONTROLES'!F15=5,'ANALISIS DE RIESGOS'!F15=2),AND('VALORACIÓN CON CONTROLES'!F15=4,'ANALISIS DE RIESGOS'!F15=2),AND('VALORACIÓN CON CONTROLES'!F15=4,'ANALISIS DE RIESGOS'!F15=3),AND('VALORACIÓN CON CONTROLES'!F15=3,'ANALISIS DE RIESGOS'!F15=3),AND('VALORACIÓN CON CONTROLES'!F15=2,'ANALISIS DE RIESGOS'!F15=4),AND('VALORACIÓN CON CONTROLES'!F15=1,'ANALISIS DE RIESGOS'!F15=4),AND('VALORACIÓN CON CONTROLES'!F15=1,'ANALISIS DE RIESGOS'!F15=5)),"ZONA RIESGO ALTO",IF(OR(AND('VALORACIÓN CON CONTROLES'!F15=5,'ANALISIS DE RIESGOS'!F15=3),AND('VALORACIÓN CON CONTROLES'!F15=5,'ANALISIS DE RIESGOS'!F15=4),AND('VALORACIÓN CON CONTROLES'!F15=5,'ANALISIS DE RIESGOS'!F15=5),AND('VALORACIÓN CON CONTROLES'!F15=4,'ANALISIS DE RIESGOS'!F15=4),AND('VALORACIÓN CON CONTROLES'!F15=4,'ANALISIS DE RIESGOS'!F15=5),AND('VALORACIÓN CON CONTROLES'!F15=3,'ANALISIS DE RIESGOS'!F15=4),AND('VALORACIÓN CON CONTROLES'!F15=3,'ANALISIS DE RIESGOS'!F15=5),AND('VALORACIÓN CON CONTROLES'!F15=2,'ANALISIS DE RIESGOS'!F15=5)),"ZONA RIESGO EXTREMO")))),0)</f>
        <v>0</v>
      </c>
      <c r="Q21" s="71" t="str">
        <f>IF(AND('VALORACIÓN CON CONTROLES'!F15&gt;0,'VALORACIÓN CON CONTROLES'!G15&gt;0),IF(OR(AND('VALORACIÓN CON CONTROLES'!F15=1,'VALORACIÓN CON CONTROLES'!G15=1),AND('VALORACIÓN CON CONTROLES'!F15=2,'VALORACIÓN CON CONTROLES'!G15=1),AND('VALORACIÓN CON CONTROLES'!F15=3,'VALORACIÓN CON CONTROLES'!G15=1),AND('VALORACIÓN CON CONTROLES'!F15=1,'VALORACIÓN CON CONTROLES'!G15=2),AND('VALORACIÓN CON CONTROLES'!F15=2,'VALORACIÓN CON CONTROLES'!G15=2)),"ZONA RIESGO BAJA",IF(OR(AND('VALORACIÓN CON CONTROLES'!F15=4,'VALORACIÓN CON CONTROLES'!G15=1),AND('VALORACIÓN CON CONTROLES'!F15=3,'VALORACIÓN CON CONTROLES'!G15=2),AND('VALORACIÓN CON CONTROLES'!F15=2,'VALORACIÓN CON CONTROLES'!G15=3),AND('VALORACIÓN CON CONTROLES'!F15=1,'VALORACIÓN CON CONTROLES'!G15=3)),"ZONA RIESGO MODERADO",IF(OR(AND('VALORACIÓN CON CONTROLES'!F15=5,'VALORACIÓN CON CONTROLES'!G15=1),AND('VALORACIÓN CON CONTROLES'!F15=5,'VALORACIÓN CON CONTROLES'!G15=2),AND('VALORACIÓN CON CONTROLES'!F15=4,'VALORACIÓN CON CONTROLES'!G15=2),AND('VALORACIÓN CON CONTROLES'!F15=4,'VALORACIÓN CON CONTROLES'!G15=3),AND('VALORACIÓN CON CONTROLES'!F15=3,'VALORACIÓN CON CONTROLES'!G15=3),AND('VALORACIÓN CON CONTROLES'!F15=2,'VALORACIÓN CON CONTROLES'!G15=4),AND('VALORACIÓN CON CONTROLES'!F15=1,'VALORACIÓN CON CONTROLES'!G15=4),AND('VALORACIÓN CON CONTROLES'!F15=1,'VALORACIÓN CON CONTROLES'!G15=5)),"ZONA RIESGO ALTO",IF(OR(AND('VALORACIÓN CON CONTROLES'!F15=5,'VALORACIÓN CON CONTROLES'!G15=3),AND('VALORACIÓN CON CONTROLES'!F15=5,'VALORACIÓN CON CONTROLES'!G15=4),AND('VALORACIÓN CON CONTROLES'!F15=5,'VALORACIÓN CON CONTROLES'!G15=5),AND('VALORACIÓN CON CONTROLES'!F15=4,'VALORACIÓN CON CONTROLES'!G15=4),AND('VALORACIÓN CON CONTROLES'!F15=4,'VALORACIÓN CON CONTROLES'!G15=5),AND('VALORACIÓN CON CONTROLES'!F15=3,'VALORACIÓN CON CONTROLES'!G15=4),AND('VALORACIÓN CON CONTROLES'!F15=3,'VALORACIÓN CON CONTROLES'!G15=5),AND('VALORACIÓN CON CONTROLES'!F15=2,'VALORACIÓN CON CONTROLES'!G15=5)),"ZONA RIESGO EXTREMO")))),0)</f>
        <v>ZONA RIESGO BAJA</v>
      </c>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2" ht="32.25" thickBot="1" x14ac:dyDescent="0.3">
      <c r="A22" s="15"/>
      <c r="B22" s="15"/>
      <c r="C22" s="15"/>
      <c r="D22" s="15"/>
      <c r="E22" s="15"/>
      <c r="F22" s="15"/>
      <c r="G22" s="15"/>
      <c r="H22" s="66" t="s">
        <v>181</v>
      </c>
      <c r="I22" s="150" t="s">
        <v>557</v>
      </c>
      <c r="J22" s="15"/>
      <c r="K22" s="30">
        <v>12</v>
      </c>
      <c r="L22" s="15"/>
      <c r="M22" s="73">
        <v>8</v>
      </c>
      <c r="N22" s="73">
        <f>IF(AND('VALORACIÓN CON CONTROLES'!F16=0,'VALORACIÓN CON CONTROLES'!G16=0),'ANALISIS DE RIESGOS'!H16,0)</f>
        <v>0</v>
      </c>
      <c r="O22" s="15">
        <f>IF(AND('VALORACIÓN CON CONTROLES'!F16=0,'VALORACIÓN CON CONTROLES'!G16&gt;0),IF(OR(AND('ANALISIS DE RIESGOS'!E16=1,'VALORACIÓN CON CONTROLES'!G16=1),AND('ANALISIS DE RIESGOS'!E16=2,'VALORACIÓN CON CONTROLES'!G16=1),AND('ANALISIS DE RIESGOS'!E16=3,'VALORACIÓN CON CONTROLES'!G16=1),AND('ANALISIS DE RIESGOS'!E16=1,'VALORACIÓN CON CONTROLES'!G16=2),AND('ANALISIS DE RIESGOS'!E16=2,'VALORACIÓN CON CONTROLES'!G16=2)),"ZONA RIESGO BAJA",IF(OR(AND('ANALISIS DE RIESGOS'!E16=4,'VALORACIÓN CON CONTROLES'!G16=1),AND('ANALISIS DE RIESGOS'!E16=3,'VALORACIÓN CON CONTROLES'!G16=2),AND('ANALISIS DE RIESGOS'!E16=2,'VALORACIÓN CON CONTROLES'!G16=3),AND('ANALISIS DE RIESGOS'!E16=1,'VALORACIÓN CON CONTROLES'!G16=3)),"ZONA RIESGO MODERADO",IF(OR(AND('ANALISIS DE RIESGOS'!E16=5,'VALORACIÓN CON CONTROLES'!G16=1),AND('ANALISIS DE RIESGOS'!E16=5,'VALORACIÓN CON CONTROLES'!G16=2),AND('ANALISIS DE RIESGOS'!E16=4,'VALORACIÓN CON CONTROLES'!G16=2),AND('ANALISIS DE RIESGOS'!E16=4,'VALORACIÓN CON CONTROLES'!G16=3),AND('ANALISIS DE RIESGOS'!E16=3,'VALORACIÓN CON CONTROLES'!G16=3),AND('ANALISIS DE RIESGOS'!E16=2,'VALORACIÓN CON CONTROLES'!G16=4),AND('ANALISIS DE RIESGOS'!E16=1,'VALORACIÓN CON CONTROLES'!G16=4),AND('ANALISIS DE RIESGOS'!E16=1,'VALORACIÓN CON CONTROLES'!G16=5)),"ZONA RIESGO ALTO",IF(OR(AND('ANALISIS DE RIESGOS'!E16=5,'VALORACIÓN CON CONTROLES'!G16=3),AND('ANALISIS DE RIESGOS'!E16=5,'VALORACIÓN CON CONTROLES'!G16=4),AND('ANALISIS DE RIESGOS'!E16=5,'VALORACIÓN CON CONTROLES'!G16=5),AND('ANALISIS DE RIESGOS'!E16=4,'VALORACIÓN CON CONTROLES'!G16=4),AND('ANALISIS DE RIESGOS'!E16=4,'VALORACIÓN CON CONTROLES'!G16=5),AND('ANALISIS DE RIESGOS'!E16=3,'VALORACIÓN CON CONTROLES'!G16=4),AND('ANALISIS DE RIESGOS'!E16=3,'VALORACIÓN CON CONTROLES'!G16=5),AND('ANALISIS DE RIESGOS'!E16=2,'VALORACIÓN CON CONTROLES'!G16=5)),"ZONA RIESGO EXTREMO")))),0)</f>
        <v>0</v>
      </c>
      <c r="P22" s="15">
        <f>IF(AND('VALORACIÓN CON CONTROLES'!F16&gt;0,'VALORACIÓN CON CONTROLES'!G16=0),IF(OR(AND('VALORACIÓN CON CONTROLES'!F16=1,'ANALISIS DE RIESGOS'!F16=1),AND('VALORACIÓN CON CONTROLES'!F16=2,'ANALISIS DE RIESGOS'!F16=1),AND('VALORACIÓN CON CONTROLES'!F16=3,'ANALISIS DE RIESGOS'!F16=1),AND('VALORACIÓN CON CONTROLES'!F16=1,'ANALISIS DE RIESGOS'!F16=2),AND('VALORACIÓN CON CONTROLES'!F16=2,'ANALISIS DE RIESGOS'!F16=2)),"ZONA RIESGO BAJA",IF(OR(AND('VALORACIÓN CON CONTROLES'!F16=4,'ANALISIS DE RIESGOS'!F16=1),AND('VALORACIÓN CON CONTROLES'!F16=3,'ANALISIS DE RIESGOS'!F16=2),AND('VALORACIÓN CON CONTROLES'!F16=2,'ANALISIS DE RIESGOS'!F16=3),AND('VALORACIÓN CON CONTROLES'!F16=1,'ANALISIS DE RIESGOS'!F16=3)),"ZONA RIESGO MODERADO",IF(OR(AND('VALORACIÓN CON CONTROLES'!F16=5,'ANALISIS DE RIESGOS'!F16=1),AND('VALORACIÓN CON CONTROLES'!F16=5,'ANALISIS DE RIESGOS'!F16=2),AND('VALORACIÓN CON CONTROLES'!F16=4,'ANALISIS DE RIESGOS'!F16=2),AND('VALORACIÓN CON CONTROLES'!F16=4,'ANALISIS DE RIESGOS'!F16=3),AND('VALORACIÓN CON CONTROLES'!F16=3,'ANALISIS DE RIESGOS'!F16=3),AND('VALORACIÓN CON CONTROLES'!F16=2,'ANALISIS DE RIESGOS'!F16=4),AND('VALORACIÓN CON CONTROLES'!F16=1,'ANALISIS DE RIESGOS'!F16=4),AND('VALORACIÓN CON CONTROLES'!F16=1,'ANALISIS DE RIESGOS'!F16=5)),"ZONA RIESGO ALTO",IF(OR(AND('VALORACIÓN CON CONTROLES'!F16=5,'ANALISIS DE RIESGOS'!F16=3),AND('VALORACIÓN CON CONTROLES'!F16=5,'ANALISIS DE RIESGOS'!F16=4),AND('VALORACIÓN CON CONTROLES'!F16=5,'ANALISIS DE RIESGOS'!F16=5),AND('VALORACIÓN CON CONTROLES'!F16=4,'ANALISIS DE RIESGOS'!F16=4),AND('VALORACIÓN CON CONTROLES'!F16=4,'ANALISIS DE RIESGOS'!F16=5),AND('VALORACIÓN CON CONTROLES'!F16=3,'ANALISIS DE RIESGOS'!F16=4),AND('VALORACIÓN CON CONTROLES'!F16=3,'ANALISIS DE RIESGOS'!F16=5),AND('VALORACIÓN CON CONTROLES'!F16=2,'ANALISIS DE RIESGOS'!F16=5)),"ZONA RIESGO EXTREMO")))),0)</f>
        <v>0</v>
      </c>
      <c r="Q22" s="71" t="str">
        <f>IF(AND('VALORACIÓN CON CONTROLES'!F16&gt;0,'VALORACIÓN CON CONTROLES'!G16&gt;0),IF(OR(AND('VALORACIÓN CON CONTROLES'!F16=1,'VALORACIÓN CON CONTROLES'!G16=1),AND('VALORACIÓN CON CONTROLES'!F16=2,'VALORACIÓN CON CONTROLES'!G16=1),AND('VALORACIÓN CON CONTROLES'!F16=3,'VALORACIÓN CON CONTROLES'!G16=1),AND('VALORACIÓN CON CONTROLES'!F16=1,'VALORACIÓN CON CONTROLES'!G16=2),AND('VALORACIÓN CON CONTROLES'!F16=2,'VALORACIÓN CON CONTROLES'!G16=2)),"ZONA RIESGO BAJA",IF(OR(AND('VALORACIÓN CON CONTROLES'!F16=4,'VALORACIÓN CON CONTROLES'!G16=1),AND('VALORACIÓN CON CONTROLES'!F16=3,'VALORACIÓN CON CONTROLES'!G16=2),AND('VALORACIÓN CON CONTROLES'!F16=2,'VALORACIÓN CON CONTROLES'!G16=3),AND('VALORACIÓN CON CONTROLES'!F16=1,'VALORACIÓN CON CONTROLES'!G16=3)),"ZONA RIESGO MODERADO",IF(OR(AND('VALORACIÓN CON CONTROLES'!F16=5,'VALORACIÓN CON CONTROLES'!G16=1),AND('VALORACIÓN CON CONTROLES'!F16=5,'VALORACIÓN CON CONTROLES'!G16=2),AND('VALORACIÓN CON CONTROLES'!F16=4,'VALORACIÓN CON CONTROLES'!G16=2),AND('VALORACIÓN CON CONTROLES'!F16=4,'VALORACIÓN CON CONTROLES'!G16=3),AND('VALORACIÓN CON CONTROLES'!F16=3,'VALORACIÓN CON CONTROLES'!G16=3),AND('VALORACIÓN CON CONTROLES'!F16=2,'VALORACIÓN CON CONTROLES'!G16=4),AND('VALORACIÓN CON CONTROLES'!F16=1,'VALORACIÓN CON CONTROLES'!G16=4),AND('VALORACIÓN CON CONTROLES'!F16=1,'VALORACIÓN CON CONTROLES'!G16=5)),"ZONA RIESGO ALTO",IF(OR(AND('VALORACIÓN CON CONTROLES'!F16=5,'VALORACIÓN CON CONTROLES'!G16=3),AND('VALORACIÓN CON CONTROLES'!F16=5,'VALORACIÓN CON CONTROLES'!G16=4),AND('VALORACIÓN CON CONTROLES'!F16=5,'VALORACIÓN CON CONTROLES'!G16=5),AND('VALORACIÓN CON CONTROLES'!F16=4,'VALORACIÓN CON CONTROLES'!G16=4),AND('VALORACIÓN CON CONTROLES'!F16=4,'VALORACIÓN CON CONTROLES'!G16=5),AND('VALORACIÓN CON CONTROLES'!F16=3,'VALORACIÓN CON CONTROLES'!G16=4),AND('VALORACIÓN CON CONTROLES'!F16=3,'VALORACIÓN CON CONTROLES'!G16=5),AND('VALORACIÓN CON CONTROLES'!F16=2,'VALORACIÓN CON CONTROLES'!G16=5)),"ZONA RIESGO EXTREMO")))),0)</f>
        <v>ZONA RIESGO BAJA</v>
      </c>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2" ht="16.5" thickBot="1" x14ac:dyDescent="0.3">
      <c r="A23" s="15"/>
      <c r="B23" s="15"/>
      <c r="C23" s="15"/>
      <c r="D23" s="15"/>
      <c r="E23" s="15"/>
      <c r="F23" s="15"/>
      <c r="G23" s="15"/>
      <c r="H23" s="66" t="s">
        <v>198</v>
      </c>
      <c r="I23" s="150" t="s">
        <v>558</v>
      </c>
      <c r="J23" s="15"/>
      <c r="K23" s="30">
        <v>13</v>
      </c>
      <c r="L23" s="15"/>
      <c r="M23" s="73">
        <v>9</v>
      </c>
      <c r="N23" s="73">
        <f>IF(AND('VALORACIÓN CON CONTROLES'!F17=0,'VALORACIÓN CON CONTROLES'!G17=0),'ANALISIS DE RIESGOS'!H17,0)</f>
        <v>0</v>
      </c>
      <c r="O23" s="15">
        <f>IF(AND('VALORACIÓN CON CONTROLES'!F17=0,'VALORACIÓN CON CONTROLES'!G17&gt;0),IF(OR(AND('ANALISIS DE RIESGOS'!E17=1,'VALORACIÓN CON CONTROLES'!G17=1),AND('ANALISIS DE RIESGOS'!E17=2,'VALORACIÓN CON CONTROLES'!G17=1),AND('ANALISIS DE RIESGOS'!E17=3,'VALORACIÓN CON CONTROLES'!G17=1),AND('ANALISIS DE RIESGOS'!E17=1,'VALORACIÓN CON CONTROLES'!G17=2),AND('ANALISIS DE RIESGOS'!E17=2,'VALORACIÓN CON CONTROLES'!G17=2)),"ZONA RIESGO BAJA",IF(OR(AND('ANALISIS DE RIESGOS'!E17=4,'VALORACIÓN CON CONTROLES'!G17=1),AND('ANALISIS DE RIESGOS'!E17=3,'VALORACIÓN CON CONTROLES'!G17=2),AND('ANALISIS DE RIESGOS'!E17=2,'VALORACIÓN CON CONTROLES'!G17=3),AND('ANALISIS DE RIESGOS'!E17=1,'VALORACIÓN CON CONTROLES'!G17=3)),"ZONA RIESGO MODERADO",IF(OR(AND('ANALISIS DE RIESGOS'!E17=5,'VALORACIÓN CON CONTROLES'!G17=1),AND('ANALISIS DE RIESGOS'!E17=5,'VALORACIÓN CON CONTROLES'!G17=2),AND('ANALISIS DE RIESGOS'!E17=4,'VALORACIÓN CON CONTROLES'!G17=2),AND('ANALISIS DE RIESGOS'!E17=4,'VALORACIÓN CON CONTROLES'!G17=3),AND('ANALISIS DE RIESGOS'!E17=3,'VALORACIÓN CON CONTROLES'!G17=3),AND('ANALISIS DE RIESGOS'!E17=2,'VALORACIÓN CON CONTROLES'!G17=4),AND('ANALISIS DE RIESGOS'!E17=1,'VALORACIÓN CON CONTROLES'!G17=4),AND('ANALISIS DE RIESGOS'!E17=1,'VALORACIÓN CON CONTROLES'!G17=5)),"ZONA RIESGO ALTO",IF(OR(AND('ANALISIS DE RIESGOS'!E17=5,'VALORACIÓN CON CONTROLES'!G17=3),AND('ANALISIS DE RIESGOS'!E17=5,'VALORACIÓN CON CONTROLES'!G17=4),AND('ANALISIS DE RIESGOS'!E17=5,'VALORACIÓN CON CONTROLES'!G17=5),AND('ANALISIS DE RIESGOS'!E17=4,'VALORACIÓN CON CONTROLES'!G17=4),AND('ANALISIS DE RIESGOS'!E17=4,'VALORACIÓN CON CONTROLES'!G17=5),AND('ANALISIS DE RIESGOS'!E17=3,'VALORACIÓN CON CONTROLES'!G17=4),AND('ANALISIS DE RIESGOS'!E17=3,'VALORACIÓN CON CONTROLES'!G17=5),AND('ANALISIS DE RIESGOS'!E17=2,'VALORACIÓN CON CONTROLES'!G17=5)),"ZONA RIESGO EXTREMO")))),0)</f>
        <v>0</v>
      </c>
      <c r="P23" s="15">
        <f>IF(AND('VALORACIÓN CON CONTROLES'!F17&gt;0,'VALORACIÓN CON CONTROLES'!G17=0),IF(OR(AND('VALORACIÓN CON CONTROLES'!F17=1,'ANALISIS DE RIESGOS'!F17=1),AND('VALORACIÓN CON CONTROLES'!F17=2,'ANALISIS DE RIESGOS'!F17=1),AND('VALORACIÓN CON CONTROLES'!F17=3,'ANALISIS DE RIESGOS'!F17=1),AND('VALORACIÓN CON CONTROLES'!F17=1,'ANALISIS DE RIESGOS'!F17=2),AND('VALORACIÓN CON CONTROLES'!F17=2,'ANALISIS DE RIESGOS'!F17=2)),"ZONA RIESGO BAJA",IF(OR(AND('VALORACIÓN CON CONTROLES'!F17=4,'ANALISIS DE RIESGOS'!F17=1),AND('VALORACIÓN CON CONTROLES'!F17=3,'ANALISIS DE RIESGOS'!F17=2),AND('VALORACIÓN CON CONTROLES'!F17=2,'ANALISIS DE RIESGOS'!F17=3),AND('VALORACIÓN CON CONTROLES'!F17=1,'ANALISIS DE RIESGOS'!F17=3)),"ZONA RIESGO MODERADO",IF(OR(AND('VALORACIÓN CON CONTROLES'!F17=5,'ANALISIS DE RIESGOS'!F17=1),AND('VALORACIÓN CON CONTROLES'!F17=5,'ANALISIS DE RIESGOS'!F17=2),AND('VALORACIÓN CON CONTROLES'!F17=4,'ANALISIS DE RIESGOS'!F17=2),AND('VALORACIÓN CON CONTROLES'!F17=4,'ANALISIS DE RIESGOS'!F17=3),AND('VALORACIÓN CON CONTROLES'!F17=3,'ANALISIS DE RIESGOS'!F17=3),AND('VALORACIÓN CON CONTROLES'!F17=2,'ANALISIS DE RIESGOS'!F17=4),AND('VALORACIÓN CON CONTROLES'!F17=1,'ANALISIS DE RIESGOS'!F17=4),AND('VALORACIÓN CON CONTROLES'!F17=1,'ANALISIS DE RIESGOS'!F17=5)),"ZONA RIESGO ALTO",IF(OR(AND('VALORACIÓN CON CONTROLES'!F17=5,'ANALISIS DE RIESGOS'!F17=3),AND('VALORACIÓN CON CONTROLES'!F17=5,'ANALISIS DE RIESGOS'!F17=4),AND('VALORACIÓN CON CONTROLES'!F17=5,'ANALISIS DE RIESGOS'!F17=5),AND('VALORACIÓN CON CONTROLES'!F17=4,'ANALISIS DE RIESGOS'!F17=4),AND('VALORACIÓN CON CONTROLES'!F17=4,'ANALISIS DE RIESGOS'!F17=5),AND('VALORACIÓN CON CONTROLES'!F17=3,'ANALISIS DE RIESGOS'!F17=4),AND('VALORACIÓN CON CONTROLES'!F17=3,'ANALISIS DE RIESGOS'!F17=5),AND('VALORACIÓN CON CONTROLES'!F17=2,'ANALISIS DE RIESGOS'!F17=5)),"ZONA RIESGO EXTREMO")))),0)</f>
        <v>0</v>
      </c>
      <c r="Q23" s="71" t="str">
        <f>IF(AND('VALORACIÓN CON CONTROLES'!F17&gt;0,'VALORACIÓN CON CONTROLES'!G17&gt;0),IF(OR(AND('VALORACIÓN CON CONTROLES'!F17=1,'VALORACIÓN CON CONTROLES'!G17=1),AND('VALORACIÓN CON CONTROLES'!F17=2,'VALORACIÓN CON CONTROLES'!G17=1),AND('VALORACIÓN CON CONTROLES'!F17=3,'VALORACIÓN CON CONTROLES'!G17=1),AND('VALORACIÓN CON CONTROLES'!F17=1,'VALORACIÓN CON CONTROLES'!G17=2),AND('VALORACIÓN CON CONTROLES'!F17=2,'VALORACIÓN CON CONTROLES'!G17=2)),"ZONA RIESGO BAJA",IF(OR(AND('VALORACIÓN CON CONTROLES'!F17=4,'VALORACIÓN CON CONTROLES'!G17=1),AND('VALORACIÓN CON CONTROLES'!F17=3,'VALORACIÓN CON CONTROLES'!G17=2),AND('VALORACIÓN CON CONTROLES'!F17=2,'VALORACIÓN CON CONTROLES'!G17=3),AND('VALORACIÓN CON CONTROLES'!F17=1,'VALORACIÓN CON CONTROLES'!G17=3)),"ZONA RIESGO MODERADO",IF(OR(AND('VALORACIÓN CON CONTROLES'!F17=5,'VALORACIÓN CON CONTROLES'!G17=1),AND('VALORACIÓN CON CONTROLES'!F17=5,'VALORACIÓN CON CONTROLES'!G17=2),AND('VALORACIÓN CON CONTROLES'!F17=4,'VALORACIÓN CON CONTROLES'!G17=2),AND('VALORACIÓN CON CONTROLES'!F17=4,'VALORACIÓN CON CONTROLES'!G17=3),AND('VALORACIÓN CON CONTROLES'!F17=3,'VALORACIÓN CON CONTROLES'!G17=3),AND('VALORACIÓN CON CONTROLES'!F17=2,'VALORACIÓN CON CONTROLES'!G17=4),AND('VALORACIÓN CON CONTROLES'!F17=1,'VALORACIÓN CON CONTROLES'!G17=4),AND('VALORACIÓN CON CONTROLES'!F17=1,'VALORACIÓN CON CONTROLES'!G17=5)),"ZONA RIESGO ALTO",IF(OR(AND('VALORACIÓN CON CONTROLES'!F17=5,'VALORACIÓN CON CONTROLES'!G17=3),AND('VALORACIÓN CON CONTROLES'!F17=5,'VALORACIÓN CON CONTROLES'!G17=4),AND('VALORACIÓN CON CONTROLES'!F17=5,'VALORACIÓN CON CONTROLES'!G17=5),AND('VALORACIÓN CON CONTROLES'!F17=4,'VALORACIÓN CON CONTROLES'!G17=4),AND('VALORACIÓN CON CONTROLES'!F17=4,'VALORACIÓN CON CONTROLES'!G17=5),AND('VALORACIÓN CON CONTROLES'!F17=3,'VALORACIÓN CON CONTROLES'!G17=4),AND('VALORACIÓN CON CONTROLES'!F17=3,'VALORACIÓN CON CONTROLES'!G17=5),AND('VALORACIÓN CON CONTROLES'!F17=2,'VALORACIÓN CON CONTROLES'!G17=5)),"ZONA RIESGO EXTREMO")))),0)</f>
        <v>ZONA RIESGO ALTO</v>
      </c>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2" ht="16.5" thickBot="1" x14ac:dyDescent="0.3">
      <c r="A24" s="15"/>
      <c r="B24" s="15"/>
      <c r="C24" s="15"/>
      <c r="D24" s="15"/>
      <c r="E24" s="15"/>
      <c r="F24" s="15"/>
      <c r="G24" s="15"/>
      <c r="H24" s="66" t="s">
        <v>159</v>
      </c>
      <c r="I24" s="150" t="s">
        <v>559</v>
      </c>
      <c r="J24" s="15"/>
      <c r="K24" s="30">
        <v>14</v>
      </c>
      <c r="L24" s="15"/>
      <c r="M24" s="73">
        <v>10</v>
      </c>
      <c r="N24" s="73">
        <f>IF(AND('VALORACIÓN CON CONTROLES'!F18=0,'VALORACIÓN CON CONTROLES'!G18=0),'ANALISIS DE RIESGOS'!H18,0)</f>
        <v>0</v>
      </c>
      <c r="O24" s="15">
        <f>IF(AND('VALORACIÓN CON CONTROLES'!F18=0,'VALORACIÓN CON CONTROLES'!G18&gt;0),IF(OR(AND('ANALISIS DE RIESGOS'!E18=1,'VALORACIÓN CON CONTROLES'!G18=1),AND('ANALISIS DE RIESGOS'!E18=2,'VALORACIÓN CON CONTROLES'!G18=1),AND('ANALISIS DE RIESGOS'!E18=3,'VALORACIÓN CON CONTROLES'!G18=1),AND('ANALISIS DE RIESGOS'!E18=1,'VALORACIÓN CON CONTROLES'!G18=2),AND('ANALISIS DE RIESGOS'!E18=2,'VALORACIÓN CON CONTROLES'!G18=2)),"ZONA RIESGO BAJA",IF(OR(AND('ANALISIS DE RIESGOS'!E18=4,'VALORACIÓN CON CONTROLES'!G18=1),AND('ANALISIS DE RIESGOS'!E18=3,'VALORACIÓN CON CONTROLES'!G18=2),AND('ANALISIS DE RIESGOS'!E18=2,'VALORACIÓN CON CONTROLES'!G18=3),AND('ANALISIS DE RIESGOS'!E18=1,'VALORACIÓN CON CONTROLES'!G18=3)),"ZONA RIESGO MODERADO",IF(OR(AND('ANALISIS DE RIESGOS'!E18=5,'VALORACIÓN CON CONTROLES'!G18=1),AND('ANALISIS DE RIESGOS'!E18=5,'VALORACIÓN CON CONTROLES'!G18=2),AND('ANALISIS DE RIESGOS'!E18=4,'VALORACIÓN CON CONTROLES'!G18=2),AND('ANALISIS DE RIESGOS'!E18=4,'VALORACIÓN CON CONTROLES'!G18=3),AND('ANALISIS DE RIESGOS'!E18=3,'VALORACIÓN CON CONTROLES'!G18=3),AND('ANALISIS DE RIESGOS'!E18=2,'VALORACIÓN CON CONTROLES'!G18=4),AND('ANALISIS DE RIESGOS'!E18=1,'VALORACIÓN CON CONTROLES'!G18=4),AND('ANALISIS DE RIESGOS'!E18=1,'VALORACIÓN CON CONTROLES'!G18=5)),"ZONA RIESGO ALTO",IF(OR(AND('ANALISIS DE RIESGOS'!E18=5,'VALORACIÓN CON CONTROLES'!G18=3),AND('ANALISIS DE RIESGOS'!E18=5,'VALORACIÓN CON CONTROLES'!G18=4),AND('ANALISIS DE RIESGOS'!E18=5,'VALORACIÓN CON CONTROLES'!G18=5),AND('ANALISIS DE RIESGOS'!E18=4,'VALORACIÓN CON CONTROLES'!G18=4),AND('ANALISIS DE RIESGOS'!E18=4,'VALORACIÓN CON CONTROLES'!G18=5),AND('ANALISIS DE RIESGOS'!E18=3,'VALORACIÓN CON CONTROLES'!G18=4),AND('ANALISIS DE RIESGOS'!E18=3,'VALORACIÓN CON CONTROLES'!G18=5),AND('ANALISIS DE RIESGOS'!E18=2,'VALORACIÓN CON CONTROLES'!G18=5)),"ZONA RIESGO EXTREMO")))),0)</f>
        <v>0</v>
      </c>
      <c r="P24" s="15">
        <f>IF(AND('VALORACIÓN CON CONTROLES'!F18&gt;0,'VALORACIÓN CON CONTROLES'!G18=0),IF(OR(AND('VALORACIÓN CON CONTROLES'!F18=1,'ANALISIS DE RIESGOS'!F18=1),AND('VALORACIÓN CON CONTROLES'!F18=2,'ANALISIS DE RIESGOS'!F18=1),AND('VALORACIÓN CON CONTROLES'!F18=3,'ANALISIS DE RIESGOS'!F18=1),AND('VALORACIÓN CON CONTROLES'!F18=1,'ANALISIS DE RIESGOS'!F18=2),AND('VALORACIÓN CON CONTROLES'!F18=2,'ANALISIS DE RIESGOS'!F18=2)),"ZONA RIESGO BAJA",IF(OR(AND('VALORACIÓN CON CONTROLES'!F18=4,'ANALISIS DE RIESGOS'!F18=1),AND('VALORACIÓN CON CONTROLES'!F18=3,'ANALISIS DE RIESGOS'!F18=2),AND('VALORACIÓN CON CONTROLES'!F18=2,'ANALISIS DE RIESGOS'!F18=3),AND('VALORACIÓN CON CONTROLES'!F18=1,'ANALISIS DE RIESGOS'!F18=3)),"ZONA RIESGO MODERADO",IF(OR(AND('VALORACIÓN CON CONTROLES'!F18=5,'ANALISIS DE RIESGOS'!F18=1),AND('VALORACIÓN CON CONTROLES'!F18=5,'ANALISIS DE RIESGOS'!F18=2),AND('VALORACIÓN CON CONTROLES'!F18=4,'ANALISIS DE RIESGOS'!F18=2),AND('VALORACIÓN CON CONTROLES'!F18=4,'ANALISIS DE RIESGOS'!F18=3),AND('VALORACIÓN CON CONTROLES'!F18=3,'ANALISIS DE RIESGOS'!F18=3),AND('VALORACIÓN CON CONTROLES'!F18=2,'ANALISIS DE RIESGOS'!F18=4),AND('VALORACIÓN CON CONTROLES'!F18=1,'ANALISIS DE RIESGOS'!F18=4),AND('VALORACIÓN CON CONTROLES'!F18=1,'ANALISIS DE RIESGOS'!F18=5)),"ZONA RIESGO ALTO",IF(OR(AND('VALORACIÓN CON CONTROLES'!F18=5,'ANALISIS DE RIESGOS'!F18=3),AND('VALORACIÓN CON CONTROLES'!F18=5,'ANALISIS DE RIESGOS'!F18=4),AND('VALORACIÓN CON CONTROLES'!F18=5,'ANALISIS DE RIESGOS'!F18=5),AND('VALORACIÓN CON CONTROLES'!F18=4,'ANALISIS DE RIESGOS'!F18=4),AND('VALORACIÓN CON CONTROLES'!F18=4,'ANALISIS DE RIESGOS'!F18=5),AND('VALORACIÓN CON CONTROLES'!F18=3,'ANALISIS DE RIESGOS'!F18=4),AND('VALORACIÓN CON CONTROLES'!F18=3,'ANALISIS DE RIESGOS'!F18=5),AND('VALORACIÓN CON CONTROLES'!F18=2,'ANALISIS DE RIESGOS'!F18=5)),"ZONA RIESGO EXTREMO")))),0)</f>
        <v>0</v>
      </c>
      <c r="Q24" s="71" t="str">
        <f>IF(AND('VALORACIÓN CON CONTROLES'!F18&gt;0,'VALORACIÓN CON CONTROLES'!G18&gt;0),IF(OR(AND('VALORACIÓN CON CONTROLES'!F18=1,'VALORACIÓN CON CONTROLES'!G18=1),AND('VALORACIÓN CON CONTROLES'!F18=2,'VALORACIÓN CON CONTROLES'!G18=1),AND('VALORACIÓN CON CONTROLES'!F18=3,'VALORACIÓN CON CONTROLES'!G18=1),AND('VALORACIÓN CON CONTROLES'!F18=1,'VALORACIÓN CON CONTROLES'!G18=2),AND('VALORACIÓN CON CONTROLES'!F18=2,'VALORACIÓN CON CONTROLES'!G18=2)),"ZONA RIESGO BAJA",IF(OR(AND('VALORACIÓN CON CONTROLES'!F18=4,'VALORACIÓN CON CONTROLES'!G18=1),AND('VALORACIÓN CON CONTROLES'!F18=3,'VALORACIÓN CON CONTROLES'!G18=2),AND('VALORACIÓN CON CONTROLES'!F18=2,'VALORACIÓN CON CONTROLES'!G18=3),AND('VALORACIÓN CON CONTROLES'!F18=1,'VALORACIÓN CON CONTROLES'!G18=3)),"ZONA RIESGO MODERADO",IF(OR(AND('VALORACIÓN CON CONTROLES'!F18=5,'VALORACIÓN CON CONTROLES'!G18=1),AND('VALORACIÓN CON CONTROLES'!F18=5,'VALORACIÓN CON CONTROLES'!G18=2),AND('VALORACIÓN CON CONTROLES'!F18=4,'VALORACIÓN CON CONTROLES'!G18=2),AND('VALORACIÓN CON CONTROLES'!F18=4,'VALORACIÓN CON CONTROLES'!G18=3),AND('VALORACIÓN CON CONTROLES'!F18=3,'VALORACIÓN CON CONTROLES'!G18=3),AND('VALORACIÓN CON CONTROLES'!F18=2,'VALORACIÓN CON CONTROLES'!G18=4),AND('VALORACIÓN CON CONTROLES'!F18=1,'VALORACIÓN CON CONTROLES'!G18=4),AND('VALORACIÓN CON CONTROLES'!F18=1,'VALORACIÓN CON CONTROLES'!G18=5)),"ZONA RIESGO ALTO",IF(OR(AND('VALORACIÓN CON CONTROLES'!F18=5,'VALORACIÓN CON CONTROLES'!G18=3),AND('VALORACIÓN CON CONTROLES'!F18=5,'VALORACIÓN CON CONTROLES'!G18=4),AND('VALORACIÓN CON CONTROLES'!F18=5,'VALORACIÓN CON CONTROLES'!G18=5),AND('VALORACIÓN CON CONTROLES'!F18=4,'VALORACIÓN CON CONTROLES'!G18=4),AND('VALORACIÓN CON CONTROLES'!F18=4,'VALORACIÓN CON CONTROLES'!G18=5),AND('VALORACIÓN CON CONTROLES'!F18=3,'VALORACIÓN CON CONTROLES'!G18=4),AND('VALORACIÓN CON CONTROLES'!F18=3,'VALORACIÓN CON CONTROLES'!G18=5),AND('VALORACIÓN CON CONTROLES'!F18=2,'VALORACIÓN CON CONTROLES'!G18=5)),"ZONA RIESGO EXTREMO")))),0)</f>
        <v>ZONA RIESGO BAJA</v>
      </c>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2" ht="16.5" thickBot="1" x14ac:dyDescent="0.3">
      <c r="A25" s="15"/>
      <c r="B25" s="15"/>
      <c r="C25" s="15"/>
      <c r="D25" s="15"/>
      <c r="E25" s="15"/>
      <c r="F25" s="15"/>
      <c r="G25" s="15"/>
      <c r="H25" s="66" t="s">
        <v>560</v>
      </c>
      <c r="I25" s="150" t="s">
        <v>561</v>
      </c>
      <c r="J25" s="15"/>
      <c r="K25" s="30">
        <v>15</v>
      </c>
      <c r="L25" s="15"/>
      <c r="M25" s="73">
        <v>11</v>
      </c>
      <c r="N25" s="73">
        <f>IF(AND('VALORACIÓN CON CONTROLES'!F19=0,'VALORACIÓN CON CONTROLES'!G19=0),'ANALISIS DE RIESGOS'!H19,0)</f>
        <v>0</v>
      </c>
      <c r="O25" s="15">
        <f>IF(AND('VALORACIÓN CON CONTROLES'!F19=0,'VALORACIÓN CON CONTROLES'!G19&gt;0),IF(OR(AND('ANALISIS DE RIESGOS'!E19=1,'VALORACIÓN CON CONTROLES'!G19=1),AND('ANALISIS DE RIESGOS'!E19=2,'VALORACIÓN CON CONTROLES'!G19=1),AND('ANALISIS DE RIESGOS'!E19=3,'VALORACIÓN CON CONTROLES'!G19=1),AND('ANALISIS DE RIESGOS'!E19=1,'VALORACIÓN CON CONTROLES'!G19=2),AND('ANALISIS DE RIESGOS'!E19=2,'VALORACIÓN CON CONTROLES'!G19=2)),"ZONA RIESGO BAJA",IF(OR(AND('ANALISIS DE RIESGOS'!E19=4,'VALORACIÓN CON CONTROLES'!G19=1),AND('ANALISIS DE RIESGOS'!E19=3,'VALORACIÓN CON CONTROLES'!G19=2),AND('ANALISIS DE RIESGOS'!E19=2,'VALORACIÓN CON CONTROLES'!G19=3),AND('ANALISIS DE RIESGOS'!E19=1,'VALORACIÓN CON CONTROLES'!G19=3)),"ZONA RIESGO MODERADO",IF(OR(AND('ANALISIS DE RIESGOS'!E19=5,'VALORACIÓN CON CONTROLES'!G19=1),AND('ANALISIS DE RIESGOS'!E19=5,'VALORACIÓN CON CONTROLES'!G19=2),AND('ANALISIS DE RIESGOS'!E19=4,'VALORACIÓN CON CONTROLES'!G19=2),AND('ANALISIS DE RIESGOS'!E19=4,'VALORACIÓN CON CONTROLES'!G19=3),AND('ANALISIS DE RIESGOS'!E19=3,'VALORACIÓN CON CONTROLES'!G19=3),AND('ANALISIS DE RIESGOS'!E19=2,'VALORACIÓN CON CONTROLES'!G19=4),AND('ANALISIS DE RIESGOS'!E19=1,'VALORACIÓN CON CONTROLES'!G19=4),AND('ANALISIS DE RIESGOS'!E19=1,'VALORACIÓN CON CONTROLES'!G19=5)),"ZONA RIESGO ALTO",IF(OR(AND('ANALISIS DE RIESGOS'!E19=5,'VALORACIÓN CON CONTROLES'!G19=3),AND('ANALISIS DE RIESGOS'!E19=5,'VALORACIÓN CON CONTROLES'!G19=4),AND('ANALISIS DE RIESGOS'!E19=5,'VALORACIÓN CON CONTROLES'!G19=5),AND('ANALISIS DE RIESGOS'!E19=4,'VALORACIÓN CON CONTROLES'!G19=4),AND('ANALISIS DE RIESGOS'!E19=4,'VALORACIÓN CON CONTROLES'!G19=5),AND('ANALISIS DE RIESGOS'!E19=3,'VALORACIÓN CON CONTROLES'!G19=4),AND('ANALISIS DE RIESGOS'!E19=3,'VALORACIÓN CON CONTROLES'!G19=5),AND('ANALISIS DE RIESGOS'!E19=2,'VALORACIÓN CON CONTROLES'!G19=5)),"ZONA RIESGO EXTREMO")))),0)</f>
        <v>0</v>
      </c>
      <c r="P25" s="15">
        <f>IF(AND('VALORACIÓN CON CONTROLES'!F19&gt;0,'VALORACIÓN CON CONTROLES'!G19=0),IF(OR(AND('VALORACIÓN CON CONTROLES'!F19=1,'ANALISIS DE RIESGOS'!F19=1),AND('VALORACIÓN CON CONTROLES'!F19=2,'ANALISIS DE RIESGOS'!F19=1),AND('VALORACIÓN CON CONTROLES'!F19=3,'ANALISIS DE RIESGOS'!F19=1),AND('VALORACIÓN CON CONTROLES'!F19=1,'ANALISIS DE RIESGOS'!F19=2),AND('VALORACIÓN CON CONTROLES'!F19=2,'ANALISIS DE RIESGOS'!F19=2)),"ZONA RIESGO BAJA",IF(OR(AND('VALORACIÓN CON CONTROLES'!F19=4,'ANALISIS DE RIESGOS'!F19=1),AND('VALORACIÓN CON CONTROLES'!F19=3,'ANALISIS DE RIESGOS'!F19=2),AND('VALORACIÓN CON CONTROLES'!F19=2,'ANALISIS DE RIESGOS'!F19=3),AND('VALORACIÓN CON CONTROLES'!F19=1,'ANALISIS DE RIESGOS'!F19=3)),"ZONA RIESGO MODERADO",IF(OR(AND('VALORACIÓN CON CONTROLES'!F19=5,'ANALISIS DE RIESGOS'!F19=1),AND('VALORACIÓN CON CONTROLES'!F19=5,'ANALISIS DE RIESGOS'!F19=2),AND('VALORACIÓN CON CONTROLES'!F19=4,'ANALISIS DE RIESGOS'!F19=2),AND('VALORACIÓN CON CONTROLES'!F19=4,'ANALISIS DE RIESGOS'!F19=3),AND('VALORACIÓN CON CONTROLES'!F19=3,'ANALISIS DE RIESGOS'!F19=3),AND('VALORACIÓN CON CONTROLES'!F19=2,'ANALISIS DE RIESGOS'!F19=4),AND('VALORACIÓN CON CONTROLES'!F19=1,'ANALISIS DE RIESGOS'!F19=4),AND('VALORACIÓN CON CONTROLES'!F19=1,'ANALISIS DE RIESGOS'!F19=5)),"ZONA RIESGO ALTO",IF(OR(AND('VALORACIÓN CON CONTROLES'!F19=5,'ANALISIS DE RIESGOS'!F19=3),AND('VALORACIÓN CON CONTROLES'!F19=5,'ANALISIS DE RIESGOS'!F19=4),AND('VALORACIÓN CON CONTROLES'!F19=5,'ANALISIS DE RIESGOS'!F19=5),AND('VALORACIÓN CON CONTROLES'!F19=4,'ANALISIS DE RIESGOS'!F19=4),AND('VALORACIÓN CON CONTROLES'!F19=4,'ANALISIS DE RIESGOS'!F19=5),AND('VALORACIÓN CON CONTROLES'!F19=3,'ANALISIS DE RIESGOS'!F19=4),AND('VALORACIÓN CON CONTROLES'!F19=3,'ANALISIS DE RIESGOS'!F19=5),AND('VALORACIÓN CON CONTROLES'!F19=2,'ANALISIS DE RIESGOS'!F19=5)),"ZONA RIESGO EXTREMO")))),0)</f>
        <v>0</v>
      </c>
      <c r="Q25" s="71" t="str">
        <f>IF(AND('VALORACIÓN CON CONTROLES'!F19&gt;0,'VALORACIÓN CON CONTROLES'!G19&gt;0),IF(OR(AND('VALORACIÓN CON CONTROLES'!F19=1,'VALORACIÓN CON CONTROLES'!G19=1),AND('VALORACIÓN CON CONTROLES'!F19=2,'VALORACIÓN CON CONTROLES'!G19=1),AND('VALORACIÓN CON CONTROLES'!F19=3,'VALORACIÓN CON CONTROLES'!G19=1),AND('VALORACIÓN CON CONTROLES'!F19=1,'VALORACIÓN CON CONTROLES'!G19=2),AND('VALORACIÓN CON CONTROLES'!F19=2,'VALORACIÓN CON CONTROLES'!G19=2)),"ZONA RIESGO BAJA",IF(OR(AND('VALORACIÓN CON CONTROLES'!F19=4,'VALORACIÓN CON CONTROLES'!G19=1),AND('VALORACIÓN CON CONTROLES'!F19=3,'VALORACIÓN CON CONTROLES'!G19=2),AND('VALORACIÓN CON CONTROLES'!F19=2,'VALORACIÓN CON CONTROLES'!G19=3),AND('VALORACIÓN CON CONTROLES'!F19=1,'VALORACIÓN CON CONTROLES'!G19=3)),"ZONA RIESGO MODERADO",IF(OR(AND('VALORACIÓN CON CONTROLES'!F19=5,'VALORACIÓN CON CONTROLES'!G19=1),AND('VALORACIÓN CON CONTROLES'!F19=5,'VALORACIÓN CON CONTROLES'!G19=2),AND('VALORACIÓN CON CONTROLES'!F19=4,'VALORACIÓN CON CONTROLES'!G19=2),AND('VALORACIÓN CON CONTROLES'!F19=4,'VALORACIÓN CON CONTROLES'!G19=3),AND('VALORACIÓN CON CONTROLES'!F19=3,'VALORACIÓN CON CONTROLES'!G19=3),AND('VALORACIÓN CON CONTROLES'!F19=2,'VALORACIÓN CON CONTROLES'!G19=4),AND('VALORACIÓN CON CONTROLES'!F19=1,'VALORACIÓN CON CONTROLES'!G19=4),AND('VALORACIÓN CON CONTROLES'!F19=1,'VALORACIÓN CON CONTROLES'!G19=5)),"ZONA RIESGO ALTO",IF(OR(AND('VALORACIÓN CON CONTROLES'!F19=5,'VALORACIÓN CON CONTROLES'!G19=3),AND('VALORACIÓN CON CONTROLES'!F19=5,'VALORACIÓN CON CONTROLES'!G19=4),AND('VALORACIÓN CON CONTROLES'!F19=5,'VALORACIÓN CON CONTROLES'!G19=5),AND('VALORACIÓN CON CONTROLES'!F19=4,'VALORACIÓN CON CONTROLES'!G19=4),AND('VALORACIÓN CON CONTROLES'!F19=4,'VALORACIÓN CON CONTROLES'!G19=5),AND('VALORACIÓN CON CONTROLES'!F19=3,'VALORACIÓN CON CONTROLES'!G19=4),AND('VALORACIÓN CON CONTROLES'!F19=3,'VALORACIÓN CON CONTROLES'!G19=5),AND('VALORACIÓN CON CONTROLES'!F19=2,'VALORACIÓN CON CONTROLES'!G19=5)),"ZONA RIESGO EXTREMO")))),0)</f>
        <v>ZONA RIESGO ALTO</v>
      </c>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2" ht="32.25" thickBot="1" x14ac:dyDescent="0.3">
      <c r="A26" s="15"/>
      <c r="B26" s="15"/>
      <c r="C26" s="15"/>
      <c r="D26" s="15"/>
      <c r="E26" s="15"/>
      <c r="F26" s="15"/>
      <c r="G26" s="15"/>
      <c r="H26" s="66" t="s">
        <v>177</v>
      </c>
      <c r="I26" s="150" t="s">
        <v>562</v>
      </c>
      <c r="J26" s="15"/>
      <c r="K26" s="30">
        <v>16</v>
      </c>
      <c r="L26" s="15"/>
      <c r="M26" s="73">
        <v>12</v>
      </c>
      <c r="N26" s="73">
        <f>IF(AND('VALORACIÓN CON CONTROLES'!F20=0,'VALORACIÓN CON CONTROLES'!G20=0),'ANALISIS DE RIESGOS'!H20,0)</f>
        <v>0</v>
      </c>
      <c r="O26" s="15">
        <f>IF(AND('VALORACIÓN CON CONTROLES'!F20=0,'VALORACIÓN CON CONTROLES'!G20&gt;0),IF(OR(AND('ANALISIS DE RIESGOS'!E20=1,'VALORACIÓN CON CONTROLES'!G20=1),AND('ANALISIS DE RIESGOS'!E20=2,'VALORACIÓN CON CONTROLES'!G20=1),AND('ANALISIS DE RIESGOS'!E20=3,'VALORACIÓN CON CONTROLES'!G20=1),AND('ANALISIS DE RIESGOS'!E20=1,'VALORACIÓN CON CONTROLES'!G20=2),AND('ANALISIS DE RIESGOS'!E20=2,'VALORACIÓN CON CONTROLES'!G20=2)),"ZONA RIESGO BAJA",IF(OR(AND('ANALISIS DE RIESGOS'!E20=4,'VALORACIÓN CON CONTROLES'!G20=1),AND('ANALISIS DE RIESGOS'!E20=3,'VALORACIÓN CON CONTROLES'!G20=2),AND('ANALISIS DE RIESGOS'!E20=2,'VALORACIÓN CON CONTROLES'!G20=3),AND('ANALISIS DE RIESGOS'!E20=1,'VALORACIÓN CON CONTROLES'!G20=3)),"ZONA RIESGO MODERADO",IF(OR(AND('ANALISIS DE RIESGOS'!E20=5,'VALORACIÓN CON CONTROLES'!G20=1),AND('ANALISIS DE RIESGOS'!E20=5,'VALORACIÓN CON CONTROLES'!G20=2),AND('ANALISIS DE RIESGOS'!E20=4,'VALORACIÓN CON CONTROLES'!G20=2),AND('ANALISIS DE RIESGOS'!E20=4,'VALORACIÓN CON CONTROLES'!G20=3),AND('ANALISIS DE RIESGOS'!E20=3,'VALORACIÓN CON CONTROLES'!G20=3),AND('ANALISIS DE RIESGOS'!E20=2,'VALORACIÓN CON CONTROLES'!G20=4),AND('ANALISIS DE RIESGOS'!E20=1,'VALORACIÓN CON CONTROLES'!G20=4),AND('ANALISIS DE RIESGOS'!E20=1,'VALORACIÓN CON CONTROLES'!G20=5)),"ZONA RIESGO ALTO",IF(OR(AND('ANALISIS DE RIESGOS'!E20=5,'VALORACIÓN CON CONTROLES'!G20=3),AND('ANALISIS DE RIESGOS'!E20=5,'VALORACIÓN CON CONTROLES'!G20=4),AND('ANALISIS DE RIESGOS'!E20=5,'VALORACIÓN CON CONTROLES'!G20=5),AND('ANALISIS DE RIESGOS'!E20=4,'VALORACIÓN CON CONTROLES'!G20=4),AND('ANALISIS DE RIESGOS'!E20=4,'VALORACIÓN CON CONTROLES'!G20=5),AND('ANALISIS DE RIESGOS'!E20=3,'VALORACIÓN CON CONTROLES'!G20=4),AND('ANALISIS DE RIESGOS'!E20=3,'VALORACIÓN CON CONTROLES'!G20=5),AND('ANALISIS DE RIESGOS'!E20=2,'VALORACIÓN CON CONTROLES'!G20=5)),"ZONA RIESGO EXTREMO")))),0)</f>
        <v>0</v>
      </c>
      <c r="P26" s="15">
        <f>IF(AND('VALORACIÓN CON CONTROLES'!F20&gt;0,'VALORACIÓN CON CONTROLES'!G20=0),IF(OR(AND('VALORACIÓN CON CONTROLES'!F20=1,'ANALISIS DE RIESGOS'!F20=1),AND('VALORACIÓN CON CONTROLES'!F20=2,'ANALISIS DE RIESGOS'!F20=1),AND('VALORACIÓN CON CONTROLES'!F20=3,'ANALISIS DE RIESGOS'!F20=1),AND('VALORACIÓN CON CONTROLES'!F20=1,'ANALISIS DE RIESGOS'!F20=2),AND('VALORACIÓN CON CONTROLES'!F20=2,'ANALISIS DE RIESGOS'!F20=2)),"ZONA RIESGO BAJA",IF(OR(AND('VALORACIÓN CON CONTROLES'!F20=4,'ANALISIS DE RIESGOS'!F20=1),AND('VALORACIÓN CON CONTROLES'!F20=3,'ANALISIS DE RIESGOS'!F20=2),AND('VALORACIÓN CON CONTROLES'!F20=2,'ANALISIS DE RIESGOS'!F20=3),AND('VALORACIÓN CON CONTROLES'!F20=1,'ANALISIS DE RIESGOS'!F20=3)),"ZONA RIESGO MODERADO",IF(OR(AND('VALORACIÓN CON CONTROLES'!F20=5,'ANALISIS DE RIESGOS'!F20=1),AND('VALORACIÓN CON CONTROLES'!F20=5,'ANALISIS DE RIESGOS'!F20=2),AND('VALORACIÓN CON CONTROLES'!F20=4,'ANALISIS DE RIESGOS'!F20=2),AND('VALORACIÓN CON CONTROLES'!F20=4,'ANALISIS DE RIESGOS'!F20=3),AND('VALORACIÓN CON CONTROLES'!F20=3,'ANALISIS DE RIESGOS'!F20=3),AND('VALORACIÓN CON CONTROLES'!F20=2,'ANALISIS DE RIESGOS'!F20=4),AND('VALORACIÓN CON CONTROLES'!F20=1,'ANALISIS DE RIESGOS'!F20=4),AND('VALORACIÓN CON CONTROLES'!F20=1,'ANALISIS DE RIESGOS'!F20=5)),"ZONA RIESGO ALTO",IF(OR(AND('VALORACIÓN CON CONTROLES'!F20=5,'ANALISIS DE RIESGOS'!F20=3),AND('VALORACIÓN CON CONTROLES'!F20=5,'ANALISIS DE RIESGOS'!F20=4),AND('VALORACIÓN CON CONTROLES'!F20=5,'ANALISIS DE RIESGOS'!F20=5),AND('VALORACIÓN CON CONTROLES'!F20=4,'ANALISIS DE RIESGOS'!F20=4),AND('VALORACIÓN CON CONTROLES'!F20=4,'ANALISIS DE RIESGOS'!F20=5),AND('VALORACIÓN CON CONTROLES'!F20=3,'ANALISIS DE RIESGOS'!F20=4),AND('VALORACIÓN CON CONTROLES'!F20=3,'ANALISIS DE RIESGOS'!F20=5),AND('VALORACIÓN CON CONTROLES'!F20=2,'ANALISIS DE RIESGOS'!F20=5)),"ZONA RIESGO EXTREMO")))),0)</f>
        <v>0</v>
      </c>
      <c r="Q26" s="71" t="str">
        <f>IF(AND('VALORACIÓN CON CONTROLES'!F20&gt;0,'VALORACIÓN CON CONTROLES'!G20&gt;0),IF(OR(AND('VALORACIÓN CON CONTROLES'!F20=1,'VALORACIÓN CON CONTROLES'!G20=1),AND('VALORACIÓN CON CONTROLES'!F20=2,'VALORACIÓN CON CONTROLES'!G20=1),AND('VALORACIÓN CON CONTROLES'!F20=3,'VALORACIÓN CON CONTROLES'!G20=1),AND('VALORACIÓN CON CONTROLES'!F20=1,'VALORACIÓN CON CONTROLES'!G20=2),AND('VALORACIÓN CON CONTROLES'!F20=2,'VALORACIÓN CON CONTROLES'!G20=2)),"ZONA RIESGO BAJA",IF(OR(AND('VALORACIÓN CON CONTROLES'!F20=4,'VALORACIÓN CON CONTROLES'!G20=1),AND('VALORACIÓN CON CONTROLES'!F20=3,'VALORACIÓN CON CONTROLES'!G20=2),AND('VALORACIÓN CON CONTROLES'!F20=2,'VALORACIÓN CON CONTROLES'!G20=3),AND('VALORACIÓN CON CONTROLES'!F20=1,'VALORACIÓN CON CONTROLES'!G20=3)),"ZONA RIESGO MODERADO",IF(OR(AND('VALORACIÓN CON CONTROLES'!F20=5,'VALORACIÓN CON CONTROLES'!G20=1),AND('VALORACIÓN CON CONTROLES'!F20=5,'VALORACIÓN CON CONTROLES'!G20=2),AND('VALORACIÓN CON CONTROLES'!F20=4,'VALORACIÓN CON CONTROLES'!G20=2),AND('VALORACIÓN CON CONTROLES'!F20=4,'VALORACIÓN CON CONTROLES'!G20=3),AND('VALORACIÓN CON CONTROLES'!F20=3,'VALORACIÓN CON CONTROLES'!G20=3),AND('VALORACIÓN CON CONTROLES'!F20=2,'VALORACIÓN CON CONTROLES'!G20=4),AND('VALORACIÓN CON CONTROLES'!F20=1,'VALORACIÓN CON CONTROLES'!G20=4),AND('VALORACIÓN CON CONTROLES'!F20=1,'VALORACIÓN CON CONTROLES'!G20=5)),"ZONA RIESGO ALTO",IF(OR(AND('VALORACIÓN CON CONTROLES'!F20=5,'VALORACIÓN CON CONTROLES'!G20=3),AND('VALORACIÓN CON CONTROLES'!F20=5,'VALORACIÓN CON CONTROLES'!G20=4),AND('VALORACIÓN CON CONTROLES'!F20=5,'VALORACIÓN CON CONTROLES'!G20=5),AND('VALORACIÓN CON CONTROLES'!F20=4,'VALORACIÓN CON CONTROLES'!G20=4),AND('VALORACIÓN CON CONTROLES'!F20=4,'VALORACIÓN CON CONTROLES'!G20=5),AND('VALORACIÓN CON CONTROLES'!F20=3,'VALORACIÓN CON CONTROLES'!G20=4),AND('VALORACIÓN CON CONTROLES'!F20=3,'VALORACIÓN CON CONTROLES'!G20=5),AND('VALORACIÓN CON CONTROLES'!F20=2,'VALORACIÓN CON CONTROLES'!G20=5)),"ZONA RIESGO EXTREMO")))),0)</f>
        <v>ZONA RIESGO BAJA</v>
      </c>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2" ht="32.25" thickBot="1" x14ac:dyDescent="0.3">
      <c r="A27" s="15"/>
      <c r="B27" s="15"/>
      <c r="C27" s="15"/>
      <c r="D27" s="15"/>
      <c r="E27" s="15"/>
      <c r="F27" s="15"/>
      <c r="G27" s="15"/>
      <c r="H27" s="74" t="s">
        <v>217</v>
      </c>
      <c r="I27" s="148" t="s">
        <v>563</v>
      </c>
      <c r="J27" s="15"/>
      <c r="K27" s="30">
        <v>17</v>
      </c>
      <c r="L27" s="15"/>
      <c r="M27" s="73">
        <v>13</v>
      </c>
      <c r="N27" s="73">
        <f>IF(AND('VALORACIÓN CON CONTROLES'!F21=0,'VALORACIÓN CON CONTROLES'!G21=0),'ANALISIS DE RIESGOS'!H21,0)</f>
        <v>0</v>
      </c>
      <c r="O27" s="15">
        <f>IF(AND('VALORACIÓN CON CONTROLES'!F21=0,'VALORACIÓN CON CONTROLES'!G21&gt;0),IF(OR(AND('ANALISIS DE RIESGOS'!E21=1,'VALORACIÓN CON CONTROLES'!G21=1),AND('ANALISIS DE RIESGOS'!E21=2,'VALORACIÓN CON CONTROLES'!G21=1),AND('ANALISIS DE RIESGOS'!E21=3,'VALORACIÓN CON CONTROLES'!G21=1),AND('ANALISIS DE RIESGOS'!E21=1,'VALORACIÓN CON CONTROLES'!G21=2),AND('ANALISIS DE RIESGOS'!E21=2,'VALORACIÓN CON CONTROLES'!G21=2)),"ZONA RIESGO BAJA",IF(OR(AND('ANALISIS DE RIESGOS'!E21=4,'VALORACIÓN CON CONTROLES'!G21=1),AND('ANALISIS DE RIESGOS'!E21=3,'VALORACIÓN CON CONTROLES'!G21=2),AND('ANALISIS DE RIESGOS'!E21=2,'VALORACIÓN CON CONTROLES'!G21=3),AND('ANALISIS DE RIESGOS'!E21=1,'VALORACIÓN CON CONTROLES'!G21=3)),"ZONA RIESGO MODERADO",IF(OR(AND('ANALISIS DE RIESGOS'!E21=5,'VALORACIÓN CON CONTROLES'!G21=1),AND('ANALISIS DE RIESGOS'!E21=5,'VALORACIÓN CON CONTROLES'!G21=2),AND('ANALISIS DE RIESGOS'!E21=4,'VALORACIÓN CON CONTROLES'!G21=2),AND('ANALISIS DE RIESGOS'!E21=4,'VALORACIÓN CON CONTROLES'!G21=3),AND('ANALISIS DE RIESGOS'!E21=3,'VALORACIÓN CON CONTROLES'!G21=3),AND('ANALISIS DE RIESGOS'!E21=2,'VALORACIÓN CON CONTROLES'!G21=4),AND('ANALISIS DE RIESGOS'!E21=1,'VALORACIÓN CON CONTROLES'!G21=4),AND('ANALISIS DE RIESGOS'!E21=1,'VALORACIÓN CON CONTROLES'!G21=5)),"ZONA RIESGO ALTO",IF(OR(AND('ANALISIS DE RIESGOS'!E21=5,'VALORACIÓN CON CONTROLES'!G21=3),AND('ANALISIS DE RIESGOS'!E21=5,'VALORACIÓN CON CONTROLES'!G21=4),AND('ANALISIS DE RIESGOS'!E21=5,'VALORACIÓN CON CONTROLES'!G21=5),AND('ANALISIS DE RIESGOS'!E21=4,'VALORACIÓN CON CONTROLES'!G21=4),AND('ANALISIS DE RIESGOS'!E21=4,'VALORACIÓN CON CONTROLES'!G21=5),AND('ANALISIS DE RIESGOS'!E21=3,'VALORACIÓN CON CONTROLES'!G21=4),AND('ANALISIS DE RIESGOS'!E21=3,'VALORACIÓN CON CONTROLES'!G21=5),AND('ANALISIS DE RIESGOS'!E21=2,'VALORACIÓN CON CONTROLES'!G21=5)),"ZONA RIESGO EXTREMO")))),0)</f>
        <v>0</v>
      </c>
      <c r="P27" s="15">
        <f>IF(AND('VALORACIÓN CON CONTROLES'!F21&gt;0,'VALORACIÓN CON CONTROLES'!G21=0),IF(OR(AND('VALORACIÓN CON CONTROLES'!F21=1,'ANALISIS DE RIESGOS'!F21=1),AND('VALORACIÓN CON CONTROLES'!F21=2,'ANALISIS DE RIESGOS'!F21=1),AND('VALORACIÓN CON CONTROLES'!F21=3,'ANALISIS DE RIESGOS'!F21=1),AND('VALORACIÓN CON CONTROLES'!F21=1,'ANALISIS DE RIESGOS'!F21=2),AND('VALORACIÓN CON CONTROLES'!F21=2,'ANALISIS DE RIESGOS'!F21=2)),"ZONA RIESGO BAJA",IF(OR(AND('VALORACIÓN CON CONTROLES'!F21=4,'ANALISIS DE RIESGOS'!F21=1),AND('VALORACIÓN CON CONTROLES'!F21=3,'ANALISIS DE RIESGOS'!F21=2),AND('VALORACIÓN CON CONTROLES'!F21=2,'ANALISIS DE RIESGOS'!F21=3),AND('VALORACIÓN CON CONTROLES'!F21=1,'ANALISIS DE RIESGOS'!F21=3)),"ZONA RIESGO MODERADO",IF(OR(AND('VALORACIÓN CON CONTROLES'!F21=5,'ANALISIS DE RIESGOS'!F21=1),AND('VALORACIÓN CON CONTROLES'!F21=5,'ANALISIS DE RIESGOS'!F21=2),AND('VALORACIÓN CON CONTROLES'!F21=4,'ANALISIS DE RIESGOS'!F21=2),AND('VALORACIÓN CON CONTROLES'!F21=4,'ANALISIS DE RIESGOS'!F21=3),AND('VALORACIÓN CON CONTROLES'!F21=3,'ANALISIS DE RIESGOS'!F21=3),AND('VALORACIÓN CON CONTROLES'!F21=2,'ANALISIS DE RIESGOS'!F21=4),AND('VALORACIÓN CON CONTROLES'!F21=1,'ANALISIS DE RIESGOS'!F21=4),AND('VALORACIÓN CON CONTROLES'!F21=1,'ANALISIS DE RIESGOS'!F21=5)),"ZONA RIESGO ALTO",IF(OR(AND('VALORACIÓN CON CONTROLES'!F21=5,'ANALISIS DE RIESGOS'!F21=3),AND('VALORACIÓN CON CONTROLES'!F21=5,'ANALISIS DE RIESGOS'!F21=4),AND('VALORACIÓN CON CONTROLES'!F21=5,'ANALISIS DE RIESGOS'!F21=5),AND('VALORACIÓN CON CONTROLES'!F21=4,'ANALISIS DE RIESGOS'!F21=4),AND('VALORACIÓN CON CONTROLES'!F21=4,'ANALISIS DE RIESGOS'!F21=5),AND('VALORACIÓN CON CONTROLES'!F21=3,'ANALISIS DE RIESGOS'!F21=4),AND('VALORACIÓN CON CONTROLES'!F21=3,'ANALISIS DE RIESGOS'!F21=5),AND('VALORACIÓN CON CONTROLES'!F21=2,'ANALISIS DE RIESGOS'!F21=5)),"ZONA RIESGO EXTREMO")))),0)</f>
        <v>0</v>
      </c>
      <c r="Q27" s="71" t="str">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ZONA RIESGO BAJA</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2" ht="30.75" thickBot="1" x14ac:dyDescent="0.3">
      <c r="A28" s="15"/>
      <c r="B28" s="15"/>
      <c r="C28" s="15"/>
      <c r="D28" s="15"/>
      <c r="E28" s="15"/>
      <c r="F28" s="15"/>
      <c r="G28" s="15"/>
      <c r="H28" s="150" t="s">
        <v>191</v>
      </c>
      <c r="I28" s="72" t="s">
        <v>564</v>
      </c>
      <c r="J28" s="15"/>
      <c r="K28" s="30">
        <v>18</v>
      </c>
      <c r="L28" s="15"/>
      <c r="M28" s="73">
        <v>14</v>
      </c>
      <c r="N28" s="73">
        <f>IF(AND('VALORACIÓN CON CONTROLES'!F22=0,'VALORACIÓN CON CONTROLES'!G22=0),'ANALISIS DE RIESGOS'!H22,0)</f>
        <v>0</v>
      </c>
      <c r="O28" s="15">
        <f>IF(AND('VALORACIÓN CON CONTROLES'!F22=0,'VALORACIÓN CON CONTROLES'!G22&gt;0),IF(OR(AND('ANALISIS DE RIESGOS'!E22=1,'VALORACIÓN CON CONTROLES'!G22=1),AND('ANALISIS DE RIESGOS'!E22=2,'VALORACIÓN CON CONTROLES'!G22=1),AND('ANALISIS DE RIESGOS'!E22=3,'VALORACIÓN CON CONTROLES'!G22=1),AND('ANALISIS DE RIESGOS'!E22=1,'VALORACIÓN CON CONTROLES'!G22=2),AND('ANALISIS DE RIESGOS'!E22=2,'VALORACIÓN CON CONTROLES'!G22=2)),"ZONA RIESGO BAJA",IF(OR(AND('ANALISIS DE RIESGOS'!E22=4,'VALORACIÓN CON CONTROLES'!G22=1),AND('ANALISIS DE RIESGOS'!E22=3,'VALORACIÓN CON CONTROLES'!G22=2),AND('ANALISIS DE RIESGOS'!E22=2,'VALORACIÓN CON CONTROLES'!G22=3),AND('ANALISIS DE RIESGOS'!E22=1,'VALORACIÓN CON CONTROLES'!G22=3)),"ZONA RIESGO MODERADO",IF(OR(AND('ANALISIS DE RIESGOS'!E22=5,'VALORACIÓN CON CONTROLES'!G22=1),AND('ANALISIS DE RIESGOS'!E22=5,'VALORACIÓN CON CONTROLES'!G22=2),AND('ANALISIS DE RIESGOS'!E22=4,'VALORACIÓN CON CONTROLES'!G22=2),AND('ANALISIS DE RIESGOS'!E22=4,'VALORACIÓN CON CONTROLES'!G22=3),AND('ANALISIS DE RIESGOS'!E22=3,'VALORACIÓN CON CONTROLES'!G22=3),AND('ANALISIS DE RIESGOS'!E22=2,'VALORACIÓN CON CONTROLES'!G22=4),AND('ANALISIS DE RIESGOS'!E22=1,'VALORACIÓN CON CONTROLES'!G22=4),AND('ANALISIS DE RIESGOS'!E22=1,'VALORACIÓN CON CONTROLES'!G22=5)),"ZONA RIESGO ALTO",IF(OR(AND('ANALISIS DE RIESGOS'!E22=5,'VALORACIÓN CON CONTROLES'!G22=3),AND('ANALISIS DE RIESGOS'!E22=5,'VALORACIÓN CON CONTROLES'!G22=4),AND('ANALISIS DE RIESGOS'!E22=5,'VALORACIÓN CON CONTROLES'!G22=5),AND('ANALISIS DE RIESGOS'!E22=4,'VALORACIÓN CON CONTROLES'!G22=4),AND('ANALISIS DE RIESGOS'!E22=4,'VALORACIÓN CON CONTROLES'!G22=5),AND('ANALISIS DE RIESGOS'!E22=3,'VALORACIÓN CON CONTROLES'!G22=4),AND('ANALISIS DE RIESGOS'!E22=3,'VALORACIÓN CON CONTROLES'!G22=5),AND('ANALISIS DE RIESGOS'!E22=2,'VALORACIÓN CON CONTROLES'!G22=5)),"ZONA RIESGO EXTREMO")))),0)</f>
        <v>0</v>
      </c>
      <c r="P28" s="15">
        <f>IF(AND('VALORACIÓN CON CONTROLES'!F22&gt;0,'VALORACIÓN CON CONTROLES'!G22=0),IF(OR(AND('VALORACIÓN CON CONTROLES'!F22=1,'ANALISIS DE RIESGOS'!F22=1),AND('VALORACIÓN CON CONTROLES'!F22=2,'ANALISIS DE RIESGOS'!F22=1),AND('VALORACIÓN CON CONTROLES'!F22=3,'ANALISIS DE RIESGOS'!F22=1),AND('VALORACIÓN CON CONTROLES'!F22=1,'ANALISIS DE RIESGOS'!F22=2),AND('VALORACIÓN CON CONTROLES'!F22=2,'ANALISIS DE RIESGOS'!F22=2)),"ZONA RIESGO BAJA",IF(OR(AND('VALORACIÓN CON CONTROLES'!F22=4,'ANALISIS DE RIESGOS'!F22=1),AND('VALORACIÓN CON CONTROLES'!F22=3,'ANALISIS DE RIESGOS'!F22=2),AND('VALORACIÓN CON CONTROLES'!F22=2,'ANALISIS DE RIESGOS'!F22=3),AND('VALORACIÓN CON CONTROLES'!F22=1,'ANALISIS DE RIESGOS'!F22=3)),"ZONA RIESGO MODERADO",IF(OR(AND('VALORACIÓN CON CONTROLES'!F22=5,'ANALISIS DE RIESGOS'!F22=1),AND('VALORACIÓN CON CONTROLES'!F22=5,'ANALISIS DE RIESGOS'!F22=2),AND('VALORACIÓN CON CONTROLES'!F22=4,'ANALISIS DE RIESGOS'!F22=2),AND('VALORACIÓN CON CONTROLES'!F22=4,'ANALISIS DE RIESGOS'!F22=3),AND('VALORACIÓN CON CONTROLES'!F22=3,'ANALISIS DE RIESGOS'!F22=3),AND('VALORACIÓN CON CONTROLES'!F22=2,'ANALISIS DE RIESGOS'!F22=4),AND('VALORACIÓN CON CONTROLES'!F22=1,'ANALISIS DE RIESGOS'!F22=4),AND('VALORACIÓN CON CONTROLES'!F22=1,'ANALISIS DE RIESGOS'!F22=5)),"ZONA RIESGO ALTO",IF(OR(AND('VALORACIÓN CON CONTROLES'!F22=5,'ANALISIS DE RIESGOS'!F22=3),AND('VALORACIÓN CON CONTROLES'!F22=5,'ANALISIS DE RIESGOS'!F22=4),AND('VALORACIÓN CON CONTROLES'!F22=5,'ANALISIS DE RIESGOS'!F22=5),AND('VALORACIÓN CON CONTROLES'!F22=4,'ANALISIS DE RIESGOS'!F22=4),AND('VALORACIÓN CON CONTROLES'!F22=4,'ANALISIS DE RIESGOS'!F22=5),AND('VALORACIÓN CON CONTROLES'!F22=3,'ANALISIS DE RIESGOS'!F22=4),AND('VALORACIÓN CON CONTROLES'!F22=3,'ANALISIS DE RIESGOS'!F22=5),AND('VALORACIÓN CON CONTROLES'!F22=2,'ANALISIS DE RIESGOS'!F22=5)),"ZONA RIESGO EXTREMO")))),0)</f>
        <v>0</v>
      </c>
      <c r="Q28" s="71" t="str">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ZONA RIESGO BAJA</v>
      </c>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62" ht="15.75" thickBot="1" x14ac:dyDescent="0.3">
      <c r="A29" s="15"/>
      <c r="B29" s="15"/>
      <c r="C29" s="15"/>
      <c r="D29" s="15"/>
      <c r="E29" s="15"/>
      <c r="F29" s="15"/>
      <c r="G29" s="15"/>
      <c r="H29" s="150" t="s">
        <v>211</v>
      </c>
      <c r="I29" s="72" t="s">
        <v>564</v>
      </c>
      <c r="J29" s="15"/>
      <c r="K29" s="30">
        <v>19</v>
      </c>
      <c r="L29" s="15"/>
      <c r="M29" s="73">
        <v>15</v>
      </c>
      <c r="N29" s="73">
        <f>IF(AND('VALORACIÓN CON CONTROLES'!F23=0,'VALORACIÓN CON CONTROLES'!G23=0),'ANALISIS DE RIESGOS'!H23,0)</f>
        <v>0</v>
      </c>
      <c r="O29" s="15">
        <f>IF(AND('VALORACIÓN CON CONTROLES'!F23=0,'VALORACIÓN CON CONTROLES'!G23&gt;0),IF(OR(AND('ANALISIS DE RIESGOS'!E23=1,'VALORACIÓN CON CONTROLES'!G23=1),AND('ANALISIS DE RIESGOS'!E23=2,'VALORACIÓN CON CONTROLES'!G23=1),AND('ANALISIS DE RIESGOS'!E23=3,'VALORACIÓN CON CONTROLES'!G23=1),AND('ANALISIS DE RIESGOS'!E23=1,'VALORACIÓN CON CONTROLES'!G23=2),AND('ANALISIS DE RIESGOS'!E23=2,'VALORACIÓN CON CONTROLES'!G23=2)),"ZONA RIESGO BAJA",IF(OR(AND('ANALISIS DE RIESGOS'!E23=4,'VALORACIÓN CON CONTROLES'!G23=1),AND('ANALISIS DE RIESGOS'!E23=3,'VALORACIÓN CON CONTROLES'!G23=2),AND('ANALISIS DE RIESGOS'!E23=2,'VALORACIÓN CON CONTROLES'!G23=3),AND('ANALISIS DE RIESGOS'!E23=1,'VALORACIÓN CON CONTROLES'!G23=3)),"ZONA RIESGO MODERADO",IF(OR(AND('ANALISIS DE RIESGOS'!E23=5,'VALORACIÓN CON CONTROLES'!G23=1),AND('ANALISIS DE RIESGOS'!E23=5,'VALORACIÓN CON CONTROLES'!G23=2),AND('ANALISIS DE RIESGOS'!E23=4,'VALORACIÓN CON CONTROLES'!G23=2),AND('ANALISIS DE RIESGOS'!E23=4,'VALORACIÓN CON CONTROLES'!G23=3),AND('ANALISIS DE RIESGOS'!E23=3,'VALORACIÓN CON CONTROLES'!G23=3),AND('ANALISIS DE RIESGOS'!E23=2,'VALORACIÓN CON CONTROLES'!G23=4),AND('ANALISIS DE RIESGOS'!E23=1,'VALORACIÓN CON CONTROLES'!G23=4),AND('ANALISIS DE RIESGOS'!E23=1,'VALORACIÓN CON CONTROLES'!G23=5)),"ZONA RIESGO ALTO",IF(OR(AND('ANALISIS DE RIESGOS'!E23=5,'VALORACIÓN CON CONTROLES'!G23=3),AND('ANALISIS DE RIESGOS'!E23=5,'VALORACIÓN CON CONTROLES'!G23=4),AND('ANALISIS DE RIESGOS'!E23=5,'VALORACIÓN CON CONTROLES'!G23=5),AND('ANALISIS DE RIESGOS'!E23=4,'VALORACIÓN CON CONTROLES'!G23=4),AND('ANALISIS DE RIESGOS'!E23=4,'VALORACIÓN CON CONTROLES'!G23=5),AND('ANALISIS DE RIESGOS'!E23=3,'VALORACIÓN CON CONTROLES'!G23=4),AND('ANALISIS DE RIESGOS'!E23=3,'VALORACIÓN CON CONTROLES'!G23=5),AND('ANALISIS DE RIESGOS'!E23=2,'VALORACIÓN CON CONTROLES'!G23=5)),"ZONA RIESGO EXTREMO")))),0)</f>
        <v>0</v>
      </c>
      <c r="P29" s="15">
        <f>IF(AND('VALORACIÓN CON CONTROLES'!F23&gt;0,'VALORACIÓN CON CONTROLES'!G23=0),IF(OR(AND('VALORACIÓN CON CONTROLES'!F23=1,'ANALISIS DE RIESGOS'!F23=1),AND('VALORACIÓN CON CONTROLES'!F23=2,'ANALISIS DE RIESGOS'!F23=1),AND('VALORACIÓN CON CONTROLES'!F23=3,'ANALISIS DE RIESGOS'!F23=1),AND('VALORACIÓN CON CONTROLES'!F23=1,'ANALISIS DE RIESGOS'!F23=2),AND('VALORACIÓN CON CONTROLES'!F23=2,'ANALISIS DE RIESGOS'!F23=2)),"ZONA RIESGO BAJA",IF(OR(AND('VALORACIÓN CON CONTROLES'!F23=4,'ANALISIS DE RIESGOS'!F23=1),AND('VALORACIÓN CON CONTROLES'!F23=3,'ANALISIS DE RIESGOS'!F23=2),AND('VALORACIÓN CON CONTROLES'!F23=2,'ANALISIS DE RIESGOS'!F23=3),AND('VALORACIÓN CON CONTROLES'!F23=1,'ANALISIS DE RIESGOS'!F23=3)),"ZONA RIESGO MODERADO",IF(OR(AND('VALORACIÓN CON CONTROLES'!F23=5,'ANALISIS DE RIESGOS'!F23=1),AND('VALORACIÓN CON CONTROLES'!F23=5,'ANALISIS DE RIESGOS'!F23=2),AND('VALORACIÓN CON CONTROLES'!F23=4,'ANALISIS DE RIESGOS'!F23=2),AND('VALORACIÓN CON CONTROLES'!F23=4,'ANALISIS DE RIESGOS'!F23=3),AND('VALORACIÓN CON CONTROLES'!F23=3,'ANALISIS DE RIESGOS'!F23=3),AND('VALORACIÓN CON CONTROLES'!F23=2,'ANALISIS DE RIESGOS'!F23=4),AND('VALORACIÓN CON CONTROLES'!F23=1,'ANALISIS DE RIESGOS'!F23=4),AND('VALORACIÓN CON CONTROLES'!F23=1,'ANALISIS DE RIESGOS'!F23=5)),"ZONA RIESGO ALTO",IF(OR(AND('VALORACIÓN CON CONTROLES'!F23=5,'ANALISIS DE RIESGOS'!F23=3),AND('VALORACIÓN CON CONTROLES'!F23=5,'ANALISIS DE RIESGOS'!F23=4),AND('VALORACIÓN CON CONTROLES'!F23=5,'ANALISIS DE RIESGOS'!F23=5),AND('VALORACIÓN CON CONTROLES'!F23=4,'ANALISIS DE RIESGOS'!F23=4),AND('VALORACIÓN CON CONTROLES'!F23=4,'ANALISIS DE RIESGOS'!F23=5),AND('VALORACIÓN CON CONTROLES'!F23=3,'ANALISIS DE RIESGOS'!F23=4),AND('VALORACIÓN CON CONTROLES'!F23=3,'ANALISIS DE RIESGOS'!F23=5),AND('VALORACIÓN CON CONTROLES'!F23=2,'ANALISIS DE RIESGOS'!F23=5)),"ZONA RIESGO EXTREMO")))),0)</f>
        <v>0</v>
      </c>
      <c r="Q29" s="71" t="str">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ZONA RIESGO BAJA</v>
      </c>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62" ht="15.75" thickBot="1" x14ac:dyDescent="0.3">
      <c r="A30" s="15"/>
      <c r="B30" s="15"/>
      <c r="C30" s="15"/>
      <c r="D30" s="15"/>
      <c r="E30" s="15"/>
      <c r="F30" s="15"/>
      <c r="G30" s="15"/>
      <c r="H30" s="154" t="s">
        <v>207</v>
      </c>
      <c r="I30" s="75" t="s">
        <v>564</v>
      </c>
      <c r="J30" s="15"/>
      <c r="K30" s="30">
        <v>20</v>
      </c>
      <c r="L30" s="15"/>
      <c r="M30" s="73">
        <v>16</v>
      </c>
      <c r="N30" s="73">
        <f>IF(AND('VALORACIÓN CON CONTROLES'!F24=0,'VALORACIÓN CON CONTROLES'!G24=0),'ANALISIS DE RIESGOS'!H24,0)</f>
        <v>0</v>
      </c>
      <c r="O30" s="15">
        <f>IF(AND('VALORACIÓN CON CONTROLES'!F24=0,'VALORACIÓN CON CONTROLES'!G24&gt;0),IF(OR(AND('ANALISIS DE RIESGOS'!E24=1,'VALORACIÓN CON CONTROLES'!G24=1),AND('ANALISIS DE RIESGOS'!E24=2,'VALORACIÓN CON CONTROLES'!G24=1),AND('ANALISIS DE RIESGOS'!E24=3,'VALORACIÓN CON CONTROLES'!G24=1),AND('ANALISIS DE RIESGOS'!E24=1,'VALORACIÓN CON CONTROLES'!G24=2),AND('ANALISIS DE RIESGOS'!E24=2,'VALORACIÓN CON CONTROLES'!G24=2)),"ZONA RIESGO BAJA",IF(OR(AND('ANALISIS DE RIESGOS'!E24=4,'VALORACIÓN CON CONTROLES'!G24=1),AND('ANALISIS DE RIESGOS'!E24=3,'VALORACIÓN CON CONTROLES'!G24=2),AND('ANALISIS DE RIESGOS'!E24=2,'VALORACIÓN CON CONTROLES'!G24=3),AND('ANALISIS DE RIESGOS'!E24=1,'VALORACIÓN CON CONTROLES'!G24=3)),"ZONA RIESGO MODERADO",IF(OR(AND('ANALISIS DE RIESGOS'!E24=5,'VALORACIÓN CON CONTROLES'!G24=1),AND('ANALISIS DE RIESGOS'!E24=5,'VALORACIÓN CON CONTROLES'!G24=2),AND('ANALISIS DE RIESGOS'!E24=4,'VALORACIÓN CON CONTROLES'!G24=2),AND('ANALISIS DE RIESGOS'!E24=4,'VALORACIÓN CON CONTROLES'!G24=3),AND('ANALISIS DE RIESGOS'!E24=3,'VALORACIÓN CON CONTROLES'!G24=3),AND('ANALISIS DE RIESGOS'!E24=2,'VALORACIÓN CON CONTROLES'!G24=4),AND('ANALISIS DE RIESGOS'!E24=1,'VALORACIÓN CON CONTROLES'!G24=4),AND('ANALISIS DE RIESGOS'!E24=1,'VALORACIÓN CON CONTROLES'!G24=5)),"ZONA RIESGO ALTO",IF(OR(AND('ANALISIS DE RIESGOS'!E24=5,'VALORACIÓN CON CONTROLES'!G24=3),AND('ANALISIS DE RIESGOS'!E24=5,'VALORACIÓN CON CONTROLES'!G24=4),AND('ANALISIS DE RIESGOS'!E24=5,'VALORACIÓN CON CONTROLES'!G24=5),AND('ANALISIS DE RIESGOS'!E24=4,'VALORACIÓN CON CONTROLES'!G24=4),AND('ANALISIS DE RIESGOS'!E24=4,'VALORACIÓN CON CONTROLES'!G24=5),AND('ANALISIS DE RIESGOS'!E24=3,'VALORACIÓN CON CONTROLES'!G24=4),AND('ANALISIS DE RIESGOS'!E24=3,'VALORACIÓN CON CONTROLES'!G24=5),AND('ANALISIS DE RIESGOS'!E24=2,'VALORACIÓN CON CONTROLES'!G24=5)),"ZONA RIESGO EXTREMO")))),0)</f>
        <v>0</v>
      </c>
      <c r="P30" s="15">
        <f>IF(AND('VALORACIÓN CON CONTROLES'!F24&gt;0,'VALORACIÓN CON CONTROLES'!G24=0),IF(OR(AND('VALORACIÓN CON CONTROLES'!F24=1,'ANALISIS DE RIESGOS'!F24=1),AND('VALORACIÓN CON CONTROLES'!F24=2,'ANALISIS DE RIESGOS'!F24=1),AND('VALORACIÓN CON CONTROLES'!F24=3,'ANALISIS DE RIESGOS'!F24=1),AND('VALORACIÓN CON CONTROLES'!F24=1,'ANALISIS DE RIESGOS'!F24=2),AND('VALORACIÓN CON CONTROLES'!F24=2,'ANALISIS DE RIESGOS'!F24=2)),"ZONA RIESGO BAJA",IF(OR(AND('VALORACIÓN CON CONTROLES'!F24=4,'ANALISIS DE RIESGOS'!F24=1),AND('VALORACIÓN CON CONTROLES'!F24=3,'ANALISIS DE RIESGOS'!F24=2),AND('VALORACIÓN CON CONTROLES'!F24=2,'ANALISIS DE RIESGOS'!F24=3),AND('VALORACIÓN CON CONTROLES'!F24=1,'ANALISIS DE RIESGOS'!F24=3)),"ZONA RIESGO MODERADO",IF(OR(AND('VALORACIÓN CON CONTROLES'!F24=5,'ANALISIS DE RIESGOS'!F24=1),AND('VALORACIÓN CON CONTROLES'!F24=5,'ANALISIS DE RIESGOS'!F24=2),AND('VALORACIÓN CON CONTROLES'!F24=4,'ANALISIS DE RIESGOS'!F24=2),AND('VALORACIÓN CON CONTROLES'!F24=4,'ANALISIS DE RIESGOS'!F24=3),AND('VALORACIÓN CON CONTROLES'!F24=3,'ANALISIS DE RIESGOS'!F24=3),AND('VALORACIÓN CON CONTROLES'!F24=2,'ANALISIS DE RIESGOS'!F24=4),AND('VALORACIÓN CON CONTROLES'!F24=1,'ANALISIS DE RIESGOS'!F24=4),AND('VALORACIÓN CON CONTROLES'!F24=1,'ANALISIS DE RIESGOS'!F24=5)),"ZONA RIESGO ALTO",IF(OR(AND('VALORACIÓN CON CONTROLES'!F24=5,'ANALISIS DE RIESGOS'!F24=3),AND('VALORACIÓN CON CONTROLES'!F24=5,'ANALISIS DE RIESGOS'!F24=4),AND('VALORACIÓN CON CONTROLES'!F24=5,'ANALISIS DE RIESGOS'!F24=5),AND('VALORACIÓN CON CONTROLES'!F24=4,'ANALISIS DE RIESGOS'!F24=4),AND('VALORACIÓN CON CONTROLES'!F24=4,'ANALISIS DE RIESGOS'!F24=5),AND('VALORACIÓN CON CONTROLES'!F24=3,'ANALISIS DE RIESGOS'!F24=4),AND('VALORACIÓN CON CONTROLES'!F24=3,'ANALISIS DE RIESGOS'!F24=5),AND('VALORACIÓN CON CONTROLES'!F24=2,'ANALISIS DE RIESGOS'!F24=5)),"ZONA RIESGO EXTREMO")))),0)</f>
        <v>0</v>
      </c>
      <c r="Q30" s="71" t="str">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ZONA RIESGO BAJA</v>
      </c>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62" ht="15.75" thickBot="1" x14ac:dyDescent="0.3">
      <c r="A31" s="15"/>
      <c r="B31" s="15"/>
      <c r="C31" s="15"/>
      <c r="D31" s="15"/>
      <c r="E31" s="15"/>
      <c r="F31" s="15"/>
      <c r="G31" s="15"/>
      <c r="H31" s="15"/>
      <c r="I31" s="15"/>
      <c r="J31" s="15"/>
      <c r="K31" s="30">
        <v>21</v>
      </c>
      <c r="L31" s="15"/>
      <c r="M31" s="73">
        <v>17</v>
      </c>
      <c r="N31" s="73">
        <f>IF(AND('VALORACIÓN CON CONTROLES'!F25=0,'VALORACIÓN CON CONTROLES'!G25=0),'ANALISIS DE RIESGOS'!H25,0)</f>
        <v>0</v>
      </c>
      <c r="O31" s="15">
        <f>IF(AND('VALORACIÓN CON CONTROLES'!F25=0,'VALORACIÓN CON CONTROLES'!G25&gt;0),IF(OR(AND('ANALISIS DE RIESGOS'!E25=1,'VALORACIÓN CON CONTROLES'!G25=1),AND('ANALISIS DE RIESGOS'!E25=2,'VALORACIÓN CON CONTROLES'!G25=1),AND('ANALISIS DE RIESGOS'!E25=3,'VALORACIÓN CON CONTROLES'!G25=1),AND('ANALISIS DE RIESGOS'!E25=1,'VALORACIÓN CON CONTROLES'!G25=2),AND('ANALISIS DE RIESGOS'!E25=2,'VALORACIÓN CON CONTROLES'!G25=2)),"ZONA RIESGO BAJA",IF(OR(AND('ANALISIS DE RIESGOS'!E25=4,'VALORACIÓN CON CONTROLES'!G25=1),AND('ANALISIS DE RIESGOS'!E25=3,'VALORACIÓN CON CONTROLES'!G25=2),AND('ANALISIS DE RIESGOS'!E25=2,'VALORACIÓN CON CONTROLES'!G25=3),AND('ANALISIS DE RIESGOS'!E25=1,'VALORACIÓN CON CONTROLES'!G25=3)),"ZONA RIESGO MODERADO",IF(OR(AND('ANALISIS DE RIESGOS'!E25=5,'VALORACIÓN CON CONTROLES'!G25=1),AND('ANALISIS DE RIESGOS'!E25=5,'VALORACIÓN CON CONTROLES'!G25=2),AND('ANALISIS DE RIESGOS'!E25=4,'VALORACIÓN CON CONTROLES'!G25=2),AND('ANALISIS DE RIESGOS'!E25=4,'VALORACIÓN CON CONTROLES'!G25=3),AND('ANALISIS DE RIESGOS'!E25=3,'VALORACIÓN CON CONTROLES'!G25=3),AND('ANALISIS DE RIESGOS'!E25=2,'VALORACIÓN CON CONTROLES'!G25=4),AND('ANALISIS DE RIESGOS'!E25=1,'VALORACIÓN CON CONTROLES'!G25=4),AND('ANALISIS DE RIESGOS'!E25=1,'VALORACIÓN CON CONTROLES'!G25=5)),"ZONA RIESGO ALTO",IF(OR(AND('ANALISIS DE RIESGOS'!E25=5,'VALORACIÓN CON CONTROLES'!G25=3),AND('ANALISIS DE RIESGOS'!E25=5,'VALORACIÓN CON CONTROLES'!G25=4),AND('ANALISIS DE RIESGOS'!E25=5,'VALORACIÓN CON CONTROLES'!G25=5),AND('ANALISIS DE RIESGOS'!E25=4,'VALORACIÓN CON CONTROLES'!G25=4),AND('ANALISIS DE RIESGOS'!E25=4,'VALORACIÓN CON CONTROLES'!G25=5),AND('ANALISIS DE RIESGOS'!E25=3,'VALORACIÓN CON CONTROLES'!G25=4),AND('ANALISIS DE RIESGOS'!E25=3,'VALORACIÓN CON CONTROLES'!G25=5),AND('ANALISIS DE RIESGOS'!E25=2,'VALORACIÓN CON CONTROLES'!G25=5)),"ZONA RIESGO EXTREMO")))),0)</f>
        <v>0</v>
      </c>
      <c r="P31" s="15">
        <f>IF(AND('VALORACIÓN CON CONTROLES'!F25&gt;0,'VALORACIÓN CON CONTROLES'!G25=0),IF(OR(AND('VALORACIÓN CON CONTROLES'!F25=1,'ANALISIS DE RIESGOS'!F25=1),AND('VALORACIÓN CON CONTROLES'!F25=2,'ANALISIS DE RIESGOS'!F25=1),AND('VALORACIÓN CON CONTROLES'!F25=3,'ANALISIS DE RIESGOS'!F25=1),AND('VALORACIÓN CON CONTROLES'!F25=1,'ANALISIS DE RIESGOS'!F25=2),AND('VALORACIÓN CON CONTROLES'!F25=2,'ANALISIS DE RIESGOS'!F25=2)),"ZONA RIESGO BAJA",IF(OR(AND('VALORACIÓN CON CONTROLES'!F25=4,'ANALISIS DE RIESGOS'!F25=1),AND('VALORACIÓN CON CONTROLES'!F25=3,'ANALISIS DE RIESGOS'!F25=2),AND('VALORACIÓN CON CONTROLES'!F25=2,'ANALISIS DE RIESGOS'!F25=3),AND('VALORACIÓN CON CONTROLES'!F25=1,'ANALISIS DE RIESGOS'!F25=3)),"ZONA RIESGO MODERADO",IF(OR(AND('VALORACIÓN CON CONTROLES'!F25=5,'ANALISIS DE RIESGOS'!F25=1),AND('VALORACIÓN CON CONTROLES'!F25=5,'ANALISIS DE RIESGOS'!F25=2),AND('VALORACIÓN CON CONTROLES'!F25=4,'ANALISIS DE RIESGOS'!F25=2),AND('VALORACIÓN CON CONTROLES'!F25=4,'ANALISIS DE RIESGOS'!F25=3),AND('VALORACIÓN CON CONTROLES'!F25=3,'ANALISIS DE RIESGOS'!F25=3),AND('VALORACIÓN CON CONTROLES'!F25=2,'ANALISIS DE RIESGOS'!F25=4),AND('VALORACIÓN CON CONTROLES'!F25=1,'ANALISIS DE RIESGOS'!F25=4),AND('VALORACIÓN CON CONTROLES'!F25=1,'ANALISIS DE RIESGOS'!F25=5)),"ZONA RIESGO ALTO",IF(OR(AND('VALORACIÓN CON CONTROLES'!F25=5,'ANALISIS DE RIESGOS'!F25=3),AND('VALORACIÓN CON CONTROLES'!F25=5,'ANALISIS DE RIESGOS'!F25=4),AND('VALORACIÓN CON CONTROLES'!F25=5,'ANALISIS DE RIESGOS'!F25=5),AND('VALORACIÓN CON CONTROLES'!F25=4,'ANALISIS DE RIESGOS'!F25=4),AND('VALORACIÓN CON CONTROLES'!F25=4,'ANALISIS DE RIESGOS'!F25=5),AND('VALORACIÓN CON CONTROLES'!F25=3,'ANALISIS DE RIESGOS'!F25=4),AND('VALORACIÓN CON CONTROLES'!F25=3,'ANALISIS DE RIESGOS'!F25=5),AND('VALORACIÓN CON CONTROLES'!F25=2,'ANALISIS DE RIESGOS'!F25=5)),"ZONA RIESGO EXTREMO")))),0)</f>
        <v>0</v>
      </c>
      <c r="Q31" s="71" t="str">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ZONA RIESGO BAJA</v>
      </c>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62" ht="15.75" thickBot="1" x14ac:dyDescent="0.3">
      <c r="A32" s="15"/>
      <c r="B32" s="15"/>
      <c r="C32" s="15"/>
      <c r="D32" s="15"/>
      <c r="E32" s="15"/>
      <c r="F32" s="15"/>
      <c r="G32" s="15"/>
      <c r="H32" s="15"/>
      <c r="I32" s="15"/>
      <c r="J32" s="15"/>
      <c r="K32" s="30">
        <v>22</v>
      </c>
      <c r="L32" s="15"/>
      <c r="M32" s="73">
        <v>18</v>
      </c>
      <c r="N32" s="73">
        <f>IF(AND('VALORACIÓN CON CONTROLES'!F26=0,'VALORACIÓN CON CONTROLES'!G26=0),'ANALISIS DE RIESGOS'!H26,0)</f>
        <v>0</v>
      </c>
      <c r="O32" s="15">
        <f>IF(AND('VALORACIÓN CON CONTROLES'!F26=0,'VALORACIÓN CON CONTROLES'!G26&gt;0),IF(OR(AND('ANALISIS DE RIESGOS'!E26=1,'VALORACIÓN CON CONTROLES'!G26=1),AND('ANALISIS DE RIESGOS'!E26=2,'VALORACIÓN CON CONTROLES'!G26=1),AND('ANALISIS DE RIESGOS'!E26=3,'VALORACIÓN CON CONTROLES'!G26=1),AND('ANALISIS DE RIESGOS'!E26=1,'VALORACIÓN CON CONTROLES'!G26=2),AND('ANALISIS DE RIESGOS'!E26=2,'VALORACIÓN CON CONTROLES'!G26=2)),"ZONA RIESGO BAJA",IF(OR(AND('ANALISIS DE RIESGOS'!E26=4,'VALORACIÓN CON CONTROLES'!G26=1),AND('ANALISIS DE RIESGOS'!E26=3,'VALORACIÓN CON CONTROLES'!G26=2),AND('ANALISIS DE RIESGOS'!E26=2,'VALORACIÓN CON CONTROLES'!G26=3),AND('ANALISIS DE RIESGOS'!E26=1,'VALORACIÓN CON CONTROLES'!G26=3)),"ZONA RIESGO MODERADO",IF(OR(AND('ANALISIS DE RIESGOS'!E26=5,'VALORACIÓN CON CONTROLES'!G26=1),AND('ANALISIS DE RIESGOS'!E26=5,'VALORACIÓN CON CONTROLES'!G26=2),AND('ANALISIS DE RIESGOS'!E26=4,'VALORACIÓN CON CONTROLES'!G26=2),AND('ANALISIS DE RIESGOS'!E26=4,'VALORACIÓN CON CONTROLES'!G26=3),AND('ANALISIS DE RIESGOS'!E26=3,'VALORACIÓN CON CONTROLES'!G26=3),AND('ANALISIS DE RIESGOS'!E26=2,'VALORACIÓN CON CONTROLES'!G26=4),AND('ANALISIS DE RIESGOS'!E26=1,'VALORACIÓN CON CONTROLES'!G26=4),AND('ANALISIS DE RIESGOS'!E26=1,'VALORACIÓN CON CONTROLES'!G26=5)),"ZONA RIESGO ALTO",IF(OR(AND('ANALISIS DE RIESGOS'!E26=5,'VALORACIÓN CON CONTROLES'!G26=3),AND('ANALISIS DE RIESGOS'!E26=5,'VALORACIÓN CON CONTROLES'!G26=4),AND('ANALISIS DE RIESGOS'!E26=5,'VALORACIÓN CON CONTROLES'!G26=5),AND('ANALISIS DE RIESGOS'!E26=4,'VALORACIÓN CON CONTROLES'!G26=4),AND('ANALISIS DE RIESGOS'!E26=4,'VALORACIÓN CON CONTROLES'!G26=5),AND('ANALISIS DE RIESGOS'!E26=3,'VALORACIÓN CON CONTROLES'!G26=4),AND('ANALISIS DE RIESGOS'!E26=3,'VALORACIÓN CON CONTROLES'!G26=5),AND('ANALISIS DE RIESGOS'!E26=2,'VALORACIÓN CON CONTROLES'!G26=5)),"ZONA RIESGO EXTREMO")))),0)</f>
        <v>0</v>
      </c>
      <c r="P32" s="15">
        <f>IF(AND('VALORACIÓN CON CONTROLES'!F26&gt;0,'VALORACIÓN CON CONTROLES'!G26=0),IF(OR(AND('VALORACIÓN CON CONTROLES'!F26=1,'ANALISIS DE RIESGOS'!F26=1),AND('VALORACIÓN CON CONTROLES'!F26=2,'ANALISIS DE RIESGOS'!F26=1),AND('VALORACIÓN CON CONTROLES'!F26=3,'ANALISIS DE RIESGOS'!F26=1),AND('VALORACIÓN CON CONTROLES'!F26=1,'ANALISIS DE RIESGOS'!F26=2),AND('VALORACIÓN CON CONTROLES'!F26=2,'ANALISIS DE RIESGOS'!F26=2)),"ZONA RIESGO BAJA",IF(OR(AND('VALORACIÓN CON CONTROLES'!F26=4,'ANALISIS DE RIESGOS'!F26=1),AND('VALORACIÓN CON CONTROLES'!F26=3,'ANALISIS DE RIESGOS'!F26=2),AND('VALORACIÓN CON CONTROLES'!F26=2,'ANALISIS DE RIESGOS'!F26=3),AND('VALORACIÓN CON CONTROLES'!F26=1,'ANALISIS DE RIESGOS'!F26=3)),"ZONA RIESGO MODERADO",IF(OR(AND('VALORACIÓN CON CONTROLES'!F26=5,'ANALISIS DE RIESGOS'!F26=1),AND('VALORACIÓN CON CONTROLES'!F26=5,'ANALISIS DE RIESGOS'!F26=2),AND('VALORACIÓN CON CONTROLES'!F26=4,'ANALISIS DE RIESGOS'!F26=2),AND('VALORACIÓN CON CONTROLES'!F26=4,'ANALISIS DE RIESGOS'!F26=3),AND('VALORACIÓN CON CONTROLES'!F26=3,'ANALISIS DE RIESGOS'!F26=3),AND('VALORACIÓN CON CONTROLES'!F26=2,'ANALISIS DE RIESGOS'!F26=4),AND('VALORACIÓN CON CONTROLES'!F26=1,'ANALISIS DE RIESGOS'!F26=4),AND('VALORACIÓN CON CONTROLES'!F26=1,'ANALISIS DE RIESGOS'!F26=5)),"ZONA RIESGO ALTO",IF(OR(AND('VALORACIÓN CON CONTROLES'!F26=5,'ANALISIS DE RIESGOS'!F26=3),AND('VALORACIÓN CON CONTROLES'!F26=5,'ANALISIS DE RIESGOS'!F26=4),AND('VALORACIÓN CON CONTROLES'!F26=5,'ANALISIS DE RIESGOS'!F26=5),AND('VALORACIÓN CON CONTROLES'!F26=4,'ANALISIS DE RIESGOS'!F26=4),AND('VALORACIÓN CON CONTROLES'!F26=4,'ANALISIS DE RIESGOS'!F26=5),AND('VALORACIÓN CON CONTROLES'!F26=3,'ANALISIS DE RIESGOS'!F26=4),AND('VALORACIÓN CON CONTROLES'!F26=3,'ANALISIS DE RIESGOS'!F26=5),AND('VALORACIÓN CON CONTROLES'!F26=2,'ANALISIS DE RIESGOS'!F26=5)),"ZONA RIESGO EXTREMO")))),0)</f>
        <v>0</v>
      </c>
      <c r="Q32" s="71" t="str">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ZONA RIESGO BAJA</v>
      </c>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ht="15.75" thickBot="1" x14ac:dyDescent="0.3">
      <c r="A33" s="15"/>
      <c r="B33" s="15"/>
      <c r="C33" s="15"/>
      <c r="D33" s="15"/>
      <c r="E33" s="15"/>
      <c r="F33" s="15"/>
      <c r="G33" s="15"/>
      <c r="H33" s="15"/>
      <c r="I33" s="15"/>
      <c r="J33" s="15"/>
      <c r="K33" s="30">
        <v>23</v>
      </c>
      <c r="L33" s="15"/>
      <c r="M33" s="73">
        <v>19</v>
      </c>
      <c r="N33" s="73">
        <f>IF(AND('VALORACIÓN CON CONTROLES'!F27=0,'VALORACIÓN CON CONTROLES'!G27=0),'ANALISIS DE RIESGOS'!H27,0)</f>
        <v>0</v>
      </c>
      <c r="O33" s="15">
        <f>IF(AND('VALORACIÓN CON CONTROLES'!F27=0,'VALORACIÓN CON CONTROLES'!G27&gt;0),IF(OR(AND('ANALISIS DE RIESGOS'!E27=1,'VALORACIÓN CON CONTROLES'!G27=1),AND('ANALISIS DE RIESGOS'!E27=2,'VALORACIÓN CON CONTROLES'!G27=1),AND('ANALISIS DE RIESGOS'!E27=3,'VALORACIÓN CON CONTROLES'!G27=1),AND('ANALISIS DE RIESGOS'!E27=1,'VALORACIÓN CON CONTROLES'!G27=2),AND('ANALISIS DE RIESGOS'!E27=2,'VALORACIÓN CON CONTROLES'!G27=2)),"ZONA RIESGO BAJA",IF(OR(AND('ANALISIS DE RIESGOS'!E27=4,'VALORACIÓN CON CONTROLES'!G27=1),AND('ANALISIS DE RIESGOS'!E27=3,'VALORACIÓN CON CONTROLES'!G27=2),AND('ANALISIS DE RIESGOS'!E27=2,'VALORACIÓN CON CONTROLES'!G27=3),AND('ANALISIS DE RIESGOS'!E27=1,'VALORACIÓN CON CONTROLES'!G27=3)),"ZONA RIESGO MODERADO",IF(OR(AND('ANALISIS DE RIESGOS'!E27=5,'VALORACIÓN CON CONTROLES'!G27=1),AND('ANALISIS DE RIESGOS'!E27=5,'VALORACIÓN CON CONTROLES'!G27=2),AND('ANALISIS DE RIESGOS'!E27=4,'VALORACIÓN CON CONTROLES'!G27=2),AND('ANALISIS DE RIESGOS'!E27=4,'VALORACIÓN CON CONTROLES'!G27=3),AND('ANALISIS DE RIESGOS'!E27=3,'VALORACIÓN CON CONTROLES'!G27=3),AND('ANALISIS DE RIESGOS'!E27=2,'VALORACIÓN CON CONTROLES'!G27=4),AND('ANALISIS DE RIESGOS'!E27=1,'VALORACIÓN CON CONTROLES'!G27=4),AND('ANALISIS DE RIESGOS'!E27=1,'VALORACIÓN CON CONTROLES'!G27=5)),"ZONA RIESGO ALTO",IF(OR(AND('ANALISIS DE RIESGOS'!E27=5,'VALORACIÓN CON CONTROLES'!G27=3),AND('ANALISIS DE RIESGOS'!E27=5,'VALORACIÓN CON CONTROLES'!G27=4),AND('ANALISIS DE RIESGOS'!E27=5,'VALORACIÓN CON CONTROLES'!G27=5),AND('ANALISIS DE RIESGOS'!E27=4,'VALORACIÓN CON CONTROLES'!G27=4),AND('ANALISIS DE RIESGOS'!E27=4,'VALORACIÓN CON CONTROLES'!G27=5),AND('ANALISIS DE RIESGOS'!E27=3,'VALORACIÓN CON CONTROLES'!G27=4),AND('ANALISIS DE RIESGOS'!E27=3,'VALORACIÓN CON CONTROLES'!G27=5),AND('ANALISIS DE RIESGOS'!E27=2,'VALORACIÓN CON CONTROLES'!G27=5)),"ZONA RIESGO EXTREMO")))),0)</f>
        <v>0</v>
      </c>
      <c r="P33" s="15">
        <f>IF(AND('VALORACIÓN CON CONTROLES'!F27&gt;0,'VALORACIÓN CON CONTROLES'!G27=0),IF(OR(AND('VALORACIÓN CON CONTROLES'!F27=1,'ANALISIS DE RIESGOS'!F27=1),AND('VALORACIÓN CON CONTROLES'!F27=2,'ANALISIS DE RIESGOS'!F27=1),AND('VALORACIÓN CON CONTROLES'!F27=3,'ANALISIS DE RIESGOS'!F27=1),AND('VALORACIÓN CON CONTROLES'!F27=1,'ANALISIS DE RIESGOS'!F27=2),AND('VALORACIÓN CON CONTROLES'!F27=2,'ANALISIS DE RIESGOS'!F27=2)),"ZONA RIESGO BAJA",IF(OR(AND('VALORACIÓN CON CONTROLES'!F27=4,'ANALISIS DE RIESGOS'!F27=1),AND('VALORACIÓN CON CONTROLES'!F27=3,'ANALISIS DE RIESGOS'!F27=2),AND('VALORACIÓN CON CONTROLES'!F27=2,'ANALISIS DE RIESGOS'!F27=3),AND('VALORACIÓN CON CONTROLES'!F27=1,'ANALISIS DE RIESGOS'!F27=3)),"ZONA RIESGO MODERADO",IF(OR(AND('VALORACIÓN CON CONTROLES'!F27=5,'ANALISIS DE RIESGOS'!F27=1),AND('VALORACIÓN CON CONTROLES'!F27=5,'ANALISIS DE RIESGOS'!F27=2),AND('VALORACIÓN CON CONTROLES'!F27=4,'ANALISIS DE RIESGOS'!F27=2),AND('VALORACIÓN CON CONTROLES'!F27=4,'ANALISIS DE RIESGOS'!F27=3),AND('VALORACIÓN CON CONTROLES'!F27=3,'ANALISIS DE RIESGOS'!F27=3),AND('VALORACIÓN CON CONTROLES'!F27=2,'ANALISIS DE RIESGOS'!F27=4),AND('VALORACIÓN CON CONTROLES'!F27=1,'ANALISIS DE RIESGOS'!F27=4),AND('VALORACIÓN CON CONTROLES'!F27=1,'ANALISIS DE RIESGOS'!F27=5)),"ZONA RIESGO ALTO",IF(OR(AND('VALORACIÓN CON CONTROLES'!F27=5,'ANALISIS DE RIESGOS'!F27=3),AND('VALORACIÓN CON CONTROLES'!F27=5,'ANALISIS DE RIESGOS'!F27=4),AND('VALORACIÓN CON CONTROLES'!F27=5,'ANALISIS DE RIESGOS'!F27=5),AND('VALORACIÓN CON CONTROLES'!F27=4,'ANALISIS DE RIESGOS'!F27=4),AND('VALORACIÓN CON CONTROLES'!F27=4,'ANALISIS DE RIESGOS'!F27=5),AND('VALORACIÓN CON CONTROLES'!F27=3,'ANALISIS DE RIESGOS'!F27=4),AND('VALORACIÓN CON CONTROLES'!F27=3,'ANALISIS DE RIESGOS'!F27=5),AND('VALORACIÓN CON CONTROLES'!F27=2,'ANALISIS DE RIESGOS'!F27=5)),"ZONA RIESGO EXTREMO")))),0)</f>
        <v>0</v>
      </c>
      <c r="Q33" s="71" t="str">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ZONA RIESGO BAJA</v>
      </c>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ht="15.75" thickBot="1" x14ac:dyDescent="0.3">
      <c r="A34" s="15"/>
      <c r="B34" s="15"/>
      <c r="C34" s="15"/>
      <c r="D34" s="15"/>
      <c r="E34" s="15"/>
      <c r="F34" s="15"/>
      <c r="G34" s="15"/>
      <c r="H34" s="15"/>
      <c r="I34" s="15"/>
      <c r="J34" s="15"/>
      <c r="K34" s="30">
        <v>24</v>
      </c>
      <c r="L34" s="15"/>
      <c r="M34" s="73">
        <v>20</v>
      </c>
      <c r="N34" s="73">
        <f>IF(AND('VALORACIÓN CON CONTROLES'!F28=0,'VALORACIÓN CON CONTROLES'!G28=0),'ANALISIS DE RIESGOS'!H28,0)</f>
        <v>0</v>
      </c>
      <c r="O34" s="15">
        <f>IF(AND('VALORACIÓN CON CONTROLES'!F28=0,'VALORACIÓN CON CONTROLES'!G28&gt;0),IF(OR(AND('ANALISIS DE RIESGOS'!E28=1,'VALORACIÓN CON CONTROLES'!G28=1),AND('ANALISIS DE RIESGOS'!E28=2,'VALORACIÓN CON CONTROLES'!G28=1),AND('ANALISIS DE RIESGOS'!E28=3,'VALORACIÓN CON CONTROLES'!G28=1),AND('ANALISIS DE RIESGOS'!E28=1,'VALORACIÓN CON CONTROLES'!G28=2),AND('ANALISIS DE RIESGOS'!E28=2,'VALORACIÓN CON CONTROLES'!G28=2)),"ZONA RIESGO BAJA",IF(OR(AND('ANALISIS DE RIESGOS'!E28=4,'VALORACIÓN CON CONTROLES'!G28=1),AND('ANALISIS DE RIESGOS'!E28=3,'VALORACIÓN CON CONTROLES'!G28=2),AND('ANALISIS DE RIESGOS'!E28=2,'VALORACIÓN CON CONTROLES'!G28=3),AND('ANALISIS DE RIESGOS'!E28=1,'VALORACIÓN CON CONTROLES'!G28=3)),"ZONA RIESGO MODERADO",IF(OR(AND('ANALISIS DE RIESGOS'!E28=5,'VALORACIÓN CON CONTROLES'!G28=1),AND('ANALISIS DE RIESGOS'!E28=5,'VALORACIÓN CON CONTROLES'!G28=2),AND('ANALISIS DE RIESGOS'!E28=4,'VALORACIÓN CON CONTROLES'!G28=2),AND('ANALISIS DE RIESGOS'!E28=4,'VALORACIÓN CON CONTROLES'!G28=3),AND('ANALISIS DE RIESGOS'!E28=3,'VALORACIÓN CON CONTROLES'!G28=3),AND('ANALISIS DE RIESGOS'!E28=2,'VALORACIÓN CON CONTROLES'!G28=4),AND('ANALISIS DE RIESGOS'!E28=1,'VALORACIÓN CON CONTROLES'!G28=4),AND('ANALISIS DE RIESGOS'!E28=1,'VALORACIÓN CON CONTROLES'!G28=5)),"ZONA RIESGO ALTO",IF(OR(AND('ANALISIS DE RIESGOS'!E28=5,'VALORACIÓN CON CONTROLES'!G28=3),AND('ANALISIS DE RIESGOS'!E28=5,'VALORACIÓN CON CONTROLES'!G28=4),AND('ANALISIS DE RIESGOS'!E28=5,'VALORACIÓN CON CONTROLES'!G28=5),AND('ANALISIS DE RIESGOS'!E28=4,'VALORACIÓN CON CONTROLES'!G28=4),AND('ANALISIS DE RIESGOS'!E28=4,'VALORACIÓN CON CONTROLES'!G28=5),AND('ANALISIS DE RIESGOS'!E28=3,'VALORACIÓN CON CONTROLES'!G28=4),AND('ANALISIS DE RIESGOS'!E28=3,'VALORACIÓN CON CONTROLES'!G28=5),AND('ANALISIS DE RIESGOS'!E28=2,'VALORACIÓN CON CONTROLES'!G28=5)),"ZONA RIESGO EXTREMO")))),0)</f>
        <v>0</v>
      </c>
      <c r="P34" s="15">
        <f>IF(AND('VALORACIÓN CON CONTROLES'!F28&gt;0,'VALORACIÓN CON CONTROLES'!G28=0),IF(OR(AND('VALORACIÓN CON CONTROLES'!F28=1,'ANALISIS DE RIESGOS'!F28=1),AND('VALORACIÓN CON CONTROLES'!F28=2,'ANALISIS DE RIESGOS'!F28=1),AND('VALORACIÓN CON CONTROLES'!F28=3,'ANALISIS DE RIESGOS'!F28=1),AND('VALORACIÓN CON CONTROLES'!F28=1,'ANALISIS DE RIESGOS'!F28=2),AND('VALORACIÓN CON CONTROLES'!F28=2,'ANALISIS DE RIESGOS'!F28=2)),"ZONA RIESGO BAJA",IF(OR(AND('VALORACIÓN CON CONTROLES'!F28=4,'ANALISIS DE RIESGOS'!F28=1),AND('VALORACIÓN CON CONTROLES'!F28=3,'ANALISIS DE RIESGOS'!F28=2),AND('VALORACIÓN CON CONTROLES'!F28=2,'ANALISIS DE RIESGOS'!F28=3),AND('VALORACIÓN CON CONTROLES'!F28=1,'ANALISIS DE RIESGOS'!F28=3)),"ZONA RIESGO MODERADO",IF(OR(AND('VALORACIÓN CON CONTROLES'!F28=5,'ANALISIS DE RIESGOS'!F28=1),AND('VALORACIÓN CON CONTROLES'!F28=5,'ANALISIS DE RIESGOS'!F28=2),AND('VALORACIÓN CON CONTROLES'!F28=4,'ANALISIS DE RIESGOS'!F28=2),AND('VALORACIÓN CON CONTROLES'!F28=4,'ANALISIS DE RIESGOS'!F28=3),AND('VALORACIÓN CON CONTROLES'!F28=3,'ANALISIS DE RIESGOS'!F28=3),AND('VALORACIÓN CON CONTROLES'!F28=2,'ANALISIS DE RIESGOS'!F28=4),AND('VALORACIÓN CON CONTROLES'!F28=1,'ANALISIS DE RIESGOS'!F28=4),AND('VALORACIÓN CON CONTROLES'!F28=1,'ANALISIS DE RIESGOS'!F28=5)),"ZONA RIESGO ALTO",IF(OR(AND('VALORACIÓN CON CONTROLES'!F28=5,'ANALISIS DE RIESGOS'!F28=3),AND('VALORACIÓN CON CONTROLES'!F28=5,'ANALISIS DE RIESGOS'!F28=4),AND('VALORACIÓN CON CONTROLES'!F28=5,'ANALISIS DE RIESGOS'!F28=5),AND('VALORACIÓN CON CONTROLES'!F28=4,'ANALISIS DE RIESGOS'!F28=4),AND('VALORACIÓN CON CONTROLES'!F28=4,'ANALISIS DE RIESGOS'!F28=5),AND('VALORACIÓN CON CONTROLES'!F28=3,'ANALISIS DE RIESGOS'!F28=4),AND('VALORACIÓN CON CONTROLES'!F28=3,'ANALISIS DE RIESGOS'!F28=5),AND('VALORACIÓN CON CONTROLES'!F28=2,'ANALISIS DE RIESGOS'!F28=5)),"ZONA RIESGO EXTREMO")))),0)</f>
        <v>0</v>
      </c>
      <c r="Q34" s="71" t="str">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ZONA RIESGO BAJA</v>
      </c>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ht="15.75" thickBot="1" x14ac:dyDescent="0.3">
      <c r="A35" s="15"/>
      <c r="B35" s="15"/>
      <c r="C35" s="15"/>
      <c r="D35" s="15"/>
      <c r="E35" s="15"/>
      <c r="F35" s="15"/>
      <c r="G35" s="15"/>
      <c r="H35" s="15"/>
      <c r="I35" s="15"/>
      <c r="J35" s="15"/>
      <c r="K35" s="30">
        <v>25</v>
      </c>
      <c r="L35" s="15"/>
      <c r="M35" s="73">
        <v>21</v>
      </c>
      <c r="N35" s="73">
        <f>IF(AND('VALORACIÓN CON CONTROLES'!F29=0,'VALORACIÓN CON CONTROLES'!G29=0),'ANALISIS DE RIESGOS'!H29,0)</f>
        <v>0</v>
      </c>
      <c r="O35" s="15">
        <f>IF(AND('VALORACIÓN CON CONTROLES'!F29=0,'VALORACIÓN CON CONTROLES'!G29&gt;0),IF(OR(AND('ANALISIS DE RIESGOS'!E29=1,'VALORACIÓN CON CONTROLES'!G29=1),AND('ANALISIS DE RIESGOS'!E29=2,'VALORACIÓN CON CONTROLES'!G29=1),AND('ANALISIS DE RIESGOS'!E29=3,'VALORACIÓN CON CONTROLES'!G29=1),AND('ANALISIS DE RIESGOS'!E29=1,'VALORACIÓN CON CONTROLES'!G29=2),AND('ANALISIS DE RIESGOS'!E29=2,'VALORACIÓN CON CONTROLES'!G29=2)),"ZONA RIESGO BAJA",IF(OR(AND('ANALISIS DE RIESGOS'!E29=4,'VALORACIÓN CON CONTROLES'!G29=1),AND('ANALISIS DE RIESGOS'!E29=3,'VALORACIÓN CON CONTROLES'!G29=2),AND('ANALISIS DE RIESGOS'!E29=2,'VALORACIÓN CON CONTROLES'!G29=3),AND('ANALISIS DE RIESGOS'!E29=1,'VALORACIÓN CON CONTROLES'!G29=3)),"ZONA RIESGO MODERADO",IF(OR(AND('ANALISIS DE RIESGOS'!E29=5,'VALORACIÓN CON CONTROLES'!G29=1),AND('ANALISIS DE RIESGOS'!E29=5,'VALORACIÓN CON CONTROLES'!G29=2),AND('ANALISIS DE RIESGOS'!E29=4,'VALORACIÓN CON CONTROLES'!G29=2),AND('ANALISIS DE RIESGOS'!E29=4,'VALORACIÓN CON CONTROLES'!G29=3),AND('ANALISIS DE RIESGOS'!E29=3,'VALORACIÓN CON CONTROLES'!G29=3),AND('ANALISIS DE RIESGOS'!E29=2,'VALORACIÓN CON CONTROLES'!G29=4),AND('ANALISIS DE RIESGOS'!E29=1,'VALORACIÓN CON CONTROLES'!G29=4),AND('ANALISIS DE RIESGOS'!E29=1,'VALORACIÓN CON CONTROLES'!G29=5)),"ZONA RIESGO ALTO",IF(OR(AND('ANALISIS DE RIESGOS'!E29=5,'VALORACIÓN CON CONTROLES'!G29=3),AND('ANALISIS DE RIESGOS'!E29=5,'VALORACIÓN CON CONTROLES'!G29=4),AND('ANALISIS DE RIESGOS'!E29=5,'VALORACIÓN CON CONTROLES'!G29=5),AND('ANALISIS DE RIESGOS'!E29=4,'VALORACIÓN CON CONTROLES'!G29=4),AND('ANALISIS DE RIESGOS'!E29=4,'VALORACIÓN CON CONTROLES'!G29=5),AND('ANALISIS DE RIESGOS'!E29=3,'VALORACIÓN CON CONTROLES'!G29=4),AND('ANALISIS DE RIESGOS'!E29=3,'VALORACIÓN CON CONTROLES'!G29=5),AND('ANALISIS DE RIESGOS'!E29=2,'VALORACIÓN CON CONTROLES'!G29=5)),"ZONA RIESGO EXTREMO")))),0)</f>
        <v>0</v>
      </c>
      <c r="P35" s="15">
        <f>IF(AND('VALORACIÓN CON CONTROLES'!F29&gt;0,'VALORACIÓN CON CONTROLES'!G29=0),IF(OR(AND('VALORACIÓN CON CONTROLES'!F29=1,'ANALISIS DE RIESGOS'!F29=1),AND('VALORACIÓN CON CONTROLES'!F29=2,'ANALISIS DE RIESGOS'!F29=1),AND('VALORACIÓN CON CONTROLES'!F29=3,'ANALISIS DE RIESGOS'!F29=1),AND('VALORACIÓN CON CONTROLES'!F29=1,'ANALISIS DE RIESGOS'!F29=2),AND('VALORACIÓN CON CONTROLES'!F29=2,'ANALISIS DE RIESGOS'!F29=2)),"ZONA RIESGO BAJA",IF(OR(AND('VALORACIÓN CON CONTROLES'!F29=4,'ANALISIS DE RIESGOS'!F29=1),AND('VALORACIÓN CON CONTROLES'!F29=3,'ANALISIS DE RIESGOS'!F29=2),AND('VALORACIÓN CON CONTROLES'!F29=2,'ANALISIS DE RIESGOS'!F29=3),AND('VALORACIÓN CON CONTROLES'!F29=1,'ANALISIS DE RIESGOS'!F29=3)),"ZONA RIESGO MODERADO",IF(OR(AND('VALORACIÓN CON CONTROLES'!F29=5,'ANALISIS DE RIESGOS'!F29=1),AND('VALORACIÓN CON CONTROLES'!F29=5,'ANALISIS DE RIESGOS'!F29=2),AND('VALORACIÓN CON CONTROLES'!F29=4,'ANALISIS DE RIESGOS'!F29=2),AND('VALORACIÓN CON CONTROLES'!F29=4,'ANALISIS DE RIESGOS'!F29=3),AND('VALORACIÓN CON CONTROLES'!F29=3,'ANALISIS DE RIESGOS'!F29=3),AND('VALORACIÓN CON CONTROLES'!F29=2,'ANALISIS DE RIESGOS'!F29=4),AND('VALORACIÓN CON CONTROLES'!F29=1,'ANALISIS DE RIESGOS'!F29=4),AND('VALORACIÓN CON CONTROLES'!F29=1,'ANALISIS DE RIESGOS'!F29=5)),"ZONA RIESGO ALTO",IF(OR(AND('VALORACIÓN CON CONTROLES'!F29=5,'ANALISIS DE RIESGOS'!F29=3),AND('VALORACIÓN CON CONTROLES'!F29=5,'ANALISIS DE RIESGOS'!F29=4),AND('VALORACIÓN CON CONTROLES'!F29=5,'ANALISIS DE RIESGOS'!F29=5),AND('VALORACIÓN CON CONTROLES'!F29=4,'ANALISIS DE RIESGOS'!F29=4),AND('VALORACIÓN CON CONTROLES'!F29=4,'ANALISIS DE RIESGOS'!F29=5),AND('VALORACIÓN CON CONTROLES'!F29=3,'ANALISIS DE RIESGOS'!F29=4),AND('VALORACIÓN CON CONTROLES'!F29=3,'ANALISIS DE RIESGOS'!F29=5),AND('VALORACIÓN CON CONTROLES'!F29=2,'ANALISIS DE RIESGOS'!F29=5)),"ZONA RIESGO EXTREMO")))),0)</f>
        <v>0</v>
      </c>
      <c r="Q35" s="71" t="str">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ZONA RIESGO BAJA</v>
      </c>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ht="15.75" thickBot="1" x14ac:dyDescent="0.3">
      <c r="A36" s="15"/>
      <c r="B36" s="15"/>
      <c r="C36" s="15"/>
      <c r="D36" s="15"/>
      <c r="E36" s="15"/>
      <c r="F36" s="15"/>
      <c r="G36" s="15"/>
      <c r="H36" s="15"/>
      <c r="I36" s="15"/>
      <c r="J36" s="15"/>
      <c r="K36" s="30">
        <v>26</v>
      </c>
      <c r="L36" s="15"/>
      <c r="M36" s="73">
        <v>22</v>
      </c>
      <c r="N36" s="73">
        <f>IF(AND('VALORACIÓN CON CONTROLES'!F30=0,'VALORACIÓN CON CONTROLES'!G30=0),'ANALISIS DE RIESGOS'!H30,0)</f>
        <v>0</v>
      </c>
      <c r="O36" s="15">
        <f>IF(AND('VALORACIÓN CON CONTROLES'!F30=0,'VALORACIÓN CON CONTROLES'!G30&gt;0),IF(OR(AND('ANALISIS DE RIESGOS'!E30=1,'VALORACIÓN CON CONTROLES'!G30=1),AND('ANALISIS DE RIESGOS'!E30=2,'VALORACIÓN CON CONTROLES'!G30=1),AND('ANALISIS DE RIESGOS'!E30=3,'VALORACIÓN CON CONTROLES'!G30=1),AND('ANALISIS DE RIESGOS'!E30=1,'VALORACIÓN CON CONTROLES'!G30=2),AND('ANALISIS DE RIESGOS'!E30=2,'VALORACIÓN CON CONTROLES'!G30=2)),"ZONA RIESGO BAJA",IF(OR(AND('ANALISIS DE RIESGOS'!E30=4,'VALORACIÓN CON CONTROLES'!G30=1),AND('ANALISIS DE RIESGOS'!E30=3,'VALORACIÓN CON CONTROLES'!G30=2),AND('ANALISIS DE RIESGOS'!E30=2,'VALORACIÓN CON CONTROLES'!G30=3),AND('ANALISIS DE RIESGOS'!E30=1,'VALORACIÓN CON CONTROLES'!G30=3)),"ZONA RIESGO MODERADO",IF(OR(AND('ANALISIS DE RIESGOS'!E30=5,'VALORACIÓN CON CONTROLES'!G30=1),AND('ANALISIS DE RIESGOS'!E30=5,'VALORACIÓN CON CONTROLES'!G30=2),AND('ANALISIS DE RIESGOS'!E30=4,'VALORACIÓN CON CONTROLES'!G30=2),AND('ANALISIS DE RIESGOS'!E30=4,'VALORACIÓN CON CONTROLES'!G30=3),AND('ANALISIS DE RIESGOS'!E30=3,'VALORACIÓN CON CONTROLES'!G30=3),AND('ANALISIS DE RIESGOS'!E30=2,'VALORACIÓN CON CONTROLES'!G30=4),AND('ANALISIS DE RIESGOS'!E30=1,'VALORACIÓN CON CONTROLES'!G30=4),AND('ANALISIS DE RIESGOS'!E30=1,'VALORACIÓN CON CONTROLES'!G30=5)),"ZONA RIESGO ALTO",IF(OR(AND('ANALISIS DE RIESGOS'!E30=5,'VALORACIÓN CON CONTROLES'!G30=3),AND('ANALISIS DE RIESGOS'!E30=5,'VALORACIÓN CON CONTROLES'!G30=4),AND('ANALISIS DE RIESGOS'!E30=5,'VALORACIÓN CON CONTROLES'!G30=5),AND('ANALISIS DE RIESGOS'!E30=4,'VALORACIÓN CON CONTROLES'!G30=4),AND('ANALISIS DE RIESGOS'!E30=4,'VALORACIÓN CON CONTROLES'!G30=5),AND('ANALISIS DE RIESGOS'!E30=3,'VALORACIÓN CON CONTROLES'!G30=4),AND('ANALISIS DE RIESGOS'!E30=3,'VALORACIÓN CON CONTROLES'!G30=5),AND('ANALISIS DE RIESGOS'!E30=2,'VALORACIÓN CON CONTROLES'!G30=5)),"ZONA RIESGO EXTREMO")))),0)</f>
        <v>0</v>
      </c>
      <c r="P36" s="15">
        <f>IF(AND('VALORACIÓN CON CONTROLES'!F30&gt;0,'VALORACIÓN CON CONTROLES'!G30=0),IF(OR(AND('VALORACIÓN CON CONTROLES'!F30=1,'ANALISIS DE RIESGOS'!F30=1),AND('VALORACIÓN CON CONTROLES'!F30=2,'ANALISIS DE RIESGOS'!F30=1),AND('VALORACIÓN CON CONTROLES'!F30=3,'ANALISIS DE RIESGOS'!F30=1),AND('VALORACIÓN CON CONTROLES'!F30=1,'ANALISIS DE RIESGOS'!F30=2),AND('VALORACIÓN CON CONTROLES'!F30=2,'ANALISIS DE RIESGOS'!F30=2)),"ZONA RIESGO BAJA",IF(OR(AND('VALORACIÓN CON CONTROLES'!F30=4,'ANALISIS DE RIESGOS'!F30=1),AND('VALORACIÓN CON CONTROLES'!F30=3,'ANALISIS DE RIESGOS'!F30=2),AND('VALORACIÓN CON CONTROLES'!F30=2,'ANALISIS DE RIESGOS'!F30=3),AND('VALORACIÓN CON CONTROLES'!F30=1,'ANALISIS DE RIESGOS'!F30=3)),"ZONA RIESGO MODERADO",IF(OR(AND('VALORACIÓN CON CONTROLES'!F30=5,'ANALISIS DE RIESGOS'!F30=1),AND('VALORACIÓN CON CONTROLES'!F30=5,'ANALISIS DE RIESGOS'!F30=2),AND('VALORACIÓN CON CONTROLES'!F30=4,'ANALISIS DE RIESGOS'!F30=2),AND('VALORACIÓN CON CONTROLES'!F30=4,'ANALISIS DE RIESGOS'!F30=3),AND('VALORACIÓN CON CONTROLES'!F30=3,'ANALISIS DE RIESGOS'!F30=3),AND('VALORACIÓN CON CONTROLES'!F30=2,'ANALISIS DE RIESGOS'!F30=4),AND('VALORACIÓN CON CONTROLES'!F30=1,'ANALISIS DE RIESGOS'!F30=4),AND('VALORACIÓN CON CONTROLES'!F30=1,'ANALISIS DE RIESGOS'!F30=5)),"ZONA RIESGO ALTO",IF(OR(AND('VALORACIÓN CON CONTROLES'!F30=5,'ANALISIS DE RIESGOS'!F30=3),AND('VALORACIÓN CON CONTROLES'!F30=5,'ANALISIS DE RIESGOS'!F30=4),AND('VALORACIÓN CON CONTROLES'!F30=5,'ANALISIS DE RIESGOS'!F30=5),AND('VALORACIÓN CON CONTROLES'!F30=4,'ANALISIS DE RIESGOS'!F30=4),AND('VALORACIÓN CON CONTROLES'!F30=4,'ANALISIS DE RIESGOS'!F30=5),AND('VALORACIÓN CON CONTROLES'!F30=3,'ANALISIS DE RIESGOS'!F30=4),AND('VALORACIÓN CON CONTROLES'!F30=3,'ANALISIS DE RIESGOS'!F30=5),AND('VALORACIÓN CON CONTROLES'!F30=2,'ANALISIS DE RIESGOS'!F30=5)),"ZONA RIESGO EXTREMO")))),0)</f>
        <v>0</v>
      </c>
      <c r="Q36" s="71" t="str">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ZONA RIESGO BAJA</v>
      </c>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ht="15.75" thickBot="1" x14ac:dyDescent="0.3">
      <c r="A37" s="15"/>
      <c r="B37" s="15"/>
      <c r="C37" s="15"/>
      <c r="D37" s="15"/>
      <c r="E37" s="15"/>
      <c r="F37" s="15"/>
      <c r="G37" s="15"/>
      <c r="H37" s="15"/>
      <c r="I37" s="15"/>
      <c r="J37" s="15"/>
      <c r="K37" s="30">
        <v>27</v>
      </c>
      <c r="L37" s="15"/>
      <c r="M37" s="73">
        <v>23</v>
      </c>
      <c r="N37" s="73">
        <f>IF(AND('VALORACIÓN CON CONTROLES'!F31=0,'VALORACIÓN CON CONTROLES'!G31=0),'ANALISIS DE RIESGOS'!H31,0)</f>
        <v>0</v>
      </c>
      <c r="O37" s="15">
        <f>IF(AND('VALORACIÓN CON CONTROLES'!F31=0,'VALORACIÓN CON CONTROLES'!G31&gt;0),IF(OR(AND('ANALISIS DE RIESGOS'!E31=1,'VALORACIÓN CON CONTROLES'!G31=1),AND('ANALISIS DE RIESGOS'!E31=2,'VALORACIÓN CON CONTROLES'!G31=1),AND('ANALISIS DE RIESGOS'!E31=3,'VALORACIÓN CON CONTROLES'!G31=1),AND('ANALISIS DE RIESGOS'!E31=1,'VALORACIÓN CON CONTROLES'!G31=2),AND('ANALISIS DE RIESGOS'!E31=2,'VALORACIÓN CON CONTROLES'!G31=2)),"ZONA RIESGO BAJA",IF(OR(AND('ANALISIS DE RIESGOS'!E31=4,'VALORACIÓN CON CONTROLES'!G31=1),AND('ANALISIS DE RIESGOS'!E31=3,'VALORACIÓN CON CONTROLES'!G31=2),AND('ANALISIS DE RIESGOS'!E31=2,'VALORACIÓN CON CONTROLES'!G31=3),AND('ANALISIS DE RIESGOS'!E31=1,'VALORACIÓN CON CONTROLES'!G31=3)),"ZONA RIESGO MODERADO",IF(OR(AND('ANALISIS DE RIESGOS'!E31=5,'VALORACIÓN CON CONTROLES'!G31=1),AND('ANALISIS DE RIESGOS'!E31=5,'VALORACIÓN CON CONTROLES'!G31=2),AND('ANALISIS DE RIESGOS'!E31=4,'VALORACIÓN CON CONTROLES'!G31=2),AND('ANALISIS DE RIESGOS'!E31=4,'VALORACIÓN CON CONTROLES'!G31=3),AND('ANALISIS DE RIESGOS'!E31=3,'VALORACIÓN CON CONTROLES'!G31=3),AND('ANALISIS DE RIESGOS'!E31=2,'VALORACIÓN CON CONTROLES'!G31=4),AND('ANALISIS DE RIESGOS'!E31=1,'VALORACIÓN CON CONTROLES'!G31=4),AND('ANALISIS DE RIESGOS'!E31=1,'VALORACIÓN CON CONTROLES'!G31=5)),"ZONA RIESGO ALTO",IF(OR(AND('ANALISIS DE RIESGOS'!E31=5,'VALORACIÓN CON CONTROLES'!G31=3),AND('ANALISIS DE RIESGOS'!E31=5,'VALORACIÓN CON CONTROLES'!G31=4),AND('ANALISIS DE RIESGOS'!E31=5,'VALORACIÓN CON CONTROLES'!G31=5),AND('ANALISIS DE RIESGOS'!E31=4,'VALORACIÓN CON CONTROLES'!G31=4),AND('ANALISIS DE RIESGOS'!E31=4,'VALORACIÓN CON CONTROLES'!G31=5),AND('ANALISIS DE RIESGOS'!E31=3,'VALORACIÓN CON CONTROLES'!G31=4),AND('ANALISIS DE RIESGOS'!E31=3,'VALORACIÓN CON CONTROLES'!G31=5),AND('ANALISIS DE RIESGOS'!E31=2,'VALORACIÓN CON CONTROLES'!G31=5)),"ZONA RIESGO EXTREMO")))),0)</f>
        <v>0</v>
      </c>
      <c r="P37" s="15">
        <f>IF(AND('VALORACIÓN CON CONTROLES'!F31&gt;0,'VALORACIÓN CON CONTROLES'!G31=0),IF(OR(AND('VALORACIÓN CON CONTROLES'!F31=1,'ANALISIS DE RIESGOS'!F31=1),AND('VALORACIÓN CON CONTROLES'!F31=2,'ANALISIS DE RIESGOS'!F31=1),AND('VALORACIÓN CON CONTROLES'!F31=3,'ANALISIS DE RIESGOS'!F31=1),AND('VALORACIÓN CON CONTROLES'!F31=1,'ANALISIS DE RIESGOS'!F31=2),AND('VALORACIÓN CON CONTROLES'!F31=2,'ANALISIS DE RIESGOS'!F31=2)),"ZONA RIESGO BAJA",IF(OR(AND('VALORACIÓN CON CONTROLES'!F31=4,'ANALISIS DE RIESGOS'!F31=1),AND('VALORACIÓN CON CONTROLES'!F31=3,'ANALISIS DE RIESGOS'!F31=2),AND('VALORACIÓN CON CONTROLES'!F31=2,'ANALISIS DE RIESGOS'!F31=3),AND('VALORACIÓN CON CONTROLES'!F31=1,'ANALISIS DE RIESGOS'!F31=3)),"ZONA RIESGO MODERADO",IF(OR(AND('VALORACIÓN CON CONTROLES'!F31=5,'ANALISIS DE RIESGOS'!F31=1),AND('VALORACIÓN CON CONTROLES'!F31=5,'ANALISIS DE RIESGOS'!F31=2),AND('VALORACIÓN CON CONTROLES'!F31=4,'ANALISIS DE RIESGOS'!F31=2),AND('VALORACIÓN CON CONTROLES'!F31=4,'ANALISIS DE RIESGOS'!F31=3),AND('VALORACIÓN CON CONTROLES'!F31=3,'ANALISIS DE RIESGOS'!F31=3),AND('VALORACIÓN CON CONTROLES'!F31=2,'ANALISIS DE RIESGOS'!F31=4),AND('VALORACIÓN CON CONTROLES'!F31=1,'ANALISIS DE RIESGOS'!F31=4),AND('VALORACIÓN CON CONTROLES'!F31=1,'ANALISIS DE RIESGOS'!F31=5)),"ZONA RIESGO ALTO",IF(OR(AND('VALORACIÓN CON CONTROLES'!F31=5,'ANALISIS DE RIESGOS'!F31=3),AND('VALORACIÓN CON CONTROLES'!F31=5,'ANALISIS DE RIESGOS'!F31=4),AND('VALORACIÓN CON CONTROLES'!F31=5,'ANALISIS DE RIESGOS'!F31=5),AND('VALORACIÓN CON CONTROLES'!F31=4,'ANALISIS DE RIESGOS'!F31=4),AND('VALORACIÓN CON CONTROLES'!F31=4,'ANALISIS DE RIESGOS'!F31=5),AND('VALORACIÓN CON CONTROLES'!F31=3,'ANALISIS DE RIESGOS'!F31=4),AND('VALORACIÓN CON CONTROLES'!F31=3,'ANALISIS DE RIESGOS'!F31=5),AND('VALORACIÓN CON CONTROLES'!F31=2,'ANALISIS DE RIESGOS'!F31=5)),"ZONA RIESGO EXTREMO")))),0)</f>
        <v>0</v>
      </c>
      <c r="Q37" s="71" t="str">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ZONA RIESGO BAJA</v>
      </c>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ht="15.75" thickBot="1" x14ac:dyDescent="0.3">
      <c r="A38" s="15"/>
      <c r="B38" s="15"/>
      <c r="C38" s="15"/>
      <c r="D38" s="15"/>
      <c r="E38" s="15"/>
      <c r="F38" s="15"/>
      <c r="G38" s="15"/>
      <c r="H38" s="15"/>
      <c r="I38" s="15"/>
      <c r="J38" s="15"/>
      <c r="K38" s="30">
        <v>28</v>
      </c>
      <c r="L38" s="15"/>
      <c r="M38" s="73">
        <v>24</v>
      </c>
      <c r="N38" s="73">
        <f>IF(AND('VALORACIÓN CON CONTROLES'!F32=0,'VALORACIÓN CON CONTROLES'!G32=0),'ANALISIS DE RIESGOS'!H32,0)</f>
        <v>0</v>
      </c>
      <c r="O38" s="15">
        <f>IF(AND('VALORACIÓN CON CONTROLES'!F32=0,'VALORACIÓN CON CONTROLES'!G32&gt;0),IF(OR(AND('ANALISIS DE RIESGOS'!E32=1,'VALORACIÓN CON CONTROLES'!G32=1),AND('ANALISIS DE RIESGOS'!E32=2,'VALORACIÓN CON CONTROLES'!G32=1),AND('ANALISIS DE RIESGOS'!E32=3,'VALORACIÓN CON CONTROLES'!G32=1),AND('ANALISIS DE RIESGOS'!E32=1,'VALORACIÓN CON CONTROLES'!G32=2),AND('ANALISIS DE RIESGOS'!E32=2,'VALORACIÓN CON CONTROLES'!G32=2)),"ZONA RIESGO BAJA",IF(OR(AND('ANALISIS DE RIESGOS'!E32=4,'VALORACIÓN CON CONTROLES'!G32=1),AND('ANALISIS DE RIESGOS'!E32=3,'VALORACIÓN CON CONTROLES'!G32=2),AND('ANALISIS DE RIESGOS'!E32=2,'VALORACIÓN CON CONTROLES'!G32=3),AND('ANALISIS DE RIESGOS'!E32=1,'VALORACIÓN CON CONTROLES'!G32=3)),"ZONA RIESGO MODERADO",IF(OR(AND('ANALISIS DE RIESGOS'!E32=5,'VALORACIÓN CON CONTROLES'!G32=1),AND('ANALISIS DE RIESGOS'!E32=5,'VALORACIÓN CON CONTROLES'!G32=2),AND('ANALISIS DE RIESGOS'!E32=4,'VALORACIÓN CON CONTROLES'!G32=2),AND('ANALISIS DE RIESGOS'!E32=4,'VALORACIÓN CON CONTROLES'!G32=3),AND('ANALISIS DE RIESGOS'!E32=3,'VALORACIÓN CON CONTROLES'!G32=3),AND('ANALISIS DE RIESGOS'!E32=2,'VALORACIÓN CON CONTROLES'!G32=4),AND('ANALISIS DE RIESGOS'!E32=1,'VALORACIÓN CON CONTROLES'!G32=4),AND('ANALISIS DE RIESGOS'!E32=1,'VALORACIÓN CON CONTROLES'!G32=5)),"ZONA RIESGO ALTO",IF(OR(AND('ANALISIS DE RIESGOS'!E32=5,'VALORACIÓN CON CONTROLES'!G32=3),AND('ANALISIS DE RIESGOS'!E32=5,'VALORACIÓN CON CONTROLES'!G32=4),AND('ANALISIS DE RIESGOS'!E32=5,'VALORACIÓN CON CONTROLES'!G32=5),AND('ANALISIS DE RIESGOS'!E32=4,'VALORACIÓN CON CONTROLES'!G32=4),AND('ANALISIS DE RIESGOS'!E32=4,'VALORACIÓN CON CONTROLES'!G32=5),AND('ANALISIS DE RIESGOS'!E32=3,'VALORACIÓN CON CONTROLES'!G32=4),AND('ANALISIS DE RIESGOS'!E32=3,'VALORACIÓN CON CONTROLES'!G32=5),AND('ANALISIS DE RIESGOS'!E32=2,'VALORACIÓN CON CONTROLES'!G32=5)),"ZONA RIESGO EXTREMO")))),0)</f>
        <v>0</v>
      </c>
      <c r="P38" s="15">
        <f>IF(AND('VALORACIÓN CON CONTROLES'!F32&gt;0,'VALORACIÓN CON CONTROLES'!G32=0),IF(OR(AND('VALORACIÓN CON CONTROLES'!F32=1,'ANALISIS DE RIESGOS'!F32=1),AND('VALORACIÓN CON CONTROLES'!F32=2,'ANALISIS DE RIESGOS'!F32=1),AND('VALORACIÓN CON CONTROLES'!F32=3,'ANALISIS DE RIESGOS'!F32=1),AND('VALORACIÓN CON CONTROLES'!F32=1,'ANALISIS DE RIESGOS'!F32=2),AND('VALORACIÓN CON CONTROLES'!F32=2,'ANALISIS DE RIESGOS'!F32=2)),"ZONA RIESGO BAJA",IF(OR(AND('VALORACIÓN CON CONTROLES'!F32=4,'ANALISIS DE RIESGOS'!F32=1),AND('VALORACIÓN CON CONTROLES'!F32=3,'ANALISIS DE RIESGOS'!F32=2),AND('VALORACIÓN CON CONTROLES'!F32=2,'ANALISIS DE RIESGOS'!F32=3),AND('VALORACIÓN CON CONTROLES'!F32=1,'ANALISIS DE RIESGOS'!F32=3)),"ZONA RIESGO MODERADO",IF(OR(AND('VALORACIÓN CON CONTROLES'!F32=5,'ANALISIS DE RIESGOS'!F32=1),AND('VALORACIÓN CON CONTROLES'!F32=5,'ANALISIS DE RIESGOS'!F32=2),AND('VALORACIÓN CON CONTROLES'!F32=4,'ANALISIS DE RIESGOS'!F32=2),AND('VALORACIÓN CON CONTROLES'!F32=4,'ANALISIS DE RIESGOS'!F32=3),AND('VALORACIÓN CON CONTROLES'!F32=3,'ANALISIS DE RIESGOS'!F32=3),AND('VALORACIÓN CON CONTROLES'!F32=2,'ANALISIS DE RIESGOS'!F32=4),AND('VALORACIÓN CON CONTROLES'!F32=1,'ANALISIS DE RIESGOS'!F32=4),AND('VALORACIÓN CON CONTROLES'!F32=1,'ANALISIS DE RIESGOS'!F32=5)),"ZONA RIESGO ALTO",IF(OR(AND('VALORACIÓN CON CONTROLES'!F32=5,'ANALISIS DE RIESGOS'!F32=3),AND('VALORACIÓN CON CONTROLES'!F32=5,'ANALISIS DE RIESGOS'!F32=4),AND('VALORACIÓN CON CONTROLES'!F32=5,'ANALISIS DE RIESGOS'!F32=5),AND('VALORACIÓN CON CONTROLES'!F32=4,'ANALISIS DE RIESGOS'!F32=4),AND('VALORACIÓN CON CONTROLES'!F32=4,'ANALISIS DE RIESGOS'!F32=5),AND('VALORACIÓN CON CONTROLES'!F32=3,'ANALISIS DE RIESGOS'!F32=4),AND('VALORACIÓN CON CONTROLES'!F32=3,'ANALISIS DE RIESGOS'!F32=5),AND('VALORACIÓN CON CONTROLES'!F32=2,'ANALISIS DE RIESGOS'!F32=5)),"ZONA RIESGO EXTREMO")))),0)</f>
        <v>0</v>
      </c>
      <c r="Q38" s="71" t="str">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ZONA RIESGO MODERADO</v>
      </c>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ht="15.75" thickBot="1" x14ac:dyDescent="0.3">
      <c r="A39" s="15"/>
      <c r="B39" s="15"/>
      <c r="C39" s="15"/>
      <c r="D39" s="15"/>
      <c r="E39" s="15"/>
      <c r="F39" s="15"/>
      <c r="G39" s="15"/>
      <c r="H39" s="15"/>
      <c r="I39" s="15"/>
      <c r="J39" s="15"/>
      <c r="K39" s="30">
        <v>29</v>
      </c>
      <c r="L39" s="15"/>
      <c r="M39" s="73">
        <v>25</v>
      </c>
      <c r="N39" s="73">
        <f>IF(AND('VALORACIÓN CON CONTROLES'!F33=0,'VALORACIÓN CON CONTROLES'!G33=0),'ANALISIS DE RIESGOS'!H33,0)</f>
        <v>0</v>
      </c>
      <c r="O39" s="15">
        <f>IF(AND('VALORACIÓN CON CONTROLES'!F33=0,'VALORACIÓN CON CONTROLES'!G33&gt;0),IF(OR(AND('ANALISIS DE RIESGOS'!E33=1,'VALORACIÓN CON CONTROLES'!G33=1),AND('ANALISIS DE RIESGOS'!E33=2,'VALORACIÓN CON CONTROLES'!G33=1),AND('ANALISIS DE RIESGOS'!E33=3,'VALORACIÓN CON CONTROLES'!G33=1),AND('ANALISIS DE RIESGOS'!E33=1,'VALORACIÓN CON CONTROLES'!G33=2),AND('ANALISIS DE RIESGOS'!E33=2,'VALORACIÓN CON CONTROLES'!G33=2)),"ZONA RIESGO BAJA",IF(OR(AND('ANALISIS DE RIESGOS'!E33=4,'VALORACIÓN CON CONTROLES'!G33=1),AND('ANALISIS DE RIESGOS'!E33=3,'VALORACIÓN CON CONTROLES'!G33=2),AND('ANALISIS DE RIESGOS'!E33=2,'VALORACIÓN CON CONTROLES'!G33=3),AND('ANALISIS DE RIESGOS'!E33=1,'VALORACIÓN CON CONTROLES'!G33=3)),"ZONA RIESGO MODERADO",IF(OR(AND('ANALISIS DE RIESGOS'!E33=5,'VALORACIÓN CON CONTROLES'!G33=1),AND('ANALISIS DE RIESGOS'!E33=5,'VALORACIÓN CON CONTROLES'!G33=2),AND('ANALISIS DE RIESGOS'!E33=4,'VALORACIÓN CON CONTROLES'!G33=2),AND('ANALISIS DE RIESGOS'!E33=4,'VALORACIÓN CON CONTROLES'!G33=3),AND('ANALISIS DE RIESGOS'!E33=3,'VALORACIÓN CON CONTROLES'!G33=3),AND('ANALISIS DE RIESGOS'!E33=2,'VALORACIÓN CON CONTROLES'!G33=4),AND('ANALISIS DE RIESGOS'!E33=1,'VALORACIÓN CON CONTROLES'!G33=4),AND('ANALISIS DE RIESGOS'!E33=1,'VALORACIÓN CON CONTROLES'!G33=5)),"ZONA RIESGO ALTO",IF(OR(AND('ANALISIS DE RIESGOS'!E33=5,'VALORACIÓN CON CONTROLES'!G33=3),AND('ANALISIS DE RIESGOS'!E33=5,'VALORACIÓN CON CONTROLES'!G33=4),AND('ANALISIS DE RIESGOS'!E33=5,'VALORACIÓN CON CONTROLES'!G33=5),AND('ANALISIS DE RIESGOS'!E33=4,'VALORACIÓN CON CONTROLES'!G33=4),AND('ANALISIS DE RIESGOS'!E33=4,'VALORACIÓN CON CONTROLES'!G33=5),AND('ANALISIS DE RIESGOS'!E33=3,'VALORACIÓN CON CONTROLES'!G33=4),AND('ANALISIS DE RIESGOS'!E33=3,'VALORACIÓN CON CONTROLES'!G33=5),AND('ANALISIS DE RIESGOS'!E33=2,'VALORACIÓN CON CONTROLES'!G33=5)),"ZONA RIESGO EXTREMO")))),0)</f>
        <v>0</v>
      </c>
      <c r="P39" s="15">
        <f>IF(AND('VALORACIÓN CON CONTROLES'!F33&gt;0,'VALORACIÓN CON CONTROLES'!G33=0),IF(OR(AND('VALORACIÓN CON CONTROLES'!F33=1,'ANALISIS DE RIESGOS'!F33=1),AND('VALORACIÓN CON CONTROLES'!F33=2,'ANALISIS DE RIESGOS'!F33=1),AND('VALORACIÓN CON CONTROLES'!F33=3,'ANALISIS DE RIESGOS'!F33=1),AND('VALORACIÓN CON CONTROLES'!F33=1,'ANALISIS DE RIESGOS'!F33=2),AND('VALORACIÓN CON CONTROLES'!F33=2,'ANALISIS DE RIESGOS'!F33=2)),"ZONA RIESGO BAJA",IF(OR(AND('VALORACIÓN CON CONTROLES'!F33=4,'ANALISIS DE RIESGOS'!F33=1),AND('VALORACIÓN CON CONTROLES'!F33=3,'ANALISIS DE RIESGOS'!F33=2),AND('VALORACIÓN CON CONTROLES'!F33=2,'ANALISIS DE RIESGOS'!F33=3),AND('VALORACIÓN CON CONTROLES'!F33=1,'ANALISIS DE RIESGOS'!F33=3)),"ZONA RIESGO MODERADO",IF(OR(AND('VALORACIÓN CON CONTROLES'!F33=5,'ANALISIS DE RIESGOS'!F33=1),AND('VALORACIÓN CON CONTROLES'!F33=5,'ANALISIS DE RIESGOS'!F33=2),AND('VALORACIÓN CON CONTROLES'!F33=4,'ANALISIS DE RIESGOS'!F33=2),AND('VALORACIÓN CON CONTROLES'!F33=4,'ANALISIS DE RIESGOS'!F33=3),AND('VALORACIÓN CON CONTROLES'!F33=3,'ANALISIS DE RIESGOS'!F33=3),AND('VALORACIÓN CON CONTROLES'!F33=2,'ANALISIS DE RIESGOS'!F33=4),AND('VALORACIÓN CON CONTROLES'!F33=1,'ANALISIS DE RIESGOS'!F33=4),AND('VALORACIÓN CON CONTROLES'!F33=1,'ANALISIS DE RIESGOS'!F33=5)),"ZONA RIESGO ALTO",IF(OR(AND('VALORACIÓN CON CONTROLES'!F33=5,'ANALISIS DE RIESGOS'!F33=3),AND('VALORACIÓN CON CONTROLES'!F33=5,'ANALISIS DE RIESGOS'!F33=4),AND('VALORACIÓN CON CONTROLES'!F33=5,'ANALISIS DE RIESGOS'!F33=5),AND('VALORACIÓN CON CONTROLES'!F33=4,'ANALISIS DE RIESGOS'!F33=4),AND('VALORACIÓN CON CONTROLES'!F33=4,'ANALISIS DE RIESGOS'!F33=5),AND('VALORACIÓN CON CONTROLES'!F33=3,'ANALISIS DE RIESGOS'!F33=4),AND('VALORACIÓN CON CONTROLES'!F33=3,'ANALISIS DE RIESGOS'!F33=5),AND('VALORACIÓN CON CONTROLES'!F33=2,'ANALISIS DE RIESGOS'!F33=5)),"ZONA RIESGO EXTREMO")))),0)</f>
        <v>0</v>
      </c>
      <c r="Q39" s="71" t="str">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ZONA RIESGO BAJA</v>
      </c>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ht="15.75" thickBot="1" x14ac:dyDescent="0.3">
      <c r="A40" s="15"/>
      <c r="B40" s="15"/>
      <c r="C40" s="15"/>
      <c r="D40" s="15"/>
      <c r="E40" s="15"/>
      <c r="F40" s="15"/>
      <c r="G40" s="15"/>
      <c r="H40" s="15"/>
      <c r="I40" s="15"/>
      <c r="J40" s="15"/>
      <c r="K40" s="165">
        <v>30</v>
      </c>
      <c r="L40" s="15"/>
      <c r="M40" s="73">
        <v>26</v>
      </c>
      <c r="N40" s="73">
        <f>IF(AND('VALORACIÓN CON CONTROLES'!F34=0,'VALORACIÓN CON CONTROLES'!G34=0),'ANALISIS DE RIESGOS'!H34,0)</f>
        <v>0</v>
      </c>
      <c r="O40" s="15">
        <f>IF(AND('VALORACIÓN CON CONTROLES'!F34=0,'VALORACIÓN CON CONTROLES'!G34&gt;0),IF(OR(AND('ANALISIS DE RIESGOS'!E34=1,'VALORACIÓN CON CONTROLES'!G34=1),AND('ANALISIS DE RIESGOS'!E34=2,'VALORACIÓN CON CONTROLES'!G34=1),AND('ANALISIS DE RIESGOS'!E34=3,'VALORACIÓN CON CONTROLES'!G34=1),AND('ANALISIS DE RIESGOS'!E34=1,'VALORACIÓN CON CONTROLES'!G34=2),AND('ANALISIS DE RIESGOS'!E34=2,'VALORACIÓN CON CONTROLES'!G34=2)),"ZONA RIESGO BAJA",IF(OR(AND('ANALISIS DE RIESGOS'!E34=4,'VALORACIÓN CON CONTROLES'!G34=1),AND('ANALISIS DE RIESGOS'!E34=3,'VALORACIÓN CON CONTROLES'!G34=2),AND('ANALISIS DE RIESGOS'!E34=2,'VALORACIÓN CON CONTROLES'!G34=3),AND('ANALISIS DE RIESGOS'!E34=1,'VALORACIÓN CON CONTROLES'!G34=3)),"ZONA RIESGO MODERADO",IF(OR(AND('ANALISIS DE RIESGOS'!E34=5,'VALORACIÓN CON CONTROLES'!G34=1),AND('ANALISIS DE RIESGOS'!E34=5,'VALORACIÓN CON CONTROLES'!G34=2),AND('ANALISIS DE RIESGOS'!E34=4,'VALORACIÓN CON CONTROLES'!G34=2),AND('ANALISIS DE RIESGOS'!E34=4,'VALORACIÓN CON CONTROLES'!G34=3),AND('ANALISIS DE RIESGOS'!E34=3,'VALORACIÓN CON CONTROLES'!G34=3),AND('ANALISIS DE RIESGOS'!E34=2,'VALORACIÓN CON CONTROLES'!G34=4),AND('ANALISIS DE RIESGOS'!E34=1,'VALORACIÓN CON CONTROLES'!G34=4),AND('ANALISIS DE RIESGOS'!E34=1,'VALORACIÓN CON CONTROLES'!G34=5)),"ZONA RIESGO ALTO",IF(OR(AND('ANALISIS DE RIESGOS'!E34=5,'VALORACIÓN CON CONTROLES'!G34=3),AND('ANALISIS DE RIESGOS'!E34=5,'VALORACIÓN CON CONTROLES'!G34=4),AND('ANALISIS DE RIESGOS'!E34=5,'VALORACIÓN CON CONTROLES'!G34=5),AND('ANALISIS DE RIESGOS'!E34=4,'VALORACIÓN CON CONTROLES'!G34=4),AND('ANALISIS DE RIESGOS'!E34=4,'VALORACIÓN CON CONTROLES'!G34=5),AND('ANALISIS DE RIESGOS'!E34=3,'VALORACIÓN CON CONTROLES'!G34=4),AND('ANALISIS DE RIESGOS'!E34=3,'VALORACIÓN CON CONTROLES'!G34=5),AND('ANALISIS DE RIESGOS'!E34=2,'VALORACIÓN CON CONTROLES'!G34=5)),"ZONA RIESGO EXTREMO")))),0)</f>
        <v>0</v>
      </c>
      <c r="P40" s="15">
        <f>IF(AND('VALORACIÓN CON CONTROLES'!F34&gt;0,'VALORACIÓN CON CONTROLES'!G34=0),IF(OR(AND('VALORACIÓN CON CONTROLES'!F34=1,'ANALISIS DE RIESGOS'!F34=1),AND('VALORACIÓN CON CONTROLES'!F34=2,'ANALISIS DE RIESGOS'!F34=1),AND('VALORACIÓN CON CONTROLES'!F34=3,'ANALISIS DE RIESGOS'!F34=1),AND('VALORACIÓN CON CONTROLES'!F34=1,'ANALISIS DE RIESGOS'!F34=2),AND('VALORACIÓN CON CONTROLES'!F34=2,'ANALISIS DE RIESGOS'!F34=2)),"ZONA RIESGO BAJA",IF(OR(AND('VALORACIÓN CON CONTROLES'!F34=4,'ANALISIS DE RIESGOS'!F34=1),AND('VALORACIÓN CON CONTROLES'!F34=3,'ANALISIS DE RIESGOS'!F34=2),AND('VALORACIÓN CON CONTROLES'!F34=2,'ANALISIS DE RIESGOS'!F34=3),AND('VALORACIÓN CON CONTROLES'!F34=1,'ANALISIS DE RIESGOS'!F34=3)),"ZONA RIESGO MODERADO",IF(OR(AND('VALORACIÓN CON CONTROLES'!F34=5,'ANALISIS DE RIESGOS'!F34=1),AND('VALORACIÓN CON CONTROLES'!F34=5,'ANALISIS DE RIESGOS'!F34=2),AND('VALORACIÓN CON CONTROLES'!F34=4,'ANALISIS DE RIESGOS'!F34=2),AND('VALORACIÓN CON CONTROLES'!F34=4,'ANALISIS DE RIESGOS'!F34=3),AND('VALORACIÓN CON CONTROLES'!F34=3,'ANALISIS DE RIESGOS'!F34=3),AND('VALORACIÓN CON CONTROLES'!F34=2,'ANALISIS DE RIESGOS'!F34=4),AND('VALORACIÓN CON CONTROLES'!F34=1,'ANALISIS DE RIESGOS'!F34=4),AND('VALORACIÓN CON CONTROLES'!F34=1,'ANALISIS DE RIESGOS'!F34=5)),"ZONA RIESGO ALTO",IF(OR(AND('VALORACIÓN CON CONTROLES'!F34=5,'ANALISIS DE RIESGOS'!F34=3),AND('VALORACIÓN CON CONTROLES'!F34=5,'ANALISIS DE RIESGOS'!F34=4),AND('VALORACIÓN CON CONTROLES'!F34=5,'ANALISIS DE RIESGOS'!F34=5),AND('VALORACIÓN CON CONTROLES'!F34=4,'ANALISIS DE RIESGOS'!F34=4),AND('VALORACIÓN CON CONTROLES'!F34=4,'ANALISIS DE RIESGOS'!F34=5),AND('VALORACIÓN CON CONTROLES'!F34=3,'ANALISIS DE RIESGOS'!F34=4),AND('VALORACIÓN CON CONTROLES'!F34=3,'ANALISIS DE RIESGOS'!F34=5),AND('VALORACIÓN CON CONTROLES'!F34=2,'ANALISIS DE RIESGOS'!F34=5)),"ZONA RIESGO EXTREMO")))),0)</f>
        <v>0</v>
      </c>
      <c r="Q40" s="71" t="str">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ZONA RIESGO BAJA</v>
      </c>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row>
    <row r="41" spans="1:62" ht="15.75" thickBot="1" x14ac:dyDescent="0.3">
      <c r="A41" s="15"/>
      <c r="B41" s="15"/>
      <c r="C41" s="15"/>
      <c r="D41" s="15"/>
      <c r="E41" s="15"/>
      <c r="F41" s="15"/>
      <c r="G41" s="15"/>
      <c r="H41" s="15"/>
      <c r="I41" s="15"/>
      <c r="J41" s="15"/>
      <c r="K41" s="30">
        <v>31</v>
      </c>
      <c r="L41" s="15"/>
      <c r="M41" s="73">
        <v>27</v>
      </c>
      <c r="N41" s="73">
        <f>IF(AND('VALORACIÓN CON CONTROLES'!F35=0,'VALORACIÓN CON CONTROLES'!G35=0),'ANALISIS DE RIESGOS'!H35,0)</f>
        <v>0</v>
      </c>
      <c r="O41" s="15">
        <f>IF(AND('VALORACIÓN CON CONTROLES'!F35=0,'VALORACIÓN CON CONTROLES'!G35&gt;0),IF(OR(AND('ANALISIS DE RIESGOS'!E35=1,'VALORACIÓN CON CONTROLES'!G35=1),AND('ANALISIS DE RIESGOS'!E35=2,'VALORACIÓN CON CONTROLES'!G35=1),AND('ANALISIS DE RIESGOS'!E35=3,'VALORACIÓN CON CONTROLES'!G35=1),AND('ANALISIS DE RIESGOS'!E35=1,'VALORACIÓN CON CONTROLES'!G35=2),AND('ANALISIS DE RIESGOS'!E35=2,'VALORACIÓN CON CONTROLES'!G35=2)),"ZONA RIESGO BAJA",IF(OR(AND('ANALISIS DE RIESGOS'!E35=4,'VALORACIÓN CON CONTROLES'!G35=1),AND('ANALISIS DE RIESGOS'!E35=3,'VALORACIÓN CON CONTROLES'!G35=2),AND('ANALISIS DE RIESGOS'!E35=2,'VALORACIÓN CON CONTROLES'!G35=3),AND('ANALISIS DE RIESGOS'!E35=1,'VALORACIÓN CON CONTROLES'!G35=3)),"ZONA RIESGO MODERADO",IF(OR(AND('ANALISIS DE RIESGOS'!E35=5,'VALORACIÓN CON CONTROLES'!G35=1),AND('ANALISIS DE RIESGOS'!E35=5,'VALORACIÓN CON CONTROLES'!G35=2),AND('ANALISIS DE RIESGOS'!E35=4,'VALORACIÓN CON CONTROLES'!G35=2),AND('ANALISIS DE RIESGOS'!E35=4,'VALORACIÓN CON CONTROLES'!G35=3),AND('ANALISIS DE RIESGOS'!E35=3,'VALORACIÓN CON CONTROLES'!G35=3),AND('ANALISIS DE RIESGOS'!E35=2,'VALORACIÓN CON CONTROLES'!G35=4),AND('ANALISIS DE RIESGOS'!E35=1,'VALORACIÓN CON CONTROLES'!G35=4),AND('ANALISIS DE RIESGOS'!E35=1,'VALORACIÓN CON CONTROLES'!G35=5)),"ZONA RIESGO ALTO",IF(OR(AND('ANALISIS DE RIESGOS'!E35=5,'VALORACIÓN CON CONTROLES'!G35=3),AND('ANALISIS DE RIESGOS'!E35=5,'VALORACIÓN CON CONTROLES'!G35=4),AND('ANALISIS DE RIESGOS'!E35=5,'VALORACIÓN CON CONTROLES'!G35=5),AND('ANALISIS DE RIESGOS'!E35=4,'VALORACIÓN CON CONTROLES'!G35=4),AND('ANALISIS DE RIESGOS'!E35=4,'VALORACIÓN CON CONTROLES'!G35=5),AND('ANALISIS DE RIESGOS'!E35=3,'VALORACIÓN CON CONTROLES'!G35=4),AND('ANALISIS DE RIESGOS'!E35=3,'VALORACIÓN CON CONTROLES'!G35=5),AND('ANALISIS DE RIESGOS'!E35=2,'VALORACIÓN CON CONTROLES'!G35=5)),"ZONA RIESGO EXTREMO")))),0)</f>
        <v>0</v>
      </c>
      <c r="P41" s="15">
        <f>IF(AND('VALORACIÓN CON CONTROLES'!F35&gt;0,'VALORACIÓN CON CONTROLES'!G35=0),IF(OR(AND('VALORACIÓN CON CONTROLES'!F35=1,'ANALISIS DE RIESGOS'!F35=1),AND('VALORACIÓN CON CONTROLES'!F35=2,'ANALISIS DE RIESGOS'!F35=1),AND('VALORACIÓN CON CONTROLES'!F35=3,'ANALISIS DE RIESGOS'!F35=1),AND('VALORACIÓN CON CONTROLES'!F35=1,'ANALISIS DE RIESGOS'!F35=2),AND('VALORACIÓN CON CONTROLES'!F35=2,'ANALISIS DE RIESGOS'!F35=2)),"ZONA RIESGO BAJA",IF(OR(AND('VALORACIÓN CON CONTROLES'!F35=4,'ANALISIS DE RIESGOS'!F35=1),AND('VALORACIÓN CON CONTROLES'!F35=3,'ANALISIS DE RIESGOS'!F35=2),AND('VALORACIÓN CON CONTROLES'!F35=2,'ANALISIS DE RIESGOS'!F35=3),AND('VALORACIÓN CON CONTROLES'!F35=1,'ANALISIS DE RIESGOS'!F35=3)),"ZONA RIESGO MODERADO",IF(OR(AND('VALORACIÓN CON CONTROLES'!F35=5,'ANALISIS DE RIESGOS'!F35=1),AND('VALORACIÓN CON CONTROLES'!F35=5,'ANALISIS DE RIESGOS'!F35=2),AND('VALORACIÓN CON CONTROLES'!F35=4,'ANALISIS DE RIESGOS'!F35=2),AND('VALORACIÓN CON CONTROLES'!F35=4,'ANALISIS DE RIESGOS'!F35=3),AND('VALORACIÓN CON CONTROLES'!F35=3,'ANALISIS DE RIESGOS'!F35=3),AND('VALORACIÓN CON CONTROLES'!F35=2,'ANALISIS DE RIESGOS'!F35=4),AND('VALORACIÓN CON CONTROLES'!F35=1,'ANALISIS DE RIESGOS'!F35=4),AND('VALORACIÓN CON CONTROLES'!F35=1,'ANALISIS DE RIESGOS'!F35=5)),"ZONA RIESGO ALTO",IF(OR(AND('VALORACIÓN CON CONTROLES'!F35=5,'ANALISIS DE RIESGOS'!F35=3),AND('VALORACIÓN CON CONTROLES'!F35=5,'ANALISIS DE RIESGOS'!F35=4),AND('VALORACIÓN CON CONTROLES'!F35=5,'ANALISIS DE RIESGOS'!F35=5),AND('VALORACIÓN CON CONTROLES'!F35=4,'ANALISIS DE RIESGOS'!F35=4),AND('VALORACIÓN CON CONTROLES'!F35=4,'ANALISIS DE RIESGOS'!F35=5),AND('VALORACIÓN CON CONTROLES'!F35=3,'ANALISIS DE RIESGOS'!F35=4),AND('VALORACIÓN CON CONTROLES'!F35=3,'ANALISIS DE RIESGOS'!F35=5),AND('VALORACIÓN CON CONTROLES'!F35=2,'ANALISIS DE RIESGOS'!F35=5)),"ZONA RIESGO EXTREMO")))),0)</f>
        <v>0</v>
      </c>
      <c r="Q41" s="71" t="str">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ZONA RIESGO BAJA</v>
      </c>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row>
    <row r="42" spans="1:62" ht="15.75" thickBot="1" x14ac:dyDescent="0.3">
      <c r="A42" s="15"/>
      <c r="B42" s="15"/>
      <c r="C42" s="15"/>
      <c r="D42" s="15"/>
      <c r="E42" s="15"/>
      <c r="F42" s="15"/>
      <c r="G42" s="15"/>
      <c r="H42" s="15"/>
      <c r="I42" s="15"/>
      <c r="J42" s="15"/>
      <c r="K42" s="30">
        <v>32</v>
      </c>
      <c r="L42" s="15"/>
      <c r="M42" s="73">
        <v>28</v>
      </c>
      <c r="N42" s="73">
        <f>IF(AND('VALORACIÓN CON CONTROLES'!F36=0,'VALORACIÓN CON CONTROLES'!G36=0),'ANALISIS DE RIESGOS'!H36,0)</f>
        <v>0</v>
      </c>
      <c r="O42" s="15">
        <f>IF(AND('VALORACIÓN CON CONTROLES'!F36=0,'VALORACIÓN CON CONTROLES'!G36&gt;0),IF(OR(AND('ANALISIS DE RIESGOS'!E36=1,'VALORACIÓN CON CONTROLES'!G36=1),AND('ANALISIS DE RIESGOS'!E36=2,'VALORACIÓN CON CONTROLES'!G36=1),AND('ANALISIS DE RIESGOS'!E36=3,'VALORACIÓN CON CONTROLES'!G36=1),AND('ANALISIS DE RIESGOS'!E36=1,'VALORACIÓN CON CONTROLES'!G36=2),AND('ANALISIS DE RIESGOS'!E36=2,'VALORACIÓN CON CONTROLES'!G36=2)),"ZONA RIESGO BAJA",IF(OR(AND('ANALISIS DE RIESGOS'!E36=4,'VALORACIÓN CON CONTROLES'!G36=1),AND('ANALISIS DE RIESGOS'!E36=3,'VALORACIÓN CON CONTROLES'!G36=2),AND('ANALISIS DE RIESGOS'!E36=2,'VALORACIÓN CON CONTROLES'!G36=3),AND('ANALISIS DE RIESGOS'!E36=1,'VALORACIÓN CON CONTROLES'!G36=3)),"ZONA RIESGO MODERADO",IF(OR(AND('ANALISIS DE RIESGOS'!E36=5,'VALORACIÓN CON CONTROLES'!G36=1),AND('ANALISIS DE RIESGOS'!E36=5,'VALORACIÓN CON CONTROLES'!G36=2),AND('ANALISIS DE RIESGOS'!E36=4,'VALORACIÓN CON CONTROLES'!G36=2),AND('ANALISIS DE RIESGOS'!E36=4,'VALORACIÓN CON CONTROLES'!G36=3),AND('ANALISIS DE RIESGOS'!E36=3,'VALORACIÓN CON CONTROLES'!G36=3),AND('ANALISIS DE RIESGOS'!E36=2,'VALORACIÓN CON CONTROLES'!G36=4),AND('ANALISIS DE RIESGOS'!E36=1,'VALORACIÓN CON CONTROLES'!G36=4),AND('ANALISIS DE RIESGOS'!E36=1,'VALORACIÓN CON CONTROLES'!G36=5)),"ZONA RIESGO ALTO",IF(OR(AND('ANALISIS DE RIESGOS'!E36=5,'VALORACIÓN CON CONTROLES'!G36=3),AND('ANALISIS DE RIESGOS'!E36=5,'VALORACIÓN CON CONTROLES'!G36=4),AND('ANALISIS DE RIESGOS'!E36=5,'VALORACIÓN CON CONTROLES'!G36=5),AND('ANALISIS DE RIESGOS'!E36=4,'VALORACIÓN CON CONTROLES'!G36=4),AND('ANALISIS DE RIESGOS'!E36=4,'VALORACIÓN CON CONTROLES'!G36=5),AND('ANALISIS DE RIESGOS'!E36=3,'VALORACIÓN CON CONTROLES'!G36=4),AND('ANALISIS DE RIESGOS'!E36=3,'VALORACIÓN CON CONTROLES'!G36=5),AND('ANALISIS DE RIESGOS'!E36=2,'VALORACIÓN CON CONTROLES'!G36=5)),"ZONA RIESGO EXTREMO")))),0)</f>
        <v>0</v>
      </c>
      <c r="P42" s="15">
        <f>IF(AND('VALORACIÓN CON CONTROLES'!F36&gt;0,'VALORACIÓN CON CONTROLES'!G36=0),IF(OR(AND('VALORACIÓN CON CONTROLES'!F36=1,'ANALISIS DE RIESGOS'!F36=1),AND('VALORACIÓN CON CONTROLES'!F36=2,'ANALISIS DE RIESGOS'!F36=1),AND('VALORACIÓN CON CONTROLES'!F36=3,'ANALISIS DE RIESGOS'!F36=1),AND('VALORACIÓN CON CONTROLES'!F36=1,'ANALISIS DE RIESGOS'!F36=2),AND('VALORACIÓN CON CONTROLES'!F36=2,'ANALISIS DE RIESGOS'!F36=2)),"ZONA RIESGO BAJA",IF(OR(AND('VALORACIÓN CON CONTROLES'!F36=4,'ANALISIS DE RIESGOS'!F36=1),AND('VALORACIÓN CON CONTROLES'!F36=3,'ANALISIS DE RIESGOS'!F36=2),AND('VALORACIÓN CON CONTROLES'!F36=2,'ANALISIS DE RIESGOS'!F36=3),AND('VALORACIÓN CON CONTROLES'!F36=1,'ANALISIS DE RIESGOS'!F36=3)),"ZONA RIESGO MODERADO",IF(OR(AND('VALORACIÓN CON CONTROLES'!F36=5,'ANALISIS DE RIESGOS'!F36=1),AND('VALORACIÓN CON CONTROLES'!F36=5,'ANALISIS DE RIESGOS'!F36=2),AND('VALORACIÓN CON CONTROLES'!F36=4,'ANALISIS DE RIESGOS'!F36=2),AND('VALORACIÓN CON CONTROLES'!F36=4,'ANALISIS DE RIESGOS'!F36=3),AND('VALORACIÓN CON CONTROLES'!F36=3,'ANALISIS DE RIESGOS'!F36=3),AND('VALORACIÓN CON CONTROLES'!F36=2,'ANALISIS DE RIESGOS'!F36=4),AND('VALORACIÓN CON CONTROLES'!F36=1,'ANALISIS DE RIESGOS'!F36=4),AND('VALORACIÓN CON CONTROLES'!F36=1,'ANALISIS DE RIESGOS'!F36=5)),"ZONA RIESGO ALTO",IF(OR(AND('VALORACIÓN CON CONTROLES'!F36=5,'ANALISIS DE RIESGOS'!F36=3),AND('VALORACIÓN CON CONTROLES'!F36=5,'ANALISIS DE RIESGOS'!F36=4),AND('VALORACIÓN CON CONTROLES'!F36=5,'ANALISIS DE RIESGOS'!F36=5),AND('VALORACIÓN CON CONTROLES'!F36=4,'ANALISIS DE RIESGOS'!F36=4),AND('VALORACIÓN CON CONTROLES'!F36=4,'ANALISIS DE RIESGOS'!F36=5),AND('VALORACIÓN CON CONTROLES'!F36=3,'ANALISIS DE RIESGOS'!F36=4),AND('VALORACIÓN CON CONTROLES'!F36=3,'ANALISIS DE RIESGOS'!F36=5),AND('VALORACIÓN CON CONTROLES'!F36=2,'ANALISIS DE RIESGOS'!F36=5)),"ZONA RIESGO EXTREMO")))),0)</f>
        <v>0</v>
      </c>
      <c r="Q42" s="71" t="str">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ZONA RIESGO BAJA</v>
      </c>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row>
    <row r="43" spans="1:62" ht="15.75" thickBot="1" x14ac:dyDescent="0.3">
      <c r="A43" s="15"/>
      <c r="B43" s="15"/>
      <c r="C43" s="15"/>
      <c r="D43" s="15"/>
      <c r="E43" s="15"/>
      <c r="F43" s="15"/>
      <c r="G43" s="15"/>
      <c r="H43" s="15"/>
      <c r="I43" s="15"/>
      <c r="J43" s="15"/>
      <c r="K43" s="165">
        <v>33</v>
      </c>
      <c r="L43" s="15"/>
      <c r="M43" s="73">
        <v>29</v>
      </c>
      <c r="N43" s="73">
        <f>IF(AND('VALORACIÓN CON CONTROLES'!F37=0,'VALORACIÓN CON CONTROLES'!G37=0),'ANALISIS DE RIESGOS'!H37,0)</f>
        <v>0</v>
      </c>
      <c r="O43" s="15">
        <f>IF(AND('VALORACIÓN CON CONTROLES'!F37=0,'VALORACIÓN CON CONTROLES'!G37&gt;0),IF(OR(AND('ANALISIS DE RIESGOS'!E37=1,'VALORACIÓN CON CONTROLES'!G37=1),AND('ANALISIS DE RIESGOS'!E37=2,'VALORACIÓN CON CONTROLES'!G37=1),AND('ANALISIS DE RIESGOS'!E37=3,'VALORACIÓN CON CONTROLES'!G37=1),AND('ANALISIS DE RIESGOS'!E37=1,'VALORACIÓN CON CONTROLES'!G37=2),AND('ANALISIS DE RIESGOS'!E37=2,'VALORACIÓN CON CONTROLES'!G37=2)),"ZONA RIESGO BAJA",IF(OR(AND('ANALISIS DE RIESGOS'!E37=4,'VALORACIÓN CON CONTROLES'!G37=1),AND('ANALISIS DE RIESGOS'!E37=3,'VALORACIÓN CON CONTROLES'!G37=2),AND('ANALISIS DE RIESGOS'!E37=2,'VALORACIÓN CON CONTROLES'!G37=3),AND('ANALISIS DE RIESGOS'!E37=1,'VALORACIÓN CON CONTROLES'!G37=3)),"ZONA RIESGO MODERADO",IF(OR(AND('ANALISIS DE RIESGOS'!E37=5,'VALORACIÓN CON CONTROLES'!G37=1),AND('ANALISIS DE RIESGOS'!E37=5,'VALORACIÓN CON CONTROLES'!G37=2),AND('ANALISIS DE RIESGOS'!E37=4,'VALORACIÓN CON CONTROLES'!G37=2),AND('ANALISIS DE RIESGOS'!E37=4,'VALORACIÓN CON CONTROLES'!G37=3),AND('ANALISIS DE RIESGOS'!E37=3,'VALORACIÓN CON CONTROLES'!G37=3),AND('ANALISIS DE RIESGOS'!E37=2,'VALORACIÓN CON CONTROLES'!G37=4),AND('ANALISIS DE RIESGOS'!E37=1,'VALORACIÓN CON CONTROLES'!G37=4),AND('ANALISIS DE RIESGOS'!E37=1,'VALORACIÓN CON CONTROLES'!G37=5)),"ZONA RIESGO ALTO",IF(OR(AND('ANALISIS DE RIESGOS'!E37=5,'VALORACIÓN CON CONTROLES'!G37=3),AND('ANALISIS DE RIESGOS'!E37=5,'VALORACIÓN CON CONTROLES'!G37=4),AND('ANALISIS DE RIESGOS'!E37=5,'VALORACIÓN CON CONTROLES'!G37=5),AND('ANALISIS DE RIESGOS'!E37=4,'VALORACIÓN CON CONTROLES'!G37=4),AND('ANALISIS DE RIESGOS'!E37=4,'VALORACIÓN CON CONTROLES'!G37=5),AND('ANALISIS DE RIESGOS'!E37=3,'VALORACIÓN CON CONTROLES'!G37=4),AND('ANALISIS DE RIESGOS'!E37=3,'VALORACIÓN CON CONTROLES'!G37=5),AND('ANALISIS DE RIESGOS'!E37=2,'VALORACIÓN CON CONTROLES'!G37=5)),"ZONA RIESGO EXTREMO")))),0)</f>
        <v>0</v>
      </c>
      <c r="P43" s="15">
        <f>IF(AND('VALORACIÓN CON CONTROLES'!F37&gt;0,'VALORACIÓN CON CONTROLES'!G37=0),IF(OR(AND('VALORACIÓN CON CONTROLES'!F37=1,'ANALISIS DE RIESGOS'!F37=1),AND('VALORACIÓN CON CONTROLES'!F37=2,'ANALISIS DE RIESGOS'!F37=1),AND('VALORACIÓN CON CONTROLES'!F37=3,'ANALISIS DE RIESGOS'!F37=1),AND('VALORACIÓN CON CONTROLES'!F37=1,'ANALISIS DE RIESGOS'!F37=2),AND('VALORACIÓN CON CONTROLES'!F37=2,'ANALISIS DE RIESGOS'!F37=2)),"ZONA RIESGO BAJA",IF(OR(AND('VALORACIÓN CON CONTROLES'!F37=4,'ANALISIS DE RIESGOS'!F37=1),AND('VALORACIÓN CON CONTROLES'!F37=3,'ANALISIS DE RIESGOS'!F37=2),AND('VALORACIÓN CON CONTROLES'!F37=2,'ANALISIS DE RIESGOS'!F37=3),AND('VALORACIÓN CON CONTROLES'!F37=1,'ANALISIS DE RIESGOS'!F37=3)),"ZONA RIESGO MODERADO",IF(OR(AND('VALORACIÓN CON CONTROLES'!F37=5,'ANALISIS DE RIESGOS'!F37=1),AND('VALORACIÓN CON CONTROLES'!F37=5,'ANALISIS DE RIESGOS'!F37=2),AND('VALORACIÓN CON CONTROLES'!F37=4,'ANALISIS DE RIESGOS'!F37=2),AND('VALORACIÓN CON CONTROLES'!F37=4,'ANALISIS DE RIESGOS'!F37=3),AND('VALORACIÓN CON CONTROLES'!F37=3,'ANALISIS DE RIESGOS'!F37=3),AND('VALORACIÓN CON CONTROLES'!F37=2,'ANALISIS DE RIESGOS'!F37=4),AND('VALORACIÓN CON CONTROLES'!F37=1,'ANALISIS DE RIESGOS'!F37=4),AND('VALORACIÓN CON CONTROLES'!F37=1,'ANALISIS DE RIESGOS'!F37=5)),"ZONA RIESGO ALTO",IF(OR(AND('VALORACIÓN CON CONTROLES'!F37=5,'ANALISIS DE RIESGOS'!F37=3),AND('VALORACIÓN CON CONTROLES'!F37=5,'ANALISIS DE RIESGOS'!F37=4),AND('VALORACIÓN CON CONTROLES'!F37=5,'ANALISIS DE RIESGOS'!F37=5),AND('VALORACIÓN CON CONTROLES'!F37=4,'ANALISIS DE RIESGOS'!F37=4),AND('VALORACIÓN CON CONTROLES'!F37=4,'ANALISIS DE RIESGOS'!F37=5),AND('VALORACIÓN CON CONTROLES'!F37=3,'ANALISIS DE RIESGOS'!F37=4),AND('VALORACIÓN CON CONTROLES'!F37=3,'ANALISIS DE RIESGOS'!F37=5),AND('VALORACIÓN CON CONTROLES'!F37=2,'ANALISIS DE RIESGOS'!F37=5)),"ZONA RIESGO EXTREMO")))),0)</f>
        <v>0</v>
      </c>
      <c r="Q43" s="71" t="str">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ZONA RIESGO BAJA</v>
      </c>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row>
    <row r="44" spans="1:62" ht="15.75" thickBot="1" x14ac:dyDescent="0.3">
      <c r="A44" s="15"/>
      <c r="B44" s="15"/>
      <c r="C44" s="15"/>
      <c r="D44" s="15"/>
      <c r="E44" s="15"/>
      <c r="F44" s="15"/>
      <c r="G44" s="15"/>
      <c r="H44" s="15"/>
      <c r="I44" s="15"/>
      <c r="J44" s="15"/>
      <c r="K44" s="30">
        <v>34</v>
      </c>
      <c r="L44" s="15"/>
      <c r="M44" s="73">
        <v>30</v>
      </c>
      <c r="N44" s="73">
        <f>IF(AND('VALORACIÓN CON CONTROLES'!F38=0,'VALORACIÓN CON CONTROLES'!G38=0),'ANALISIS DE RIESGOS'!H38,0)</f>
        <v>0</v>
      </c>
      <c r="O44" s="15">
        <f>IF(AND('VALORACIÓN CON CONTROLES'!F38=0,'VALORACIÓN CON CONTROLES'!G38&gt;0),IF(OR(AND('ANALISIS DE RIESGOS'!E38=1,'VALORACIÓN CON CONTROLES'!G38=1),AND('ANALISIS DE RIESGOS'!E38=2,'VALORACIÓN CON CONTROLES'!G38=1),AND('ANALISIS DE RIESGOS'!E38=3,'VALORACIÓN CON CONTROLES'!G38=1),AND('ANALISIS DE RIESGOS'!E38=1,'VALORACIÓN CON CONTROLES'!G38=2),AND('ANALISIS DE RIESGOS'!E38=2,'VALORACIÓN CON CONTROLES'!G38=2)),"ZONA RIESGO BAJA",IF(OR(AND('ANALISIS DE RIESGOS'!E38=4,'VALORACIÓN CON CONTROLES'!G38=1),AND('ANALISIS DE RIESGOS'!E38=3,'VALORACIÓN CON CONTROLES'!G38=2),AND('ANALISIS DE RIESGOS'!E38=2,'VALORACIÓN CON CONTROLES'!G38=3),AND('ANALISIS DE RIESGOS'!E38=1,'VALORACIÓN CON CONTROLES'!G38=3)),"ZONA RIESGO MODERADO",IF(OR(AND('ANALISIS DE RIESGOS'!E38=5,'VALORACIÓN CON CONTROLES'!G38=1),AND('ANALISIS DE RIESGOS'!E38=5,'VALORACIÓN CON CONTROLES'!G38=2),AND('ANALISIS DE RIESGOS'!E38=4,'VALORACIÓN CON CONTROLES'!G38=2),AND('ANALISIS DE RIESGOS'!E38=4,'VALORACIÓN CON CONTROLES'!G38=3),AND('ANALISIS DE RIESGOS'!E38=3,'VALORACIÓN CON CONTROLES'!G38=3),AND('ANALISIS DE RIESGOS'!E38=2,'VALORACIÓN CON CONTROLES'!G38=4),AND('ANALISIS DE RIESGOS'!E38=1,'VALORACIÓN CON CONTROLES'!G38=4),AND('ANALISIS DE RIESGOS'!E38=1,'VALORACIÓN CON CONTROLES'!G38=5)),"ZONA RIESGO ALTO",IF(OR(AND('ANALISIS DE RIESGOS'!E38=5,'VALORACIÓN CON CONTROLES'!G38=3),AND('ANALISIS DE RIESGOS'!E38=5,'VALORACIÓN CON CONTROLES'!G38=4),AND('ANALISIS DE RIESGOS'!E38=5,'VALORACIÓN CON CONTROLES'!G38=5),AND('ANALISIS DE RIESGOS'!E38=4,'VALORACIÓN CON CONTROLES'!G38=4),AND('ANALISIS DE RIESGOS'!E38=4,'VALORACIÓN CON CONTROLES'!G38=5),AND('ANALISIS DE RIESGOS'!E38=3,'VALORACIÓN CON CONTROLES'!G38=4),AND('ANALISIS DE RIESGOS'!E38=3,'VALORACIÓN CON CONTROLES'!G38=5),AND('ANALISIS DE RIESGOS'!E38=2,'VALORACIÓN CON CONTROLES'!G38=5)),"ZONA RIESGO EXTREMO")))),0)</f>
        <v>0</v>
      </c>
      <c r="P44" s="15">
        <f>IF(AND('VALORACIÓN CON CONTROLES'!F38&gt;0,'VALORACIÓN CON CONTROLES'!G38=0),IF(OR(AND('VALORACIÓN CON CONTROLES'!F38=1,'ANALISIS DE RIESGOS'!F38=1),AND('VALORACIÓN CON CONTROLES'!F38=2,'ANALISIS DE RIESGOS'!F38=1),AND('VALORACIÓN CON CONTROLES'!F38=3,'ANALISIS DE RIESGOS'!F38=1),AND('VALORACIÓN CON CONTROLES'!F38=1,'ANALISIS DE RIESGOS'!F38=2),AND('VALORACIÓN CON CONTROLES'!F38=2,'ANALISIS DE RIESGOS'!F38=2)),"ZONA RIESGO BAJA",IF(OR(AND('VALORACIÓN CON CONTROLES'!F38=4,'ANALISIS DE RIESGOS'!F38=1),AND('VALORACIÓN CON CONTROLES'!F38=3,'ANALISIS DE RIESGOS'!F38=2),AND('VALORACIÓN CON CONTROLES'!F38=2,'ANALISIS DE RIESGOS'!F38=3),AND('VALORACIÓN CON CONTROLES'!F38=1,'ANALISIS DE RIESGOS'!F38=3)),"ZONA RIESGO MODERADO",IF(OR(AND('VALORACIÓN CON CONTROLES'!F38=5,'ANALISIS DE RIESGOS'!F38=1),AND('VALORACIÓN CON CONTROLES'!F38=5,'ANALISIS DE RIESGOS'!F38=2),AND('VALORACIÓN CON CONTROLES'!F38=4,'ANALISIS DE RIESGOS'!F38=2),AND('VALORACIÓN CON CONTROLES'!F38=4,'ANALISIS DE RIESGOS'!F38=3),AND('VALORACIÓN CON CONTROLES'!F38=3,'ANALISIS DE RIESGOS'!F38=3),AND('VALORACIÓN CON CONTROLES'!F38=2,'ANALISIS DE RIESGOS'!F38=4),AND('VALORACIÓN CON CONTROLES'!F38=1,'ANALISIS DE RIESGOS'!F38=4),AND('VALORACIÓN CON CONTROLES'!F38=1,'ANALISIS DE RIESGOS'!F38=5)),"ZONA RIESGO ALTO",IF(OR(AND('VALORACIÓN CON CONTROLES'!F38=5,'ANALISIS DE RIESGOS'!F38=3),AND('VALORACIÓN CON CONTROLES'!F38=5,'ANALISIS DE RIESGOS'!F38=4),AND('VALORACIÓN CON CONTROLES'!F38=5,'ANALISIS DE RIESGOS'!F38=5),AND('VALORACIÓN CON CONTROLES'!F38=4,'ANALISIS DE RIESGOS'!F38=4),AND('VALORACIÓN CON CONTROLES'!F38=4,'ANALISIS DE RIESGOS'!F38=5),AND('VALORACIÓN CON CONTROLES'!F38=3,'ANALISIS DE RIESGOS'!F38=4),AND('VALORACIÓN CON CONTROLES'!F38=3,'ANALISIS DE RIESGOS'!F38=5),AND('VALORACIÓN CON CONTROLES'!F38=2,'ANALISIS DE RIESGOS'!F38=5)),"ZONA RIESGO EXTREMO")))),0)</f>
        <v>0</v>
      </c>
      <c r="Q44" s="71" t="str">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ZONA RIESGO MODERADO</v>
      </c>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row>
    <row r="45" spans="1:62" ht="15.75" thickBot="1" x14ac:dyDescent="0.3">
      <c r="A45" s="15"/>
      <c r="B45" s="15"/>
      <c r="C45" s="15"/>
      <c r="D45" s="15"/>
      <c r="E45" s="15"/>
      <c r="F45" s="15"/>
      <c r="G45" s="15"/>
      <c r="H45" s="15"/>
      <c r="I45" s="15"/>
      <c r="J45" s="15"/>
      <c r="K45" s="30">
        <v>35</v>
      </c>
      <c r="L45" s="15"/>
      <c r="M45" s="73">
        <v>31</v>
      </c>
      <c r="N45" s="73">
        <f>IF(AND('VALORACIÓN CON CONTROLES'!F39=0,'VALORACIÓN CON CONTROLES'!G39=0),'ANALISIS DE RIESGOS'!H39,0)</f>
        <v>0</v>
      </c>
      <c r="O45" s="15">
        <f>IF(AND('VALORACIÓN CON CONTROLES'!F39=0,'VALORACIÓN CON CONTROLES'!G39&gt;0),IF(OR(AND('ANALISIS DE RIESGOS'!E39=1,'VALORACIÓN CON CONTROLES'!G39=1),AND('ANALISIS DE RIESGOS'!E39=2,'VALORACIÓN CON CONTROLES'!G39=1),AND('ANALISIS DE RIESGOS'!E39=3,'VALORACIÓN CON CONTROLES'!G39=1),AND('ANALISIS DE RIESGOS'!E39=1,'VALORACIÓN CON CONTROLES'!G39=2),AND('ANALISIS DE RIESGOS'!E39=2,'VALORACIÓN CON CONTROLES'!G39=2)),"ZONA RIESGO BAJA",IF(OR(AND('ANALISIS DE RIESGOS'!E39=4,'VALORACIÓN CON CONTROLES'!G39=1),AND('ANALISIS DE RIESGOS'!E39=3,'VALORACIÓN CON CONTROLES'!G39=2),AND('ANALISIS DE RIESGOS'!E39=2,'VALORACIÓN CON CONTROLES'!G39=3),AND('ANALISIS DE RIESGOS'!E39=1,'VALORACIÓN CON CONTROLES'!G39=3)),"ZONA RIESGO MODERADO",IF(OR(AND('ANALISIS DE RIESGOS'!E39=5,'VALORACIÓN CON CONTROLES'!G39=1),AND('ANALISIS DE RIESGOS'!E39=5,'VALORACIÓN CON CONTROLES'!G39=2),AND('ANALISIS DE RIESGOS'!E39=4,'VALORACIÓN CON CONTROLES'!G39=2),AND('ANALISIS DE RIESGOS'!E39=4,'VALORACIÓN CON CONTROLES'!G39=3),AND('ANALISIS DE RIESGOS'!E39=3,'VALORACIÓN CON CONTROLES'!G39=3),AND('ANALISIS DE RIESGOS'!E39=2,'VALORACIÓN CON CONTROLES'!G39=4),AND('ANALISIS DE RIESGOS'!E39=1,'VALORACIÓN CON CONTROLES'!G39=4),AND('ANALISIS DE RIESGOS'!E39=1,'VALORACIÓN CON CONTROLES'!G39=5)),"ZONA RIESGO ALTO",IF(OR(AND('ANALISIS DE RIESGOS'!E39=5,'VALORACIÓN CON CONTROLES'!G39=3),AND('ANALISIS DE RIESGOS'!E39=5,'VALORACIÓN CON CONTROLES'!G39=4),AND('ANALISIS DE RIESGOS'!E39=5,'VALORACIÓN CON CONTROLES'!G39=5),AND('ANALISIS DE RIESGOS'!E39=4,'VALORACIÓN CON CONTROLES'!G39=4),AND('ANALISIS DE RIESGOS'!E39=4,'VALORACIÓN CON CONTROLES'!G39=5),AND('ANALISIS DE RIESGOS'!E39=3,'VALORACIÓN CON CONTROLES'!G39=4),AND('ANALISIS DE RIESGOS'!E39=3,'VALORACIÓN CON CONTROLES'!G39=5),AND('ANALISIS DE RIESGOS'!E39=2,'VALORACIÓN CON CONTROLES'!G39=5)),"ZONA RIESGO EXTREMO")))),0)</f>
        <v>0</v>
      </c>
      <c r="P45" s="15">
        <f>IF(AND('VALORACIÓN CON CONTROLES'!F39&gt;0,'VALORACIÓN CON CONTROLES'!G39=0),IF(OR(AND('VALORACIÓN CON CONTROLES'!F39=1,'ANALISIS DE RIESGOS'!F39=1),AND('VALORACIÓN CON CONTROLES'!F39=2,'ANALISIS DE RIESGOS'!F39=1),AND('VALORACIÓN CON CONTROLES'!F39=3,'ANALISIS DE RIESGOS'!F39=1),AND('VALORACIÓN CON CONTROLES'!F39=1,'ANALISIS DE RIESGOS'!F39=2),AND('VALORACIÓN CON CONTROLES'!F39=2,'ANALISIS DE RIESGOS'!F39=2)),"ZONA RIESGO BAJA",IF(OR(AND('VALORACIÓN CON CONTROLES'!F39=4,'ANALISIS DE RIESGOS'!F39=1),AND('VALORACIÓN CON CONTROLES'!F39=3,'ANALISIS DE RIESGOS'!F39=2),AND('VALORACIÓN CON CONTROLES'!F39=2,'ANALISIS DE RIESGOS'!F39=3),AND('VALORACIÓN CON CONTROLES'!F39=1,'ANALISIS DE RIESGOS'!F39=3)),"ZONA RIESGO MODERADO",IF(OR(AND('VALORACIÓN CON CONTROLES'!F39=5,'ANALISIS DE RIESGOS'!F39=1),AND('VALORACIÓN CON CONTROLES'!F39=5,'ANALISIS DE RIESGOS'!F39=2),AND('VALORACIÓN CON CONTROLES'!F39=4,'ANALISIS DE RIESGOS'!F39=2),AND('VALORACIÓN CON CONTROLES'!F39=4,'ANALISIS DE RIESGOS'!F39=3),AND('VALORACIÓN CON CONTROLES'!F39=3,'ANALISIS DE RIESGOS'!F39=3),AND('VALORACIÓN CON CONTROLES'!F39=2,'ANALISIS DE RIESGOS'!F39=4),AND('VALORACIÓN CON CONTROLES'!F39=1,'ANALISIS DE RIESGOS'!F39=4),AND('VALORACIÓN CON CONTROLES'!F39=1,'ANALISIS DE RIESGOS'!F39=5)),"ZONA RIESGO ALTO",IF(OR(AND('VALORACIÓN CON CONTROLES'!F39=5,'ANALISIS DE RIESGOS'!F39=3),AND('VALORACIÓN CON CONTROLES'!F39=5,'ANALISIS DE RIESGOS'!F39=4),AND('VALORACIÓN CON CONTROLES'!F39=5,'ANALISIS DE RIESGOS'!F39=5),AND('VALORACIÓN CON CONTROLES'!F39=4,'ANALISIS DE RIESGOS'!F39=4),AND('VALORACIÓN CON CONTROLES'!F39=4,'ANALISIS DE RIESGOS'!F39=5),AND('VALORACIÓN CON CONTROLES'!F39=3,'ANALISIS DE RIESGOS'!F39=4),AND('VALORACIÓN CON CONTROLES'!F39=3,'ANALISIS DE RIESGOS'!F39=5),AND('VALORACIÓN CON CONTROLES'!F39=2,'ANALISIS DE RIESGOS'!F39=5)),"ZONA RIESGO EXTREMO")))),0)</f>
        <v>0</v>
      </c>
      <c r="Q45" s="71" t="str">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ZONA RIESGO MODERADO</v>
      </c>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row>
    <row r="46" spans="1:62" ht="15.75" thickBot="1" x14ac:dyDescent="0.3">
      <c r="A46" s="15"/>
      <c r="B46" s="15"/>
      <c r="C46" s="15"/>
      <c r="D46" s="15"/>
      <c r="E46" s="15"/>
      <c r="F46" s="15"/>
      <c r="G46" s="15"/>
      <c r="H46" s="15"/>
      <c r="I46" s="15"/>
      <c r="J46" s="15"/>
      <c r="K46" s="165">
        <v>36</v>
      </c>
      <c r="L46" s="15"/>
      <c r="M46" s="73">
        <v>32</v>
      </c>
      <c r="N46" s="73">
        <f>IF(AND('VALORACIÓN CON CONTROLES'!F40=0,'VALORACIÓN CON CONTROLES'!G40=0),'ANALISIS DE RIESGOS'!H40,0)</f>
        <v>0</v>
      </c>
      <c r="O46" s="15">
        <f>IF(AND('VALORACIÓN CON CONTROLES'!F40=0,'VALORACIÓN CON CONTROLES'!G40&gt;0),IF(OR(AND('ANALISIS DE RIESGOS'!E40=1,'VALORACIÓN CON CONTROLES'!G40=1),AND('ANALISIS DE RIESGOS'!E40=2,'VALORACIÓN CON CONTROLES'!G40=1),AND('ANALISIS DE RIESGOS'!E40=3,'VALORACIÓN CON CONTROLES'!G40=1),AND('ANALISIS DE RIESGOS'!E40=1,'VALORACIÓN CON CONTROLES'!G40=2),AND('ANALISIS DE RIESGOS'!E40=2,'VALORACIÓN CON CONTROLES'!G40=2)),"ZONA RIESGO BAJA",IF(OR(AND('ANALISIS DE RIESGOS'!E40=4,'VALORACIÓN CON CONTROLES'!G40=1),AND('ANALISIS DE RIESGOS'!E40=3,'VALORACIÓN CON CONTROLES'!G40=2),AND('ANALISIS DE RIESGOS'!E40=2,'VALORACIÓN CON CONTROLES'!G40=3),AND('ANALISIS DE RIESGOS'!E40=1,'VALORACIÓN CON CONTROLES'!G40=3)),"ZONA RIESGO MODERADO",IF(OR(AND('ANALISIS DE RIESGOS'!E40=5,'VALORACIÓN CON CONTROLES'!G40=1),AND('ANALISIS DE RIESGOS'!E40=5,'VALORACIÓN CON CONTROLES'!G40=2),AND('ANALISIS DE RIESGOS'!E40=4,'VALORACIÓN CON CONTROLES'!G40=2),AND('ANALISIS DE RIESGOS'!E40=4,'VALORACIÓN CON CONTROLES'!G40=3),AND('ANALISIS DE RIESGOS'!E40=3,'VALORACIÓN CON CONTROLES'!G40=3),AND('ANALISIS DE RIESGOS'!E40=2,'VALORACIÓN CON CONTROLES'!G40=4),AND('ANALISIS DE RIESGOS'!E40=1,'VALORACIÓN CON CONTROLES'!G40=4),AND('ANALISIS DE RIESGOS'!E40=1,'VALORACIÓN CON CONTROLES'!G40=5)),"ZONA RIESGO ALTO",IF(OR(AND('ANALISIS DE RIESGOS'!E40=5,'VALORACIÓN CON CONTROLES'!G40=3),AND('ANALISIS DE RIESGOS'!E40=5,'VALORACIÓN CON CONTROLES'!G40=4),AND('ANALISIS DE RIESGOS'!E40=5,'VALORACIÓN CON CONTROLES'!G40=5),AND('ANALISIS DE RIESGOS'!E40=4,'VALORACIÓN CON CONTROLES'!G40=4),AND('ANALISIS DE RIESGOS'!E40=4,'VALORACIÓN CON CONTROLES'!G40=5),AND('ANALISIS DE RIESGOS'!E40=3,'VALORACIÓN CON CONTROLES'!G40=4),AND('ANALISIS DE RIESGOS'!E40=3,'VALORACIÓN CON CONTROLES'!G40=5),AND('ANALISIS DE RIESGOS'!E40=2,'VALORACIÓN CON CONTROLES'!G40=5)),"ZONA RIESGO EXTREMO")))),0)</f>
        <v>0</v>
      </c>
      <c r="P46" s="15">
        <f>IF(AND('VALORACIÓN CON CONTROLES'!F40&gt;0,'VALORACIÓN CON CONTROLES'!G40=0),IF(OR(AND('VALORACIÓN CON CONTROLES'!F40=1,'ANALISIS DE RIESGOS'!F40=1),AND('VALORACIÓN CON CONTROLES'!F40=2,'ANALISIS DE RIESGOS'!F40=1),AND('VALORACIÓN CON CONTROLES'!F40=3,'ANALISIS DE RIESGOS'!F40=1),AND('VALORACIÓN CON CONTROLES'!F40=1,'ANALISIS DE RIESGOS'!F40=2),AND('VALORACIÓN CON CONTROLES'!F40=2,'ANALISIS DE RIESGOS'!F40=2)),"ZONA RIESGO BAJA",IF(OR(AND('VALORACIÓN CON CONTROLES'!F40=4,'ANALISIS DE RIESGOS'!F40=1),AND('VALORACIÓN CON CONTROLES'!F40=3,'ANALISIS DE RIESGOS'!F40=2),AND('VALORACIÓN CON CONTROLES'!F40=2,'ANALISIS DE RIESGOS'!F40=3),AND('VALORACIÓN CON CONTROLES'!F40=1,'ANALISIS DE RIESGOS'!F40=3)),"ZONA RIESGO MODERADO",IF(OR(AND('VALORACIÓN CON CONTROLES'!F40=5,'ANALISIS DE RIESGOS'!F40=1),AND('VALORACIÓN CON CONTROLES'!F40=5,'ANALISIS DE RIESGOS'!F40=2),AND('VALORACIÓN CON CONTROLES'!F40=4,'ANALISIS DE RIESGOS'!F40=2),AND('VALORACIÓN CON CONTROLES'!F40=4,'ANALISIS DE RIESGOS'!F40=3),AND('VALORACIÓN CON CONTROLES'!F40=3,'ANALISIS DE RIESGOS'!F40=3),AND('VALORACIÓN CON CONTROLES'!F40=2,'ANALISIS DE RIESGOS'!F40=4),AND('VALORACIÓN CON CONTROLES'!F40=1,'ANALISIS DE RIESGOS'!F40=4),AND('VALORACIÓN CON CONTROLES'!F40=1,'ANALISIS DE RIESGOS'!F40=5)),"ZONA RIESGO ALTO",IF(OR(AND('VALORACIÓN CON CONTROLES'!F40=5,'ANALISIS DE RIESGOS'!F40=3),AND('VALORACIÓN CON CONTROLES'!F40=5,'ANALISIS DE RIESGOS'!F40=4),AND('VALORACIÓN CON CONTROLES'!F40=5,'ANALISIS DE RIESGOS'!F40=5),AND('VALORACIÓN CON CONTROLES'!F40=4,'ANALISIS DE RIESGOS'!F40=4),AND('VALORACIÓN CON CONTROLES'!F40=4,'ANALISIS DE RIESGOS'!F40=5),AND('VALORACIÓN CON CONTROLES'!F40=3,'ANALISIS DE RIESGOS'!F40=4),AND('VALORACIÓN CON CONTROLES'!F40=3,'ANALISIS DE RIESGOS'!F40=5),AND('VALORACIÓN CON CONTROLES'!F40=2,'ANALISIS DE RIESGOS'!F40=5)),"ZONA RIESGO EXTREMO")))),0)</f>
        <v>0</v>
      </c>
      <c r="Q46" s="71" t="str">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ZONA RIESGO BAJA</v>
      </c>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row>
    <row r="47" spans="1:62" ht="15.75" thickBot="1" x14ac:dyDescent="0.3">
      <c r="A47" s="15"/>
      <c r="B47" s="15"/>
      <c r="C47" s="15"/>
      <c r="D47" s="15"/>
      <c r="E47" s="15"/>
      <c r="F47" s="15"/>
      <c r="G47" s="15"/>
      <c r="H47" s="15"/>
      <c r="I47" s="15"/>
      <c r="J47" s="15"/>
      <c r="K47" s="30">
        <v>37</v>
      </c>
      <c r="L47" s="15"/>
      <c r="M47" s="73">
        <v>33</v>
      </c>
      <c r="N47" s="73">
        <f>IF(AND('VALORACIÓN CON CONTROLES'!F41=0,'VALORACIÓN CON CONTROLES'!G41=0),'ANALISIS DE RIESGOS'!H41,0)</f>
        <v>0</v>
      </c>
      <c r="O47" s="15">
        <f>IF(AND('VALORACIÓN CON CONTROLES'!F41=0,'VALORACIÓN CON CONTROLES'!G41&gt;0),IF(OR(AND('ANALISIS DE RIESGOS'!E41=1,'VALORACIÓN CON CONTROLES'!G41=1),AND('ANALISIS DE RIESGOS'!E41=2,'VALORACIÓN CON CONTROLES'!G41=1),AND('ANALISIS DE RIESGOS'!E41=3,'VALORACIÓN CON CONTROLES'!G41=1),AND('ANALISIS DE RIESGOS'!E41=1,'VALORACIÓN CON CONTROLES'!G41=2),AND('ANALISIS DE RIESGOS'!E41=2,'VALORACIÓN CON CONTROLES'!G41=2)),"ZONA RIESGO BAJA",IF(OR(AND('ANALISIS DE RIESGOS'!E41=4,'VALORACIÓN CON CONTROLES'!G41=1),AND('ANALISIS DE RIESGOS'!E41=3,'VALORACIÓN CON CONTROLES'!G41=2),AND('ANALISIS DE RIESGOS'!E41=2,'VALORACIÓN CON CONTROLES'!G41=3),AND('ANALISIS DE RIESGOS'!E41=1,'VALORACIÓN CON CONTROLES'!G41=3)),"ZONA RIESGO MODERADO",IF(OR(AND('ANALISIS DE RIESGOS'!E41=5,'VALORACIÓN CON CONTROLES'!G41=1),AND('ANALISIS DE RIESGOS'!E41=5,'VALORACIÓN CON CONTROLES'!G41=2),AND('ANALISIS DE RIESGOS'!E41=4,'VALORACIÓN CON CONTROLES'!G41=2),AND('ANALISIS DE RIESGOS'!E41=4,'VALORACIÓN CON CONTROLES'!G41=3),AND('ANALISIS DE RIESGOS'!E41=3,'VALORACIÓN CON CONTROLES'!G41=3),AND('ANALISIS DE RIESGOS'!E41=2,'VALORACIÓN CON CONTROLES'!G41=4),AND('ANALISIS DE RIESGOS'!E41=1,'VALORACIÓN CON CONTROLES'!G41=4),AND('ANALISIS DE RIESGOS'!E41=1,'VALORACIÓN CON CONTROLES'!G41=5)),"ZONA RIESGO ALTO",IF(OR(AND('ANALISIS DE RIESGOS'!E41=5,'VALORACIÓN CON CONTROLES'!G41=3),AND('ANALISIS DE RIESGOS'!E41=5,'VALORACIÓN CON CONTROLES'!G41=4),AND('ANALISIS DE RIESGOS'!E41=5,'VALORACIÓN CON CONTROLES'!G41=5),AND('ANALISIS DE RIESGOS'!E41=4,'VALORACIÓN CON CONTROLES'!G41=4),AND('ANALISIS DE RIESGOS'!E41=4,'VALORACIÓN CON CONTROLES'!G41=5),AND('ANALISIS DE RIESGOS'!E41=3,'VALORACIÓN CON CONTROLES'!G41=4),AND('ANALISIS DE RIESGOS'!E41=3,'VALORACIÓN CON CONTROLES'!G41=5),AND('ANALISIS DE RIESGOS'!E41=2,'VALORACIÓN CON CONTROLES'!G41=5)),"ZONA RIESGO EXTREMO")))),0)</f>
        <v>0</v>
      </c>
      <c r="P47" s="15">
        <f>IF(AND('VALORACIÓN CON CONTROLES'!F41&gt;0,'VALORACIÓN CON CONTROLES'!G41=0),IF(OR(AND('VALORACIÓN CON CONTROLES'!F41=1,'ANALISIS DE RIESGOS'!F41=1),AND('VALORACIÓN CON CONTROLES'!F41=2,'ANALISIS DE RIESGOS'!F41=1),AND('VALORACIÓN CON CONTROLES'!F41=3,'ANALISIS DE RIESGOS'!F41=1),AND('VALORACIÓN CON CONTROLES'!F41=1,'ANALISIS DE RIESGOS'!F41=2),AND('VALORACIÓN CON CONTROLES'!F41=2,'ANALISIS DE RIESGOS'!F41=2)),"ZONA RIESGO BAJA",IF(OR(AND('VALORACIÓN CON CONTROLES'!F41=4,'ANALISIS DE RIESGOS'!F41=1),AND('VALORACIÓN CON CONTROLES'!F41=3,'ANALISIS DE RIESGOS'!F41=2),AND('VALORACIÓN CON CONTROLES'!F41=2,'ANALISIS DE RIESGOS'!F41=3),AND('VALORACIÓN CON CONTROLES'!F41=1,'ANALISIS DE RIESGOS'!F41=3)),"ZONA RIESGO MODERADO",IF(OR(AND('VALORACIÓN CON CONTROLES'!F41=5,'ANALISIS DE RIESGOS'!F41=1),AND('VALORACIÓN CON CONTROLES'!F41=5,'ANALISIS DE RIESGOS'!F41=2),AND('VALORACIÓN CON CONTROLES'!F41=4,'ANALISIS DE RIESGOS'!F41=2),AND('VALORACIÓN CON CONTROLES'!F41=4,'ANALISIS DE RIESGOS'!F41=3),AND('VALORACIÓN CON CONTROLES'!F41=3,'ANALISIS DE RIESGOS'!F41=3),AND('VALORACIÓN CON CONTROLES'!F41=2,'ANALISIS DE RIESGOS'!F41=4),AND('VALORACIÓN CON CONTROLES'!F41=1,'ANALISIS DE RIESGOS'!F41=4),AND('VALORACIÓN CON CONTROLES'!F41=1,'ANALISIS DE RIESGOS'!F41=5)),"ZONA RIESGO ALTO",IF(OR(AND('VALORACIÓN CON CONTROLES'!F41=5,'ANALISIS DE RIESGOS'!F41=3),AND('VALORACIÓN CON CONTROLES'!F41=5,'ANALISIS DE RIESGOS'!F41=4),AND('VALORACIÓN CON CONTROLES'!F41=5,'ANALISIS DE RIESGOS'!F41=5),AND('VALORACIÓN CON CONTROLES'!F41=4,'ANALISIS DE RIESGOS'!F41=4),AND('VALORACIÓN CON CONTROLES'!F41=4,'ANALISIS DE RIESGOS'!F41=5),AND('VALORACIÓN CON CONTROLES'!F41=3,'ANALISIS DE RIESGOS'!F41=4),AND('VALORACIÓN CON CONTROLES'!F41=3,'ANALISIS DE RIESGOS'!F41=5),AND('VALORACIÓN CON CONTROLES'!F41=2,'ANALISIS DE RIESGOS'!F41=5)),"ZONA RIESGO EXTREMO")))),0)</f>
        <v>0</v>
      </c>
      <c r="Q47" s="71" t="str">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ZONA RIESGO BAJA</v>
      </c>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row>
    <row r="48" spans="1:62" ht="15.75" thickBot="1" x14ac:dyDescent="0.3">
      <c r="A48" s="15"/>
      <c r="B48" s="15"/>
      <c r="C48" s="15"/>
      <c r="D48" s="15"/>
      <c r="E48" s="15"/>
      <c r="F48" s="15"/>
      <c r="G48" s="15"/>
      <c r="H48" s="15"/>
      <c r="I48" s="15"/>
      <c r="J48" s="15"/>
      <c r="K48" s="30">
        <v>38</v>
      </c>
      <c r="L48" s="15"/>
      <c r="M48" s="73">
        <v>34</v>
      </c>
      <c r="N48" s="73">
        <f>IF(AND('VALORACIÓN CON CONTROLES'!F42=0,'VALORACIÓN CON CONTROLES'!G42=0),'ANALISIS DE RIESGOS'!H42,0)</f>
        <v>0</v>
      </c>
      <c r="O48" s="15">
        <f>IF(AND('VALORACIÓN CON CONTROLES'!F42=0,'VALORACIÓN CON CONTROLES'!G42&gt;0),IF(OR(AND('ANALISIS DE RIESGOS'!E42=1,'VALORACIÓN CON CONTROLES'!G42=1),AND('ANALISIS DE RIESGOS'!E42=2,'VALORACIÓN CON CONTROLES'!G42=1),AND('ANALISIS DE RIESGOS'!E42=3,'VALORACIÓN CON CONTROLES'!G42=1),AND('ANALISIS DE RIESGOS'!E42=1,'VALORACIÓN CON CONTROLES'!G42=2),AND('ANALISIS DE RIESGOS'!E42=2,'VALORACIÓN CON CONTROLES'!G42=2)),"ZONA RIESGO BAJA",IF(OR(AND('ANALISIS DE RIESGOS'!E42=4,'VALORACIÓN CON CONTROLES'!G42=1),AND('ANALISIS DE RIESGOS'!E42=3,'VALORACIÓN CON CONTROLES'!G42=2),AND('ANALISIS DE RIESGOS'!E42=2,'VALORACIÓN CON CONTROLES'!G42=3),AND('ANALISIS DE RIESGOS'!E42=1,'VALORACIÓN CON CONTROLES'!G42=3)),"ZONA RIESGO MODERADO",IF(OR(AND('ANALISIS DE RIESGOS'!E42=5,'VALORACIÓN CON CONTROLES'!G42=1),AND('ANALISIS DE RIESGOS'!E42=5,'VALORACIÓN CON CONTROLES'!G42=2),AND('ANALISIS DE RIESGOS'!E42=4,'VALORACIÓN CON CONTROLES'!G42=2),AND('ANALISIS DE RIESGOS'!E42=4,'VALORACIÓN CON CONTROLES'!G42=3),AND('ANALISIS DE RIESGOS'!E42=3,'VALORACIÓN CON CONTROLES'!G42=3),AND('ANALISIS DE RIESGOS'!E42=2,'VALORACIÓN CON CONTROLES'!G42=4),AND('ANALISIS DE RIESGOS'!E42=1,'VALORACIÓN CON CONTROLES'!G42=4),AND('ANALISIS DE RIESGOS'!E42=1,'VALORACIÓN CON CONTROLES'!G42=5)),"ZONA RIESGO ALTO",IF(OR(AND('ANALISIS DE RIESGOS'!E42=5,'VALORACIÓN CON CONTROLES'!G42=3),AND('ANALISIS DE RIESGOS'!E42=5,'VALORACIÓN CON CONTROLES'!G42=4),AND('ANALISIS DE RIESGOS'!E42=5,'VALORACIÓN CON CONTROLES'!G42=5),AND('ANALISIS DE RIESGOS'!E42=4,'VALORACIÓN CON CONTROLES'!G42=4),AND('ANALISIS DE RIESGOS'!E42=4,'VALORACIÓN CON CONTROLES'!G42=5),AND('ANALISIS DE RIESGOS'!E42=3,'VALORACIÓN CON CONTROLES'!G42=4),AND('ANALISIS DE RIESGOS'!E42=3,'VALORACIÓN CON CONTROLES'!G42=5),AND('ANALISIS DE RIESGOS'!E42=2,'VALORACIÓN CON CONTROLES'!G42=5)),"ZONA RIESGO EXTREMO")))),0)</f>
        <v>0</v>
      </c>
      <c r="P48" s="15">
        <f>IF(AND('VALORACIÓN CON CONTROLES'!F42&gt;0,'VALORACIÓN CON CONTROLES'!G42=0),IF(OR(AND('VALORACIÓN CON CONTROLES'!F42=1,'ANALISIS DE RIESGOS'!F42=1),AND('VALORACIÓN CON CONTROLES'!F42=2,'ANALISIS DE RIESGOS'!F42=1),AND('VALORACIÓN CON CONTROLES'!F42=3,'ANALISIS DE RIESGOS'!F42=1),AND('VALORACIÓN CON CONTROLES'!F42=1,'ANALISIS DE RIESGOS'!F42=2),AND('VALORACIÓN CON CONTROLES'!F42=2,'ANALISIS DE RIESGOS'!F42=2)),"ZONA RIESGO BAJA",IF(OR(AND('VALORACIÓN CON CONTROLES'!F42=4,'ANALISIS DE RIESGOS'!F42=1),AND('VALORACIÓN CON CONTROLES'!F42=3,'ANALISIS DE RIESGOS'!F42=2),AND('VALORACIÓN CON CONTROLES'!F42=2,'ANALISIS DE RIESGOS'!F42=3),AND('VALORACIÓN CON CONTROLES'!F42=1,'ANALISIS DE RIESGOS'!F42=3)),"ZONA RIESGO MODERADO",IF(OR(AND('VALORACIÓN CON CONTROLES'!F42=5,'ANALISIS DE RIESGOS'!F42=1),AND('VALORACIÓN CON CONTROLES'!F42=5,'ANALISIS DE RIESGOS'!F42=2),AND('VALORACIÓN CON CONTROLES'!F42=4,'ANALISIS DE RIESGOS'!F42=2),AND('VALORACIÓN CON CONTROLES'!F42=4,'ANALISIS DE RIESGOS'!F42=3),AND('VALORACIÓN CON CONTROLES'!F42=3,'ANALISIS DE RIESGOS'!F42=3),AND('VALORACIÓN CON CONTROLES'!F42=2,'ANALISIS DE RIESGOS'!F42=4),AND('VALORACIÓN CON CONTROLES'!F42=1,'ANALISIS DE RIESGOS'!F42=4),AND('VALORACIÓN CON CONTROLES'!F42=1,'ANALISIS DE RIESGOS'!F42=5)),"ZONA RIESGO ALTO",IF(OR(AND('VALORACIÓN CON CONTROLES'!F42=5,'ANALISIS DE RIESGOS'!F42=3),AND('VALORACIÓN CON CONTROLES'!F42=5,'ANALISIS DE RIESGOS'!F42=4),AND('VALORACIÓN CON CONTROLES'!F42=5,'ANALISIS DE RIESGOS'!F42=5),AND('VALORACIÓN CON CONTROLES'!F42=4,'ANALISIS DE RIESGOS'!F42=4),AND('VALORACIÓN CON CONTROLES'!F42=4,'ANALISIS DE RIESGOS'!F42=5),AND('VALORACIÓN CON CONTROLES'!F42=3,'ANALISIS DE RIESGOS'!F42=4),AND('VALORACIÓN CON CONTROLES'!F42=3,'ANALISIS DE RIESGOS'!F42=5),AND('VALORACIÓN CON CONTROLES'!F42=2,'ANALISIS DE RIESGOS'!F42=5)),"ZONA RIESGO EXTREMO")))),0)</f>
        <v>0</v>
      </c>
      <c r="Q48" s="71" t="str">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ZONA RIESGO BAJA</v>
      </c>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row>
    <row r="49" spans="1:62" ht="15.75" thickBot="1" x14ac:dyDescent="0.3">
      <c r="A49" s="15"/>
      <c r="B49" s="15"/>
      <c r="C49" s="15"/>
      <c r="D49" s="15"/>
      <c r="E49" s="15"/>
      <c r="F49" s="15"/>
      <c r="G49" s="15"/>
      <c r="H49" s="15"/>
      <c r="I49" s="15"/>
      <c r="J49" s="15"/>
      <c r="K49" s="165">
        <v>39</v>
      </c>
      <c r="L49" s="15"/>
      <c r="M49" s="73">
        <v>35</v>
      </c>
      <c r="N49" s="73">
        <f>IF(AND('VALORACIÓN CON CONTROLES'!F43=0,'VALORACIÓN CON CONTROLES'!G43=0),'ANALISIS DE RIESGOS'!H43,0)</f>
        <v>0</v>
      </c>
      <c r="O49" s="15">
        <f>IF(AND('VALORACIÓN CON CONTROLES'!F43=0,'VALORACIÓN CON CONTROLES'!G43&gt;0),IF(OR(AND('ANALISIS DE RIESGOS'!E43=1,'VALORACIÓN CON CONTROLES'!G43=1),AND('ANALISIS DE RIESGOS'!E43=2,'VALORACIÓN CON CONTROLES'!G43=1),AND('ANALISIS DE RIESGOS'!E43=3,'VALORACIÓN CON CONTROLES'!G43=1),AND('ANALISIS DE RIESGOS'!E43=1,'VALORACIÓN CON CONTROLES'!G43=2),AND('ANALISIS DE RIESGOS'!E43=2,'VALORACIÓN CON CONTROLES'!G43=2)),"ZONA RIESGO BAJA",IF(OR(AND('ANALISIS DE RIESGOS'!E43=4,'VALORACIÓN CON CONTROLES'!G43=1),AND('ANALISIS DE RIESGOS'!E43=3,'VALORACIÓN CON CONTROLES'!G43=2),AND('ANALISIS DE RIESGOS'!E43=2,'VALORACIÓN CON CONTROLES'!G43=3),AND('ANALISIS DE RIESGOS'!E43=1,'VALORACIÓN CON CONTROLES'!G43=3)),"ZONA RIESGO MODERADO",IF(OR(AND('ANALISIS DE RIESGOS'!E43=5,'VALORACIÓN CON CONTROLES'!G43=1),AND('ANALISIS DE RIESGOS'!E43=5,'VALORACIÓN CON CONTROLES'!G43=2),AND('ANALISIS DE RIESGOS'!E43=4,'VALORACIÓN CON CONTROLES'!G43=2),AND('ANALISIS DE RIESGOS'!E43=4,'VALORACIÓN CON CONTROLES'!G43=3),AND('ANALISIS DE RIESGOS'!E43=3,'VALORACIÓN CON CONTROLES'!G43=3),AND('ANALISIS DE RIESGOS'!E43=2,'VALORACIÓN CON CONTROLES'!G43=4),AND('ANALISIS DE RIESGOS'!E43=1,'VALORACIÓN CON CONTROLES'!G43=4),AND('ANALISIS DE RIESGOS'!E43=1,'VALORACIÓN CON CONTROLES'!G43=5)),"ZONA RIESGO ALTO",IF(OR(AND('ANALISIS DE RIESGOS'!E43=5,'VALORACIÓN CON CONTROLES'!G43=3),AND('ANALISIS DE RIESGOS'!E43=5,'VALORACIÓN CON CONTROLES'!G43=4),AND('ANALISIS DE RIESGOS'!E43=5,'VALORACIÓN CON CONTROLES'!G43=5),AND('ANALISIS DE RIESGOS'!E43=4,'VALORACIÓN CON CONTROLES'!G43=4),AND('ANALISIS DE RIESGOS'!E43=4,'VALORACIÓN CON CONTROLES'!G43=5),AND('ANALISIS DE RIESGOS'!E43=3,'VALORACIÓN CON CONTROLES'!G43=4),AND('ANALISIS DE RIESGOS'!E43=3,'VALORACIÓN CON CONTROLES'!G43=5),AND('ANALISIS DE RIESGOS'!E43=2,'VALORACIÓN CON CONTROLES'!G43=5)),"ZONA RIESGO EXTREMO")))),0)</f>
        <v>0</v>
      </c>
      <c r="P49" s="15">
        <f>IF(AND('VALORACIÓN CON CONTROLES'!F43&gt;0,'VALORACIÓN CON CONTROLES'!G43=0),IF(OR(AND('VALORACIÓN CON CONTROLES'!F43=1,'ANALISIS DE RIESGOS'!F43=1),AND('VALORACIÓN CON CONTROLES'!F43=2,'ANALISIS DE RIESGOS'!F43=1),AND('VALORACIÓN CON CONTROLES'!F43=3,'ANALISIS DE RIESGOS'!F43=1),AND('VALORACIÓN CON CONTROLES'!F43=1,'ANALISIS DE RIESGOS'!F43=2),AND('VALORACIÓN CON CONTROLES'!F43=2,'ANALISIS DE RIESGOS'!F43=2)),"ZONA RIESGO BAJA",IF(OR(AND('VALORACIÓN CON CONTROLES'!F43=4,'ANALISIS DE RIESGOS'!F43=1),AND('VALORACIÓN CON CONTROLES'!F43=3,'ANALISIS DE RIESGOS'!F43=2),AND('VALORACIÓN CON CONTROLES'!F43=2,'ANALISIS DE RIESGOS'!F43=3),AND('VALORACIÓN CON CONTROLES'!F43=1,'ANALISIS DE RIESGOS'!F43=3)),"ZONA RIESGO MODERADO",IF(OR(AND('VALORACIÓN CON CONTROLES'!F43=5,'ANALISIS DE RIESGOS'!F43=1),AND('VALORACIÓN CON CONTROLES'!F43=5,'ANALISIS DE RIESGOS'!F43=2),AND('VALORACIÓN CON CONTROLES'!F43=4,'ANALISIS DE RIESGOS'!F43=2),AND('VALORACIÓN CON CONTROLES'!F43=4,'ANALISIS DE RIESGOS'!F43=3),AND('VALORACIÓN CON CONTROLES'!F43=3,'ANALISIS DE RIESGOS'!F43=3),AND('VALORACIÓN CON CONTROLES'!F43=2,'ANALISIS DE RIESGOS'!F43=4),AND('VALORACIÓN CON CONTROLES'!F43=1,'ANALISIS DE RIESGOS'!F43=4),AND('VALORACIÓN CON CONTROLES'!F43=1,'ANALISIS DE RIESGOS'!F43=5)),"ZONA RIESGO ALTO",IF(OR(AND('VALORACIÓN CON CONTROLES'!F43=5,'ANALISIS DE RIESGOS'!F43=3),AND('VALORACIÓN CON CONTROLES'!F43=5,'ANALISIS DE RIESGOS'!F43=4),AND('VALORACIÓN CON CONTROLES'!F43=5,'ANALISIS DE RIESGOS'!F43=5),AND('VALORACIÓN CON CONTROLES'!F43=4,'ANALISIS DE RIESGOS'!F43=4),AND('VALORACIÓN CON CONTROLES'!F43=4,'ANALISIS DE RIESGOS'!F43=5),AND('VALORACIÓN CON CONTROLES'!F43=3,'ANALISIS DE RIESGOS'!F43=4),AND('VALORACIÓN CON CONTROLES'!F43=3,'ANALISIS DE RIESGOS'!F43=5),AND('VALORACIÓN CON CONTROLES'!F43=2,'ANALISIS DE RIESGOS'!F43=5)),"ZONA RIESGO EXTREMO")))),0)</f>
        <v>0</v>
      </c>
      <c r="Q49" s="71" t="str">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ZONA RIESGO BAJA</v>
      </c>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row>
    <row r="50" spans="1:62" ht="15.75" thickBot="1" x14ac:dyDescent="0.3">
      <c r="A50" s="15"/>
      <c r="B50" s="15"/>
      <c r="C50" s="15"/>
      <c r="D50" s="15"/>
      <c r="E50" s="15"/>
      <c r="F50" s="15"/>
      <c r="G50" s="15"/>
      <c r="H50" s="15"/>
      <c r="I50" s="15"/>
      <c r="J50" s="15"/>
      <c r="K50" s="30">
        <v>40</v>
      </c>
      <c r="L50" s="15"/>
      <c r="M50" s="73">
        <v>36</v>
      </c>
      <c r="N50" s="73">
        <f>IF(AND('VALORACIÓN CON CONTROLES'!F44=0,'VALORACIÓN CON CONTROLES'!G44=0),'ANALISIS DE RIESGOS'!H44,0)</f>
        <v>0</v>
      </c>
      <c r="O50" s="15">
        <f>IF(AND('VALORACIÓN CON CONTROLES'!F44=0,'VALORACIÓN CON CONTROLES'!G44&gt;0),IF(OR(AND('ANALISIS DE RIESGOS'!E44=1,'VALORACIÓN CON CONTROLES'!G44=1),AND('ANALISIS DE RIESGOS'!E44=2,'VALORACIÓN CON CONTROLES'!G44=1),AND('ANALISIS DE RIESGOS'!E44=3,'VALORACIÓN CON CONTROLES'!G44=1),AND('ANALISIS DE RIESGOS'!E44=1,'VALORACIÓN CON CONTROLES'!G44=2),AND('ANALISIS DE RIESGOS'!E44=2,'VALORACIÓN CON CONTROLES'!G44=2)),"ZONA RIESGO BAJA",IF(OR(AND('ANALISIS DE RIESGOS'!E44=4,'VALORACIÓN CON CONTROLES'!G44=1),AND('ANALISIS DE RIESGOS'!E44=3,'VALORACIÓN CON CONTROLES'!G44=2),AND('ANALISIS DE RIESGOS'!E44=2,'VALORACIÓN CON CONTROLES'!G44=3),AND('ANALISIS DE RIESGOS'!E44=1,'VALORACIÓN CON CONTROLES'!G44=3)),"ZONA RIESGO MODERADO",IF(OR(AND('ANALISIS DE RIESGOS'!E44=5,'VALORACIÓN CON CONTROLES'!G44=1),AND('ANALISIS DE RIESGOS'!E44=5,'VALORACIÓN CON CONTROLES'!G44=2),AND('ANALISIS DE RIESGOS'!E44=4,'VALORACIÓN CON CONTROLES'!G44=2),AND('ANALISIS DE RIESGOS'!E44=4,'VALORACIÓN CON CONTROLES'!G44=3),AND('ANALISIS DE RIESGOS'!E44=3,'VALORACIÓN CON CONTROLES'!G44=3),AND('ANALISIS DE RIESGOS'!E44=2,'VALORACIÓN CON CONTROLES'!G44=4),AND('ANALISIS DE RIESGOS'!E44=1,'VALORACIÓN CON CONTROLES'!G44=4),AND('ANALISIS DE RIESGOS'!E44=1,'VALORACIÓN CON CONTROLES'!G44=5)),"ZONA RIESGO ALTO",IF(OR(AND('ANALISIS DE RIESGOS'!E44=5,'VALORACIÓN CON CONTROLES'!G44=3),AND('ANALISIS DE RIESGOS'!E44=5,'VALORACIÓN CON CONTROLES'!G44=4),AND('ANALISIS DE RIESGOS'!E44=5,'VALORACIÓN CON CONTROLES'!G44=5),AND('ANALISIS DE RIESGOS'!E44=4,'VALORACIÓN CON CONTROLES'!G44=4),AND('ANALISIS DE RIESGOS'!E44=4,'VALORACIÓN CON CONTROLES'!G44=5),AND('ANALISIS DE RIESGOS'!E44=3,'VALORACIÓN CON CONTROLES'!G44=4),AND('ANALISIS DE RIESGOS'!E44=3,'VALORACIÓN CON CONTROLES'!G44=5),AND('ANALISIS DE RIESGOS'!E44=2,'VALORACIÓN CON CONTROLES'!G44=5)),"ZONA RIESGO EXTREMO")))),0)</f>
        <v>0</v>
      </c>
      <c r="P50" s="15">
        <f>IF(AND('VALORACIÓN CON CONTROLES'!F44&gt;0,'VALORACIÓN CON CONTROLES'!G44=0),IF(OR(AND('VALORACIÓN CON CONTROLES'!F44=1,'ANALISIS DE RIESGOS'!F44=1),AND('VALORACIÓN CON CONTROLES'!F44=2,'ANALISIS DE RIESGOS'!F44=1),AND('VALORACIÓN CON CONTROLES'!F44=3,'ANALISIS DE RIESGOS'!F44=1),AND('VALORACIÓN CON CONTROLES'!F44=1,'ANALISIS DE RIESGOS'!F44=2),AND('VALORACIÓN CON CONTROLES'!F44=2,'ANALISIS DE RIESGOS'!F44=2)),"ZONA RIESGO BAJA",IF(OR(AND('VALORACIÓN CON CONTROLES'!F44=4,'ANALISIS DE RIESGOS'!F44=1),AND('VALORACIÓN CON CONTROLES'!F44=3,'ANALISIS DE RIESGOS'!F44=2),AND('VALORACIÓN CON CONTROLES'!F44=2,'ANALISIS DE RIESGOS'!F44=3),AND('VALORACIÓN CON CONTROLES'!F44=1,'ANALISIS DE RIESGOS'!F44=3)),"ZONA RIESGO MODERADO",IF(OR(AND('VALORACIÓN CON CONTROLES'!F44=5,'ANALISIS DE RIESGOS'!F44=1),AND('VALORACIÓN CON CONTROLES'!F44=5,'ANALISIS DE RIESGOS'!F44=2),AND('VALORACIÓN CON CONTROLES'!F44=4,'ANALISIS DE RIESGOS'!F44=2),AND('VALORACIÓN CON CONTROLES'!F44=4,'ANALISIS DE RIESGOS'!F44=3),AND('VALORACIÓN CON CONTROLES'!F44=3,'ANALISIS DE RIESGOS'!F44=3),AND('VALORACIÓN CON CONTROLES'!F44=2,'ANALISIS DE RIESGOS'!F44=4),AND('VALORACIÓN CON CONTROLES'!F44=1,'ANALISIS DE RIESGOS'!F44=4),AND('VALORACIÓN CON CONTROLES'!F44=1,'ANALISIS DE RIESGOS'!F44=5)),"ZONA RIESGO ALTO",IF(OR(AND('VALORACIÓN CON CONTROLES'!F44=5,'ANALISIS DE RIESGOS'!F44=3),AND('VALORACIÓN CON CONTROLES'!F44=5,'ANALISIS DE RIESGOS'!F44=4),AND('VALORACIÓN CON CONTROLES'!F44=5,'ANALISIS DE RIESGOS'!F44=5),AND('VALORACIÓN CON CONTROLES'!F44=4,'ANALISIS DE RIESGOS'!F44=4),AND('VALORACIÓN CON CONTROLES'!F44=4,'ANALISIS DE RIESGOS'!F44=5),AND('VALORACIÓN CON CONTROLES'!F44=3,'ANALISIS DE RIESGOS'!F44=4),AND('VALORACIÓN CON CONTROLES'!F44=3,'ANALISIS DE RIESGOS'!F44=5),AND('VALORACIÓN CON CONTROLES'!F44=2,'ANALISIS DE RIESGOS'!F44=5)),"ZONA RIESGO EXTREMO")))),0)</f>
        <v>0</v>
      </c>
      <c r="Q50" s="71" t="str">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ZONA RIESGO BAJA</v>
      </c>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row>
    <row r="51" spans="1:62" ht="15.75" thickBot="1" x14ac:dyDescent="0.3">
      <c r="A51" s="15"/>
      <c r="B51" s="15"/>
      <c r="C51" s="15"/>
      <c r="D51" s="15"/>
      <c r="E51" s="15"/>
      <c r="F51" s="15"/>
      <c r="G51" s="15"/>
      <c r="H51" s="15"/>
      <c r="I51" s="15"/>
      <c r="J51" s="15"/>
      <c r="K51" s="30">
        <v>41</v>
      </c>
      <c r="L51" s="15"/>
      <c r="M51" s="73">
        <v>37</v>
      </c>
      <c r="N51" s="73">
        <f>IF(AND('VALORACIÓN CON CONTROLES'!F45=0,'VALORACIÓN CON CONTROLES'!G45=0),'ANALISIS DE RIESGOS'!H45,0)</f>
        <v>0</v>
      </c>
      <c r="O51" s="15">
        <f>IF(AND('VALORACIÓN CON CONTROLES'!F45=0,'VALORACIÓN CON CONTROLES'!G45&gt;0),IF(OR(AND('ANALISIS DE RIESGOS'!E45=1,'VALORACIÓN CON CONTROLES'!G45=1),AND('ANALISIS DE RIESGOS'!E45=2,'VALORACIÓN CON CONTROLES'!G45=1),AND('ANALISIS DE RIESGOS'!E45=3,'VALORACIÓN CON CONTROLES'!G45=1),AND('ANALISIS DE RIESGOS'!E45=1,'VALORACIÓN CON CONTROLES'!G45=2),AND('ANALISIS DE RIESGOS'!E45=2,'VALORACIÓN CON CONTROLES'!G45=2)),"ZONA RIESGO BAJA",IF(OR(AND('ANALISIS DE RIESGOS'!E45=4,'VALORACIÓN CON CONTROLES'!G45=1),AND('ANALISIS DE RIESGOS'!E45=3,'VALORACIÓN CON CONTROLES'!G45=2),AND('ANALISIS DE RIESGOS'!E45=2,'VALORACIÓN CON CONTROLES'!G45=3),AND('ANALISIS DE RIESGOS'!E45=1,'VALORACIÓN CON CONTROLES'!G45=3)),"ZONA RIESGO MODERADO",IF(OR(AND('ANALISIS DE RIESGOS'!E45=5,'VALORACIÓN CON CONTROLES'!G45=1),AND('ANALISIS DE RIESGOS'!E45=5,'VALORACIÓN CON CONTROLES'!G45=2),AND('ANALISIS DE RIESGOS'!E45=4,'VALORACIÓN CON CONTROLES'!G45=2),AND('ANALISIS DE RIESGOS'!E45=4,'VALORACIÓN CON CONTROLES'!G45=3),AND('ANALISIS DE RIESGOS'!E45=3,'VALORACIÓN CON CONTROLES'!G45=3),AND('ANALISIS DE RIESGOS'!E45=2,'VALORACIÓN CON CONTROLES'!G45=4),AND('ANALISIS DE RIESGOS'!E45=1,'VALORACIÓN CON CONTROLES'!G45=4),AND('ANALISIS DE RIESGOS'!E45=1,'VALORACIÓN CON CONTROLES'!G45=5)),"ZONA RIESGO ALTO",IF(OR(AND('ANALISIS DE RIESGOS'!E45=5,'VALORACIÓN CON CONTROLES'!G45=3),AND('ANALISIS DE RIESGOS'!E45=5,'VALORACIÓN CON CONTROLES'!G45=4),AND('ANALISIS DE RIESGOS'!E45=5,'VALORACIÓN CON CONTROLES'!G45=5),AND('ANALISIS DE RIESGOS'!E45=4,'VALORACIÓN CON CONTROLES'!G45=4),AND('ANALISIS DE RIESGOS'!E45=4,'VALORACIÓN CON CONTROLES'!G45=5),AND('ANALISIS DE RIESGOS'!E45=3,'VALORACIÓN CON CONTROLES'!G45=4),AND('ANALISIS DE RIESGOS'!E45=3,'VALORACIÓN CON CONTROLES'!G45=5),AND('ANALISIS DE RIESGOS'!E45=2,'VALORACIÓN CON CONTROLES'!G45=5)),"ZONA RIESGO EXTREMO")))),0)</f>
        <v>0</v>
      </c>
      <c r="P51" s="15">
        <f>IF(AND('VALORACIÓN CON CONTROLES'!F45&gt;0,'VALORACIÓN CON CONTROLES'!G45=0),IF(OR(AND('VALORACIÓN CON CONTROLES'!F45=1,'ANALISIS DE RIESGOS'!F45=1),AND('VALORACIÓN CON CONTROLES'!F45=2,'ANALISIS DE RIESGOS'!F45=1),AND('VALORACIÓN CON CONTROLES'!F45=3,'ANALISIS DE RIESGOS'!F45=1),AND('VALORACIÓN CON CONTROLES'!F45=1,'ANALISIS DE RIESGOS'!F45=2),AND('VALORACIÓN CON CONTROLES'!F45=2,'ANALISIS DE RIESGOS'!F45=2)),"ZONA RIESGO BAJA",IF(OR(AND('VALORACIÓN CON CONTROLES'!F45=4,'ANALISIS DE RIESGOS'!F45=1),AND('VALORACIÓN CON CONTROLES'!F45=3,'ANALISIS DE RIESGOS'!F45=2),AND('VALORACIÓN CON CONTROLES'!F45=2,'ANALISIS DE RIESGOS'!F45=3),AND('VALORACIÓN CON CONTROLES'!F45=1,'ANALISIS DE RIESGOS'!F45=3)),"ZONA RIESGO MODERADO",IF(OR(AND('VALORACIÓN CON CONTROLES'!F45=5,'ANALISIS DE RIESGOS'!F45=1),AND('VALORACIÓN CON CONTROLES'!F45=5,'ANALISIS DE RIESGOS'!F45=2),AND('VALORACIÓN CON CONTROLES'!F45=4,'ANALISIS DE RIESGOS'!F45=2),AND('VALORACIÓN CON CONTROLES'!F45=4,'ANALISIS DE RIESGOS'!F45=3),AND('VALORACIÓN CON CONTROLES'!F45=3,'ANALISIS DE RIESGOS'!F45=3),AND('VALORACIÓN CON CONTROLES'!F45=2,'ANALISIS DE RIESGOS'!F45=4),AND('VALORACIÓN CON CONTROLES'!F45=1,'ANALISIS DE RIESGOS'!F45=4),AND('VALORACIÓN CON CONTROLES'!F45=1,'ANALISIS DE RIESGOS'!F45=5)),"ZONA RIESGO ALTO",IF(OR(AND('VALORACIÓN CON CONTROLES'!F45=5,'ANALISIS DE RIESGOS'!F45=3),AND('VALORACIÓN CON CONTROLES'!F45=5,'ANALISIS DE RIESGOS'!F45=4),AND('VALORACIÓN CON CONTROLES'!F45=5,'ANALISIS DE RIESGOS'!F45=5),AND('VALORACIÓN CON CONTROLES'!F45=4,'ANALISIS DE RIESGOS'!F45=4),AND('VALORACIÓN CON CONTROLES'!F45=4,'ANALISIS DE RIESGOS'!F45=5),AND('VALORACIÓN CON CONTROLES'!F45=3,'ANALISIS DE RIESGOS'!F45=4),AND('VALORACIÓN CON CONTROLES'!F45=3,'ANALISIS DE RIESGOS'!F45=5),AND('VALORACIÓN CON CONTROLES'!F45=2,'ANALISIS DE RIESGOS'!F45=5)),"ZONA RIESGO EXTREMO")))),0)</f>
        <v>0</v>
      </c>
      <c r="Q51" s="71" t="str">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ZONA RIESGO BAJA</v>
      </c>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row>
    <row r="52" spans="1:62" ht="15.75" thickBot="1" x14ac:dyDescent="0.3">
      <c r="A52" s="15"/>
      <c r="B52" s="15"/>
      <c r="C52" s="15"/>
      <c r="D52" s="15"/>
      <c r="E52" s="15"/>
      <c r="F52" s="15"/>
      <c r="G52" s="15"/>
      <c r="H52" s="15"/>
      <c r="I52" s="15"/>
      <c r="J52" s="15"/>
      <c r="K52" s="165">
        <v>42</v>
      </c>
      <c r="L52" s="15"/>
      <c r="M52" s="73">
        <v>38</v>
      </c>
      <c r="N52" s="73">
        <f>IF(AND('VALORACIÓN CON CONTROLES'!F46=0,'VALORACIÓN CON CONTROLES'!G46=0),'ANALISIS DE RIESGOS'!H46,0)</f>
        <v>0</v>
      </c>
      <c r="O52" s="15">
        <f>IF(AND('VALORACIÓN CON CONTROLES'!F46=0,'VALORACIÓN CON CONTROLES'!G46&gt;0),IF(OR(AND('ANALISIS DE RIESGOS'!E46=1,'VALORACIÓN CON CONTROLES'!G46=1),AND('ANALISIS DE RIESGOS'!E46=2,'VALORACIÓN CON CONTROLES'!G46=1),AND('ANALISIS DE RIESGOS'!E46=3,'VALORACIÓN CON CONTROLES'!G46=1),AND('ANALISIS DE RIESGOS'!E46=1,'VALORACIÓN CON CONTROLES'!G46=2),AND('ANALISIS DE RIESGOS'!E46=2,'VALORACIÓN CON CONTROLES'!G46=2)),"ZONA RIESGO BAJA",IF(OR(AND('ANALISIS DE RIESGOS'!E46=4,'VALORACIÓN CON CONTROLES'!G46=1),AND('ANALISIS DE RIESGOS'!E46=3,'VALORACIÓN CON CONTROLES'!G46=2),AND('ANALISIS DE RIESGOS'!E46=2,'VALORACIÓN CON CONTROLES'!G46=3),AND('ANALISIS DE RIESGOS'!E46=1,'VALORACIÓN CON CONTROLES'!G46=3)),"ZONA RIESGO MODERADO",IF(OR(AND('ANALISIS DE RIESGOS'!E46=5,'VALORACIÓN CON CONTROLES'!G46=1),AND('ANALISIS DE RIESGOS'!E46=5,'VALORACIÓN CON CONTROLES'!G46=2),AND('ANALISIS DE RIESGOS'!E46=4,'VALORACIÓN CON CONTROLES'!G46=2),AND('ANALISIS DE RIESGOS'!E46=4,'VALORACIÓN CON CONTROLES'!G46=3),AND('ANALISIS DE RIESGOS'!E46=3,'VALORACIÓN CON CONTROLES'!G46=3),AND('ANALISIS DE RIESGOS'!E46=2,'VALORACIÓN CON CONTROLES'!G46=4),AND('ANALISIS DE RIESGOS'!E46=1,'VALORACIÓN CON CONTROLES'!G46=4),AND('ANALISIS DE RIESGOS'!E46=1,'VALORACIÓN CON CONTROLES'!G46=5)),"ZONA RIESGO ALTO",IF(OR(AND('ANALISIS DE RIESGOS'!E46=5,'VALORACIÓN CON CONTROLES'!G46=3),AND('ANALISIS DE RIESGOS'!E46=5,'VALORACIÓN CON CONTROLES'!G46=4),AND('ANALISIS DE RIESGOS'!E46=5,'VALORACIÓN CON CONTROLES'!G46=5),AND('ANALISIS DE RIESGOS'!E46=4,'VALORACIÓN CON CONTROLES'!G46=4),AND('ANALISIS DE RIESGOS'!E46=4,'VALORACIÓN CON CONTROLES'!G46=5),AND('ANALISIS DE RIESGOS'!E46=3,'VALORACIÓN CON CONTROLES'!G46=4),AND('ANALISIS DE RIESGOS'!E46=3,'VALORACIÓN CON CONTROLES'!G46=5),AND('ANALISIS DE RIESGOS'!E46=2,'VALORACIÓN CON CONTROLES'!G46=5)),"ZONA RIESGO EXTREMO")))),0)</f>
        <v>0</v>
      </c>
      <c r="P52" s="15">
        <f>IF(AND('VALORACIÓN CON CONTROLES'!F46&gt;0,'VALORACIÓN CON CONTROLES'!G46=0),IF(OR(AND('VALORACIÓN CON CONTROLES'!F46=1,'ANALISIS DE RIESGOS'!F46=1),AND('VALORACIÓN CON CONTROLES'!F46=2,'ANALISIS DE RIESGOS'!F46=1),AND('VALORACIÓN CON CONTROLES'!F46=3,'ANALISIS DE RIESGOS'!F46=1),AND('VALORACIÓN CON CONTROLES'!F46=1,'ANALISIS DE RIESGOS'!F46=2),AND('VALORACIÓN CON CONTROLES'!F46=2,'ANALISIS DE RIESGOS'!F46=2)),"ZONA RIESGO BAJA",IF(OR(AND('VALORACIÓN CON CONTROLES'!F46=4,'ANALISIS DE RIESGOS'!F46=1),AND('VALORACIÓN CON CONTROLES'!F46=3,'ANALISIS DE RIESGOS'!F46=2),AND('VALORACIÓN CON CONTROLES'!F46=2,'ANALISIS DE RIESGOS'!F46=3),AND('VALORACIÓN CON CONTROLES'!F46=1,'ANALISIS DE RIESGOS'!F46=3)),"ZONA RIESGO MODERADO",IF(OR(AND('VALORACIÓN CON CONTROLES'!F46=5,'ANALISIS DE RIESGOS'!F46=1),AND('VALORACIÓN CON CONTROLES'!F46=5,'ANALISIS DE RIESGOS'!F46=2),AND('VALORACIÓN CON CONTROLES'!F46=4,'ANALISIS DE RIESGOS'!F46=2),AND('VALORACIÓN CON CONTROLES'!F46=4,'ANALISIS DE RIESGOS'!F46=3),AND('VALORACIÓN CON CONTROLES'!F46=3,'ANALISIS DE RIESGOS'!F46=3),AND('VALORACIÓN CON CONTROLES'!F46=2,'ANALISIS DE RIESGOS'!F46=4),AND('VALORACIÓN CON CONTROLES'!F46=1,'ANALISIS DE RIESGOS'!F46=4),AND('VALORACIÓN CON CONTROLES'!F46=1,'ANALISIS DE RIESGOS'!F46=5)),"ZONA RIESGO ALTO",IF(OR(AND('VALORACIÓN CON CONTROLES'!F46=5,'ANALISIS DE RIESGOS'!F46=3),AND('VALORACIÓN CON CONTROLES'!F46=5,'ANALISIS DE RIESGOS'!F46=4),AND('VALORACIÓN CON CONTROLES'!F46=5,'ANALISIS DE RIESGOS'!F46=5),AND('VALORACIÓN CON CONTROLES'!F46=4,'ANALISIS DE RIESGOS'!F46=4),AND('VALORACIÓN CON CONTROLES'!F46=4,'ANALISIS DE RIESGOS'!F46=5),AND('VALORACIÓN CON CONTROLES'!F46=3,'ANALISIS DE RIESGOS'!F46=4),AND('VALORACIÓN CON CONTROLES'!F46=3,'ANALISIS DE RIESGOS'!F46=5),AND('VALORACIÓN CON CONTROLES'!F46=2,'ANALISIS DE RIESGOS'!F46=5)),"ZONA RIESGO EXTREMO")))),0)</f>
        <v>0</v>
      </c>
      <c r="Q52" s="71" t="str">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ZONA RIESGO BAJA</v>
      </c>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row>
    <row r="53" spans="1:62" ht="15.75" thickBot="1" x14ac:dyDescent="0.3">
      <c r="A53" s="15"/>
      <c r="B53" s="15"/>
      <c r="C53" s="15"/>
      <c r="D53" s="15"/>
      <c r="E53" s="15"/>
      <c r="F53" s="15"/>
      <c r="G53" s="15"/>
      <c r="H53" s="15"/>
      <c r="I53" s="15"/>
      <c r="J53" s="15"/>
      <c r="K53" s="30">
        <v>43</v>
      </c>
      <c r="L53" s="15"/>
      <c r="M53" s="73">
        <v>39</v>
      </c>
      <c r="N53" s="73">
        <f>IF(AND('VALORACIÓN CON CONTROLES'!F47=0,'VALORACIÓN CON CONTROLES'!G47=0),'ANALISIS DE RIESGOS'!H47,0)</f>
        <v>0</v>
      </c>
      <c r="O53" s="15">
        <f>IF(AND('VALORACIÓN CON CONTROLES'!F47=0,'VALORACIÓN CON CONTROLES'!G47&gt;0),IF(OR(AND('ANALISIS DE RIESGOS'!E47=1,'VALORACIÓN CON CONTROLES'!G47=1),AND('ANALISIS DE RIESGOS'!E47=2,'VALORACIÓN CON CONTROLES'!G47=1),AND('ANALISIS DE RIESGOS'!E47=3,'VALORACIÓN CON CONTROLES'!G47=1),AND('ANALISIS DE RIESGOS'!E47=1,'VALORACIÓN CON CONTROLES'!G47=2),AND('ANALISIS DE RIESGOS'!E47=2,'VALORACIÓN CON CONTROLES'!G47=2)),"ZONA RIESGO BAJA",IF(OR(AND('ANALISIS DE RIESGOS'!E47=4,'VALORACIÓN CON CONTROLES'!G47=1),AND('ANALISIS DE RIESGOS'!E47=3,'VALORACIÓN CON CONTROLES'!G47=2),AND('ANALISIS DE RIESGOS'!E47=2,'VALORACIÓN CON CONTROLES'!G47=3),AND('ANALISIS DE RIESGOS'!E47=1,'VALORACIÓN CON CONTROLES'!G47=3)),"ZONA RIESGO MODERADO",IF(OR(AND('ANALISIS DE RIESGOS'!E47=5,'VALORACIÓN CON CONTROLES'!G47=1),AND('ANALISIS DE RIESGOS'!E47=5,'VALORACIÓN CON CONTROLES'!G47=2),AND('ANALISIS DE RIESGOS'!E47=4,'VALORACIÓN CON CONTROLES'!G47=2),AND('ANALISIS DE RIESGOS'!E47=4,'VALORACIÓN CON CONTROLES'!G47=3),AND('ANALISIS DE RIESGOS'!E47=3,'VALORACIÓN CON CONTROLES'!G47=3),AND('ANALISIS DE RIESGOS'!E47=2,'VALORACIÓN CON CONTROLES'!G47=4),AND('ANALISIS DE RIESGOS'!E47=1,'VALORACIÓN CON CONTROLES'!G47=4),AND('ANALISIS DE RIESGOS'!E47=1,'VALORACIÓN CON CONTROLES'!G47=5)),"ZONA RIESGO ALTO",IF(OR(AND('ANALISIS DE RIESGOS'!E47=5,'VALORACIÓN CON CONTROLES'!G47=3),AND('ANALISIS DE RIESGOS'!E47=5,'VALORACIÓN CON CONTROLES'!G47=4),AND('ANALISIS DE RIESGOS'!E47=5,'VALORACIÓN CON CONTROLES'!G47=5),AND('ANALISIS DE RIESGOS'!E47=4,'VALORACIÓN CON CONTROLES'!G47=4),AND('ANALISIS DE RIESGOS'!E47=4,'VALORACIÓN CON CONTROLES'!G47=5),AND('ANALISIS DE RIESGOS'!E47=3,'VALORACIÓN CON CONTROLES'!G47=4),AND('ANALISIS DE RIESGOS'!E47=3,'VALORACIÓN CON CONTROLES'!G47=5),AND('ANALISIS DE RIESGOS'!E47=2,'VALORACIÓN CON CONTROLES'!G47=5)),"ZONA RIESGO EXTREMO")))),0)</f>
        <v>0</v>
      </c>
      <c r="P53" s="15">
        <f>IF(AND('VALORACIÓN CON CONTROLES'!F47&gt;0,'VALORACIÓN CON CONTROLES'!G47=0),IF(OR(AND('VALORACIÓN CON CONTROLES'!F47=1,'ANALISIS DE RIESGOS'!F47=1),AND('VALORACIÓN CON CONTROLES'!F47=2,'ANALISIS DE RIESGOS'!F47=1),AND('VALORACIÓN CON CONTROLES'!F47=3,'ANALISIS DE RIESGOS'!F47=1),AND('VALORACIÓN CON CONTROLES'!F47=1,'ANALISIS DE RIESGOS'!F47=2),AND('VALORACIÓN CON CONTROLES'!F47=2,'ANALISIS DE RIESGOS'!F47=2)),"ZONA RIESGO BAJA",IF(OR(AND('VALORACIÓN CON CONTROLES'!F47=4,'ANALISIS DE RIESGOS'!F47=1),AND('VALORACIÓN CON CONTROLES'!F47=3,'ANALISIS DE RIESGOS'!F47=2),AND('VALORACIÓN CON CONTROLES'!F47=2,'ANALISIS DE RIESGOS'!F47=3),AND('VALORACIÓN CON CONTROLES'!F47=1,'ANALISIS DE RIESGOS'!F47=3)),"ZONA RIESGO MODERADO",IF(OR(AND('VALORACIÓN CON CONTROLES'!F47=5,'ANALISIS DE RIESGOS'!F47=1),AND('VALORACIÓN CON CONTROLES'!F47=5,'ANALISIS DE RIESGOS'!F47=2),AND('VALORACIÓN CON CONTROLES'!F47=4,'ANALISIS DE RIESGOS'!F47=2),AND('VALORACIÓN CON CONTROLES'!F47=4,'ANALISIS DE RIESGOS'!F47=3),AND('VALORACIÓN CON CONTROLES'!F47=3,'ANALISIS DE RIESGOS'!F47=3),AND('VALORACIÓN CON CONTROLES'!F47=2,'ANALISIS DE RIESGOS'!F47=4),AND('VALORACIÓN CON CONTROLES'!F47=1,'ANALISIS DE RIESGOS'!F47=4),AND('VALORACIÓN CON CONTROLES'!F47=1,'ANALISIS DE RIESGOS'!F47=5)),"ZONA RIESGO ALTO",IF(OR(AND('VALORACIÓN CON CONTROLES'!F47=5,'ANALISIS DE RIESGOS'!F47=3),AND('VALORACIÓN CON CONTROLES'!F47=5,'ANALISIS DE RIESGOS'!F47=4),AND('VALORACIÓN CON CONTROLES'!F47=5,'ANALISIS DE RIESGOS'!F47=5),AND('VALORACIÓN CON CONTROLES'!F47=4,'ANALISIS DE RIESGOS'!F47=4),AND('VALORACIÓN CON CONTROLES'!F47=4,'ANALISIS DE RIESGOS'!F47=5),AND('VALORACIÓN CON CONTROLES'!F47=3,'ANALISIS DE RIESGOS'!F47=4),AND('VALORACIÓN CON CONTROLES'!F47=3,'ANALISIS DE RIESGOS'!F47=5),AND('VALORACIÓN CON CONTROLES'!F47=2,'ANALISIS DE RIESGOS'!F47=5)),"ZONA RIESGO EXTREMO")))),0)</f>
        <v>0</v>
      </c>
      <c r="Q53" s="71" t="str">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ZONA RIESGO BAJA</v>
      </c>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row>
    <row r="54" spans="1:62" ht="15.75" thickBot="1" x14ac:dyDescent="0.3">
      <c r="A54" s="15"/>
      <c r="B54" s="15"/>
      <c r="C54" s="15"/>
      <c r="D54" s="15"/>
      <c r="E54" s="15"/>
      <c r="F54" s="15"/>
      <c r="G54" s="15"/>
      <c r="H54" s="15"/>
      <c r="I54" s="15"/>
      <c r="J54" s="15"/>
      <c r="K54" s="30">
        <v>44</v>
      </c>
      <c r="L54" s="15"/>
      <c r="M54" s="73">
        <v>40</v>
      </c>
      <c r="N54" s="73">
        <f>IF(AND('VALORACIÓN CON CONTROLES'!F48=0,'VALORACIÓN CON CONTROLES'!G48=0),'ANALISIS DE RIESGOS'!H48,0)</f>
        <v>0</v>
      </c>
      <c r="O54" s="15">
        <f>IF(AND('VALORACIÓN CON CONTROLES'!F48=0,'VALORACIÓN CON CONTROLES'!G48&gt;0),IF(OR(AND('ANALISIS DE RIESGOS'!E48=1,'VALORACIÓN CON CONTROLES'!G48=1),AND('ANALISIS DE RIESGOS'!E48=2,'VALORACIÓN CON CONTROLES'!G48=1),AND('ANALISIS DE RIESGOS'!E48=3,'VALORACIÓN CON CONTROLES'!G48=1),AND('ANALISIS DE RIESGOS'!E48=1,'VALORACIÓN CON CONTROLES'!G48=2),AND('ANALISIS DE RIESGOS'!E48=2,'VALORACIÓN CON CONTROLES'!G48=2)),"ZONA RIESGO BAJA",IF(OR(AND('ANALISIS DE RIESGOS'!E48=4,'VALORACIÓN CON CONTROLES'!G48=1),AND('ANALISIS DE RIESGOS'!E48=3,'VALORACIÓN CON CONTROLES'!G48=2),AND('ANALISIS DE RIESGOS'!E48=2,'VALORACIÓN CON CONTROLES'!G48=3),AND('ANALISIS DE RIESGOS'!E48=1,'VALORACIÓN CON CONTROLES'!G48=3)),"ZONA RIESGO MODERADO",IF(OR(AND('ANALISIS DE RIESGOS'!E48=5,'VALORACIÓN CON CONTROLES'!G48=1),AND('ANALISIS DE RIESGOS'!E48=5,'VALORACIÓN CON CONTROLES'!G48=2),AND('ANALISIS DE RIESGOS'!E48=4,'VALORACIÓN CON CONTROLES'!G48=2),AND('ANALISIS DE RIESGOS'!E48=4,'VALORACIÓN CON CONTROLES'!G48=3),AND('ANALISIS DE RIESGOS'!E48=3,'VALORACIÓN CON CONTROLES'!G48=3),AND('ANALISIS DE RIESGOS'!E48=2,'VALORACIÓN CON CONTROLES'!G48=4),AND('ANALISIS DE RIESGOS'!E48=1,'VALORACIÓN CON CONTROLES'!G48=4),AND('ANALISIS DE RIESGOS'!E48=1,'VALORACIÓN CON CONTROLES'!G48=5)),"ZONA RIESGO ALTO",IF(OR(AND('ANALISIS DE RIESGOS'!E48=5,'VALORACIÓN CON CONTROLES'!G48=3),AND('ANALISIS DE RIESGOS'!E48=5,'VALORACIÓN CON CONTROLES'!G48=4),AND('ANALISIS DE RIESGOS'!E48=5,'VALORACIÓN CON CONTROLES'!G48=5),AND('ANALISIS DE RIESGOS'!E48=4,'VALORACIÓN CON CONTROLES'!G48=4),AND('ANALISIS DE RIESGOS'!E48=4,'VALORACIÓN CON CONTROLES'!G48=5),AND('ANALISIS DE RIESGOS'!E48=3,'VALORACIÓN CON CONTROLES'!G48=4),AND('ANALISIS DE RIESGOS'!E48=3,'VALORACIÓN CON CONTROLES'!G48=5),AND('ANALISIS DE RIESGOS'!E48=2,'VALORACIÓN CON CONTROLES'!G48=5)),"ZONA RIESGO EXTREMO")))),0)</f>
        <v>0</v>
      </c>
      <c r="P54" s="15">
        <f>IF(AND('VALORACIÓN CON CONTROLES'!F48&gt;0,'VALORACIÓN CON CONTROLES'!G48=0),IF(OR(AND('VALORACIÓN CON CONTROLES'!F48=1,'ANALISIS DE RIESGOS'!F48=1),AND('VALORACIÓN CON CONTROLES'!F48=2,'ANALISIS DE RIESGOS'!F48=1),AND('VALORACIÓN CON CONTROLES'!F48=3,'ANALISIS DE RIESGOS'!F48=1),AND('VALORACIÓN CON CONTROLES'!F48=1,'ANALISIS DE RIESGOS'!F48=2),AND('VALORACIÓN CON CONTROLES'!F48=2,'ANALISIS DE RIESGOS'!F48=2)),"ZONA RIESGO BAJA",IF(OR(AND('VALORACIÓN CON CONTROLES'!F48=4,'ANALISIS DE RIESGOS'!F48=1),AND('VALORACIÓN CON CONTROLES'!F48=3,'ANALISIS DE RIESGOS'!F48=2),AND('VALORACIÓN CON CONTROLES'!F48=2,'ANALISIS DE RIESGOS'!F48=3),AND('VALORACIÓN CON CONTROLES'!F48=1,'ANALISIS DE RIESGOS'!F48=3)),"ZONA RIESGO MODERADO",IF(OR(AND('VALORACIÓN CON CONTROLES'!F48=5,'ANALISIS DE RIESGOS'!F48=1),AND('VALORACIÓN CON CONTROLES'!F48=5,'ANALISIS DE RIESGOS'!F48=2),AND('VALORACIÓN CON CONTROLES'!F48=4,'ANALISIS DE RIESGOS'!F48=2),AND('VALORACIÓN CON CONTROLES'!F48=4,'ANALISIS DE RIESGOS'!F48=3),AND('VALORACIÓN CON CONTROLES'!F48=3,'ANALISIS DE RIESGOS'!F48=3),AND('VALORACIÓN CON CONTROLES'!F48=2,'ANALISIS DE RIESGOS'!F48=4),AND('VALORACIÓN CON CONTROLES'!F48=1,'ANALISIS DE RIESGOS'!F48=4),AND('VALORACIÓN CON CONTROLES'!F48=1,'ANALISIS DE RIESGOS'!F48=5)),"ZONA RIESGO ALTO",IF(OR(AND('VALORACIÓN CON CONTROLES'!F48=5,'ANALISIS DE RIESGOS'!F48=3),AND('VALORACIÓN CON CONTROLES'!F48=5,'ANALISIS DE RIESGOS'!F48=4),AND('VALORACIÓN CON CONTROLES'!F48=5,'ANALISIS DE RIESGOS'!F48=5),AND('VALORACIÓN CON CONTROLES'!F48=4,'ANALISIS DE RIESGOS'!F48=4),AND('VALORACIÓN CON CONTROLES'!F48=4,'ANALISIS DE RIESGOS'!F48=5),AND('VALORACIÓN CON CONTROLES'!F48=3,'ANALISIS DE RIESGOS'!F48=4),AND('VALORACIÓN CON CONTROLES'!F48=3,'ANALISIS DE RIESGOS'!F48=5),AND('VALORACIÓN CON CONTROLES'!F48=2,'ANALISIS DE RIESGOS'!F48=5)),"ZONA RIESGO EXTREMO")))),0)</f>
        <v>0</v>
      </c>
      <c r="Q54" s="71" t="str">
        <f>IF(AND('VALORACIÓN CON CONTROLES'!F48&gt;0,'VALORACIÓN CON CONTROLES'!G48&gt;0),IF(OR(AND('VALORACIÓN CON CONTROLES'!F48=1,'VALORACIÓN CON CONTROLES'!G48=1),AND('VALORACIÓN CON CONTROLES'!F48=2,'VALORACIÓN CON CONTROLES'!G48=1),AND('VALORACIÓN CON CONTROLES'!F48=3,'VALORACIÓN CON CONTROLES'!G48=1),AND('VALORACIÓN CON CONTROLES'!F48=1,'VALORACIÓN CON CONTROLES'!G48=2),AND('VALORACIÓN CON CONTROLES'!F48=2,'VALORACIÓN CON CONTROLES'!G48=2)),"ZONA RIESGO BAJA",IF(OR(AND('VALORACIÓN CON CONTROLES'!F48=4,'VALORACIÓN CON CONTROLES'!G48=1),AND('VALORACIÓN CON CONTROLES'!F48=3,'VALORACIÓN CON CONTROLES'!G48=2),AND('VALORACIÓN CON CONTROLES'!F48=2,'VALORACIÓN CON CONTROLES'!G48=3),AND('VALORACIÓN CON CONTROLES'!F48=1,'VALORACIÓN CON CONTROLES'!G48=3)),"ZONA RIESGO MODERADO",IF(OR(AND('VALORACIÓN CON CONTROLES'!F48=5,'VALORACIÓN CON CONTROLES'!G48=1),AND('VALORACIÓN CON CONTROLES'!F48=5,'VALORACIÓN CON CONTROLES'!G48=2),AND('VALORACIÓN CON CONTROLES'!F48=4,'VALORACIÓN CON CONTROLES'!G48=2),AND('VALORACIÓN CON CONTROLES'!F48=4,'VALORACIÓN CON CONTROLES'!G48=3),AND('VALORACIÓN CON CONTROLES'!F48=3,'VALORACIÓN CON CONTROLES'!G48=3),AND('VALORACIÓN CON CONTROLES'!F48=2,'VALORACIÓN CON CONTROLES'!G48=4),AND('VALORACIÓN CON CONTROLES'!F48=1,'VALORACIÓN CON CONTROLES'!G48=4),AND('VALORACIÓN CON CONTROLES'!F48=1,'VALORACIÓN CON CONTROLES'!G48=5)),"ZONA RIESGO ALTO",IF(OR(AND('VALORACIÓN CON CONTROLES'!F48=5,'VALORACIÓN CON CONTROLES'!G48=3),AND('VALORACIÓN CON CONTROLES'!F48=5,'VALORACIÓN CON CONTROLES'!G48=4),AND('VALORACIÓN CON CONTROLES'!F48=5,'VALORACIÓN CON CONTROLES'!G48=5),AND('VALORACIÓN CON CONTROLES'!F48=4,'VALORACIÓN CON CONTROLES'!G48=4),AND('VALORACIÓN CON CONTROLES'!F48=4,'VALORACIÓN CON CONTROLES'!G48=5),AND('VALORACIÓN CON CONTROLES'!F48=3,'VALORACIÓN CON CONTROLES'!G48=4),AND('VALORACIÓN CON CONTROLES'!F48=3,'VALORACIÓN CON CONTROLES'!G48=5),AND('VALORACIÓN CON CONTROLES'!F48=2,'VALORACIÓN CON CONTROLES'!G48=5)),"ZONA RIESGO EXTREMO")))),0)</f>
        <v>ZONA RIESGO MODERADO</v>
      </c>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row>
    <row r="55" spans="1:62" ht="15.75" thickBot="1" x14ac:dyDescent="0.3">
      <c r="A55" s="15"/>
      <c r="B55" s="15"/>
      <c r="C55" s="15"/>
      <c r="D55" s="15"/>
      <c r="E55" s="15"/>
      <c r="F55" s="15"/>
      <c r="G55" s="15"/>
      <c r="H55" s="15"/>
      <c r="I55" s="15"/>
      <c r="J55" s="15"/>
      <c r="K55" s="165">
        <v>45</v>
      </c>
      <c r="L55" s="15"/>
      <c r="M55" s="73">
        <v>41</v>
      </c>
      <c r="N55" s="73">
        <f>IF(AND('VALORACIÓN CON CONTROLES'!F49=0,'VALORACIÓN CON CONTROLES'!G49=0),'ANALISIS DE RIESGOS'!H49,0)</f>
        <v>0</v>
      </c>
      <c r="O55" s="15">
        <f>IF(AND('VALORACIÓN CON CONTROLES'!F49=0,'VALORACIÓN CON CONTROLES'!G49&gt;0),IF(OR(AND('ANALISIS DE RIESGOS'!E49=1,'VALORACIÓN CON CONTROLES'!G49=1),AND('ANALISIS DE RIESGOS'!E49=2,'VALORACIÓN CON CONTROLES'!G49=1),AND('ANALISIS DE RIESGOS'!E49=3,'VALORACIÓN CON CONTROLES'!G49=1),AND('ANALISIS DE RIESGOS'!E49=1,'VALORACIÓN CON CONTROLES'!G49=2),AND('ANALISIS DE RIESGOS'!E49=2,'VALORACIÓN CON CONTROLES'!G49=2)),"ZONA RIESGO BAJA",IF(OR(AND('ANALISIS DE RIESGOS'!E49=4,'VALORACIÓN CON CONTROLES'!G49=1),AND('ANALISIS DE RIESGOS'!E49=3,'VALORACIÓN CON CONTROLES'!G49=2),AND('ANALISIS DE RIESGOS'!E49=2,'VALORACIÓN CON CONTROLES'!G49=3),AND('ANALISIS DE RIESGOS'!E49=1,'VALORACIÓN CON CONTROLES'!G49=3)),"ZONA RIESGO MODERADO",IF(OR(AND('ANALISIS DE RIESGOS'!E49=5,'VALORACIÓN CON CONTROLES'!G49=1),AND('ANALISIS DE RIESGOS'!E49=5,'VALORACIÓN CON CONTROLES'!G49=2),AND('ANALISIS DE RIESGOS'!E49=4,'VALORACIÓN CON CONTROLES'!G49=2),AND('ANALISIS DE RIESGOS'!E49=4,'VALORACIÓN CON CONTROLES'!G49=3),AND('ANALISIS DE RIESGOS'!E49=3,'VALORACIÓN CON CONTROLES'!G49=3),AND('ANALISIS DE RIESGOS'!E49=2,'VALORACIÓN CON CONTROLES'!G49=4),AND('ANALISIS DE RIESGOS'!E49=1,'VALORACIÓN CON CONTROLES'!G49=4),AND('ANALISIS DE RIESGOS'!E49=1,'VALORACIÓN CON CONTROLES'!G49=5)),"ZONA RIESGO ALTO",IF(OR(AND('ANALISIS DE RIESGOS'!E49=5,'VALORACIÓN CON CONTROLES'!G49=3),AND('ANALISIS DE RIESGOS'!E49=5,'VALORACIÓN CON CONTROLES'!G49=4),AND('ANALISIS DE RIESGOS'!E49=5,'VALORACIÓN CON CONTROLES'!G49=5),AND('ANALISIS DE RIESGOS'!E49=4,'VALORACIÓN CON CONTROLES'!G49=4),AND('ANALISIS DE RIESGOS'!E49=4,'VALORACIÓN CON CONTROLES'!G49=5),AND('ANALISIS DE RIESGOS'!E49=3,'VALORACIÓN CON CONTROLES'!G49=4),AND('ANALISIS DE RIESGOS'!E49=3,'VALORACIÓN CON CONTROLES'!G49=5),AND('ANALISIS DE RIESGOS'!E49=2,'VALORACIÓN CON CONTROLES'!G49=5)),"ZONA RIESGO EXTREMO")))),0)</f>
        <v>0</v>
      </c>
      <c r="P55" s="15">
        <f>IF(AND('VALORACIÓN CON CONTROLES'!F49&gt;0,'VALORACIÓN CON CONTROLES'!G49=0),IF(OR(AND('VALORACIÓN CON CONTROLES'!F49=1,'ANALISIS DE RIESGOS'!F49=1),AND('VALORACIÓN CON CONTROLES'!F49=2,'ANALISIS DE RIESGOS'!F49=1),AND('VALORACIÓN CON CONTROLES'!F49=3,'ANALISIS DE RIESGOS'!F49=1),AND('VALORACIÓN CON CONTROLES'!F49=1,'ANALISIS DE RIESGOS'!F49=2),AND('VALORACIÓN CON CONTROLES'!F49=2,'ANALISIS DE RIESGOS'!F49=2)),"ZONA RIESGO BAJA",IF(OR(AND('VALORACIÓN CON CONTROLES'!F49=4,'ANALISIS DE RIESGOS'!F49=1),AND('VALORACIÓN CON CONTROLES'!F49=3,'ANALISIS DE RIESGOS'!F49=2),AND('VALORACIÓN CON CONTROLES'!F49=2,'ANALISIS DE RIESGOS'!F49=3),AND('VALORACIÓN CON CONTROLES'!F49=1,'ANALISIS DE RIESGOS'!F49=3)),"ZONA RIESGO MODERADO",IF(OR(AND('VALORACIÓN CON CONTROLES'!F49=5,'ANALISIS DE RIESGOS'!F49=1),AND('VALORACIÓN CON CONTROLES'!F49=5,'ANALISIS DE RIESGOS'!F49=2),AND('VALORACIÓN CON CONTROLES'!F49=4,'ANALISIS DE RIESGOS'!F49=2),AND('VALORACIÓN CON CONTROLES'!F49=4,'ANALISIS DE RIESGOS'!F49=3),AND('VALORACIÓN CON CONTROLES'!F49=3,'ANALISIS DE RIESGOS'!F49=3),AND('VALORACIÓN CON CONTROLES'!F49=2,'ANALISIS DE RIESGOS'!F49=4),AND('VALORACIÓN CON CONTROLES'!F49=1,'ANALISIS DE RIESGOS'!F49=4),AND('VALORACIÓN CON CONTROLES'!F49=1,'ANALISIS DE RIESGOS'!F49=5)),"ZONA RIESGO ALTO",IF(OR(AND('VALORACIÓN CON CONTROLES'!F49=5,'ANALISIS DE RIESGOS'!F49=3),AND('VALORACIÓN CON CONTROLES'!F49=5,'ANALISIS DE RIESGOS'!F49=4),AND('VALORACIÓN CON CONTROLES'!F49=5,'ANALISIS DE RIESGOS'!F49=5),AND('VALORACIÓN CON CONTROLES'!F49=4,'ANALISIS DE RIESGOS'!F49=4),AND('VALORACIÓN CON CONTROLES'!F49=4,'ANALISIS DE RIESGOS'!F49=5),AND('VALORACIÓN CON CONTROLES'!F49=3,'ANALISIS DE RIESGOS'!F49=4),AND('VALORACIÓN CON CONTROLES'!F49=3,'ANALISIS DE RIESGOS'!F49=5),AND('VALORACIÓN CON CONTROLES'!F49=2,'ANALISIS DE RIESGOS'!F49=5)),"ZONA RIESGO EXTREMO")))),0)</f>
        <v>0</v>
      </c>
      <c r="Q55" s="71" t="str">
        <f>IF(AND('VALORACIÓN CON CONTROLES'!F49&gt;0,'VALORACIÓN CON CONTROLES'!G49&gt;0),IF(OR(AND('VALORACIÓN CON CONTROLES'!F49=1,'VALORACIÓN CON CONTROLES'!G49=1),AND('VALORACIÓN CON CONTROLES'!F49=2,'VALORACIÓN CON CONTROLES'!G49=1),AND('VALORACIÓN CON CONTROLES'!F49=3,'VALORACIÓN CON CONTROLES'!G49=1),AND('VALORACIÓN CON CONTROLES'!F49=1,'VALORACIÓN CON CONTROLES'!G49=2),AND('VALORACIÓN CON CONTROLES'!F49=2,'VALORACIÓN CON CONTROLES'!G49=2)),"ZONA RIESGO BAJA",IF(OR(AND('VALORACIÓN CON CONTROLES'!F49=4,'VALORACIÓN CON CONTROLES'!G49=1),AND('VALORACIÓN CON CONTROLES'!F49=3,'VALORACIÓN CON CONTROLES'!G49=2),AND('VALORACIÓN CON CONTROLES'!F49=2,'VALORACIÓN CON CONTROLES'!G49=3),AND('VALORACIÓN CON CONTROLES'!F49=1,'VALORACIÓN CON CONTROLES'!G49=3)),"ZONA RIESGO MODERADO",IF(OR(AND('VALORACIÓN CON CONTROLES'!F49=5,'VALORACIÓN CON CONTROLES'!G49=1),AND('VALORACIÓN CON CONTROLES'!F49=5,'VALORACIÓN CON CONTROLES'!G49=2),AND('VALORACIÓN CON CONTROLES'!F49=4,'VALORACIÓN CON CONTROLES'!G49=2),AND('VALORACIÓN CON CONTROLES'!F49=4,'VALORACIÓN CON CONTROLES'!G49=3),AND('VALORACIÓN CON CONTROLES'!F49=3,'VALORACIÓN CON CONTROLES'!G49=3),AND('VALORACIÓN CON CONTROLES'!F49=2,'VALORACIÓN CON CONTROLES'!G49=4),AND('VALORACIÓN CON CONTROLES'!F49=1,'VALORACIÓN CON CONTROLES'!G49=4),AND('VALORACIÓN CON CONTROLES'!F49=1,'VALORACIÓN CON CONTROLES'!G49=5)),"ZONA RIESGO ALTO",IF(OR(AND('VALORACIÓN CON CONTROLES'!F49=5,'VALORACIÓN CON CONTROLES'!G49=3),AND('VALORACIÓN CON CONTROLES'!F49=5,'VALORACIÓN CON CONTROLES'!G49=4),AND('VALORACIÓN CON CONTROLES'!F49=5,'VALORACIÓN CON CONTROLES'!G49=5),AND('VALORACIÓN CON CONTROLES'!F49=4,'VALORACIÓN CON CONTROLES'!G49=4),AND('VALORACIÓN CON CONTROLES'!F49=4,'VALORACIÓN CON CONTROLES'!G49=5),AND('VALORACIÓN CON CONTROLES'!F49=3,'VALORACIÓN CON CONTROLES'!G49=4),AND('VALORACIÓN CON CONTROLES'!F49=3,'VALORACIÓN CON CONTROLES'!G49=5),AND('VALORACIÓN CON CONTROLES'!F49=2,'VALORACIÓN CON CONTROLES'!G49=5)),"ZONA RIESGO EXTREMO")))),0)</f>
        <v>ZONA RIESGO MODERADO</v>
      </c>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row>
    <row r="56" spans="1:62" ht="15.75" thickBot="1" x14ac:dyDescent="0.3">
      <c r="A56" s="15"/>
      <c r="B56" s="15"/>
      <c r="C56" s="15"/>
      <c r="D56" s="15"/>
      <c r="E56" s="15"/>
      <c r="F56" s="15"/>
      <c r="G56" s="15"/>
      <c r="H56" s="15"/>
      <c r="I56" s="15"/>
      <c r="J56" s="15"/>
      <c r="K56" s="30">
        <v>46</v>
      </c>
      <c r="L56" s="15"/>
      <c r="M56" s="73">
        <v>42</v>
      </c>
      <c r="N56" s="73">
        <f>IF(AND('VALORACIÓN CON CONTROLES'!F50=0,'VALORACIÓN CON CONTROLES'!G50=0),'ANALISIS DE RIESGOS'!H50,0)</f>
        <v>0</v>
      </c>
      <c r="O56" s="15">
        <f>IF(AND('VALORACIÓN CON CONTROLES'!F50=0,'VALORACIÓN CON CONTROLES'!G50&gt;0),IF(OR(AND('ANALISIS DE RIESGOS'!E50=1,'VALORACIÓN CON CONTROLES'!G50=1),AND('ANALISIS DE RIESGOS'!E50=2,'VALORACIÓN CON CONTROLES'!G50=1),AND('ANALISIS DE RIESGOS'!E50=3,'VALORACIÓN CON CONTROLES'!G50=1),AND('ANALISIS DE RIESGOS'!E50=1,'VALORACIÓN CON CONTROLES'!G50=2),AND('ANALISIS DE RIESGOS'!E50=2,'VALORACIÓN CON CONTROLES'!G50=2)),"ZONA RIESGO BAJA",IF(OR(AND('ANALISIS DE RIESGOS'!E50=4,'VALORACIÓN CON CONTROLES'!G50=1),AND('ANALISIS DE RIESGOS'!E50=3,'VALORACIÓN CON CONTROLES'!G50=2),AND('ANALISIS DE RIESGOS'!E50=2,'VALORACIÓN CON CONTROLES'!G50=3),AND('ANALISIS DE RIESGOS'!E50=1,'VALORACIÓN CON CONTROLES'!G50=3)),"ZONA RIESGO MODERADO",IF(OR(AND('ANALISIS DE RIESGOS'!E50=5,'VALORACIÓN CON CONTROLES'!G50=1),AND('ANALISIS DE RIESGOS'!E50=5,'VALORACIÓN CON CONTROLES'!G50=2),AND('ANALISIS DE RIESGOS'!E50=4,'VALORACIÓN CON CONTROLES'!G50=2),AND('ANALISIS DE RIESGOS'!E50=4,'VALORACIÓN CON CONTROLES'!G50=3),AND('ANALISIS DE RIESGOS'!E50=3,'VALORACIÓN CON CONTROLES'!G50=3),AND('ANALISIS DE RIESGOS'!E50=2,'VALORACIÓN CON CONTROLES'!G50=4),AND('ANALISIS DE RIESGOS'!E50=1,'VALORACIÓN CON CONTROLES'!G50=4),AND('ANALISIS DE RIESGOS'!E50=1,'VALORACIÓN CON CONTROLES'!G50=5)),"ZONA RIESGO ALTO",IF(OR(AND('ANALISIS DE RIESGOS'!E50=5,'VALORACIÓN CON CONTROLES'!G50=3),AND('ANALISIS DE RIESGOS'!E50=5,'VALORACIÓN CON CONTROLES'!G50=4),AND('ANALISIS DE RIESGOS'!E50=5,'VALORACIÓN CON CONTROLES'!G50=5),AND('ANALISIS DE RIESGOS'!E50=4,'VALORACIÓN CON CONTROLES'!G50=4),AND('ANALISIS DE RIESGOS'!E50=4,'VALORACIÓN CON CONTROLES'!G50=5),AND('ANALISIS DE RIESGOS'!E50=3,'VALORACIÓN CON CONTROLES'!G50=4),AND('ANALISIS DE RIESGOS'!E50=3,'VALORACIÓN CON CONTROLES'!G50=5),AND('ANALISIS DE RIESGOS'!E50=2,'VALORACIÓN CON CONTROLES'!G50=5)),"ZONA RIESGO EXTREMO")))),0)</f>
        <v>0</v>
      </c>
      <c r="P56" s="15">
        <f>IF(AND('VALORACIÓN CON CONTROLES'!F50&gt;0,'VALORACIÓN CON CONTROLES'!G50=0),IF(OR(AND('VALORACIÓN CON CONTROLES'!F50=1,'ANALISIS DE RIESGOS'!F50=1),AND('VALORACIÓN CON CONTROLES'!F50=2,'ANALISIS DE RIESGOS'!F50=1),AND('VALORACIÓN CON CONTROLES'!F50=3,'ANALISIS DE RIESGOS'!F50=1),AND('VALORACIÓN CON CONTROLES'!F50=1,'ANALISIS DE RIESGOS'!F50=2),AND('VALORACIÓN CON CONTROLES'!F50=2,'ANALISIS DE RIESGOS'!F50=2)),"ZONA RIESGO BAJA",IF(OR(AND('VALORACIÓN CON CONTROLES'!F50=4,'ANALISIS DE RIESGOS'!F50=1),AND('VALORACIÓN CON CONTROLES'!F50=3,'ANALISIS DE RIESGOS'!F50=2),AND('VALORACIÓN CON CONTROLES'!F50=2,'ANALISIS DE RIESGOS'!F50=3),AND('VALORACIÓN CON CONTROLES'!F50=1,'ANALISIS DE RIESGOS'!F50=3)),"ZONA RIESGO MODERADO",IF(OR(AND('VALORACIÓN CON CONTROLES'!F50=5,'ANALISIS DE RIESGOS'!F50=1),AND('VALORACIÓN CON CONTROLES'!F50=5,'ANALISIS DE RIESGOS'!F50=2),AND('VALORACIÓN CON CONTROLES'!F50=4,'ANALISIS DE RIESGOS'!F50=2),AND('VALORACIÓN CON CONTROLES'!F50=4,'ANALISIS DE RIESGOS'!F50=3),AND('VALORACIÓN CON CONTROLES'!F50=3,'ANALISIS DE RIESGOS'!F50=3),AND('VALORACIÓN CON CONTROLES'!F50=2,'ANALISIS DE RIESGOS'!F50=4),AND('VALORACIÓN CON CONTROLES'!F50=1,'ANALISIS DE RIESGOS'!F50=4),AND('VALORACIÓN CON CONTROLES'!F50=1,'ANALISIS DE RIESGOS'!F50=5)),"ZONA RIESGO ALTO",IF(OR(AND('VALORACIÓN CON CONTROLES'!F50=5,'ANALISIS DE RIESGOS'!F50=3),AND('VALORACIÓN CON CONTROLES'!F50=5,'ANALISIS DE RIESGOS'!F50=4),AND('VALORACIÓN CON CONTROLES'!F50=5,'ANALISIS DE RIESGOS'!F50=5),AND('VALORACIÓN CON CONTROLES'!F50=4,'ANALISIS DE RIESGOS'!F50=4),AND('VALORACIÓN CON CONTROLES'!F50=4,'ANALISIS DE RIESGOS'!F50=5),AND('VALORACIÓN CON CONTROLES'!F50=3,'ANALISIS DE RIESGOS'!F50=4),AND('VALORACIÓN CON CONTROLES'!F50=3,'ANALISIS DE RIESGOS'!F50=5),AND('VALORACIÓN CON CONTROLES'!F50=2,'ANALISIS DE RIESGOS'!F50=5)),"ZONA RIESGO EXTREMO")))),0)</f>
        <v>0</v>
      </c>
      <c r="Q56" s="71" t="str">
        <f>IF(AND('VALORACIÓN CON CONTROLES'!F50&gt;0,'VALORACIÓN CON CONTROLES'!G50&gt;0),IF(OR(AND('VALORACIÓN CON CONTROLES'!F50=1,'VALORACIÓN CON CONTROLES'!G50=1),AND('VALORACIÓN CON CONTROLES'!F50=2,'VALORACIÓN CON CONTROLES'!G50=1),AND('VALORACIÓN CON CONTROLES'!F50=3,'VALORACIÓN CON CONTROLES'!G50=1),AND('VALORACIÓN CON CONTROLES'!F50=1,'VALORACIÓN CON CONTROLES'!G50=2),AND('VALORACIÓN CON CONTROLES'!F50=2,'VALORACIÓN CON CONTROLES'!G50=2)),"ZONA RIESGO BAJA",IF(OR(AND('VALORACIÓN CON CONTROLES'!F50=4,'VALORACIÓN CON CONTROLES'!G50=1),AND('VALORACIÓN CON CONTROLES'!F50=3,'VALORACIÓN CON CONTROLES'!G50=2),AND('VALORACIÓN CON CONTROLES'!F50=2,'VALORACIÓN CON CONTROLES'!G50=3),AND('VALORACIÓN CON CONTROLES'!F50=1,'VALORACIÓN CON CONTROLES'!G50=3)),"ZONA RIESGO MODERADO",IF(OR(AND('VALORACIÓN CON CONTROLES'!F50=5,'VALORACIÓN CON CONTROLES'!G50=1),AND('VALORACIÓN CON CONTROLES'!F50=5,'VALORACIÓN CON CONTROLES'!G50=2),AND('VALORACIÓN CON CONTROLES'!F50=4,'VALORACIÓN CON CONTROLES'!G50=2),AND('VALORACIÓN CON CONTROLES'!F50=4,'VALORACIÓN CON CONTROLES'!G50=3),AND('VALORACIÓN CON CONTROLES'!F50=3,'VALORACIÓN CON CONTROLES'!G50=3),AND('VALORACIÓN CON CONTROLES'!F50=2,'VALORACIÓN CON CONTROLES'!G50=4),AND('VALORACIÓN CON CONTROLES'!F50=1,'VALORACIÓN CON CONTROLES'!G50=4),AND('VALORACIÓN CON CONTROLES'!F50=1,'VALORACIÓN CON CONTROLES'!G50=5)),"ZONA RIESGO ALTO",IF(OR(AND('VALORACIÓN CON CONTROLES'!F50=5,'VALORACIÓN CON CONTROLES'!G50=3),AND('VALORACIÓN CON CONTROLES'!F50=5,'VALORACIÓN CON CONTROLES'!G50=4),AND('VALORACIÓN CON CONTROLES'!F50=5,'VALORACIÓN CON CONTROLES'!G50=5),AND('VALORACIÓN CON CONTROLES'!F50=4,'VALORACIÓN CON CONTROLES'!G50=4),AND('VALORACIÓN CON CONTROLES'!F50=4,'VALORACIÓN CON CONTROLES'!G50=5),AND('VALORACIÓN CON CONTROLES'!F50=3,'VALORACIÓN CON CONTROLES'!G50=4),AND('VALORACIÓN CON CONTROLES'!F50=3,'VALORACIÓN CON CONTROLES'!G50=5),AND('VALORACIÓN CON CONTROLES'!F50=2,'VALORACIÓN CON CONTROLES'!G50=5)),"ZONA RIESGO EXTREMO")))),0)</f>
        <v>ZONA RIESGO MODERADO</v>
      </c>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row>
    <row r="57" spans="1:62" ht="15.75" thickBot="1" x14ac:dyDescent="0.3">
      <c r="A57" s="15"/>
      <c r="B57" s="15"/>
      <c r="C57" s="15"/>
      <c r="D57" s="15"/>
      <c r="E57" s="15"/>
      <c r="F57" s="15"/>
      <c r="G57" s="15"/>
      <c r="H57" s="15"/>
      <c r="I57" s="15"/>
      <c r="J57" s="15"/>
      <c r="K57" s="30">
        <v>47</v>
      </c>
      <c r="L57" s="15"/>
      <c r="M57" s="73">
        <v>43</v>
      </c>
      <c r="N57" s="73">
        <f>IF(AND('VALORACIÓN CON CONTROLES'!F51=0,'VALORACIÓN CON CONTROLES'!G51=0),'ANALISIS DE RIESGOS'!H51,0)</f>
        <v>0</v>
      </c>
      <c r="O57" s="15">
        <f>IF(AND('VALORACIÓN CON CONTROLES'!F51=0,'VALORACIÓN CON CONTROLES'!G51&gt;0),IF(OR(AND('ANALISIS DE RIESGOS'!E51=1,'VALORACIÓN CON CONTROLES'!G51=1),AND('ANALISIS DE RIESGOS'!E51=2,'VALORACIÓN CON CONTROLES'!G51=1),AND('ANALISIS DE RIESGOS'!E51=3,'VALORACIÓN CON CONTROLES'!G51=1),AND('ANALISIS DE RIESGOS'!E51=1,'VALORACIÓN CON CONTROLES'!G51=2),AND('ANALISIS DE RIESGOS'!E51=2,'VALORACIÓN CON CONTROLES'!G51=2)),"ZONA RIESGO BAJA",IF(OR(AND('ANALISIS DE RIESGOS'!E51=4,'VALORACIÓN CON CONTROLES'!G51=1),AND('ANALISIS DE RIESGOS'!E51=3,'VALORACIÓN CON CONTROLES'!G51=2),AND('ANALISIS DE RIESGOS'!E51=2,'VALORACIÓN CON CONTROLES'!G51=3),AND('ANALISIS DE RIESGOS'!E51=1,'VALORACIÓN CON CONTROLES'!G51=3)),"ZONA RIESGO MODERADO",IF(OR(AND('ANALISIS DE RIESGOS'!E51=5,'VALORACIÓN CON CONTROLES'!G51=1),AND('ANALISIS DE RIESGOS'!E51=5,'VALORACIÓN CON CONTROLES'!G51=2),AND('ANALISIS DE RIESGOS'!E51=4,'VALORACIÓN CON CONTROLES'!G51=2),AND('ANALISIS DE RIESGOS'!E51=4,'VALORACIÓN CON CONTROLES'!G51=3),AND('ANALISIS DE RIESGOS'!E51=3,'VALORACIÓN CON CONTROLES'!G51=3),AND('ANALISIS DE RIESGOS'!E51=2,'VALORACIÓN CON CONTROLES'!G51=4),AND('ANALISIS DE RIESGOS'!E51=1,'VALORACIÓN CON CONTROLES'!G51=4),AND('ANALISIS DE RIESGOS'!E51=1,'VALORACIÓN CON CONTROLES'!G51=5)),"ZONA RIESGO ALTO",IF(OR(AND('ANALISIS DE RIESGOS'!E51=5,'VALORACIÓN CON CONTROLES'!G51=3),AND('ANALISIS DE RIESGOS'!E51=5,'VALORACIÓN CON CONTROLES'!G51=4),AND('ANALISIS DE RIESGOS'!E51=5,'VALORACIÓN CON CONTROLES'!G51=5),AND('ANALISIS DE RIESGOS'!E51=4,'VALORACIÓN CON CONTROLES'!G51=4),AND('ANALISIS DE RIESGOS'!E51=4,'VALORACIÓN CON CONTROLES'!G51=5),AND('ANALISIS DE RIESGOS'!E51=3,'VALORACIÓN CON CONTROLES'!G51=4),AND('ANALISIS DE RIESGOS'!E51=3,'VALORACIÓN CON CONTROLES'!G51=5),AND('ANALISIS DE RIESGOS'!E51=2,'VALORACIÓN CON CONTROLES'!G51=5)),"ZONA RIESGO EXTREMO")))),0)</f>
        <v>0</v>
      </c>
      <c r="P57" s="15">
        <f>IF(AND('VALORACIÓN CON CONTROLES'!F51&gt;0,'VALORACIÓN CON CONTROLES'!G51=0),IF(OR(AND('VALORACIÓN CON CONTROLES'!F51=1,'ANALISIS DE RIESGOS'!F51=1),AND('VALORACIÓN CON CONTROLES'!F51=2,'ANALISIS DE RIESGOS'!F51=1),AND('VALORACIÓN CON CONTROLES'!F51=3,'ANALISIS DE RIESGOS'!F51=1),AND('VALORACIÓN CON CONTROLES'!F51=1,'ANALISIS DE RIESGOS'!F51=2),AND('VALORACIÓN CON CONTROLES'!F51=2,'ANALISIS DE RIESGOS'!F51=2)),"ZONA RIESGO BAJA",IF(OR(AND('VALORACIÓN CON CONTROLES'!F51=4,'ANALISIS DE RIESGOS'!F51=1),AND('VALORACIÓN CON CONTROLES'!F51=3,'ANALISIS DE RIESGOS'!F51=2),AND('VALORACIÓN CON CONTROLES'!F51=2,'ANALISIS DE RIESGOS'!F51=3),AND('VALORACIÓN CON CONTROLES'!F51=1,'ANALISIS DE RIESGOS'!F51=3)),"ZONA RIESGO MODERADO",IF(OR(AND('VALORACIÓN CON CONTROLES'!F51=5,'ANALISIS DE RIESGOS'!F51=1),AND('VALORACIÓN CON CONTROLES'!F51=5,'ANALISIS DE RIESGOS'!F51=2),AND('VALORACIÓN CON CONTROLES'!F51=4,'ANALISIS DE RIESGOS'!F51=2),AND('VALORACIÓN CON CONTROLES'!F51=4,'ANALISIS DE RIESGOS'!F51=3),AND('VALORACIÓN CON CONTROLES'!F51=3,'ANALISIS DE RIESGOS'!F51=3),AND('VALORACIÓN CON CONTROLES'!F51=2,'ANALISIS DE RIESGOS'!F51=4),AND('VALORACIÓN CON CONTROLES'!F51=1,'ANALISIS DE RIESGOS'!F51=4),AND('VALORACIÓN CON CONTROLES'!F51=1,'ANALISIS DE RIESGOS'!F51=5)),"ZONA RIESGO ALTO",IF(OR(AND('VALORACIÓN CON CONTROLES'!F51=5,'ANALISIS DE RIESGOS'!F51=3),AND('VALORACIÓN CON CONTROLES'!F51=5,'ANALISIS DE RIESGOS'!F51=4),AND('VALORACIÓN CON CONTROLES'!F51=5,'ANALISIS DE RIESGOS'!F51=5),AND('VALORACIÓN CON CONTROLES'!F51=4,'ANALISIS DE RIESGOS'!F51=4),AND('VALORACIÓN CON CONTROLES'!F51=4,'ANALISIS DE RIESGOS'!F51=5),AND('VALORACIÓN CON CONTROLES'!F51=3,'ANALISIS DE RIESGOS'!F51=4),AND('VALORACIÓN CON CONTROLES'!F51=3,'ANALISIS DE RIESGOS'!F51=5),AND('VALORACIÓN CON CONTROLES'!F51=2,'ANALISIS DE RIESGOS'!F51=5)),"ZONA RIESGO EXTREMO")))),0)</f>
        <v>0</v>
      </c>
      <c r="Q57" s="71">
        <f>IF(AND('VALORACIÓN CON CONTROLES'!F51&gt;0,'VALORACIÓN CON CONTROLES'!G51&gt;0),IF(OR(AND('VALORACIÓN CON CONTROLES'!F51=1,'VALORACIÓN CON CONTROLES'!G51=1),AND('VALORACIÓN CON CONTROLES'!F51=2,'VALORACIÓN CON CONTROLES'!G51=1),AND('VALORACIÓN CON CONTROLES'!F51=3,'VALORACIÓN CON CONTROLES'!G51=1),AND('VALORACIÓN CON CONTROLES'!F51=1,'VALORACIÓN CON CONTROLES'!G51=2),AND('VALORACIÓN CON CONTROLES'!F51=2,'VALORACIÓN CON CONTROLES'!G51=2)),"ZONA RIESGO BAJA",IF(OR(AND('VALORACIÓN CON CONTROLES'!F51=4,'VALORACIÓN CON CONTROLES'!G51=1),AND('VALORACIÓN CON CONTROLES'!F51=3,'VALORACIÓN CON CONTROLES'!G51=2),AND('VALORACIÓN CON CONTROLES'!F51=2,'VALORACIÓN CON CONTROLES'!G51=3),AND('VALORACIÓN CON CONTROLES'!F51=1,'VALORACIÓN CON CONTROLES'!G51=3)),"ZONA RIESGO MODERADO",IF(OR(AND('VALORACIÓN CON CONTROLES'!F51=5,'VALORACIÓN CON CONTROLES'!G51=1),AND('VALORACIÓN CON CONTROLES'!F51=5,'VALORACIÓN CON CONTROLES'!G51=2),AND('VALORACIÓN CON CONTROLES'!F51=4,'VALORACIÓN CON CONTROLES'!G51=2),AND('VALORACIÓN CON CONTROLES'!F51=4,'VALORACIÓN CON CONTROLES'!G51=3),AND('VALORACIÓN CON CONTROLES'!F51=3,'VALORACIÓN CON CONTROLES'!G51=3),AND('VALORACIÓN CON CONTROLES'!F51=2,'VALORACIÓN CON CONTROLES'!G51=4),AND('VALORACIÓN CON CONTROLES'!F51=1,'VALORACIÓN CON CONTROLES'!G51=4),AND('VALORACIÓN CON CONTROLES'!F51=1,'VALORACIÓN CON CONTROLES'!G51=5)),"ZONA RIESGO ALTO",IF(OR(AND('VALORACIÓN CON CONTROLES'!F51=5,'VALORACIÓN CON CONTROLES'!G51=3),AND('VALORACIÓN CON CONTROLES'!F51=5,'VALORACIÓN CON CONTROLES'!G51=4),AND('VALORACIÓN CON CONTROLES'!F51=5,'VALORACIÓN CON CONTROLES'!G51=5),AND('VALORACIÓN CON CONTROLES'!F51=4,'VALORACIÓN CON CONTROLES'!G51=4),AND('VALORACIÓN CON CONTROLES'!F51=4,'VALORACIÓN CON CONTROLES'!G51=5),AND('VALORACIÓN CON CONTROLES'!F51=3,'VALORACIÓN CON CONTROLES'!G51=4),AND('VALORACIÓN CON CONTROLES'!F51=3,'VALORACIÓN CON CONTROLES'!G51=5),AND('VALORACIÓN CON CONTROLES'!F51=2,'VALORACIÓN CON CONTROLES'!G51=5)),"ZONA RIESGO EXTREMO")))),0)</f>
        <v>0</v>
      </c>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row>
    <row r="58" spans="1:62" ht="15.75" thickBot="1" x14ac:dyDescent="0.3">
      <c r="A58" s="15"/>
      <c r="B58" s="15"/>
      <c r="C58" s="15"/>
      <c r="D58" s="15"/>
      <c r="E58" s="15"/>
      <c r="F58" s="15"/>
      <c r="G58" s="15"/>
      <c r="H58" s="15"/>
      <c r="I58" s="15"/>
      <c r="J58" s="15"/>
      <c r="K58" s="165">
        <v>48</v>
      </c>
      <c r="L58" s="15"/>
      <c r="M58" s="73">
        <v>44</v>
      </c>
      <c r="N58" s="73">
        <f>IF(AND('VALORACIÓN CON CONTROLES'!F52=0,'VALORACIÓN CON CONTROLES'!G52=0),'ANALISIS DE RIESGOS'!H52,0)</f>
        <v>0</v>
      </c>
      <c r="O58" s="15">
        <f>IF(AND('VALORACIÓN CON CONTROLES'!F52=0,'VALORACIÓN CON CONTROLES'!G52&gt;0),IF(OR(AND('ANALISIS DE RIESGOS'!E52=1,'VALORACIÓN CON CONTROLES'!G52=1),AND('ANALISIS DE RIESGOS'!E52=2,'VALORACIÓN CON CONTROLES'!G52=1),AND('ANALISIS DE RIESGOS'!E52=3,'VALORACIÓN CON CONTROLES'!G52=1),AND('ANALISIS DE RIESGOS'!E52=1,'VALORACIÓN CON CONTROLES'!G52=2),AND('ANALISIS DE RIESGOS'!E52=2,'VALORACIÓN CON CONTROLES'!G52=2)),"ZONA RIESGO BAJA",IF(OR(AND('ANALISIS DE RIESGOS'!E52=4,'VALORACIÓN CON CONTROLES'!G52=1),AND('ANALISIS DE RIESGOS'!E52=3,'VALORACIÓN CON CONTROLES'!G52=2),AND('ANALISIS DE RIESGOS'!E52=2,'VALORACIÓN CON CONTROLES'!G52=3),AND('ANALISIS DE RIESGOS'!E52=1,'VALORACIÓN CON CONTROLES'!G52=3)),"ZONA RIESGO MODERADO",IF(OR(AND('ANALISIS DE RIESGOS'!E52=5,'VALORACIÓN CON CONTROLES'!G52=1),AND('ANALISIS DE RIESGOS'!E52=5,'VALORACIÓN CON CONTROLES'!G52=2),AND('ANALISIS DE RIESGOS'!E52=4,'VALORACIÓN CON CONTROLES'!G52=2),AND('ANALISIS DE RIESGOS'!E52=4,'VALORACIÓN CON CONTROLES'!G52=3),AND('ANALISIS DE RIESGOS'!E52=3,'VALORACIÓN CON CONTROLES'!G52=3),AND('ANALISIS DE RIESGOS'!E52=2,'VALORACIÓN CON CONTROLES'!G52=4),AND('ANALISIS DE RIESGOS'!E52=1,'VALORACIÓN CON CONTROLES'!G52=4),AND('ANALISIS DE RIESGOS'!E52=1,'VALORACIÓN CON CONTROLES'!G52=5)),"ZONA RIESGO ALTO",IF(OR(AND('ANALISIS DE RIESGOS'!E52=5,'VALORACIÓN CON CONTROLES'!G52=3),AND('ANALISIS DE RIESGOS'!E52=5,'VALORACIÓN CON CONTROLES'!G52=4),AND('ANALISIS DE RIESGOS'!E52=5,'VALORACIÓN CON CONTROLES'!G52=5),AND('ANALISIS DE RIESGOS'!E52=4,'VALORACIÓN CON CONTROLES'!G52=4),AND('ANALISIS DE RIESGOS'!E52=4,'VALORACIÓN CON CONTROLES'!G52=5),AND('ANALISIS DE RIESGOS'!E52=3,'VALORACIÓN CON CONTROLES'!G52=4),AND('ANALISIS DE RIESGOS'!E52=3,'VALORACIÓN CON CONTROLES'!G52=5),AND('ANALISIS DE RIESGOS'!E52=2,'VALORACIÓN CON CONTROLES'!G52=5)),"ZONA RIESGO EXTREMO")))),0)</f>
        <v>0</v>
      </c>
      <c r="P58" s="15">
        <f>IF(AND('VALORACIÓN CON CONTROLES'!F52&gt;0,'VALORACIÓN CON CONTROLES'!G52=0),IF(OR(AND('VALORACIÓN CON CONTROLES'!F52=1,'ANALISIS DE RIESGOS'!F52=1),AND('VALORACIÓN CON CONTROLES'!F52=2,'ANALISIS DE RIESGOS'!F52=1),AND('VALORACIÓN CON CONTROLES'!F52=3,'ANALISIS DE RIESGOS'!F52=1),AND('VALORACIÓN CON CONTROLES'!F52=1,'ANALISIS DE RIESGOS'!F52=2),AND('VALORACIÓN CON CONTROLES'!F52=2,'ANALISIS DE RIESGOS'!F52=2)),"ZONA RIESGO BAJA",IF(OR(AND('VALORACIÓN CON CONTROLES'!F52=4,'ANALISIS DE RIESGOS'!F52=1),AND('VALORACIÓN CON CONTROLES'!F52=3,'ANALISIS DE RIESGOS'!F52=2),AND('VALORACIÓN CON CONTROLES'!F52=2,'ANALISIS DE RIESGOS'!F52=3),AND('VALORACIÓN CON CONTROLES'!F52=1,'ANALISIS DE RIESGOS'!F52=3)),"ZONA RIESGO MODERADO",IF(OR(AND('VALORACIÓN CON CONTROLES'!F52=5,'ANALISIS DE RIESGOS'!F52=1),AND('VALORACIÓN CON CONTROLES'!F52=5,'ANALISIS DE RIESGOS'!F52=2),AND('VALORACIÓN CON CONTROLES'!F52=4,'ANALISIS DE RIESGOS'!F52=2),AND('VALORACIÓN CON CONTROLES'!F52=4,'ANALISIS DE RIESGOS'!F52=3),AND('VALORACIÓN CON CONTROLES'!F52=3,'ANALISIS DE RIESGOS'!F52=3),AND('VALORACIÓN CON CONTROLES'!F52=2,'ANALISIS DE RIESGOS'!F52=4),AND('VALORACIÓN CON CONTROLES'!F52=1,'ANALISIS DE RIESGOS'!F52=4),AND('VALORACIÓN CON CONTROLES'!F52=1,'ANALISIS DE RIESGOS'!F52=5)),"ZONA RIESGO ALTO",IF(OR(AND('VALORACIÓN CON CONTROLES'!F52=5,'ANALISIS DE RIESGOS'!F52=3),AND('VALORACIÓN CON CONTROLES'!F52=5,'ANALISIS DE RIESGOS'!F52=4),AND('VALORACIÓN CON CONTROLES'!F52=5,'ANALISIS DE RIESGOS'!F52=5),AND('VALORACIÓN CON CONTROLES'!F52=4,'ANALISIS DE RIESGOS'!F52=4),AND('VALORACIÓN CON CONTROLES'!F52=4,'ANALISIS DE RIESGOS'!F52=5),AND('VALORACIÓN CON CONTROLES'!F52=3,'ANALISIS DE RIESGOS'!F52=4),AND('VALORACIÓN CON CONTROLES'!F52=3,'ANALISIS DE RIESGOS'!F52=5),AND('VALORACIÓN CON CONTROLES'!F52=2,'ANALISIS DE RIESGOS'!F52=5)),"ZONA RIESGO EXTREMO")))),0)</f>
        <v>0</v>
      </c>
      <c r="Q58" s="71">
        <f>IF(AND('VALORACIÓN CON CONTROLES'!F52&gt;0,'VALORACIÓN CON CONTROLES'!G52&gt;0),IF(OR(AND('VALORACIÓN CON CONTROLES'!F52=1,'VALORACIÓN CON CONTROLES'!G52=1),AND('VALORACIÓN CON CONTROLES'!F52=2,'VALORACIÓN CON CONTROLES'!G52=1),AND('VALORACIÓN CON CONTROLES'!F52=3,'VALORACIÓN CON CONTROLES'!G52=1),AND('VALORACIÓN CON CONTROLES'!F52=1,'VALORACIÓN CON CONTROLES'!G52=2),AND('VALORACIÓN CON CONTROLES'!F52=2,'VALORACIÓN CON CONTROLES'!G52=2)),"ZONA RIESGO BAJA",IF(OR(AND('VALORACIÓN CON CONTROLES'!F52=4,'VALORACIÓN CON CONTROLES'!G52=1),AND('VALORACIÓN CON CONTROLES'!F52=3,'VALORACIÓN CON CONTROLES'!G52=2),AND('VALORACIÓN CON CONTROLES'!F52=2,'VALORACIÓN CON CONTROLES'!G52=3),AND('VALORACIÓN CON CONTROLES'!F52=1,'VALORACIÓN CON CONTROLES'!G52=3)),"ZONA RIESGO MODERADO",IF(OR(AND('VALORACIÓN CON CONTROLES'!F52=5,'VALORACIÓN CON CONTROLES'!G52=1),AND('VALORACIÓN CON CONTROLES'!F52=5,'VALORACIÓN CON CONTROLES'!G52=2),AND('VALORACIÓN CON CONTROLES'!F52=4,'VALORACIÓN CON CONTROLES'!G52=2),AND('VALORACIÓN CON CONTROLES'!F52=4,'VALORACIÓN CON CONTROLES'!G52=3),AND('VALORACIÓN CON CONTROLES'!F52=3,'VALORACIÓN CON CONTROLES'!G52=3),AND('VALORACIÓN CON CONTROLES'!F52=2,'VALORACIÓN CON CONTROLES'!G52=4),AND('VALORACIÓN CON CONTROLES'!F52=1,'VALORACIÓN CON CONTROLES'!G52=4),AND('VALORACIÓN CON CONTROLES'!F52=1,'VALORACIÓN CON CONTROLES'!G52=5)),"ZONA RIESGO ALTO",IF(OR(AND('VALORACIÓN CON CONTROLES'!F52=5,'VALORACIÓN CON CONTROLES'!G52=3),AND('VALORACIÓN CON CONTROLES'!F52=5,'VALORACIÓN CON CONTROLES'!G52=4),AND('VALORACIÓN CON CONTROLES'!F52=5,'VALORACIÓN CON CONTROLES'!G52=5),AND('VALORACIÓN CON CONTROLES'!F52=4,'VALORACIÓN CON CONTROLES'!G52=4),AND('VALORACIÓN CON CONTROLES'!F52=4,'VALORACIÓN CON CONTROLES'!G52=5),AND('VALORACIÓN CON CONTROLES'!F52=3,'VALORACIÓN CON CONTROLES'!G52=4),AND('VALORACIÓN CON CONTROLES'!F52=3,'VALORACIÓN CON CONTROLES'!G52=5),AND('VALORACIÓN CON CONTROLES'!F52=2,'VALORACIÓN CON CONTROLES'!G52=5)),"ZONA RIESGO EXTREMO")))),0)</f>
        <v>0</v>
      </c>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row>
    <row r="59" spans="1:62" ht="15.75" thickBot="1" x14ac:dyDescent="0.3">
      <c r="A59" s="15"/>
      <c r="B59" s="15"/>
      <c r="C59" s="15"/>
      <c r="D59" s="15"/>
      <c r="E59" s="15"/>
      <c r="F59" s="15"/>
      <c r="G59" s="15"/>
      <c r="H59" s="15"/>
      <c r="I59" s="15"/>
      <c r="J59" s="15"/>
      <c r="K59" s="30">
        <v>49</v>
      </c>
      <c r="L59" s="15"/>
      <c r="M59" s="73">
        <v>45</v>
      </c>
      <c r="N59" s="73">
        <f>IF(AND('VALORACIÓN CON CONTROLES'!F53=0,'VALORACIÓN CON CONTROLES'!G53=0),'ANALISIS DE RIESGOS'!H53,0)</f>
        <v>0</v>
      </c>
      <c r="O59" s="15">
        <f>IF(AND('VALORACIÓN CON CONTROLES'!F53=0,'VALORACIÓN CON CONTROLES'!G53&gt;0),IF(OR(AND('ANALISIS DE RIESGOS'!E53=1,'VALORACIÓN CON CONTROLES'!G53=1),AND('ANALISIS DE RIESGOS'!E53=2,'VALORACIÓN CON CONTROLES'!G53=1),AND('ANALISIS DE RIESGOS'!E53=3,'VALORACIÓN CON CONTROLES'!G53=1),AND('ANALISIS DE RIESGOS'!E53=1,'VALORACIÓN CON CONTROLES'!G53=2),AND('ANALISIS DE RIESGOS'!E53=2,'VALORACIÓN CON CONTROLES'!G53=2)),"ZONA RIESGO BAJA",IF(OR(AND('ANALISIS DE RIESGOS'!E53=4,'VALORACIÓN CON CONTROLES'!G53=1),AND('ANALISIS DE RIESGOS'!E53=3,'VALORACIÓN CON CONTROLES'!G53=2),AND('ANALISIS DE RIESGOS'!E53=2,'VALORACIÓN CON CONTROLES'!G53=3),AND('ANALISIS DE RIESGOS'!E53=1,'VALORACIÓN CON CONTROLES'!G53=3)),"ZONA RIESGO MODERADO",IF(OR(AND('ANALISIS DE RIESGOS'!E53=5,'VALORACIÓN CON CONTROLES'!G53=1),AND('ANALISIS DE RIESGOS'!E53=5,'VALORACIÓN CON CONTROLES'!G53=2),AND('ANALISIS DE RIESGOS'!E53=4,'VALORACIÓN CON CONTROLES'!G53=2),AND('ANALISIS DE RIESGOS'!E53=4,'VALORACIÓN CON CONTROLES'!G53=3),AND('ANALISIS DE RIESGOS'!E53=3,'VALORACIÓN CON CONTROLES'!G53=3),AND('ANALISIS DE RIESGOS'!E53=2,'VALORACIÓN CON CONTROLES'!G53=4),AND('ANALISIS DE RIESGOS'!E53=1,'VALORACIÓN CON CONTROLES'!G53=4),AND('ANALISIS DE RIESGOS'!E53=1,'VALORACIÓN CON CONTROLES'!G53=5)),"ZONA RIESGO ALTO",IF(OR(AND('ANALISIS DE RIESGOS'!E53=5,'VALORACIÓN CON CONTROLES'!G53=3),AND('ANALISIS DE RIESGOS'!E53=5,'VALORACIÓN CON CONTROLES'!G53=4),AND('ANALISIS DE RIESGOS'!E53=5,'VALORACIÓN CON CONTROLES'!G53=5),AND('ANALISIS DE RIESGOS'!E53=4,'VALORACIÓN CON CONTROLES'!G53=4),AND('ANALISIS DE RIESGOS'!E53=4,'VALORACIÓN CON CONTROLES'!G53=5),AND('ANALISIS DE RIESGOS'!E53=3,'VALORACIÓN CON CONTROLES'!G53=4),AND('ANALISIS DE RIESGOS'!E53=3,'VALORACIÓN CON CONTROLES'!G53=5),AND('ANALISIS DE RIESGOS'!E53=2,'VALORACIÓN CON CONTROLES'!G53=5)),"ZONA RIESGO EXTREMO")))),0)</f>
        <v>0</v>
      </c>
      <c r="P59" s="15">
        <f>IF(AND('VALORACIÓN CON CONTROLES'!F53&gt;0,'VALORACIÓN CON CONTROLES'!G53=0),IF(OR(AND('VALORACIÓN CON CONTROLES'!F53=1,'ANALISIS DE RIESGOS'!F53=1),AND('VALORACIÓN CON CONTROLES'!F53=2,'ANALISIS DE RIESGOS'!F53=1),AND('VALORACIÓN CON CONTROLES'!F53=3,'ANALISIS DE RIESGOS'!F53=1),AND('VALORACIÓN CON CONTROLES'!F53=1,'ANALISIS DE RIESGOS'!F53=2),AND('VALORACIÓN CON CONTROLES'!F53=2,'ANALISIS DE RIESGOS'!F53=2)),"ZONA RIESGO BAJA",IF(OR(AND('VALORACIÓN CON CONTROLES'!F53=4,'ANALISIS DE RIESGOS'!F53=1),AND('VALORACIÓN CON CONTROLES'!F53=3,'ANALISIS DE RIESGOS'!F53=2),AND('VALORACIÓN CON CONTROLES'!F53=2,'ANALISIS DE RIESGOS'!F53=3),AND('VALORACIÓN CON CONTROLES'!F53=1,'ANALISIS DE RIESGOS'!F53=3)),"ZONA RIESGO MODERADO",IF(OR(AND('VALORACIÓN CON CONTROLES'!F53=5,'ANALISIS DE RIESGOS'!F53=1),AND('VALORACIÓN CON CONTROLES'!F53=5,'ANALISIS DE RIESGOS'!F53=2),AND('VALORACIÓN CON CONTROLES'!F53=4,'ANALISIS DE RIESGOS'!F53=2),AND('VALORACIÓN CON CONTROLES'!F53=4,'ANALISIS DE RIESGOS'!F53=3),AND('VALORACIÓN CON CONTROLES'!F53=3,'ANALISIS DE RIESGOS'!F53=3),AND('VALORACIÓN CON CONTROLES'!F53=2,'ANALISIS DE RIESGOS'!F53=4),AND('VALORACIÓN CON CONTROLES'!F53=1,'ANALISIS DE RIESGOS'!F53=4),AND('VALORACIÓN CON CONTROLES'!F53=1,'ANALISIS DE RIESGOS'!F53=5)),"ZONA RIESGO ALTO",IF(OR(AND('VALORACIÓN CON CONTROLES'!F53=5,'ANALISIS DE RIESGOS'!F53=3),AND('VALORACIÓN CON CONTROLES'!F53=5,'ANALISIS DE RIESGOS'!F53=4),AND('VALORACIÓN CON CONTROLES'!F53=5,'ANALISIS DE RIESGOS'!F53=5),AND('VALORACIÓN CON CONTROLES'!F53=4,'ANALISIS DE RIESGOS'!F53=4),AND('VALORACIÓN CON CONTROLES'!F53=4,'ANALISIS DE RIESGOS'!F53=5),AND('VALORACIÓN CON CONTROLES'!F53=3,'ANALISIS DE RIESGOS'!F53=4),AND('VALORACIÓN CON CONTROLES'!F53=3,'ANALISIS DE RIESGOS'!F53=5),AND('VALORACIÓN CON CONTROLES'!F53=2,'ANALISIS DE RIESGOS'!F53=5)),"ZONA RIESGO EXTREMO")))),0)</f>
        <v>0</v>
      </c>
      <c r="Q59" s="71">
        <f>IF(AND('VALORACIÓN CON CONTROLES'!F53&gt;0,'VALORACIÓN CON CONTROLES'!G53&gt;0),IF(OR(AND('VALORACIÓN CON CONTROLES'!F53=1,'VALORACIÓN CON CONTROLES'!G53=1),AND('VALORACIÓN CON CONTROLES'!F53=2,'VALORACIÓN CON CONTROLES'!G53=1),AND('VALORACIÓN CON CONTROLES'!F53=3,'VALORACIÓN CON CONTROLES'!G53=1),AND('VALORACIÓN CON CONTROLES'!F53=1,'VALORACIÓN CON CONTROLES'!G53=2),AND('VALORACIÓN CON CONTROLES'!F53=2,'VALORACIÓN CON CONTROLES'!G53=2)),"ZONA RIESGO BAJA",IF(OR(AND('VALORACIÓN CON CONTROLES'!F53=4,'VALORACIÓN CON CONTROLES'!G53=1),AND('VALORACIÓN CON CONTROLES'!F53=3,'VALORACIÓN CON CONTROLES'!G53=2),AND('VALORACIÓN CON CONTROLES'!F53=2,'VALORACIÓN CON CONTROLES'!G53=3),AND('VALORACIÓN CON CONTROLES'!F53=1,'VALORACIÓN CON CONTROLES'!G53=3)),"ZONA RIESGO MODERADO",IF(OR(AND('VALORACIÓN CON CONTROLES'!F53=5,'VALORACIÓN CON CONTROLES'!G53=1),AND('VALORACIÓN CON CONTROLES'!F53=5,'VALORACIÓN CON CONTROLES'!G53=2),AND('VALORACIÓN CON CONTROLES'!F53=4,'VALORACIÓN CON CONTROLES'!G53=2),AND('VALORACIÓN CON CONTROLES'!F53=4,'VALORACIÓN CON CONTROLES'!G53=3),AND('VALORACIÓN CON CONTROLES'!F53=3,'VALORACIÓN CON CONTROLES'!G53=3),AND('VALORACIÓN CON CONTROLES'!F53=2,'VALORACIÓN CON CONTROLES'!G53=4),AND('VALORACIÓN CON CONTROLES'!F53=1,'VALORACIÓN CON CONTROLES'!G53=4),AND('VALORACIÓN CON CONTROLES'!F53=1,'VALORACIÓN CON CONTROLES'!G53=5)),"ZONA RIESGO ALTO",IF(OR(AND('VALORACIÓN CON CONTROLES'!F53=5,'VALORACIÓN CON CONTROLES'!G53=3),AND('VALORACIÓN CON CONTROLES'!F53=5,'VALORACIÓN CON CONTROLES'!G53=4),AND('VALORACIÓN CON CONTROLES'!F53=5,'VALORACIÓN CON CONTROLES'!G53=5),AND('VALORACIÓN CON CONTROLES'!F53=4,'VALORACIÓN CON CONTROLES'!G53=4),AND('VALORACIÓN CON CONTROLES'!F53=4,'VALORACIÓN CON CONTROLES'!G53=5),AND('VALORACIÓN CON CONTROLES'!F53=3,'VALORACIÓN CON CONTROLES'!G53=4),AND('VALORACIÓN CON CONTROLES'!F53=3,'VALORACIÓN CON CONTROLES'!G53=5),AND('VALORACIÓN CON CONTROLES'!F53=2,'VALORACIÓN CON CONTROLES'!G53=5)),"ZONA RIESGO EXTREMO")))),0)</f>
        <v>0</v>
      </c>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row>
    <row r="60" spans="1:62" ht="15.75" thickBot="1" x14ac:dyDescent="0.3">
      <c r="A60" s="15"/>
      <c r="B60" s="15"/>
      <c r="C60" s="15"/>
      <c r="D60" s="15"/>
      <c r="E60" s="15"/>
      <c r="F60" s="15"/>
      <c r="G60" s="15"/>
      <c r="H60" s="15"/>
      <c r="I60" s="15"/>
      <c r="J60" s="15"/>
      <c r="K60" s="30">
        <v>50</v>
      </c>
      <c r="L60" s="15"/>
      <c r="M60" s="73">
        <v>46</v>
      </c>
      <c r="N60" s="73">
        <f>IF(AND('VALORACIÓN CON CONTROLES'!F54=0,'VALORACIÓN CON CONTROLES'!G54=0),'ANALISIS DE RIESGOS'!H54,0)</f>
        <v>0</v>
      </c>
      <c r="O60" s="15">
        <f>IF(AND('VALORACIÓN CON CONTROLES'!F54=0,'VALORACIÓN CON CONTROLES'!G54&gt;0),IF(OR(AND('ANALISIS DE RIESGOS'!E54=1,'VALORACIÓN CON CONTROLES'!G54=1),AND('ANALISIS DE RIESGOS'!E54=2,'VALORACIÓN CON CONTROLES'!G54=1),AND('ANALISIS DE RIESGOS'!E54=3,'VALORACIÓN CON CONTROLES'!G54=1),AND('ANALISIS DE RIESGOS'!E54=1,'VALORACIÓN CON CONTROLES'!G54=2),AND('ANALISIS DE RIESGOS'!E54=2,'VALORACIÓN CON CONTROLES'!G54=2)),"ZONA RIESGO BAJA",IF(OR(AND('ANALISIS DE RIESGOS'!E54=4,'VALORACIÓN CON CONTROLES'!G54=1),AND('ANALISIS DE RIESGOS'!E54=3,'VALORACIÓN CON CONTROLES'!G54=2),AND('ANALISIS DE RIESGOS'!E54=2,'VALORACIÓN CON CONTROLES'!G54=3),AND('ANALISIS DE RIESGOS'!E54=1,'VALORACIÓN CON CONTROLES'!G54=3)),"ZONA RIESGO MODERADO",IF(OR(AND('ANALISIS DE RIESGOS'!E54=5,'VALORACIÓN CON CONTROLES'!G54=1),AND('ANALISIS DE RIESGOS'!E54=5,'VALORACIÓN CON CONTROLES'!G54=2),AND('ANALISIS DE RIESGOS'!E54=4,'VALORACIÓN CON CONTROLES'!G54=2),AND('ANALISIS DE RIESGOS'!E54=4,'VALORACIÓN CON CONTROLES'!G54=3),AND('ANALISIS DE RIESGOS'!E54=3,'VALORACIÓN CON CONTROLES'!G54=3),AND('ANALISIS DE RIESGOS'!E54=2,'VALORACIÓN CON CONTROLES'!G54=4),AND('ANALISIS DE RIESGOS'!E54=1,'VALORACIÓN CON CONTROLES'!G54=4),AND('ANALISIS DE RIESGOS'!E54=1,'VALORACIÓN CON CONTROLES'!G54=5)),"ZONA RIESGO ALTO",IF(OR(AND('ANALISIS DE RIESGOS'!E54=5,'VALORACIÓN CON CONTROLES'!G54=3),AND('ANALISIS DE RIESGOS'!E54=5,'VALORACIÓN CON CONTROLES'!G54=4),AND('ANALISIS DE RIESGOS'!E54=5,'VALORACIÓN CON CONTROLES'!G54=5),AND('ANALISIS DE RIESGOS'!E54=4,'VALORACIÓN CON CONTROLES'!G54=4),AND('ANALISIS DE RIESGOS'!E54=4,'VALORACIÓN CON CONTROLES'!G54=5),AND('ANALISIS DE RIESGOS'!E54=3,'VALORACIÓN CON CONTROLES'!G54=4),AND('ANALISIS DE RIESGOS'!E54=3,'VALORACIÓN CON CONTROLES'!G54=5),AND('ANALISIS DE RIESGOS'!E54=2,'VALORACIÓN CON CONTROLES'!G54=5)),"ZONA RIESGO EXTREMO")))),0)</f>
        <v>0</v>
      </c>
      <c r="P60" s="15">
        <f>IF(AND('VALORACIÓN CON CONTROLES'!F54&gt;0,'VALORACIÓN CON CONTROLES'!G54=0),IF(OR(AND('VALORACIÓN CON CONTROLES'!F54=1,'ANALISIS DE RIESGOS'!F54=1),AND('VALORACIÓN CON CONTROLES'!F54=2,'ANALISIS DE RIESGOS'!F54=1),AND('VALORACIÓN CON CONTROLES'!F54=3,'ANALISIS DE RIESGOS'!F54=1),AND('VALORACIÓN CON CONTROLES'!F54=1,'ANALISIS DE RIESGOS'!F54=2),AND('VALORACIÓN CON CONTROLES'!F54=2,'ANALISIS DE RIESGOS'!F54=2)),"ZONA RIESGO BAJA",IF(OR(AND('VALORACIÓN CON CONTROLES'!F54=4,'ANALISIS DE RIESGOS'!F54=1),AND('VALORACIÓN CON CONTROLES'!F54=3,'ANALISIS DE RIESGOS'!F54=2),AND('VALORACIÓN CON CONTROLES'!F54=2,'ANALISIS DE RIESGOS'!F54=3),AND('VALORACIÓN CON CONTROLES'!F54=1,'ANALISIS DE RIESGOS'!F54=3)),"ZONA RIESGO MODERADO",IF(OR(AND('VALORACIÓN CON CONTROLES'!F54=5,'ANALISIS DE RIESGOS'!F54=1),AND('VALORACIÓN CON CONTROLES'!F54=5,'ANALISIS DE RIESGOS'!F54=2),AND('VALORACIÓN CON CONTROLES'!F54=4,'ANALISIS DE RIESGOS'!F54=2),AND('VALORACIÓN CON CONTROLES'!F54=4,'ANALISIS DE RIESGOS'!F54=3),AND('VALORACIÓN CON CONTROLES'!F54=3,'ANALISIS DE RIESGOS'!F54=3),AND('VALORACIÓN CON CONTROLES'!F54=2,'ANALISIS DE RIESGOS'!F54=4),AND('VALORACIÓN CON CONTROLES'!F54=1,'ANALISIS DE RIESGOS'!F54=4),AND('VALORACIÓN CON CONTROLES'!F54=1,'ANALISIS DE RIESGOS'!F54=5)),"ZONA RIESGO ALTO",IF(OR(AND('VALORACIÓN CON CONTROLES'!F54=5,'ANALISIS DE RIESGOS'!F54=3),AND('VALORACIÓN CON CONTROLES'!F54=5,'ANALISIS DE RIESGOS'!F54=4),AND('VALORACIÓN CON CONTROLES'!F54=5,'ANALISIS DE RIESGOS'!F54=5),AND('VALORACIÓN CON CONTROLES'!F54=4,'ANALISIS DE RIESGOS'!F54=4),AND('VALORACIÓN CON CONTROLES'!F54=4,'ANALISIS DE RIESGOS'!F54=5),AND('VALORACIÓN CON CONTROLES'!F54=3,'ANALISIS DE RIESGOS'!F54=4),AND('VALORACIÓN CON CONTROLES'!F54=3,'ANALISIS DE RIESGOS'!F54=5),AND('VALORACIÓN CON CONTROLES'!F54=2,'ANALISIS DE RIESGOS'!F54=5)),"ZONA RIESGO EXTREMO")))),0)</f>
        <v>0</v>
      </c>
      <c r="Q60" s="71">
        <f>IF(AND('VALORACIÓN CON CONTROLES'!F54&gt;0,'VALORACIÓN CON CONTROLES'!G54&gt;0),IF(OR(AND('VALORACIÓN CON CONTROLES'!F54=1,'VALORACIÓN CON CONTROLES'!G54=1),AND('VALORACIÓN CON CONTROLES'!F54=2,'VALORACIÓN CON CONTROLES'!G54=1),AND('VALORACIÓN CON CONTROLES'!F54=3,'VALORACIÓN CON CONTROLES'!G54=1),AND('VALORACIÓN CON CONTROLES'!F54=1,'VALORACIÓN CON CONTROLES'!G54=2),AND('VALORACIÓN CON CONTROLES'!F54=2,'VALORACIÓN CON CONTROLES'!G54=2)),"ZONA RIESGO BAJA",IF(OR(AND('VALORACIÓN CON CONTROLES'!F54=4,'VALORACIÓN CON CONTROLES'!G54=1),AND('VALORACIÓN CON CONTROLES'!F54=3,'VALORACIÓN CON CONTROLES'!G54=2),AND('VALORACIÓN CON CONTROLES'!F54=2,'VALORACIÓN CON CONTROLES'!G54=3),AND('VALORACIÓN CON CONTROLES'!F54=1,'VALORACIÓN CON CONTROLES'!G54=3)),"ZONA RIESGO MODERADO",IF(OR(AND('VALORACIÓN CON CONTROLES'!F54=5,'VALORACIÓN CON CONTROLES'!G54=1),AND('VALORACIÓN CON CONTROLES'!F54=5,'VALORACIÓN CON CONTROLES'!G54=2),AND('VALORACIÓN CON CONTROLES'!F54=4,'VALORACIÓN CON CONTROLES'!G54=2),AND('VALORACIÓN CON CONTROLES'!F54=4,'VALORACIÓN CON CONTROLES'!G54=3),AND('VALORACIÓN CON CONTROLES'!F54=3,'VALORACIÓN CON CONTROLES'!G54=3),AND('VALORACIÓN CON CONTROLES'!F54=2,'VALORACIÓN CON CONTROLES'!G54=4),AND('VALORACIÓN CON CONTROLES'!F54=1,'VALORACIÓN CON CONTROLES'!G54=4),AND('VALORACIÓN CON CONTROLES'!F54=1,'VALORACIÓN CON CONTROLES'!G54=5)),"ZONA RIESGO ALTO",IF(OR(AND('VALORACIÓN CON CONTROLES'!F54=5,'VALORACIÓN CON CONTROLES'!G54=3),AND('VALORACIÓN CON CONTROLES'!F54=5,'VALORACIÓN CON CONTROLES'!G54=4),AND('VALORACIÓN CON CONTROLES'!F54=5,'VALORACIÓN CON CONTROLES'!G54=5),AND('VALORACIÓN CON CONTROLES'!F54=4,'VALORACIÓN CON CONTROLES'!G54=4),AND('VALORACIÓN CON CONTROLES'!F54=4,'VALORACIÓN CON CONTROLES'!G54=5),AND('VALORACIÓN CON CONTROLES'!F54=3,'VALORACIÓN CON CONTROLES'!G54=4),AND('VALORACIÓN CON CONTROLES'!F54=3,'VALORACIÓN CON CONTROLES'!G54=5),AND('VALORACIÓN CON CONTROLES'!F54=2,'VALORACIÓN CON CONTROLES'!G54=5)),"ZONA RIESGO EXTREMO")))),0)</f>
        <v>0</v>
      </c>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row>
    <row r="61" spans="1:62" ht="15.75" thickBot="1" x14ac:dyDescent="0.3">
      <c r="A61" s="15"/>
      <c r="B61" s="15"/>
      <c r="C61" s="15"/>
      <c r="D61" s="15"/>
      <c r="E61" s="15"/>
      <c r="F61" s="15"/>
      <c r="G61" s="15"/>
      <c r="H61" s="15"/>
      <c r="I61" s="15"/>
      <c r="J61" s="15"/>
      <c r="K61" s="165">
        <v>51</v>
      </c>
      <c r="L61" s="15"/>
      <c r="M61" s="73">
        <v>47</v>
      </c>
      <c r="N61" s="73">
        <f>IF(AND('VALORACIÓN CON CONTROLES'!F55=0,'VALORACIÓN CON CONTROLES'!G55=0),'ANALISIS DE RIESGOS'!H55,0)</f>
        <v>0</v>
      </c>
      <c r="O61" s="15">
        <f>IF(AND('VALORACIÓN CON CONTROLES'!F55=0,'VALORACIÓN CON CONTROLES'!G55&gt;0),IF(OR(AND('ANALISIS DE RIESGOS'!E55=1,'VALORACIÓN CON CONTROLES'!G55=1),AND('ANALISIS DE RIESGOS'!E55=2,'VALORACIÓN CON CONTROLES'!G55=1),AND('ANALISIS DE RIESGOS'!E55=3,'VALORACIÓN CON CONTROLES'!G55=1),AND('ANALISIS DE RIESGOS'!E55=1,'VALORACIÓN CON CONTROLES'!G55=2),AND('ANALISIS DE RIESGOS'!E55=2,'VALORACIÓN CON CONTROLES'!G55=2)),"ZONA RIESGO BAJA",IF(OR(AND('ANALISIS DE RIESGOS'!E55=4,'VALORACIÓN CON CONTROLES'!G55=1),AND('ANALISIS DE RIESGOS'!E55=3,'VALORACIÓN CON CONTROLES'!G55=2),AND('ANALISIS DE RIESGOS'!E55=2,'VALORACIÓN CON CONTROLES'!G55=3),AND('ANALISIS DE RIESGOS'!E55=1,'VALORACIÓN CON CONTROLES'!G55=3)),"ZONA RIESGO MODERADO",IF(OR(AND('ANALISIS DE RIESGOS'!E55=5,'VALORACIÓN CON CONTROLES'!G55=1),AND('ANALISIS DE RIESGOS'!E55=5,'VALORACIÓN CON CONTROLES'!G55=2),AND('ANALISIS DE RIESGOS'!E55=4,'VALORACIÓN CON CONTROLES'!G55=2),AND('ANALISIS DE RIESGOS'!E55=4,'VALORACIÓN CON CONTROLES'!G55=3),AND('ANALISIS DE RIESGOS'!E55=3,'VALORACIÓN CON CONTROLES'!G55=3),AND('ANALISIS DE RIESGOS'!E55=2,'VALORACIÓN CON CONTROLES'!G55=4),AND('ANALISIS DE RIESGOS'!E55=1,'VALORACIÓN CON CONTROLES'!G55=4),AND('ANALISIS DE RIESGOS'!E55=1,'VALORACIÓN CON CONTROLES'!G55=5)),"ZONA RIESGO ALTO",IF(OR(AND('ANALISIS DE RIESGOS'!E55=5,'VALORACIÓN CON CONTROLES'!G55=3),AND('ANALISIS DE RIESGOS'!E55=5,'VALORACIÓN CON CONTROLES'!G55=4),AND('ANALISIS DE RIESGOS'!E55=5,'VALORACIÓN CON CONTROLES'!G55=5),AND('ANALISIS DE RIESGOS'!E55=4,'VALORACIÓN CON CONTROLES'!G55=4),AND('ANALISIS DE RIESGOS'!E55=4,'VALORACIÓN CON CONTROLES'!G55=5),AND('ANALISIS DE RIESGOS'!E55=3,'VALORACIÓN CON CONTROLES'!G55=4),AND('ANALISIS DE RIESGOS'!E55=3,'VALORACIÓN CON CONTROLES'!G55=5),AND('ANALISIS DE RIESGOS'!E55=2,'VALORACIÓN CON CONTROLES'!G55=5)),"ZONA RIESGO EXTREMO")))),0)</f>
        <v>0</v>
      </c>
      <c r="P61" s="15">
        <f>IF(AND('VALORACIÓN CON CONTROLES'!F55&gt;0,'VALORACIÓN CON CONTROLES'!G55=0),IF(OR(AND('VALORACIÓN CON CONTROLES'!F55=1,'ANALISIS DE RIESGOS'!F55=1),AND('VALORACIÓN CON CONTROLES'!F55=2,'ANALISIS DE RIESGOS'!F55=1),AND('VALORACIÓN CON CONTROLES'!F55=3,'ANALISIS DE RIESGOS'!F55=1),AND('VALORACIÓN CON CONTROLES'!F55=1,'ANALISIS DE RIESGOS'!F55=2),AND('VALORACIÓN CON CONTROLES'!F55=2,'ANALISIS DE RIESGOS'!F55=2)),"ZONA RIESGO BAJA",IF(OR(AND('VALORACIÓN CON CONTROLES'!F55=4,'ANALISIS DE RIESGOS'!F55=1),AND('VALORACIÓN CON CONTROLES'!F55=3,'ANALISIS DE RIESGOS'!F55=2),AND('VALORACIÓN CON CONTROLES'!F55=2,'ANALISIS DE RIESGOS'!F55=3),AND('VALORACIÓN CON CONTROLES'!F55=1,'ANALISIS DE RIESGOS'!F55=3)),"ZONA RIESGO MODERADO",IF(OR(AND('VALORACIÓN CON CONTROLES'!F55=5,'ANALISIS DE RIESGOS'!F55=1),AND('VALORACIÓN CON CONTROLES'!F55=5,'ANALISIS DE RIESGOS'!F55=2),AND('VALORACIÓN CON CONTROLES'!F55=4,'ANALISIS DE RIESGOS'!F55=2),AND('VALORACIÓN CON CONTROLES'!F55=4,'ANALISIS DE RIESGOS'!F55=3),AND('VALORACIÓN CON CONTROLES'!F55=3,'ANALISIS DE RIESGOS'!F55=3),AND('VALORACIÓN CON CONTROLES'!F55=2,'ANALISIS DE RIESGOS'!F55=4),AND('VALORACIÓN CON CONTROLES'!F55=1,'ANALISIS DE RIESGOS'!F55=4),AND('VALORACIÓN CON CONTROLES'!F55=1,'ANALISIS DE RIESGOS'!F55=5)),"ZONA RIESGO ALTO",IF(OR(AND('VALORACIÓN CON CONTROLES'!F55=5,'ANALISIS DE RIESGOS'!F55=3),AND('VALORACIÓN CON CONTROLES'!F55=5,'ANALISIS DE RIESGOS'!F55=4),AND('VALORACIÓN CON CONTROLES'!F55=5,'ANALISIS DE RIESGOS'!F55=5),AND('VALORACIÓN CON CONTROLES'!F55=4,'ANALISIS DE RIESGOS'!F55=4),AND('VALORACIÓN CON CONTROLES'!F55=4,'ANALISIS DE RIESGOS'!F55=5),AND('VALORACIÓN CON CONTROLES'!F55=3,'ANALISIS DE RIESGOS'!F55=4),AND('VALORACIÓN CON CONTROLES'!F55=3,'ANALISIS DE RIESGOS'!F55=5),AND('VALORACIÓN CON CONTROLES'!F55=2,'ANALISIS DE RIESGOS'!F55=5)),"ZONA RIESGO EXTREMO")))),0)</f>
        <v>0</v>
      </c>
      <c r="Q61" s="71">
        <f>IF(AND('VALORACIÓN CON CONTROLES'!F55&gt;0,'VALORACIÓN CON CONTROLES'!G55&gt;0),IF(OR(AND('VALORACIÓN CON CONTROLES'!F55=1,'VALORACIÓN CON CONTROLES'!G55=1),AND('VALORACIÓN CON CONTROLES'!F55=2,'VALORACIÓN CON CONTROLES'!G55=1),AND('VALORACIÓN CON CONTROLES'!F55=3,'VALORACIÓN CON CONTROLES'!G55=1),AND('VALORACIÓN CON CONTROLES'!F55=1,'VALORACIÓN CON CONTROLES'!G55=2),AND('VALORACIÓN CON CONTROLES'!F55=2,'VALORACIÓN CON CONTROLES'!G55=2)),"ZONA RIESGO BAJA",IF(OR(AND('VALORACIÓN CON CONTROLES'!F55=4,'VALORACIÓN CON CONTROLES'!G55=1),AND('VALORACIÓN CON CONTROLES'!F55=3,'VALORACIÓN CON CONTROLES'!G55=2),AND('VALORACIÓN CON CONTROLES'!F55=2,'VALORACIÓN CON CONTROLES'!G55=3),AND('VALORACIÓN CON CONTROLES'!F55=1,'VALORACIÓN CON CONTROLES'!G55=3)),"ZONA RIESGO MODERADO",IF(OR(AND('VALORACIÓN CON CONTROLES'!F55=5,'VALORACIÓN CON CONTROLES'!G55=1),AND('VALORACIÓN CON CONTROLES'!F55=5,'VALORACIÓN CON CONTROLES'!G55=2),AND('VALORACIÓN CON CONTROLES'!F55=4,'VALORACIÓN CON CONTROLES'!G55=2),AND('VALORACIÓN CON CONTROLES'!F55=4,'VALORACIÓN CON CONTROLES'!G55=3),AND('VALORACIÓN CON CONTROLES'!F55=3,'VALORACIÓN CON CONTROLES'!G55=3),AND('VALORACIÓN CON CONTROLES'!F55=2,'VALORACIÓN CON CONTROLES'!G55=4),AND('VALORACIÓN CON CONTROLES'!F55=1,'VALORACIÓN CON CONTROLES'!G55=4),AND('VALORACIÓN CON CONTROLES'!F55=1,'VALORACIÓN CON CONTROLES'!G55=5)),"ZONA RIESGO ALTO",IF(OR(AND('VALORACIÓN CON CONTROLES'!F55=5,'VALORACIÓN CON CONTROLES'!G55=3),AND('VALORACIÓN CON CONTROLES'!F55=5,'VALORACIÓN CON CONTROLES'!G55=4),AND('VALORACIÓN CON CONTROLES'!F55=5,'VALORACIÓN CON CONTROLES'!G55=5),AND('VALORACIÓN CON CONTROLES'!F55=4,'VALORACIÓN CON CONTROLES'!G55=4),AND('VALORACIÓN CON CONTROLES'!F55=4,'VALORACIÓN CON CONTROLES'!G55=5),AND('VALORACIÓN CON CONTROLES'!F55=3,'VALORACIÓN CON CONTROLES'!G55=4),AND('VALORACIÓN CON CONTROLES'!F55=3,'VALORACIÓN CON CONTROLES'!G55=5),AND('VALORACIÓN CON CONTROLES'!F55=2,'VALORACIÓN CON CONTROLES'!G55=5)),"ZONA RIESGO EXTREMO")))),0)</f>
        <v>0</v>
      </c>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row>
    <row r="62" spans="1:62" ht="15.75" thickBot="1" x14ac:dyDescent="0.3">
      <c r="A62" s="15"/>
      <c r="B62" s="15"/>
      <c r="C62" s="15"/>
      <c r="D62" s="15"/>
      <c r="E62" s="15"/>
      <c r="F62" s="15"/>
      <c r="G62" s="15"/>
      <c r="H62" s="15"/>
      <c r="I62" s="15"/>
      <c r="J62" s="15"/>
      <c r="K62" s="30">
        <v>52</v>
      </c>
      <c r="L62" s="15"/>
      <c r="M62" s="73">
        <v>48</v>
      </c>
      <c r="N62" s="73">
        <f>IF(AND('VALORACIÓN CON CONTROLES'!F56=0,'VALORACIÓN CON CONTROLES'!G56=0),'ANALISIS DE RIESGOS'!H56,0)</f>
        <v>0</v>
      </c>
      <c r="O62" s="15">
        <f>IF(AND('VALORACIÓN CON CONTROLES'!F56=0,'VALORACIÓN CON CONTROLES'!G56&gt;0),IF(OR(AND('ANALISIS DE RIESGOS'!E56=1,'VALORACIÓN CON CONTROLES'!G56=1),AND('ANALISIS DE RIESGOS'!E56=2,'VALORACIÓN CON CONTROLES'!G56=1),AND('ANALISIS DE RIESGOS'!E56=3,'VALORACIÓN CON CONTROLES'!G56=1),AND('ANALISIS DE RIESGOS'!E56=1,'VALORACIÓN CON CONTROLES'!G56=2),AND('ANALISIS DE RIESGOS'!E56=2,'VALORACIÓN CON CONTROLES'!G56=2)),"ZONA RIESGO BAJA",IF(OR(AND('ANALISIS DE RIESGOS'!E56=4,'VALORACIÓN CON CONTROLES'!G56=1),AND('ANALISIS DE RIESGOS'!E56=3,'VALORACIÓN CON CONTROLES'!G56=2),AND('ANALISIS DE RIESGOS'!E56=2,'VALORACIÓN CON CONTROLES'!G56=3),AND('ANALISIS DE RIESGOS'!E56=1,'VALORACIÓN CON CONTROLES'!G56=3)),"ZONA RIESGO MODERADO",IF(OR(AND('ANALISIS DE RIESGOS'!E56=5,'VALORACIÓN CON CONTROLES'!G56=1),AND('ANALISIS DE RIESGOS'!E56=5,'VALORACIÓN CON CONTROLES'!G56=2),AND('ANALISIS DE RIESGOS'!E56=4,'VALORACIÓN CON CONTROLES'!G56=2),AND('ANALISIS DE RIESGOS'!E56=4,'VALORACIÓN CON CONTROLES'!G56=3),AND('ANALISIS DE RIESGOS'!E56=3,'VALORACIÓN CON CONTROLES'!G56=3),AND('ANALISIS DE RIESGOS'!E56=2,'VALORACIÓN CON CONTROLES'!G56=4),AND('ANALISIS DE RIESGOS'!E56=1,'VALORACIÓN CON CONTROLES'!G56=4),AND('ANALISIS DE RIESGOS'!E56=1,'VALORACIÓN CON CONTROLES'!G56=5)),"ZONA RIESGO ALTO",IF(OR(AND('ANALISIS DE RIESGOS'!E56=5,'VALORACIÓN CON CONTROLES'!G56=3),AND('ANALISIS DE RIESGOS'!E56=5,'VALORACIÓN CON CONTROLES'!G56=4),AND('ANALISIS DE RIESGOS'!E56=5,'VALORACIÓN CON CONTROLES'!G56=5),AND('ANALISIS DE RIESGOS'!E56=4,'VALORACIÓN CON CONTROLES'!G56=4),AND('ANALISIS DE RIESGOS'!E56=4,'VALORACIÓN CON CONTROLES'!G56=5),AND('ANALISIS DE RIESGOS'!E56=3,'VALORACIÓN CON CONTROLES'!G56=4),AND('ANALISIS DE RIESGOS'!E56=3,'VALORACIÓN CON CONTROLES'!G56=5),AND('ANALISIS DE RIESGOS'!E56=2,'VALORACIÓN CON CONTROLES'!G56=5)),"ZONA RIESGO EXTREMO")))),0)</f>
        <v>0</v>
      </c>
      <c r="P62" s="15">
        <f>IF(AND('VALORACIÓN CON CONTROLES'!F56&gt;0,'VALORACIÓN CON CONTROLES'!G56=0),IF(OR(AND('VALORACIÓN CON CONTROLES'!F56=1,'ANALISIS DE RIESGOS'!F56=1),AND('VALORACIÓN CON CONTROLES'!F56=2,'ANALISIS DE RIESGOS'!F56=1),AND('VALORACIÓN CON CONTROLES'!F56=3,'ANALISIS DE RIESGOS'!F56=1),AND('VALORACIÓN CON CONTROLES'!F56=1,'ANALISIS DE RIESGOS'!F56=2),AND('VALORACIÓN CON CONTROLES'!F56=2,'ANALISIS DE RIESGOS'!F56=2)),"ZONA RIESGO BAJA",IF(OR(AND('VALORACIÓN CON CONTROLES'!F56=4,'ANALISIS DE RIESGOS'!F56=1),AND('VALORACIÓN CON CONTROLES'!F56=3,'ANALISIS DE RIESGOS'!F56=2),AND('VALORACIÓN CON CONTROLES'!F56=2,'ANALISIS DE RIESGOS'!F56=3),AND('VALORACIÓN CON CONTROLES'!F56=1,'ANALISIS DE RIESGOS'!F56=3)),"ZONA RIESGO MODERADO",IF(OR(AND('VALORACIÓN CON CONTROLES'!F56=5,'ANALISIS DE RIESGOS'!F56=1),AND('VALORACIÓN CON CONTROLES'!F56=5,'ANALISIS DE RIESGOS'!F56=2),AND('VALORACIÓN CON CONTROLES'!F56=4,'ANALISIS DE RIESGOS'!F56=2),AND('VALORACIÓN CON CONTROLES'!F56=4,'ANALISIS DE RIESGOS'!F56=3),AND('VALORACIÓN CON CONTROLES'!F56=3,'ANALISIS DE RIESGOS'!F56=3),AND('VALORACIÓN CON CONTROLES'!F56=2,'ANALISIS DE RIESGOS'!F56=4),AND('VALORACIÓN CON CONTROLES'!F56=1,'ANALISIS DE RIESGOS'!F56=4),AND('VALORACIÓN CON CONTROLES'!F56=1,'ANALISIS DE RIESGOS'!F56=5)),"ZONA RIESGO ALTO",IF(OR(AND('VALORACIÓN CON CONTROLES'!F56=5,'ANALISIS DE RIESGOS'!F56=3),AND('VALORACIÓN CON CONTROLES'!F56=5,'ANALISIS DE RIESGOS'!F56=4),AND('VALORACIÓN CON CONTROLES'!F56=5,'ANALISIS DE RIESGOS'!F56=5),AND('VALORACIÓN CON CONTROLES'!F56=4,'ANALISIS DE RIESGOS'!F56=4),AND('VALORACIÓN CON CONTROLES'!F56=4,'ANALISIS DE RIESGOS'!F56=5),AND('VALORACIÓN CON CONTROLES'!F56=3,'ANALISIS DE RIESGOS'!F56=4),AND('VALORACIÓN CON CONTROLES'!F56=3,'ANALISIS DE RIESGOS'!F56=5),AND('VALORACIÓN CON CONTROLES'!F56=2,'ANALISIS DE RIESGOS'!F56=5)),"ZONA RIESGO EXTREMO")))),0)</f>
        <v>0</v>
      </c>
      <c r="Q62" s="71">
        <f>IF(AND('VALORACIÓN CON CONTROLES'!F56&gt;0,'VALORACIÓN CON CONTROLES'!G56&gt;0),IF(OR(AND('VALORACIÓN CON CONTROLES'!F56=1,'VALORACIÓN CON CONTROLES'!G56=1),AND('VALORACIÓN CON CONTROLES'!F56=2,'VALORACIÓN CON CONTROLES'!G56=1),AND('VALORACIÓN CON CONTROLES'!F56=3,'VALORACIÓN CON CONTROLES'!G56=1),AND('VALORACIÓN CON CONTROLES'!F56=1,'VALORACIÓN CON CONTROLES'!G56=2),AND('VALORACIÓN CON CONTROLES'!F56=2,'VALORACIÓN CON CONTROLES'!G56=2)),"ZONA RIESGO BAJA",IF(OR(AND('VALORACIÓN CON CONTROLES'!F56=4,'VALORACIÓN CON CONTROLES'!G56=1),AND('VALORACIÓN CON CONTROLES'!F56=3,'VALORACIÓN CON CONTROLES'!G56=2),AND('VALORACIÓN CON CONTROLES'!F56=2,'VALORACIÓN CON CONTROLES'!G56=3),AND('VALORACIÓN CON CONTROLES'!F56=1,'VALORACIÓN CON CONTROLES'!G56=3)),"ZONA RIESGO MODERADO",IF(OR(AND('VALORACIÓN CON CONTROLES'!F56=5,'VALORACIÓN CON CONTROLES'!G56=1),AND('VALORACIÓN CON CONTROLES'!F56=5,'VALORACIÓN CON CONTROLES'!G56=2),AND('VALORACIÓN CON CONTROLES'!F56=4,'VALORACIÓN CON CONTROLES'!G56=2),AND('VALORACIÓN CON CONTROLES'!F56=4,'VALORACIÓN CON CONTROLES'!G56=3),AND('VALORACIÓN CON CONTROLES'!F56=3,'VALORACIÓN CON CONTROLES'!G56=3),AND('VALORACIÓN CON CONTROLES'!F56=2,'VALORACIÓN CON CONTROLES'!G56=4),AND('VALORACIÓN CON CONTROLES'!F56=1,'VALORACIÓN CON CONTROLES'!G56=4),AND('VALORACIÓN CON CONTROLES'!F56=1,'VALORACIÓN CON CONTROLES'!G56=5)),"ZONA RIESGO ALTO",IF(OR(AND('VALORACIÓN CON CONTROLES'!F56=5,'VALORACIÓN CON CONTROLES'!G56=3),AND('VALORACIÓN CON CONTROLES'!F56=5,'VALORACIÓN CON CONTROLES'!G56=4),AND('VALORACIÓN CON CONTROLES'!F56=5,'VALORACIÓN CON CONTROLES'!G56=5),AND('VALORACIÓN CON CONTROLES'!F56=4,'VALORACIÓN CON CONTROLES'!G56=4),AND('VALORACIÓN CON CONTROLES'!F56=4,'VALORACIÓN CON CONTROLES'!G56=5),AND('VALORACIÓN CON CONTROLES'!F56=3,'VALORACIÓN CON CONTROLES'!G56=4),AND('VALORACIÓN CON CONTROLES'!F56=3,'VALORACIÓN CON CONTROLES'!G56=5),AND('VALORACIÓN CON CONTROLES'!F56=2,'VALORACIÓN CON CONTROLES'!G56=5)),"ZONA RIESGO EXTREMO")))),0)</f>
        <v>0</v>
      </c>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row>
    <row r="63" spans="1:62" ht="15.75" thickBot="1" x14ac:dyDescent="0.3">
      <c r="A63" s="15"/>
      <c r="B63" s="15"/>
      <c r="C63" s="15"/>
      <c r="D63" s="15"/>
      <c r="E63" s="15"/>
      <c r="F63" s="15"/>
      <c r="G63" s="15"/>
      <c r="H63" s="15"/>
      <c r="I63" s="15"/>
      <c r="J63" s="15"/>
      <c r="K63" s="30">
        <v>53</v>
      </c>
      <c r="L63" s="15"/>
      <c r="M63" s="73">
        <v>49</v>
      </c>
      <c r="N63" s="73">
        <f>IF(AND('VALORACIÓN CON CONTROLES'!F57=0,'VALORACIÓN CON CONTROLES'!G57=0),'ANALISIS DE RIESGOS'!H57,0)</f>
        <v>0</v>
      </c>
      <c r="O63" s="15">
        <f>IF(AND('VALORACIÓN CON CONTROLES'!F57=0,'VALORACIÓN CON CONTROLES'!G57&gt;0),IF(OR(AND('ANALISIS DE RIESGOS'!E57=1,'VALORACIÓN CON CONTROLES'!G57=1),AND('ANALISIS DE RIESGOS'!E57=2,'VALORACIÓN CON CONTROLES'!G57=1),AND('ANALISIS DE RIESGOS'!E57=3,'VALORACIÓN CON CONTROLES'!G57=1),AND('ANALISIS DE RIESGOS'!E57=1,'VALORACIÓN CON CONTROLES'!G57=2),AND('ANALISIS DE RIESGOS'!E57=2,'VALORACIÓN CON CONTROLES'!G57=2)),"ZONA RIESGO BAJA",IF(OR(AND('ANALISIS DE RIESGOS'!E57=4,'VALORACIÓN CON CONTROLES'!G57=1),AND('ANALISIS DE RIESGOS'!E57=3,'VALORACIÓN CON CONTROLES'!G57=2),AND('ANALISIS DE RIESGOS'!E57=2,'VALORACIÓN CON CONTROLES'!G57=3),AND('ANALISIS DE RIESGOS'!E57=1,'VALORACIÓN CON CONTROLES'!G57=3)),"ZONA RIESGO MODERADO",IF(OR(AND('ANALISIS DE RIESGOS'!E57=5,'VALORACIÓN CON CONTROLES'!G57=1),AND('ANALISIS DE RIESGOS'!E57=5,'VALORACIÓN CON CONTROLES'!G57=2),AND('ANALISIS DE RIESGOS'!E57=4,'VALORACIÓN CON CONTROLES'!G57=2),AND('ANALISIS DE RIESGOS'!E57=4,'VALORACIÓN CON CONTROLES'!G57=3),AND('ANALISIS DE RIESGOS'!E57=3,'VALORACIÓN CON CONTROLES'!G57=3),AND('ANALISIS DE RIESGOS'!E57=2,'VALORACIÓN CON CONTROLES'!G57=4),AND('ANALISIS DE RIESGOS'!E57=1,'VALORACIÓN CON CONTROLES'!G57=4),AND('ANALISIS DE RIESGOS'!E57=1,'VALORACIÓN CON CONTROLES'!G57=5)),"ZONA RIESGO ALTO",IF(OR(AND('ANALISIS DE RIESGOS'!E57=5,'VALORACIÓN CON CONTROLES'!G57=3),AND('ANALISIS DE RIESGOS'!E57=5,'VALORACIÓN CON CONTROLES'!G57=4),AND('ANALISIS DE RIESGOS'!E57=5,'VALORACIÓN CON CONTROLES'!G57=5),AND('ANALISIS DE RIESGOS'!E57=4,'VALORACIÓN CON CONTROLES'!G57=4),AND('ANALISIS DE RIESGOS'!E57=4,'VALORACIÓN CON CONTROLES'!G57=5),AND('ANALISIS DE RIESGOS'!E57=3,'VALORACIÓN CON CONTROLES'!G57=4),AND('ANALISIS DE RIESGOS'!E57=3,'VALORACIÓN CON CONTROLES'!G57=5),AND('ANALISIS DE RIESGOS'!E57=2,'VALORACIÓN CON CONTROLES'!G57=5)),"ZONA RIESGO EXTREMO")))),0)</f>
        <v>0</v>
      </c>
      <c r="P63" s="15">
        <f>IF(AND('VALORACIÓN CON CONTROLES'!F57&gt;0,'VALORACIÓN CON CONTROLES'!G57=0),IF(OR(AND('VALORACIÓN CON CONTROLES'!F57=1,'ANALISIS DE RIESGOS'!F57=1),AND('VALORACIÓN CON CONTROLES'!F57=2,'ANALISIS DE RIESGOS'!F57=1),AND('VALORACIÓN CON CONTROLES'!F57=3,'ANALISIS DE RIESGOS'!F57=1),AND('VALORACIÓN CON CONTROLES'!F57=1,'ANALISIS DE RIESGOS'!F57=2),AND('VALORACIÓN CON CONTROLES'!F57=2,'ANALISIS DE RIESGOS'!F57=2)),"ZONA RIESGO BAJA",IF(OR(AND('VALORACIÓN CON CONTROLES'!F57=4,'ANALISIS DE RIESGOS'!F57=1),AND('VALORACIÓN CON CONTROLES'!F57=3,'ANALISIS DE RIESGOS'!F57=2),AND('VALORACIÓN CON CONTROLES'!F57=2,'ANALISIS DE RIESGOS'!F57=3),AND('VALORACIÓN CON CONTROLES'!F57=1,'ANALISIS DE RIESGOS'!F57=3)),"ZONA RIESGO MODERADO",IF(OR(AND('VALORACIÓN CON CONTROLES'!F57=5,'ANALISIS DE RIESGOS'!F57=1),AND('VALORACIÓN CON CONTROLES'!F57=5,'ANALISIS DE RIESGOS'!F57=2),AND('VALORACIÓN CON CONTROLES'!F57=4,'ANALISIS DE RIESGOS'!F57=2),AND('VALORACIÓN CON CONTROLES'!F57=4,'ANALISIS DE RIESGOS'!F57=3),AND('VALORACIÓN CON CONTROLES'!F57=3,'ANALISIS DE RIESGOS'!F57=3),AND('VALORACIÓN CON CONTROLES'!F57=2,'ANALISIS DE RIESGOS'!F57=4),AND('VALORACIÓN CON CONTROLES'!F57=1,'ANALISIS DE RIESGOS'!F57=4),AND('VALORACIÓN CON CONTROLES'!F57=1,'ANALISIS DE RIESGOS'!F57=5)),"ZONA RIESGO ALTO",IF(OR(AND('VALORACIÓN CON CONTROLES'!F57=5,'ANALISIS DE RIESGOS'!F57=3),AND('VALORACIÓN CON CONTROLES'!F57=5,'ANALISIS DE RIESGOS'!F57=4),AND('VALORACIÓN CON CONTROLES'!F57=5,'ANALISIS DE RIESGOS'!F57=5),AND('VALORACIÓN CON CONTROLES'!F57=4,'ANALISIS DE RIESGOS'!F57=4),AND('VALORACIÓN CON CONTROLES'!F57=4,'ANALISIS DE RIESGOS'!F57=5),AND('VALORACIÓN CON CONTROLES'!F57=3,'ANALISIS DE RIESGOS'!F57=4),AND('VALORACIÓN CON CONTROLES'!F57=3,'ANALISIS DE RIESGOS'!F57=5),AND('VALORACIÓN CON CONTROLES'!F57=2,'ANALISIS DE RIESGOS'!F57=5)),"ZONA RIESGO EXTREMO")))),0)</f>
        <v>0</v>
      </c>
      <c r="Q63" s="71">
        <f>IF(AND('VALORACIÓN CON CONTROLES'!F57&gt;0,'VALORACIÓN CON CONTROLES'!G57&gt;0),IF(OR(AND('VALORACIÓN CON CONTROLES'!F57=1,'VALORACIÓN CON CONTROLES'!G57=1),AND('VALORACIÓN CON CONTROLES'!F57=2,'VALORACIÓN CON CONTROLES'!G57=1),AND('VALORACIÓN CON CONTROLES'!F57=3,'VALORACIÓN CON CONTROLES'!G57=1),AND('VALORACIÓN CON CONTROLES'!F57=1,'VALORACIÓN CON CONTROLES'!G57=2),AND('VALORACIÓN CON CONTROLES'!F57=2,'VALORACIÓN CON CONTROLES'!G57=2)),"ZONA RIESGO BAJA",IF(OR(AND('VALORACIÓN CON CONTROLES'!F57=4,'VALORACIÓN CON CONTROLES'!G57=1),AND('VALORACIÓN CON CONTROLES'!F57=3,'VALORACIÓN CON CONTROLES'!G57=2),AND('VALORACIÓN CON CONTROLES'!F57=2,'VALORACIÓN CON CONTROLES'!G57=3),AND('VALORACIÓN CON CONTROLES'!F57=1,'VALORACIÓN CON CONTROLES'!G57=3)),"ZONA RIESGO MODERADO",IF(OR(AND('VALORACIÓN CON CONTROLES'!F57=5,'VALORACIÓN CON CONTROLES'!G57=1),AND('VALORACIÓN CON CONTROLES'!F57=5,'VALORACIÓN CON CONTROLES'!G57=2),AND('VALORACIÓN CON CONTROLES'!F57=4,'VALORACIÓN CON CONTROLES'!G57=2),AND('VALORACIÓN CON CONTROLES'!F57=4,'VALORACIÓN CON CONTROLES'!G57=3),AND('VALORACIÓN CON CONTROLES'!F57=3,'VALORACIÓN CON CONTROLES'!G57=3),AND('VALORACIÓN CON CONTROLES'!F57=2,'VALORACIÓN CON CONTROLES'!G57=4),AND('VALORACIÓN CON CONTROLES'!F57=1,'VALORACIÓN CON CONTROLES'!G57=4),AND('VALORACIÓN CON CONTROLES'!F57=1,'VALORACIÓN CON CONTROLES'!G57=5)),"ZONA RIESGO ALTO",IF(OR(AND('VALORACIÓN CON CONTROLES'!F57=5,'VALORACIÓN CON CONTROLES'!G57=3),AND('VALORACIÓN CON CONTROLES'!F57=5,'VALORACIÓN CON CONTROLES'!G57=4),AND('VALORACIÓN CON CONTROLES'!F57=5,'VALORACIÓN CON CONTROLES'!G57=5),AND('VALORACIÓN CON CONTROLES'!F57=4,'VALORACIÓN CON CONTROLES'!G57=4),AND('VALORACIÓN CON CONTROLES'!F57=4,'VALORACIÓN CON CONTROLES'!G57=5),AND('VALORACIÓN CON CONTROLES'!F57=3,'VALORACIÓN CON CONTROLES'!G57=4),AND('VALORACIÓN CON CONTROLES'!F57=3,'VALORACIÓN CON CONTROLES'!G57=5),AND('VALORACIÓN CON CONTROLES'!F57=2,'VALORACIÓN CON CONTROLES'!G57=5)),"ZONA RIESGO EXTREMO")))),0)</f>
        <v>0</v>
      </c>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row>
    <row r="64" spans="1:62" ht="15.75" thickBot="1" x14ac:dyDescent="0.3">
      <c r="A64" s="15"/>
      <c r="B64" s="15"/>
      <c r="C64" s="15"/>
      <c r="D64" s="15"/>
      <c r="E64" s="15"/>
      <c r="F64" s="15"/>
      <c r="G64" s="15"/>
      <c r="H64" s="15"/>
      <c r="I64" s="15"/>
      <c r="J64" s="15"/>
      <c r="K64" s="165">
        <v>54</v>
      </c>
      <c r="L64" s="15"/>
      <c r="M64" s="73">
        <v>50</v>
      </c>
      <c r="N64" s="73">
        <f>IF(AND('VALORACIÓN CON CONTROLES'!F58=0,'VALORACIÓN CON CONTROLES'!G58=0),'ANALISIS DE RIESGOS'!H58,0)</f>
        <v>0</v>
      </c>
      <c r="O64" s="15">
        <f>IF(AND('VALORACIÓN CON CONTROLES'!F58=0,'VALORACIÓN CON CONTROLES'!G58&gt;0),IF(OR(AND('ANALISIS DE RIESGOS'!E58=1,'VALORACIÓN CON CONTROLES'!G58=1),AND('ANALISIS DE RIESGOS'!E58=2,'VALORACIÓN CON CONTROLES'!G58=1),AND('ANALISIS DE RIESGOS'!E58=3,'VALORACIÓN CON CONTROLES'!G58=1),AND('ANALISIS DE RIESGOS'!E58=1,'VALORACIÓN CON CONTROLES'!G58=2),AND('ANALISIS DE RIESGOS'!E58=2,'VALORACIÓN CON CONTROLES'!G58=2)),"ZONA RIESGO BAJA",IF(OR(AND('ANALISIS DE RIESGOS'!E58=4,'VALORACIÓN CON CONTROLES'!G58=1),AND('ANALISIS DE RIESGOS'!E58=3,'VALORACIÓN CON CONTROLES'!G58=2),AND('ANALISIS DE RIESGOS'!E58=2,'VALORACIÓN CON CONTROLES'!G58=3),AND('ANALISIS DE RIESGOS'!E58=1,'VALORACIÓN CON CONTROLES'!G58=3)),"ZONA RIESGO MODERADO",IF(OR(AND('ANALISIS DE RIESGOS'!E58=5,'VALORACIÓN CON CONTROLES'!G58=1),AND('ANALISIS DE RIESGOS'!E58=5,'VALORACIÓN CON CONTROLES'!G58=2),AND('ANALISIS DE RIESGOS'!E58=4,'VALORACIÓN CON CONTROLES'!G58=2),AND('ANALISIS DE RIESGOS'!E58=4,'VALORACIÓN CON CONTROLES'!G58=3),AND('ANALISIS DE RIESGOS'!E58=3,'VALORACIÓN CON CONTROLES'!G58=3),AND('ANALISIS DE RIESGOS'!E58=2,'VALORACIÓN CON CONTROLES'!G58=4),AND('ANALISIS DE RIESGOS'!E58=1,'VALORACIÓN CON CONTROLES'!G58=4),AND('ANALISIS DE RIESGOS'!E58=1,'VALORACIÓN CON CONTROLES'!G58=5)),"ZONA RIESGO ALTO",IF(OR(AND('ANALISIS DE RIESGOS'!E58=5,'VALORACIÓN CON CONTROLES'!G58=3),AND('ANALISIS DE RIESGOS'!E58=5,'VALORACIÓN CON CONTROLES'!G58=4),AND('ANALISIS DE RIESGOS'!E58=5,'VALORACIÓN CON CONTROLES'!G58=5),AND('ANALISIS DE RIESGOS'!E58=4,'VALORACIÓN CON CONTROLES'!G58=4),AND('ANALISIS DE RIESGOS'!E58=4,'VALORACIÓN CON CONTROLES'!G58=5),AND('ANALISIS DE RIESGOS'!E58=3,'VALORACIÓN CON CONTROLES'!G58=4),AND('ANALISIS DE RIESGOS'!E58=3,'VALORACIÓN CON CONTROLES'!G58=5),AND('ANALISIS DE RIESGOS'!E58=2,'VALORACIÓN CON CONTROLES'!G58=5)),"ZONA RIESGO EXTREMO")))),0)</f>
        <v>0</v>
      </c>
      <c r="P64" s="15">
        <f>IF(AND('VALORACIÓN CON CONTROLES'!F58&gt;0,'VALORACIÓN CON CONTROLES'!G58=0),IF(OR(AND('VALORACIÓN CON CONTROLES'!F58=1,'ANALISIS DE RIESGOS'!F58=1),AND('VALORACIÓN CON CONTROLES'!F58=2,'ANALISIS DE RIESGOS'!F58=1),AND('VALORACIÓN CON CONTROLES'!F58=3,'ANALISIS DE RIESGOS'!F58=1),AND('VALORACIÓN CON CONTROLES'!F58=1,'ANALISIS DE RIESGOS'!F58=2),AND('VALORACIÓN CON CONTROLES'!F58=2,'ANALISIS DE RIESGOS'!F58=2)),"ZONA RIESGO BAJA",IF(OR(AND('VALORACIÓN CON CONTROLES'!F58=4,'ANALISIS DE RIESGOS'!F58=1),AND('VALORACIÓN CON CONTROLES'!F58=3,'ANALISIS DE RIESGOS'!F58=2),AND('VALORACIÓN CON CONTROLES'!F58=2,'ANALISIS DE RIESGOS'!F58=3),AND('VALORACIÓN CON CONTROLES'!F58=1,'ANALISIS DE RIESGOS'!F58=3)),"ZONA RIESGO MODERADO",IF(OR(AND('VALORACIÓN CON CONTROLES'!F58=5,'ANALISIS DE RIESGOS'!F58=1),AND('VALORACIÓN CON CONTROLES'!F58=5,'ANALISIS DE RIESGOS'!F58=2),AND('VALORACIÓN CON CONTROLES'!F58=4,'ANALISIS DE RIESGOS'!F58=2),AND('VALORACIÓN CON CONTROLES'!F58=4,'ANALISIS DE RIESGOS'!F58=3),AND('VALORACIÓN CON CONTROLES'!F58=3,'ANALISIS DE RIESGOS'!F58=3),AND('VALORACIÓN CON CONTROLES'!F58=2,'ANALISIS DE RIESGOS'!F58=4),AND('VALORACIÓN CON CONTROLES'!F58=1,'ANALISIS DE RIESGOS'!F58=4),AND('VALORACIÓN CON CONTROLES'!F58=1,'ANALISIS DE RIESGOS'!F58=5)),"ZONA RIESGO ALTO",IF(OR(AND('VALORACIÓN CON CONTROLES'!F58=5,'ANALISIS DE RIESGOS'!F58=3),AND('VALORACIÓN CON CONTROLES'!F58=5,'ANALISIS DE RIESGOS'!F58=4),AND('VALORACIÓN CON CONTROLES'!F58=5,'ANALISIS DE RIESGOS'!F58=5),AND('VALORACIÓN CON CONTROLES'!F58=4,'ANALISIS DE RIESGOS'!F58=4),AND('VALORACIÓN CON CONTROLES'!F58=4,'ANALISIS DE RIESGOS'!F58=5),AND('VALORACIÓN CON CONTROLES'!F58=3,'ANALISIS DE RIESGOS'!F58=4),AND('VALORACIÓN CON CONTROLES'!F58=3,'ANALISIS DE RIESGOS'!F58=5),AND('VALORACIÓN CON CONTROLES'!F58=2,'ANALISIS DE RIESGOS'!F58=5)),"ZONA RIESGO EXTREMO")))),0)</f>
        <v>0</v>
      </c>
      <c r="Q64" s="71">
        <f>IF(AND('VALORACIÓN CON CONTROLES'!F58&gt;0,'VALORACIÓN CON CONTROLES'!G58&gt;0),IF(OR(AND('VALORACIÓN CON CONTROLES'!F58=1,'VALORACIÓN CON CONTROLES'!G58=1),AND('VALORACIÓN CON CONTROLES'!F58=2,'VALORACIÓN CON CONTROLES'!G58=1),AND('VALORACIÓN CON CONTROLES'!F58=3,'VALORACIÓN CON CONTROLES'!G58=1),AND('VALORACIÓN CON CONTROLES'!F58=1,'VALORACIÓN CON CONTROLES'!G58=2),AND('VALORACIÓN CON CONTROLES'!F58=2,'VALORACIÓN CON CONTROLES'!G58=2)),"ZONA RIESGO BAJA",IF(OR(AND('VALORACIÓN CON CONTROLES'!F58=4,'VALORACIÓN CON CONTROLES'!G58=1),AND('VALORACIÓN CON CONTROLES'!F58=3,'VALORACIÓN CON CONTROLES'!G58=2),AND('VALORACIÓN CON CONTROLES'!F58=2,'VALORACIÓN CON CONTROLES'!G58=3),AND('VALORACIÓN CON CONTROLES'!F58=1,'VALORACIÓN CON CONTROLES'!G58=3)),"ZONA RIESGO MODERADO",IF(OR(AND('VALORACIÓN CON CONTROLES'!F58=5,'VALORACIÓN CON CONTROLES'!G58=1),AND('VALORACIÓN CON CONTROLES'!F58=5,'VALORACIÓN CON CONTROLES'!G58=2),AND('VALORACIÓN CON CONTROLES'!F58=4,'VALORACIÓN CON CONTROLES'!G58=2),AND('VALORACIÓN CON CONTROLES'!F58=4,'VALORACIÓN CON CONTROLES'!G58=3),AND('VALORACIÓN CON CONTROLES'!F58=3,'VALORACIÓN CON CONTROLES'!G58=3),AND('VALORACIÓN CON CONTROLES'!F58=2,'VALORACIÓN CON CONTROLES'!G58=4),AND('VALORACIÓN CON CONTROLES'!F58=1,'VALORACIÓN CON CONTROLES'!G58=4),AND('VALORACIÓN CON CONTROLES'!F58=1,'VALORACIÓN CON CONTROLES'!G58=5)),"ZONA RIESGO ALTO",IF(OR(AND('VALORACIÓN CON CONTROLES'!F58=5,'VALORACIÓN CON CONTROLES'!G58=3),AND('VALORACIÓN CON CONTROLES'!F58=5,'VALORACIÓN CON CONTROLES'!G58=4),AND('VALORACIÓN CON CONTROLES'!F58=5,'VALORACIÓN CON CONTROLES'!G58=5),AND('VALORACIÓN CON CONTROLES'!F58=4,'VALORACIÓN CON CONTROLES'!G58=4),AND('VALORACIÓN CON CONTROLES'!F58=4,'VALORACIÓN CON CONTROLES'!G58=5),AND('VALORACIÓN CON CONTROLES'!F58=3,'VALORACIÓN CON CONTROLES'!G58=4),AND('VALORACIÓN CON CONTROLES'!F58=3,'VALORACIÓN CON CONTROLES'!G58=5),AND('VALORACIÓN CON CONTROLES'!F58=2,'VALORACIÓN CON CONTROLES'!G58=5)),"ZONA RIESGO EXTREMO")))),0)</f>
        <v>0</v>
      </c>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row>
    <row r="65" spans="1:62" ht="15.75" thickBot="1" x14ac:dyDescent="0.3">
      <c r="A65" s="15"/>
      <c r="B65" s="15"/>
      <c r="C65" s="15"/>
      <c r="D65" s="15"/>
      <c r="E65" s="15"/>
      <c r="F65" s="15"/>
      <c r="G65" s="15"/>
      <c r="H65" s="15"/>
      <c r="I65" s="15"/>
      <c r="J65" s="15"/>
      <c r="K65" s="30">
        <v>55</v>
      </c>
      <c r="L65" s="15"/>
      <c r="M65" s="73">
        <v>51</v>
      </c>
      <c r="N65" s="73">
        <f>IF(AND('VALORACIÓN CON CONTROLES'!F59=0,'VALORACIÓN CON CONTROLES'!G59=0),'ANALISIS DE RIESGOS'!H59,0)</f>
        <v>0</v>
      </c>
      <c r="O65" s="15">
        <f>IF(AND('VALORACIÓN CON CONTROLES'!F59=0,'VALORACIÓN CON CONTROLES'!G59&gt;0),IF(OR(AND('ANALISIS DE RIESGOS'!E59=1,'VALORACIÓN CON CONTROLES'!G59=1),AND('ANALISIS DE RIESGOS'!E59=2,'VALORACIÓN CON CONTROLES'!G59=1),AND('ANALISIS DE RIESGOS'!E59=3,'VALORACIÓN CON CONTROLES'!G59=1),AND('ANALISIS DE RIESGOS'!E59=1,'VALORACIÓN CON CONTROLES'!G59=2),AND('ANALISIS DE RIESGOS'!E59=2,'VALORACIÓN CON CONTROLES'!G59=2)),"ZONA RIESGO BAJA",IF(OR(AND('ANALISIS DE RIESGOS'!E59=4,'VALORACIÓN CON CONTROLES'!G59=1),AND('ANALISIS DE RIESGOS'!E59=3,'VALORACIÓN CON CONTROLES'!G59=2),AND('ANALISIS DE RIESGOS'!E59=2,'VALORACIÓN CON CONTROLES'!G59=3),AND('ANALISIS DE RIESGOS'!E59=1,'VALORACIÓN CON CONTROLES'!G59=3)),"ZONA RIESGO MODERADO",IF(OR(AND('ANALISIS DE RIESGOS'!E59=5,'VALORACIÓN CON CONTROLES'!G59=1),AND('ANALISIS DE RIESGOS'!E59=5,'VALORACIÓN CON CONTROLES'!G59=2),AND('ANALISIS DE RIESGOS'!E59=4,'VALORACIÓN CON CONTROLES'!G59=2),AND('ANALISIS DE RIESGOS'!E59=4,'VALORACIÓN CON CONTROLES'!G59=3),AND('ANALISIS DE RIESGOS'!E59=3,'VALORACIÓN CON CONTROLES'!G59=3),AND('ANALISIS DE RIESGOS'!E59=2,'VALORACIÓN CON CONTROLES'!G59=4),AND('ANALISIS DE RIESGOS'!E59=1,'VALORACIÓN CON CONTROLES'!G59=4),AND('ANALISIS DE RIESGOS'!E59=1,'VALORACIÓN CON CONTROLES'!G59=5)),"ZONA RIESGO ALTO",IF(OR(AND('ANALISIS DE RIESGOS'!E59=5,'VALORACIÓN CON CONTROLES'!G59=3),AND('ANALISIS DE RIESGOS'!E59=5,'VALORACIÓN CON CONTROLES'!G59=4),AND('ANALISIS DE RIESGOS'!E59=5,'VALORACIÓN CON CONTROLES'!G59=5),AND('ANALISIS DE RIESGOS'!E59=4,'VALORACIÓN CON CONTROLES'!G59=4),AND('ANALISIS DE RIESGOS'!E59=4,'VALORACIÓN CON CONTROLES'!G59=5),AND('ANALISIS DE RIESGOS'!E59=3,'VALORACIÓN CON CONTROLES'!G59=4),AND('ANALISIS DE RIESGOS'!E59=3,'VALORACIÓN CON CONTROLES'!G59=5),AND('ANALISIS DE RIESGOS'!E59=2,'VALORACIÓN CON CONTROLES'!G59=5)),"ZONA RIESGO EXTREMO")))),0)</f>
        <v>0</v>
      </c>
      <c r="P65" s="15">
        <f>IF(AND('VALORACIÓN CON CONTROLES'!F59&gt;0,'VALORACIÓN CON CONTROLES'!G59=0),IF(OR(AND('VALORACIÓN CON CONTROLES'!F59=1,'ANALISIS DE RIESGOS'!F59=1),AND('VALORACIÓN CON CONTROLES'!F59=2,'ANALISIS DE RIESGOS'!F59=1),AND('VALORACIÓN CON CONTROLES'!F59=3,'ANALISIS DE RIESGOS'!F59=1),AND('VALORACIÓN CON CONTROLES'!F59=1,'ANALISIS DE RIESGOS'!F59=2),AND('VALORACIÓN CON CONTROLES'!F59=2,'ANALISIS DE RIESGOS'!F59=2)),"ZONA RIESGO BAJA",IF(OR(AND('VALORACIÓN CON CONTROLES'!F59=4,'ANALISIS DE RIESGOS'!F59=1),AND('VALORACIÓN CON CONTROLES'!F59=3,'ANALISIS DE RIESGOS'!F59=2),AND('VALORACIÓN CON CONTROLES'!F59=2,'ANALISIS DE RIESGOS'!F59=3),AND('VALORACIÓN CON CONTROLES'!F59=1,'ANALISIS DE RIESGOS'!F59=3)),"ZONA RIESGO MODERADO",IF(OR(AND('VALORACIÓN CON CONTROLES'!F59=5,'ANALISIS DE RIESGOS'!F59=1),AND('VALORACIÓN CON CONTROLES'!F59=5,'ANALISIS DE RIESGOS'!F59=2),AND('VALORACIÓN CON CONTROLES'!F59=4,'ANALISIS DE RIESGOS'!F59=2),AND('VALORACIÓN CON CONTROLES'!F59=4,'ANALISIS DE RIESGOS'!F59=3),AND('VALORACIÓN CON CONTROLES'!F59=3,'ANALISIS DE RIESGOS'!F59=3),AND('VALORACIÓN CON CONTROLES'!F59=2,'ANALISIS DE RIESGOS'!F59=4),AND('VALORACIÓN CON CONTROLES'!F59=1,'ANALISIS DE RIESGOS'!F59=4),AND('VALORACIÓN CON CONTROLES'!F59=1,'ANALISIS DE RIESGOS'!F59=5)),"ZONA RIESGO ALTO",IF(OR(AND('VALORACIÓN CON CONTROLES'!F59=5,'ANALISIS DE RIESGOS'!F59=3),AND('VALORACIÓN CON CONTROLES'!F59=5,'ANALISIS DE RIESGOS'!F59=4),AND('VALORACIÓN CON CONTROLES'!F59=5,'ANALISIS DE RIESGOS'!F59=5),AND('VALORACIÓN CON CONTROLES'!F59=4,'ANALISIS DE RIESGOS'!F59=4),AND('VALORACIÓN CON CONTROLES'!F59=4,'ANALISIS DE RIESGOS'!F59=5),AND('VALORACIÓN CON CONTROLES'!F59=3,'ANALISIS DE RIESGOS'!F59=4),AND('VALORACIÓN CON CONTROLES'!F59=3,'ANALISIS DE RIESGOS'!F59=5),AND('VALORACIÓN CON CONTROLES'!F59=2,'ANALISIS DE RIESGOS'!F59=5)),"ZONA RIESGO EXTREMO")))),0)</f>
        <v>0</v>
      </c>
      <c r="Q65" s="71">
        <f>IF(AND('VALORACIÓN CON CONTROLES'!F59&gt;0,'VALORACIÓN CON CONTROLES'!G59&gt;0),IF(OR(AND('VALORACIÓN CON CONTROLES'!F59=1,'VALORACIÓN CON CONTROLES'!G59=1),AND('VALORACIÓN CON CONTROLES'!F59=2,'VALORACIÓN CON CONTROLES'!G59=1),AND('VALORACIÓN CON CONTROLES'!F59=3,'VALORACIÓN CON CONTROLES'!G59=1),AND('VALORACIÓN CON CONTROLES'!F59=1,'VALORACIÓN CON CONTROLES'!G59=2),AND('VALORACIÓN CON CONTROLES'!F59=2,'VALORACIÓN CON CONTROLES'!G59=2)),"ZONA RIESGO BAJA",IF(OR(AND('VALORACIÓN CON CONTROLES'!F59=4,'VALORACIÓN CON CONTROLES'!G59=1),AND('VALORACIÓN CON CONTROLES'!F59=3,'VALORACIÓN CON CONTROLES'!G59=2),AND('VALORACIÓN CON CONTROLES'!F59=2,'VALORACIÓN CON CONTROLES'!G59=3),AND('VALORACIÓN CON CONTROLES'!F59=1,'VALORACIÓN CON CONTROLES'!G59=3)),"ZONA RIESGO MODERADO",IF(OR(AND('VALORACIÓN CON CONTROLES'!F59=5,'VALORACIÓN CON CONTROLES'!G59=1),AND('VALORACIÓN CON CONTROLES'!F59=5,'VALORACIÓN CON CONTROLES'!G59=2),AND('VALORACIÓN CON CONTROLES'!F59=4,'VALORACIÓN CON CONTROLES'!G59=2),AND('VALORACIÓN CON CONTROLES'!F59=4,'VALORACIÓN CON CONTROLES'!G59=3),AND('VALORACIÓN CON CONTROLES'!F59=3,'VALORACIÓN CON CONTROLES'!G59=3),AND('VALORACIÓN CON CONTROLES'!F59=2,'VALORACIÓN CON CONTROLES'!G59=4),AND('VALORACIÓN CON CONTROLES'!F59=1,'VALORACIÓN CON CONTROLES'!G59=4),AND('VALORACIÓN CON CONTROLES'!F59=1,'VALORACIÓN CON CONTROLES'!G59=5)),"ZONA RIESGO ALTO",IF(OR(AND('VALORACIÓN CON CONTROLES'!F59=5,'VALORACIÓN CON CONTROLES'!G59=3),AND('VALORACIÓN CON CONTROLES'!F59=5,'VALORACIÓN CON CONTROLES'!G59=4),AND('VALORACIÓN CON CONTROLES'!F59=5,'VALORACIÓN CON CONTROLES'!G59=5),AND('VALORACIÓN CON CONTROLES'!F59=4,'VALORACIÓN CON CONTROLES'!G59=4),AND('VALORACIÓN CON CONTROLES'!F59=4,'VALORACIÓN CON CONTROLES'!G59=5),AND('VALORACIÓN CON CONTROLES'!F59=3,'VALORACIÓN CON CONTROLES'!G59=4),AND('VALORACIÓN CON CONTROLES'!F59=3,'VALORACIÓN CON CONTROLES'!G59=5),AND('VALORACIÓN CON CONTROLES'!F59=2,'VALORACIÓN CON CONTROLES'!G59=5)),"ZONA RIESGO EXTREMO")))),0)</f>
        <v>0</v>
      </c>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row>
    <row r="66" spans="1:62" ht="15.75" thickBot="1" x14ac:dyDescent="0.3">
      <c r="A66" s="15"/>
      <c r="B66" s="15"/>
      <c r="C66" s="15"/>
      <c r="D66" s="15"/>
      <c r="E66" s="15"/>
      <c r="F66" s="15"/>
      <c r="G66" s="15"/>
      <c r="H66" s="15"/>
      <c r="I66" s="15"/>
      <c r="J66" s="15"/>
      <c r="K66" s="30">
        <v>56</v>
      </c>
      <c r="L66" s="15"/>
      <c r="M66" s="73">
        <v>52</v>
      </c>
      <c r="N66" s="73">
        <f>IF(AND('VALORACIÓN CON CONTROLES'!F60=0,'VALORACIÓN CON CONTROLES'!G60=0),'ANALISIS DE RIESGOS'!H60,0)</f>
        <v>0</v>
      </c>
      <c r="O66" s="15">
        <f>IF(AND('VALORACIÓN CON CONTROLES'!F60=0,'VALORACIÓN CON CONTROLES'!G60&gt;0),IF(OR(AND('ANALISIS DE RIESGOS'!E60=1,'VALORACIÓN CON CONTROLES'!G60=1),AND('ANALISIS DE RIESGOS'!E60=2,'VALORACIÓN CON CONTROLES'!G60=1),AND('ANALISIS DE RIESGOS'!E60=3,'VALORACIÓN CON CONTROLES'!G60=1),AND('ANALISIS DE RIESGOS'!E60=1,'VALORACIÓN CON CONTROLES'!G60=2),AND('ANALISIS DE RIESGOS'!E60=2,'VALORACIÓN CON CONTROLES'!G60=2)),"ZONA RIESGO BAJA",IF(OR(AND('ANALISIS DE RIESGOS'!E60=4,'VALORACIÓN CON CONTROLES'!G60=1),AND('ANALISIS DE RIESGOS'!E60=3,'VALORACIÓN CON CONTROLES'!G60=2),AND('ANALISIS DE RIESGOS'!E60=2,'VALORACIÓN CON CONTROLES'!G60=3),AND('ANALISIS DE RIESGOS'!E60=1,'VALORACIÓN CON CONTROLES'!G60=3)),"ZONA RIESGO MODERADO",IF(OR(AND('ANALISIS DE RIESGOS'!E60=5,'VALORACIÓN CON CONTROLES'!G60=1),AND('ANALISIS DE RIESGOS'!E60=5,'VALORACIÓN CON CONTROLES'!G60=2),AND('ANALISIS DE RIESGOS'!E60=4,'VALORACIÓN CON CONTROLES'!G60=2),AND('ANALISIS DE RIESGOS'!E60=4,'VALORACIÓN CON CONTROLES'!G60=3),AND('ANALISIS DE RIESGOS'!E60=3,'VALORACIÓN CON CONTROLES'!G60=3),AND('ANALISIS DE RIESGOS'!E60=2,'VALORACIÓN CON CONTROLES'!G60=4),AND('ANALISIS DE RIESGOS'!E60=1,'VALORACIÓN CON CONTROLES'!G60=4),AND('ANALISIS DE RIESGOS'!E60=1,'VALORACIÓN CON CONTROLES'!G60=5)),"ZONA RIESGO ALTO",IF(OR(AND('ANALISIS DE RIESGOS'!E60=5,'VALORACIÓN CON CONTROLES'!G60=3),AND('ANALISIS DE RIESGOS'!E60=5,'VALORACIÓN CON CONTROLES'!G60=4),AND('ANALISIS DE RIESGOS'!E60=5,'VALORACIÓN CON CONTROLES'!G60=5),AND('ANALISIS DE RIESGOS'!E60=4,'VALORACIÓN CON CONTROLES'!G60=4),AND('ANALISIS DE RIESGOS'!E60=4,'VALORACIÓN CON CONTROLES'!G60=5),AND('ANALISIS DE RIESGOS'!E60=3,'VALORACIÓN CON CONTROLES'!G60=4),AND('ANALISIS DE RIESGOS'!E60=3,'VALORACIÓN CON CONTROLES'!G60=5),AND('ANALISIS DE RIESGOS'!E60=2,'VALORACIÓN CON CONTROLES'!G60=5)),"ZONA RIESGO EXTREMO")))),0)</f>
        <v>0</v>
      </c>
      <c r="P66" s="15">
        <f>IF(AND('VALORACIÓN CON CONTROLES'!F60&gt;0,'VALORACIÓN CON CONTROLES'!G60=0),IF(OR(AND('VALORACIÓN CON CONTROLES'!F60=1,'ANALISIS DE RIESGOS'!F60=1),AND('VALORACIÓN CON CONTROLES'!F60=2,'ANALISIS DE RIESGOS'!F60=1),AND('VALORACIÓN CON CONTROLES'!F60=3,'ANALISIS DE RIESGOS'!F60=1),AND('VALORACIÓN CON CONTROLES'!F60=1,'ANALISIS DE RIESGOS'!F60=2),AND('VALORACIÓN CON CONTROLES'!F60=2,'ANALISIS DE RIESGOS'!F60=2)),"ZONA RIESGO BAJA",IF(OR(AND('VALORACIÓN CON CONTROLES'!F60=4,'ANALISIS DE RIESGOS'!F60=1),AND('VALORACIÓN CON CONTROLES'!F60=3,'ANALISIS DE RIESGOS'!F60=2),AND('VALORACIÓN CON CONTROLES'!F60=2,'ANALISIS DE RIESGOS'!F60=3),AND('VALORACIÓN CON CONTROLES'!F60=1,'ANALISIS DE RIESGOS'!F60=3)),"ZONA RIESGO MODERADO",IF(OR(AND('VALORACIÓN CON CONTROLES'!F60=5,'ANALISIS DE RIESGOS'!F60=1),AND('VALORACIÓN CON CONTROLES'!F60=5,'ANALISIS DE RIESGOS'!F60=2),AND('VALORACIÓN CON CONTROLES'!F60=4,'ANALISIS DE RIESGOS'!F60=2),AND('VALORACIÓN CON CONTROLES'!F60=4,'ANALISIS DE RIESGOS'!F60=3),AND('VALORACIÓN CON CONTROLES'!F60=3,'ANALISIS DE RIESGOS'!F60=3),AND('VALORACIÓN CON CONTROLES'!F60=2,'ANALISIS DE RIESGOS'!F60=4),AND('VALORACIÓN CON CONTROLES'!F60=1,'ANALISIS DE RIESGOS'!F60=4),AND('VALORACIÓN CON CONTROLES'!F60=1,'ANALISIS DE RIESGOS'!F60=5)),"ZONA RIESGO ALTO",IF(OR(AND('VALORACIÓN CON CONTROLES'!F60=5,'ANALISIS DE RIESGOS'!F60=3),AND('VALORACIÓN CON CONTROLES'!F60=5,'ANALISIS DE RIESGOS'!F60=4),AND('VALORACIÓN CON CONTROLES'!F60=5,'ANALISIS DE RIESGOS'!F60=5),AND('VALORACIÓN CON CONTROLES'!F60=4,'ANALISIS DE RIESGOS'!F60=4),AND('VALORACIÓN CON CONTROLES'!F60=4,'ANALISIS DE RIESGOS'!F60=5),AND('VALORACIÓN CON CONTROLES'!F60=3,'ANALISIS DE RIESGOS'!F60=4),AND('VALORACIÓN CON CONTROLES'!F60=3,'ANALISIS DE RIESGOS'!F60=5),AND('VALORACIÓN CON CONTROLES'!F60=2,'ANALISIS DE RIESGOS'!F60=5)),"ZONA RIESGO EXTREMO")))),0)</f>
        <v>0</v>
      </c>
      <c r="Q66" s="71">
        <f>IF(AND('VALORACIÓN CON CONTROLES'!F60&gt;0,'VALORACIÓN CON CONTROLES'!G60&gt;0),IF(OR(AND('VALORACIÓN CON CONTROLES'!F60=1,'VALORACIÓN CON CONTROLES'!G60=1),AND('VALORACIÓN CON CONTROLES'!F60=2,'VALORACIÓN CON CONTROLES'!G60=1),AND('VALORACIÓN CON CONTROLES'!F60=3,'VALORACIÓN CON CONTROLES'!G60=1),AND('VALORACIÓN CON CONTROLES'!F60=1,'VALORACIÓN CON CONTROLES'!G60=2),AND('VALORACIÓN CON CONTROLES'!F60=2,'VALORACIÓN CON CONTROLES'!G60=2)),"ZONA RIESGO BAJA",IF(OR(AND('VALORACIÓN CON CONTROLES'!F60=4,'VALORACIÓN CON CONTROLES'!G60=1),AND('VALORACIÓN CON CONTROLES'!F60=3,'VALORACIÓN CON CONTROLES'!G60=2),AND('VALORACIÓN CON CONTROLES'!F60=2,'VALORACIÓN CON CONTROLES'!G60=3),AND('VALORACIÓN CON CONTROLES'!F60=1,'VALORACIÓN CON CONTROLES'!G60=3)),"ZONA RIESGO MODERADO",IF(OR(AND('VALORACIÓN CON CONTROLES'!F60=5,'VALORACIÓN CON CONTROLES'!G60=1),AND('VALORACIÓN CON CONTROLES'!F60=5,'VALORACIÓN CON CONTROLES'!G60=2),AND('VALORACIÓN CON CONTROLES'!F60=4,'VALORACIÓN CON CONTROLES'!G60=2),AND('VALORACIÓN CON CONTROLES'!F60=4,'VALORACIÓN CON CONTROLES'!G60=3),AND('VALORACIÓN CON CONTROLES'!F60=3,'VALORACIÓN CON CONTROLES'!G60=3),AND('VALORACIÓN CON CONTROLES'!F60=2,'VALORACIÓN CON CONTROLES'!G60=4),AND('VALORACIÓN CON CONTROLES'!F60=1,'VALORACIÓN CON CONTROLES'!G60=4),AND('VALORACIÓN CON CONTROLES'!F60=1,'VALORACIÓN CON CONTROLES'!G60=5)),"ZONA RIESGO ALTO",IF(OR(AND('VALORACIÓN CON CONTROLES'!F60=5,'VALORACIÓN CON CONTROLES'!G60=3),AND('VALORACIÓN CON CONTROLES'!F60=5,'VALORACIÓN CON CONTROLES'!G60=4),AND('VALORACIÓN CON CONTROLES'!F60=5,'VALORACIÓN CON CONTROLES'!G60=5),AND('VALORACIÓN CON CONTROLES'!F60=4,'VALORACIÓN CON CONTROLES'!G60=4),AND('VALORACIÓN CON CONTROLES'!F60=4,'VALORACIÓN CON CONTROLES'!G60=5),AND('VALORACIÓN CON CONTROLES'!F60=3,'VALORACIÓN CON CONTROLES'!G60=4),AND('VALORACIÓN CON CONTROLES'!F60=3,'VALORACIÓN CON CONTROLES'!G60=5),AND('VALORACIÓN CON CONTROLES'!F60=2,'VALORACIÓN CON CONTROLES'!G60=5)),"ZONA RIESGO EXTREMO")))),0)</f>
        <v>0</v>
      </c>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row>
    <row r="67" spans="1:62" ht="15.75" thickBot="1" x14ac:dyDescent="0.3">
      <c r="A67" s="15"/>
      <c r="B67" s="15"/>
      <c r="C67" s="15"/>
      <c r="D67" s="15"/>
      <c r="E67" s="15"/>
      <c r="F67" s="15"/>
      <c r="G67" s="15"/>
      <c r="H67" s="15"/>
      <c r="I67" s="15"/>
      <c r="J67" s="15"/>
      <c r="K67" s="165">
        <v>57</v>
      </c>
      <c r="L67" s="15"/>
      <c r="M67" s="73">
        <v>53</v>
      </c>
      <c r="N67" s="73">
        <f>IF(AND('VALORACIÓN CON CONTROLES'!F61=0,'VALORACIÓN CON CONTROLES'!G61=0),'ANALISIS DE RIESGOS'!H61,0)</f>
        <v>0</v>
      </c>
      <c r="O67" s="15">
        <f>IF(AND('VALORACIÓN CON CONTROLES'!F61=0,'VALORACIÓN CON CONTROLES'!G61&gt;0),IF(OR(AND('ANALISIS DE RIESGOS'!E61=1,'VALORACIÓN CON CONTROLES'!G61=1),AND('ANALISIS DE RIESGOS'!E61=2,'VALORACIÓN CON CONTROLES'!G61=1),AND('ANALISIS DE RIESGOS'!E61=3,'VALORACIÓN CON CONTROLES'!G61=1),AND('ANALISIS DE RIESGOS'!E61=1,'VALORACIÓN CON CONTROLES'!G61=2),AND('ANALISIS DE RIESGOS'!E61=2,'VALORACIÓN CON CONTROLES'!G61=2)),"ZONA RIESGO BAJA",IF(OR(AND('ANALISIS DE RIESGOS'!E61=4,'VALORACIÓN CON CONTROLES'!G61=1),AND('ANALISIS DE RIESGOS'!E61=3,'VALORACIÓN CON CONTROLES'!G61=2),AND('ANALISIS DE RIESGOS'!E61=2,'VALORACIÓN CON CONTROLES'!G61=3),AND('ANALISIS DE RIESGOS'!E61=1,'VALORACIÓN CON CONTROLES'!G61=3)),"ZONA RIESGO MODERADO",IF(OR(AND('ANALISIS DE RIESGOS'!E61=5,'VALORACIÓN CON CONTROLES'!G61=1),AND('ANALISIS DE RIESGOS'!E61=5,'VALORACIÓN CON CONTROLES'!G61=2),AND('ANALISIS DE RIESGOS'!E61=4,'VALORACIÓN CON CONTROLES'!G61=2),AND('ANALISIS DE RIESGOS'!E61=4,'VALORACIÓN CON CONTROLES'!G61=3),AND('ANALISIS DE RIESGOS'!E61=3,'VALORACIÓN CON CONTROLES'!G61=3),AND('ANALISIS DE RIESGOS'!E61=2,'VALORACIÓN CON CONTROLES'!G61=4),AND('ANALISIS DE RIESGOS'!E61=1,'VALORACIÓN CON CONTROLES'!G61=4),AND('ANALISIS DE RIESGOS'!E61=1,'VALORACIÓN CON CONTROLES'!G61=5)),"ZONA RIESGO ALTO",IF(OR(AND('ANALISIS DE RIESGOS'!E61=5,'VALORACIÓN CON CONTROLES'!G61=3),AND('ANALISIS DE RIESGOS'!E61=5,'VALORACIÓN CON CONTROLES'!G61=4),AND('ANALISIS DE RIESGOS'!E61=5,'VALORACIÓN CON CONTROLES'!G61=5),AND('ANALISIS DE RIESGOS'!E61=4,'VALORACIÓN CON CONTROLES'!G61=4),AND('ANALISIS DE RIESGOS'!E61=4,'VALORACIÓN CON CONTROLES'!G61=5),AND('ANALISIS DE RIESGOS'!E61=3,'VALORACIÓN CON CONTROLES'!G61=4),AND('ANALISIS DE RIESGOS'!E61=3,'VALORACIÓN CON CONTROLES'!G61=5),AND('ANALISIS DE RIESGOS'!E61=2,'VALORACIÓN CON CONTROLES'!G61=5)),"ZONA RIESGO EXTREMO")))),0)</f>
        <v>0</v>
      </c>
      <c r="P67" s="15">
        <f>IF(AND('VALORACIÓN CON CONTROLES'!F61&gt;0,'VALORACIÓN CON CONTROLES'!G61=0),IF(OR(AND('VALORACIÓN CON CONTROLES'!F61=1,'ANALISIS DE RIESGOS'!F61=1),AND('VALORACIÓN CON CONTROLES'!F61=2,'ANALISIS DE RIESGOS'!F61=1),AND('VALORACIÓN CON CONTROLES'!F61=3,'ANALISIS DE RIESGOS'!F61=1),AND('VALORACIÓN CON CONTROLES'!F61=1,'ANALISIS DE RIESGOS'!F61=2),AND('VALORACIÓN CON CONTROLES'!F61=2,'ANALISIS DE RIESGOS'!F61=2)),"ZONA RIESGO BAJA",IF(OR(AND('VALORACIÓN CON CONTROLES'!F61=4,'ANALISIS DE RIESGOS'!F61=1),AND('VALORACIÓN CON CONTROLES'!F61=3,'ANALISIS DE RIESGOS'!F61=2),AND('VALORACIÓN CON CONTROLES'!F61=2,'ANALISIS DE RIESGOS'!F61=3),AND('VALORACIÓN CON CONTROLES'!F61=1,'ANALISIS DE RIESGOS'!F61=3)),"ZONA RIESGO MODERADO",IF(OR(AND('VALORACIÓN CON CONTROLES'!F61=5,'ANALISIS DE RIESGOS'!F61=1),AND('VALORACIÓN CON CONTROLES'!F61=5,'ANALISIS DE RIESGOS'!F61=2),AND('VALORACIÓN CON CONTROLES'!F61=4,'ANALISIS DE RIESGOS'!F61=2),AND('VALORACIÓN CON CONTROLES'!F61=4,'ANALISIS DE RIESGOS'!F61=3),AND('VALORACIÓN CON CONTROLES'!F61=3,'ANALISIS DE RIESGOS'!F61=3),AND('VALORACIÓN CON CONTROLES'!F61=2,'ANALISIS DE RIESGOS'!F61=4),AND('VALORACIÓN CON CONTROLES'!F61=1,'ANALISIS DE RIESGOS'!F61=4),AND('VALORACIÓN CON CONTROLES'!F61=1,'ANALISIS DE RIESGOS'!F61=5)),"ZONA RIESGO ALTO",IF(OR(AND('VALORACIÓN CON CONTROLES'!F61=5,'ANALISIS DE RIESGOS'!F61=3),AND('VALORACIÓN CON CONTROLES'!F61=5,'ANALISIS DE RIESGOS'!F61=4),AND('VALORACIÓN CON CONTROLES'!F61=5,'ANALISIS DE RIESGOS'!F61=5),AND('VALORACIÓN CON CONTROLES'!F61=4,'ANALISIS DE RIESGOS'!F61=4),AND('VALORACIÓN CON CONTROLES'!F61=4,'ANALISIS DE RIESGOS'!F61=5),AND('VALORACIÓN CON CONTROLES'!F61=3,'ANALISIS DE RIESGOS'!F61=4),AND('VALORACIÓN CON CONTROLES'!F61=3,'ANALISIS DE RIESGOS'!F61=5),AND('VALORACIÓN CON CONTROLES'!F61=2,'ANALISIS DE RIESGOS'!F61=5)),"ZONA RIESGO EXTREMO")))),0)</f>
        <v>0</v>
      </c>
      <c r="Q67" s="71">
        <f>IF(AND('VALORACIÓN CON CONTROLES'!F61&gt;0,'VALORACIÓN CON CONTROLES'!G61&gt;0),IF(OR(AND('VALORACIÓN CON CONTROLES'!F61=1,'VALORACIÓN CON CONTROLES'!G61=1),AND('VALORACIÓN CON CONTROLES'!F61=2,'VALORACIÓN CON CONTROLES'!G61=1),AND('VALORACIÓN CON CONTROLES'!F61=3,'VALORACIÓN CON CONTROLES'!G61=1),AND('VALORACIÓN CON CONTROLES'!F61=1,'VALORACIÓN CON CONTROLES'!G61=2),AND('VALORACIÓN CON CONTROLES'!F61=2,'VALORACIÓN CON CONTROLES'!G61=2)),"ZONA RIESGO BAJA",IF(OR(AND('VALORACIÓN CON CONTROLES'!F61=4,'VALORACIÓN CON CONTROLES'!G61=1),AND('VALORACIÓN CON CONTROLES'!F61=3,'VALORACIÓN CON CONTROLES'!G61=2),AND('VALORACIÓN CON CONTROLES'!F61=2,'VALORACIÓN CON CONTROLES'!G61=3),AND('VALORACIÓN CON CONTROLES'!F61=1,'VALORACIÓN CON CONTROLES'!G61=3)),"ZONA RIESGO MODERADO",IF(OR(AND('VALORACIÓN CON CONTROLES'!F61=5,'VALORACIÓN CON CONTROLES'!G61=1),AND('VALORACIÓN CON CONTROLES'!F61=5,'VALORACIÓN CON CONTROLES'!G61=2),AND('VALORACIÓN CON CONTROLES'!F61=4,'VALORACIÓN CON CONTROLES'!G61=2),AND('VALORACIÓN CON CONTROLES'!F61=4,'VALORACIÓN CON CONTROLES'!G61=3),AND('VALORACIÓN CON CONTROLES'!F61=3,'VALORACIÓN CON CONTROLES'!G61=3),AND('VALORACIÓN CON CONTROLES'!F61=2,'VALORACIÓN CON CONTROLES'!G61=4),AND('VALORACIÓN CON CONTROLES'!F61=1,'VALORACIÓN CON CONTROLES'!G61=4),AND('VALORACIÓN CON CONTROLES'!F61=1,'VALORACIÓN CON CONTROLES'!G61=5)),"ZONA RIESGO ALTO",IF(OR(AND('VALORACIÓN CON CONTROLES'!F61=5,'VALORACIÓN CON CONTROLES'!G61=3),AND('VALORACIÓN CON CONTROLES'!F61=5,'VALORACIÓN CON CONTROLES'!G61=4),AND('VALORACIÓN CON CONTROLES'!F61=5,'VALORACIÓN CON CONTROLES'!G61=5),AND('VALORACIÓN CON CONTROLES'!F61=4,'VALORACIÓN CON CONTROLES'!G61=4),AND('VALORACIÓN CON CONTROLES'!F61=4,'VALORACIÓN CON CONTROLES'!G61=5),AND('VALORACIÓN CON CONTROLES'!F61=3,'VALORACIÓN CON CONTROLES'!G61=4),AND('VALORACIÓN CON CONTROLES'!F61=3,'VALORACIÓN CON CONTROLES'!G61=5),AND('VALORACIÓN CON CONTROLES'!F61=2,'VALORACIÓN CON CONTROLES'!G61=5)),"ZONA RIESGO EXTREMO")))),0)</f>
        <v>0</v>
      </c>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row>
    <row r="68" spans="1:62"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row>
    <row r="69" spans="1:62"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row>
    <row r="70" spans="1:62"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row>
    <row r="71" spans="1:62"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row>
    <row r="72" spans="1:62"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row>
    <row r="73" spans="1:62"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row>
    <row r="74" spans="1:62"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row>
    <row r="75" spans="1:62"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row>
    <row r="76" spans="1:62"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row>
    <row r="77" spans="1:62"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row>
    <row r="78" spans="1:62"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row>
    <row r="79" spans="1:62"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row>
    <row r="80" spans="1:62"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row>
    <row r="81" spans="1:62"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row>
    <row r="82" spans="1:62"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row>
    <row r="83" spans="1:62"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row>
    <row r="84" spans="1:62"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row>
    <row r="85" spans="1:62"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row>
    <row r="86" spans="1:62"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row>
    <row r="87" spans="1:62"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row>
    <row r="88" spans="1:62"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row>
    <row r="89" spans="1:62"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row>
    <row r="90" spans="1:62"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row>
    <row r="91" spans="1:62"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row>
    <row r="92" spans="1:62"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row>
    <row r="93" spans="1:62"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row>
    <row r="94" spans="1:62"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row>
    <row r="95" spans="1:62"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row>
    <row r="96" spans="1:62"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row>
    <row r="97" spans="1:62"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row>
    <row r="98" spans="1:62"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row>
    <row r="99" spans="1:62"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row>
    <row r="100" spans="1:62"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row>
    <row r="101" spans="1:62"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row>
    <row r="102" spans="1:62"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row>
    <row r="103" spans="1:62"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row>
    <row r="104" spans="1:62"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row>
    <row r="105" spans="1:62"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row>
    <row r="106" spans="1:62"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row>
    <row r="107" spans="1:62"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row>
    <row r="108" spans="1:62"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row>
    <row r="109" spans="1:62"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row>
    <row r="110" spans="1:62"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row>
    <row r="111" spans="1:62"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row>
    <row r="112" spans="1:62"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row>
    <row r="113" spans="1:62"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row>
    <row r="114" spans="1:62"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row>
    <row r="115" spans="1:62"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row>
    <row r="116" spans="1:62"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row>
    <row r="117" spans="1:62"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row>
    <row r="118" spans="1:62"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row>
    <row r="119" spans="1:62"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row>
    <row r="120" spans="1:62"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row>
    <row r="121" spans="1:62"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row>
    <row r="122" spans="1:62"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row>
    <row r="123" spans="1:62"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row>
    <row r="124" spans="1:62"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row>
    <row r="125" spans="1:62"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row>
    <row r="126" spans="1:62"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row>
    <row r="127" spans="1:62"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row>
    <row r="128" spans="1:62"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row>
    <row r="129" spans="1:62"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row>
    <row r="130" spans="1:62"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row>
    <row r="131" spans="1:62"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row>
    <row r="132" spans="1:62"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row>
    <row r="133" spans="1:62"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row>
    <row r="134" spans="1:62"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row>
    <row r="135" spans="1:62"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row>
    <row r="136" spans="1:62"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row>
    <row r="137" spans="1:62"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row>
    <row r="138" spans="1:62"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row>
    <row r="139" spans="1:62"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row>
    <row r="140" spans="1:62"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row>
    <row r="141" spans="1:62"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row>
    <row r="142" spans="1:62"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row>
    <row r="143" spans="1:62"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row>
    <row r="144" spans="1:62"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row>
    <row r="145" spans="1:62"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row>
    <row r="146" spans="1:62"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row>
    <row r="147" spans="1:62"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row>
    <row r="148" spans="1:62"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row>
    <row r="149" spans="1:62"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row>
    <row r="150" spans="1:62"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row>
    <row r="151" spans="1:62"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row>
    <row r="152" spans="1:62"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row>
    <row r="153" spans="1:62"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row>
    <row r="154" spans="1:62"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row>
    <row r="155" spans="1:62"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row>
    <row r="156" spans="1:62"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row>
    <row r="157" spans="1:62"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row>
    <row r="158" spans="1:62"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row>
    <row r="159" spans="1:62"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row>
    <row r="160" spans="1:62"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row>
    <row r="161" spans="1:62"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row>
    <row r="162" spans="1:62"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row>
    <row r="163" spans="1:62"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row>
    <row r="164" spans="1:62"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row>
    <row r="165" spans="1:62"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row>
    <row r="166" spans="1:62"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row>
    <row r="167" spans="1:62"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row>
    <row r="168" spans="1:62"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row>
    <row r="169" spans="1:62"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row>
    <row r="170" spans="1:62"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row>
    <row r="171" spans="1:62"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row>
    <row r="172" spans="1:62"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row>
    <row r="173" spans="1:62"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row>
    <row r="174" spans="1:62"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row>
    <row r="175" spans="1:62"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row>
    <row r="176" spans="1:62"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row>
    <row r="177" spans="1:62"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row>
    <row r="178" spans="1:62"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row>
    <row r="179" spans="1:62"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row>
    <row r="180" spans="1:62"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row>
    <row r="181" spans="1:62"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row>
    <row r="182" spans="1:62"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row>
    <row r="183" spans="1:62"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row>
    <row r="184" spans="1:62"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row>
    <row r="185" spans="1:62"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row>
    <row r="186" spans="1:62"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row>
    <row r="187" spans="1:62"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row>
    <row r="188" spans="1:62"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row>
    <row r="189" spans="1:62"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row>
    <row r="190" spans="1:62"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row>
    <row r="191" spans="1:62"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row>
    <row r="192" spans="1:62"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row>
    <row r="193" spans="1:62"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row>
    <row r="194" spans="1:62"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row>
    <row r="195" spans="1:62"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row>
    <row r="196" spans="1:62"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row>
    <row r="197" spans="1:62"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row>
    <row r="198" spans="1:62"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row>
    <row r="199" spans="1:62"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row>
    <row r="200" spans="1:62"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row>
    <row r="201" spans="1:62"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row>
    <row r="202" spans="1:62"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row>
    <row r="203" spans="1:62"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row>
    <row r="204" spans="1:62"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row>
    <row r="205" spans="1:62"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row>
    <row r="206" spans="1:62"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row>
    <row r="207" spans="1:62"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row>
    <row r="208" spans="1:62"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row>
    <row r="209" spans="1:62"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row>
    <row r="210" spans="1:62"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row>
    <row r="211" spans="1:62"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row>
    <row r="212" spans="1:62"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row>
    <row r="213" spans="1:62"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row>
    <row r="214" spans="1:62"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row>
    <row r="215" spans="1:62"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row>
    <row r="216" spans="1:62"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row>
    <row r="217" spans="1:62"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row>
    <row r="218" spans="1:62"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row>
    <row r="219" spans="1:62"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row>
    <row r="220" spans="1:62"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row>
    <row r="221" spans="1:62"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row>
    <row r="222" spans="1:62"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row>
    <row r="223" spans="1:62"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row>
    <row r="224" spans="1:62"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row>
    <row r="225" spans="1:62"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row>
    <row r="226" spans="1:62"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row>
    <row r="227" spans="1:62"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row>
    <row r="228" spans="1:62"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row>
    <row r="229" spans="1:62"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row>
    <row r="230" spans="1:62"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row>
    <row r="231" spans="1:62"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row>
    <row r="232" spans="1:62"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CONTEXTO ESTRATEGICO(PROCESOS)</vt:lpstr>
      <vt:lpstr>HOJA RESUMEN</vt:lpstr>
      <vt:lpstr>IDENTIFICACIÓN DE RIESGOS</vt:lpstr>
      <vt:lpstr>ANALISIS DE RIESGOS</vt:lpstr>
      <vt:lpstr>VALORACIÓN DE CONTROL DE RIESGO</vt:lpstr>
      <vt:lpstr>VALORACIÓN CON CONTROLES</vt:lpstr>
      <vt:lpstr>TRATAMIENTO DE RIESGO RESIDUAL </vt:lpstr>
      <vt:lpstr>TABLAS DE INFORMACIÓN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2019-03-20T23:37:41Z</dcterms:modified>
  <cp:category/>
  <cp:contentStatus/>
</cp:coreProperties>
</file>