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drawings/drawing12.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C:\Users\Eusse\Desktop\TORRES\Documentos\BACKUP\08. Secretaria de Justicia\Año 2024\4. Informes de Ley\4.1. PAAC\PAAC\PTEP\"/>
    </mc:Choice>
  </mc:AlternateContent>
  <xr:revisionPtr revIDLastSave="0" documentId="13_ncr:1_{E544E02F-47F1-44E2-9E56-6BCBC48A36D5}" xr6:coauthVersionLast="47" xr6:coauthVersionMax="47" xr10:uidLastSave="{00000000-0000-0000-0000-000000000000}"/>
  <bookViews>
    <workbookView xWindow="-120" yWindow="-120" windowWidth="20730" windowHeight="11160" tabRatio="833" firstSheet="2" activeTab="2" xr2:uid="{00000000-000D-0000-FFFF-FFFF00000000}"/>
  </bookViews>
  <sheets>
    <sheet name="Instrucciones" sheetId="12" state="hidden" r:id="rId1"/>
    <sheet name="PTEP" sheetId="11" state="hidden" r:id="rId2"/>
    <sheet name="Informe" sheetId="13" r:id="rId3"/>
    <sheet name="Componente 1" sheetId="3" r:id="rId4"/>
    <sheet name="Componente 2" sheetId="1" r:id="rId5"/>
    <sheet name="Componente 3" sheetId="4" r:id="rId6"/>
    <sheet name="Componente 4" sheetId="5" r:id="rId7"/>
    <sheet name="Componente 5" sheetId="6" r:id="rId8"/>
    <sheet name="Componente 6" sheetId="7" r:id="rId9"/>
    <sheet name="Componente 7" sheetId="8" r:id="rId10"/>
    <sheet name="Componente 8" sheetId="9" r:id="rId11"/>
    <sheet name="Componente 9" sheetId="10" r:id="rId12"/>
  </sheets>
  <definedNames>
    <definedName name="_xlnm._FilterDatabase" localSheetId="3" hidden="1">'Componente 1'!$A$4:$BT$26</definedName>
    <definedName name="_xlnm._FilterDatabase" localSheetId="4" hidden="1">'Componente 2'!$A$3:$BT$3</definedName>
    <definedName name="_xlnm._FilterDatabase" localSheetId="5" hidden="1">'Componente 3'!$B$3:$BT$3</definedName>
    <definedName name="_xlnm._FilterDatabase" localSheetId="6" hidden="1">'Componente 4'!$A$13:$XFC$13</definedName>
    <definedName name="_xlnm._FilterDatabase" localSheetId="7" hidden="1">'Componente 5'!$B$3:$BT$12</definedName>
    <definedName name="_xlnm._FilterDatabase" localSheetId="8" hidden="1">'Componente 6'!$B$4:$K$4</definedName>
    <definedName name="_xlnm._FilterDatabase" localSheetId="9" hidden="1">'Componente 7'!$A$4:$BT$4</definedName>
    <definedName name="_xlnm._FilterDatabase" localSheetId="10" hidden="1">'Componente 8'!$A$4:$BT$4</definedName>
    <definedName name="_xlnm._FilterDatabase" localSheetId="11" hidden="1">'Componente 9'!$A$4:$BT$4</definedName>
    <definedName name="_xlnm.Print_Area" localSheetId="3">'Componente 1'!$A$1:$BT$26</definedName>
    <definedName name="_xlnm.Print_Area" localSheetId="4">'Componente 2'!$A$1:$BT$26</definedName>
    <definedName name="_xlnm.Print_Area" localSheetId="5">'Componente 3'!$A$1:$BT$15</definedName>
    <definedName name="_xlnm.Print_Area" localSheetId="6">'Componente 4'!$A$1:$BT$16</definedName>
    <definedName name="_xlnm.Print_Area" localSheetId="7">'Componente 5'!$A$1:$BT$13</definedName>
    <definedName name="_xlnm.Print_Area" localSheetId="8">'Componente 6'!$A$1:$BT$11</definedName>
    <definedName name="_xlnm.Print_Area" localSheetId="9">'Componente 7'!$A$1:$BT$14</definedName>
    <definedName name="_xlnm.Print_Area" localSheetId="10">'Componente 8'!$A$1:$BT$13</definedName>
    <definedName name="_xlnm.Print_Area" localSheetId="11">'Componente 9'!$A$1:$BT$8</definedName>
    <definedName name="_xlnm.Print_Area" localSheetId="1">PTEP!$A$1:$H$28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S13" i="8" l="1"/>
  <c r="BT13" i="3"/>
  <c r="BS13" i="3"/>
  <c r="BS9" i="4"/>
  <c r="BS8" i="4"/>
  <c r="BS22" i="1"/>
  <c r="BS25" i="1"/>
  <c r="BS24" i="1"/>
  <c r="BS23" i="1"/>
  <c r="BS21" i="1"/>
  <c r="BS20" i="1"/>
  <c r="BS19" i="1"/>
  <c r="BS18" i="1"/>
  <c r="BS17" i="1"/>
  <c r="BS16" i="1"/>
  <c r="BS15" i="1"/>
  <c r="AU9" i="4"/>
  <c r="AR9" i="4"/>
  <c r="AO9" i="4"/>
  <c r="AL9" i="4"/>
  <c r="AI9" i="4"/>
  <c r="AF9" i="4"/>
  <c r="AC9" i="4"/>
  <c r="Z9" i="4"/>
  <c r="W9" i="4"/>
  <c r="T9" i="4"/>
  <c r="Q9" i="4"/>
  <c r="N9" i="4"/>
  <c r="AR8" i="4"/>
  <c r="AO8" i="4"/>
  <c r="AL8" i="4"/>
  <c r="AI8" i="4"/>
  <c r="AF8" i="4"/>
  <c r="AC8" i="4"/>
  <c r="Z8" i="4"/>
  <c r="W8" i="4"/>
  <c r="T8" i="4"/>
  <c r="Q8" i="4"/>
  <c r="N8" i="4"/>
  <c r="AC25" i="3" l="1"/>
  <c r="AY17" i="3"/>
  <c r="AY18" i="3"/>
  <c r="AY19" i="3"/>
  <c r="AY20" i="3"/>
  <c r="AU19" i="3"/>
  <c r="AC19" i="3"/>
  <c r="AZ19" i="3"/>
  <c r="AZ20" i="3"/>
  <c r="W20" i="3"/>
  <c r="AR13" i="3"/>
  <c r="AO13" i="3"/>
  <c r="AL13" i="3"/>
  <c r="AI13" i="3"/>
  <c r="AF13" i="3"/>
  <c r="AC13" i="3"/>
  <c r="Z13" i="3"/>
  <c r="AR12" i="3"/>
  <c r="AO12" i="3"/>
  <c r="AL12" i="3"/>
  <c r="AI12" i="3"/>
  <c r="AF12" i="3"/>
  <c r="AC12" i="3"/>
  <c r="Z12" i="3"/>
  <c r="Q13" i="3"/>
  <c r="Q12" i="3"/>
  <c r="W13" i="3"/>
  <c r="W12" i="3"/>
  <c r="T13" i="3"/>
  <c r="T12" i="3"/>
  <c r="AR9" i="3"/>
  <c r="AO9" i="3"/>
  <c r="AL9" i="3"/>
  <c r="AI9" i="3"/>
  <c r="AF9" i="3"/>
  <c r="AC9" i="3"/>
  <c r="Z9" i="3"/>
  <c r="Q9" i="3"/>
  <c r="W9" i="3"/>
  <c r="T9" i="3"/>
  <c r="AU20" i="3"/>
  <c r="AL20" i="3"/>
  <c r="AU18" i="3"/>
  <c r="AU17" i="3"/>
  <c r="T22" i="3"/>
  <c r="AO7" i="6"/>
  <c r="AO9" i="6"/>
  <c r="AZ17" i="3"/>
  <c r="Q6" i="6"/>
  <c r="N6" i="6"/>
  <c r="N11" i="9"/>
  <c r="N10" i="9"/>
  <c r="Q9" i="9"/>
  <c r="Q7" i="9"/>
  <c r="N10" i="6"/>
  <c r="AL12" i="6"/>
  <c r="AC12" i="6"/>
  <c r="AU12" i="6"/>
  <c r="AU11" i="6"/>
  <c r="AO10" i="6"/>
  <c r="AF10" i="6"/>
  <c r="W10" i="6"/>
  <c r="AU6" i="6"/>
  <c r="AU5" i="6"/>
  <c r="AF7" i="6"/>
  <c r="AC5" i="6"/>
  <c r="W7" i="6"/>
  <c r="AU12" i="8"/>
  <c r="AU13" i="8"/>
  <c r="AL13" i="8"/>
  <c r="AC12" i="8"/>
  <c r="AC13" i="8"/>
  <c r="T13" i="8"/>
  <c r="AF11" i="8"/>
  <c r="AU11" i="8"/>
  <c r="AU10" i="8"/>
  <c r="AU9" i="8"/>
  <c r="AL9" i="8"/>
  <c r="AC9" i="8"/>
  <c r="T9" i="8"/>
  <c r="AU8" i="8"/>
  <c r="AL8" i="8"/>
  <c r="AC8" i="8"/>
  <c r="T8" i="8"/>
  <c r="W7" i="8"/>
  <c r="AU6" i="8"/>
  <c r="AL5" i="8"/>
  <c r="AU5" i="7"/>
  <c r="AU8" i="7"/>
  <c r="AO6" i="7"/>
  <c r="AO9" i="7"/>
  <c r="AO10" i="7"/>
  <c r="AF8" i="7"/>
  <c r="W7" i="7"/>
  <c r="AC9" i="6"/>
  <c r="T9" i="6"/>
  <c r="AO8" i="6"/>
  <c r="AF8" i="6"/>
  <c r="W8" i="6"/>
  <c r="AR15" i="5"/>
  <c r="AC14" i="5"/>
  <c r="AC15" i="5"/>
  <c r="AU6" i="10"/>
  <c r="AL7" i="10"/>
  <c r="AC6" i="10"/>
  <c r="Z7" i="10"/>
  <c r="AU5" i="9"/>
  <c r="AU8" i="9"/>
  <c r="AL10" i="9"/>
  <c r="AL11" i="9"/>
  <c r="Z10" i="9"/>
  <c r="Z11" i="9"/>
  <c r="AL12" i="9"/>
  <c r="Z12" i="9"/>
  <c r="AO14" i="4"/>
  <c r="W14" i="4"/>
  <c r="AC13" i="4"/>
  <c r="W12" i="4"/>
  <c r="AF12" i="4"/>
  <c r="AR13" i="4"/>
  <c r="AR12" i="4"/>
  <c r="AR11" i="4"/>
  <c r="AO10" i="4"/>
  <c r="AU8" i="4"/>
  <c r="AU5" i="4"/>
  <c r="Z6" i="4"/>
  <c r="AL25" i="1"/>
  <c r="AC24" i="1"/>
  <c r="Z23" i="1"/>
  <c r="W23" i="1"/>
  <c r="Z22" i="1"/>
  <c r="AU21" i="1"/>
  <c r="AL21" i="1"/>
  <c r="Z21" i="1"/>
  <c r="AU20" i="1"/>
  <c r="AR20" i="1"/>
  <c r="AO20" i="1"/>
  <c r="AL20" i="1"/>
  <c r="AF20" i="1"/>
  <c r="W20" i="1"/>
  <c r="Q19" i="1"/>
  <c r="AU18" i="1"/>
  <c r="AU17" i="1"/>
  <c r="W15" i="1"/>
  <c r="AU14" i="1"/>
  <c r="AR11" i="1"/>
  <c r="AU13" i="1"/>
  <c r="AI13" i="1"/>
  <c r="Z13" i="1"/>
  <c r="Z12" i="1"/>
  <c r="AR10" i="1"/>
  <c r="AO10" i="1"/>
  <c r="W10" i="1"/>
  <c r="AL9" i="1"/>
  <c r="AF9" i="1"/>
  <c r="W9" i="1"/>
  <c r="AU8" i="1"/>
  <c r="AL7" i="1"/>
  <c r="AC7" i="1"/>
  <c r="T7" i="1"/>
  <c r="Q6" i="1"/>
  <c r="AR6" i="1"/>
  <c r="AI6" i="1"/>
  <c r="Z6" i="1"/>
  <c r="AY5" i="1"/>
  <c r="W5" i="1"/>
  <c r="AZ24" i="3"/>
  <c r="AY24" i="3"/>
  <c r="W24" i="3"/>
  <c r="AC24" i="3"/>
  <c r="AI24" i="3"/>
  <c r="AO24" i="3"/>
  <c r="AZ15" i="3"/>
  <c r="AY15" i="3"/>
  <c r="AR15" i="3"/>
  <c r="AR16" i="3"/>
  <c r="W15" i="3"/>
  <c r="W14" i="3"/>
  <c r="AO14" i="3"/>
  <c r="AY10" i="3"/>
  <c r="AC10" i="3"/>
  <c r="Z10" i="3"/>
  <c r="AZ5" i="3"/>
  <c r="AY5" i="3"/>
  <c r="Z5" i="3"/>
  <c r="W5" i="3"/>
  <c r="N16" i="1" l="1"/>
  <c r="Q21" i="1"/>
  <c r="F10" i="11"/>
  <c r="Q5" i="10"/>
  <c r="N6" i="9"/>
  <c r="T21" i="3" l="1"/>
  <c r="T23" i="3"/>
  <c r="Z22" i="3"/>
  <c r="AC21" i="3"/>
  <c r="AF22" i="3"/>
  <c r="AF23" i="3"/>
  <c r="AF15" i="3"/>
  <c r="AF16" i="3"/>
  <c r="AF14" i="3"/>
  <c r="AL21" i="3"/>
  <c r="AL22" i="3"/>
  <c r="AU24" i="3"/>
  <c r="AR22" i="3" l="1"/>
  <c r="AU11" i="3"/>
  <c r="AU12" i="3"/>
  <c r="AU13" i="3"/>
  <c r="AU21" i="3"/>
  <c r="AU8" i="3"/>
  <c r="AU9" i="3"/>
  <c r="AU7" i="3"/>
  <c r="AC7" i="3"/>
  <c r="AF6" i="3"/>
  <c r="AY16" i="1" l="1"/>
  <c r="AZ16" i="1"/>
  <c r="BA16" i="1" s="1"/>
  <c r="AY17" i="1"/>
  <c r="AZ17" i="1"/>
  <c r="AY18" i="1"/>
  <c r="AZ18" i="1"/>
  <c r="AY19" i="1"/>
  <c r="AZ19" i="1"/>
  <c r="BA19" i="1" s="1"/>
  <c r="AY20" i="1"/>
  <c r="AZ20" i="1"/>
  <c r="BA20" i="1" s="1"/>
  <c r="AY21" i="1"/>
  <c r="AZ21" i="1"/>
  <c r="BA21" i="1" s="1"/>
  <c r="AY22" i="1"/>
  <c r="AZ22" i="1"/>
  <c r="BA22" i="1" s="1"/>
  <c r="AY23" i="1"/>
  <c r="AZ23" i="1"/>
  <c r="AY24" i="1"/>
  <c r="AZ24" i="1"/>
  <c r="AY25" i="1"/>
  <c r="AZ25" i="1"/>
  <c r="BA25" i="1" s="1"/>
  <c r="AZ16" i="3"/>
  <c r="AZ18" i="3"/>
  <c r="BA19" i="3"/>
  <c r="BS19" i="3" s="1"/>
  <c r="AZ21" i="3"/>
  <c r="AZ22" i="3"/>
  <c r="AZ23" i="3"/>
  <c r="AZ25" i="3"/>
  <c r="AY16" i="3"/>
  <c r="AY21" i="3"/>
  <c r="AY22" i="3"/>
  <c r="AY23" i="3"/>
  <c r="BA24" i="3"/>
  <c r="BS24" i="3" s="1"/>
  <c r="AY25" i="3"/>
  <c r="BA17" i="3"/>
  <c r="BS17" i="3" s="1"/>
  <c r="BA21" i="3" l="1"/>
  <c r="BS21" i="3" s="1"/>
  <c r="BA17" i="1"/>
  <c r="BA23" i="1"/>
  <c r="BA24" i="1"/>
  <c r="BA18" i="1"/>
  <c r="BA18" i="3"/>
  <c r="BS18" i="3" s="1"/>
  <c r="BA25" i="3"/>
  <c r="BS25" i="3" s="1"/>
  <c r="BA16" i="3"/>
  <c r="BS16" i="3" s="1"/>
  <c r="BA20" i="3"/>
  <c r="BS20" i="3" s="1"/>
  <c r="BA23" i="3"/>
  <c r="BS23" i="3" s="1"/>
  <c r="BA22" i="3"/>
  <c r="BS22" i="3" s="1"/>
  <c r="AZ7" i="10" l="1"/>
  <c r="AY7" i="10"/>
  <c r="BA7" i="10" s="1"/>
  <c r="AZ6" i="10"/>
  <c r="AY6" i="10"/>
  <c r="BA6" i="10" s="1"/>
  <c r="AZ5" i="10"/>
  <c r="AY5" i="10"/>
  <c r="AZ12" i="9"/>
  <c r="AY12" i="9"/>
  <c r="AZ11" i="9"/>
  <c r="AY11" i="9"/>
  <c r="AZ10" i="9"/>
  <c r="AY10" i="9"/>
  <c r="AZ9" i="9"/>
  <c r="AY9" i="9"/>
  <c r="AZ8" i="9"/>
  <c r="AY8" i="9"/>
  <c r="AZ7" i="9"/>
  <c r="AY7" i="9"/>
  <c r="AZ6" i="9"/>
  <c r="AY6" i="9"/>
  <c r="AZ5" i="9"/>
  <c r="AY5" i="9"/>
  <c r="AZ13" i="8"/>
  <c r="AY13" i="8"/>
  <c r="AZ12" i="8"/>
  <c r="AY12" i="8"/>
  <c r="AZ11" i="8"/>
  <c r="AY11" i="8"/>
  <c r="AZ10" i="8"/>
  <c r="AY10" i="8"/>
  <c r="AZ9" i="8"/>
  <c r="AY9" i="8"/>
  <c r="AZ8" i="8"/>
  <c r="AY8" i="8"/>
  <c r="AZ7" i="8"/>
  <c r="AY7" i="8"/>
  <c r="AZ6" i="8"/>
  <c r="AY6" i="8"/>
  <c r="AZ5" i="8"/>
  <c r="AY5" i="8"/>
  <c r="AZ10" i="7"/>
  <c r="AY10" i="7"/>
  <c r="AZ9" i="7"/>
  <c r="AY9" i="7"/>
  <c r="AZ8" i="7"/>
  <c r="AY8" i="7"/>
  <c r="AZ7" i="7"/>
  <c r="AY7" i="7"/>
  <c r="AZ6" i="7"/>
  <c r="AY6" i="7"/>
  <c r="AZ5" i="7"/>
  <c r="AY5" i="7"/>
  <c r="AZ12" i="6"/>
  <c r="AY12" i="6"/>
  <c r="AZ11" i="6"/>
  <c r="AY11" i="6"/>
  <c r="AZ10" i="6"/>
  <c r="AY10" i="6"/>
  <c r="AZ9" i="6"/>
  <c r="AY9" i="6"/>
  <c r="AZ8" i="6"/>
  <c r="AY8" i="6"/>
  <c r="AZ7" i="6"/>
  <c r="AY7" i="6"/>
  <c r="AZ6" i="6"/>
  <c r="AY6" i="6"/>
  <c r="AZ5" i="6"/>
  <c r="AY5" i="6"/>
  <c r="AZ15" i="5"/>
  <c r="AY15" i="5"/>
  <c r="AZ14" i="5"/>
  <c r="AY14" i="5"/>
  <c r="AZ14" i="4"/>
  <c r="AY14" i="4"/>
  <c r="AZ13" i="4"/>
  <c r="AY13" i="4"/>
  <c r="AZ12" i="4"/>
  <c r="AY12" i="4"/>
  <c r="AZ11" i="4"/>
  <c r="AY11" i="4"/>
  <c r="BA11" i="4" s="1"/>
  <c r="AZ10" i="4"/>
  <c r="AY10" i="4"/>
  <c r="AZ9" i="4"/>
  <c r="AY9" i="4"/>
  <c r="AZ8" i="4"/>
  <c r="AY8" i="4"/>
  <c r="AZ7" i="4"/>
  <c r="AY7" i="4"/>
  <c r="BA7" i="4" s="1"/>
  <c r="AZ6" i="4"/>
  <c r="AY6" i="4"/>
  <c r="AZ5" i="4"/>
  <c r="AY5" i="4"/>
  <c r="AZ5" i="1"/>
  <c r="AY6" i="1"/>
  <c r="AZ6" i="1"/>
  <c r="AY7" i="1"/>
  <c r="AZ7" i="1"/>
  <c r="AY8" i="1"/>
  <c r="AZ8" i="1"/>
  <c r="AY9" i="1"/>
  <c r="AZ9" i="1"/>
  <c r="AY10" i="1"/>
  <c r="AZ10" i="1"/>
  <c r="AY11" i="1"/>
  <c r="AZ11" i="1"/>
  <c r="AY12" i="1"/>
  <c r="AZ12" i="1"/>
  <c r="AY13" i="1"/>
  <c r="AZ13" i="1"/>
  <c r="AY14" i="1"/>
  <c r="AZ14" i="1"/>
  <c r="AY15" i="1"/>
  <c r="AZ15" i="1"/>
  <c r="BA15" i="3"/>
  <c r="BS15" i="3" s="1"/>
  <c r="AZ14" i="3"/>
  <c r="AY14" i="3"/>
  <c r="AZ13" i="3"/>
  <c r="AY13" i="3"/>
  <c r="AZ12" i="3"/>
  <c r="AY12" i="3"/>
  <c r="AZ11" i="3"/>
  <c r="AY11" i="3"/>
  <c r="AZ10" i="3"/>
  <c r="AZ9" i="3"/>
  <c r="AY9" i="3"/>
  <c r="AZ8" i="3"/>
  <c r="AY8" i="3"/>
  <c r="AZ7" i="3"/>
  <c r="AY7" i="3"/>
  <c r="AZ6" i="3"/>
  <c r="AY6" i="3"/>
  <c r="BA5" i="10" l="1"/>
  <c r="BA7" i="1"/>
  <c r="BA5" i="1"/>
  <c r="BS6" i="10"/>
  <c r="BS7" i="10"/>
  <c r="BS5" i="10"/>
  <c r="BA12" i="9"/>
  <c r="BA6" i="9"/>
  <c r="BS6" i="9" s="1"/>
  <c r="BA11" i="9"/>
  <c r="BA10" i="9"/>
  <c r="BA7" i="9"/>
  <c r="BA5" i="9"/>
  <c r="BS5" i="9" s="1"/>
  <c r="BA9" i="9"/>
  <c r="BS9" i="9" s="1"/>
  <c r="BA8" i="9"/>
  <c r="BS8" i="9" s="1"/>
  <c r="BS12" i="9"/>
  <c r="BA10" i="8"/>
  <c r="BS10" i="8" s="1"/>
  <c r="BA12" i="8"/>
  <c r="BA9" i="8"/>
  <c r="BS9" i="8" s="1"/>
  <c r="BA13" i="8"/>
  <c r="BA7" i="8"/>
  <c r="BA8" i="8"/>
  <c r="BS8" i="8" s="1"/>
  <c r="BA11" i="8"/>
  <c r="BS11" i="8" s="1"/>
  <c r="BA6" i="8"/>
  <c r="BS6" i="8" s="1"/>
  <c r="BA5" i="8"/>
  <c r="BS5" i="8" s="1"/>
  <c r="BS12" i="8"/>
  <c r="BA6" i="7"/>
  <c r="BS6" i="7" s="1"/>
  <c r="BA10" i="7"/>
  <c r="BS10" i="7" s="1"/>
  <c r="BA5" i="7"/>
  <c r="BA8" i="7"/>
  <c r="BS8" i="7" s="1"/>
  <c r="BA7" i="7"/>
  <c r="BS7" i="7" s="1"/>
  <c r="BA9" i="7"/>
  <c r="BA10" i="6"/>
  <c r="BA6" i="6"/>
  <c r="BA7" i="6"/>
  <c r="BS7" i="6" s="1"/>
  <c r="BA11" i="6"/>
  <c r="BA12" i="6"/>
  <c r="BS12" i="6" s="1"/>
  <c r="BA5" i="6"/>
  <c r="BS5" i="6" s="1"/>
  <c r="BA9" i="6"/>
  <c r="BS9" i="6" s="1"/>
  <c r="BA8" i="6"/>
  <c r="BA15" i="5"/>
  <c r="BA14" i="5"/>
  <c r="BA14" i="4"/>
  <c r="BS14" i="4" s="1"/>
  <c r="BA13" i="4"/>
  <c r="BA12" i="4"/>
  <c r="BS12" i="4" s="1"/>
  <c r="BA8" i="4"/>
  <c r="BA13" i="1"/>
  <c r="BA10" i="1"/>
  <c r="BS10" i="1" s="1"/>
  <c r="BA9" i="1"/>
  <c r="BA6" i="1"/>
  <c r="BS6" i="1" s="1"/>
  <c r="BA9" i="4"/>
  <c r="BA5" i="4"/>
  <c r="BS5" i="4" s="1"/>
  <c r="BA6" i="4"/>
  <c r="BS6" i="4" s="1"/>
  <c r="BA10" i="4"/>
  <c r="BS10" i="4" s="1"/>
  <c r="BS7" i="4"/>
  <c r="BS11" i="4"/>
  <c r="BA12" i="1"/>
  <c r="BA8" i="1"/>
  <c r="BA11" i="1"/>
  <c r="BA15" i="1"/>
  <c r="BS5" i="1"/>
  <c r="BA14" i="1"/>
  <c r="BS14" i="1" s="1"/>
  <c r="BS7" i="1"/>
  <c r="BA12" i="3"/>
  <c r="BS12" i="3" s="1"/>
  <c r="BA14" i="3"/>
  <c r="BS14" i="3" s="1"/>
  <c r="BA13" i="3"/>
  <c r="BA10" i="3"/>
  <c r="BS10" i="3" s="1"/>
  <c r="BA8" i="3"/>
  <c r="BS8" i="3" s="1"/>
  <c r="BA6" i="3"/>
  <c r="BS6" i="3" s="1"/>
  <c r="BA11" i="3"/>
  <c r="BS11" i="3" s="1"/>
  <c r="BA9" i="3"/>
  <c r="BS9" i="3" s="1"/>
  <c r="BA7" i="3"/>
  <c r="BS7" i="3" s="1"/>
  <c r="BA5" i="3"/>
  <c r="BS5" i="3" s="1"/>
  <c r="BS10" i="6" l="1"/>
  <c r="BS11" i="9"/>
  <c r="BS10" i="9"/>
  <c r="BS7" i="9"/>
  <c r="BS7" i="8"/>
  <c r="BS5" i="7"/>
  <c r="BS9" i="7"/>
  <c r="BS11" i="6"/>
  <c r="BS8" i="6"/>
  <c r="BS15" i="5"/>
  <c r="BS14" i="5"/>
  <c r="BS12" i="1"/>
  <c r="BS11" i="1"/>
  <c r="BS9" i="1"/>
  <c r="BS8" i="1"/>
  <c r="D13" i="11" l="1"/>
  <c r="D16" i="11" l="1"/>
  <c r="D14" i="11"/>
  <c r="D11" i="11"/>
  <c r="D10" i="11"/>
  <c r="D18" i="11" l="1"/>
  <c r="D17" i="11"/>
  <c r="D12" i="11"/>
  <c r="D19" i="11" l="1"/>
  <c r="G13" i="11" s="1"/>
  <c r="G17" i="11" l="1"/>
  <c r="K11" i="9" s="1"/>
  <c r="BB11" i="9" s="1"/>
  <c r="BT11" i="9" s="1"/>
  <c r="G18" i="11"/>
  <c r="G14" i="11"/>
  <c r="K7" i="6" s="1"/>
  <c r="BB7" i="6" s="1"/>
  <c r="BT7" i="6" s="1"/>
  <c r="G15" i="11"/>
  <c r="K9" i="7" s="1"/>
  <c r="BB9" i="7" s="1"/>
  <c r="BT9" i="7" s="1"/>
  <c r="G11" i="11"/>
  <c r="K24" i="1" s="1"/>
  <c r="BB24" i="1" s="1"/>
  <c r="BT24" i="1" s="1"/>
  <c r="G12" i="11"/>
  <c r="K5" i="4" s="1"/>
  <c r="BB5" i="4" s="1"/>
  <c r="G16" i="11"/>
  <c r="K10" i="8" s="1"/>
  <c r="BB10" i="8" s="1"/>
  <c r="BT10" i="8" s="1"/>
  <c r="G10" i="11"/>
  <c r="K24" i="3" s="1"/>
  <c r="BB24" i="3" s="1"/>
  <c r="BT24" i="3" s="1"/>
  <c r="K15" i="5"/>
  <c r="BB15" i="5" s="1"/>
  <c r="BT15" i="5" s="1"/>
  <c r="K14" i="5"/>
  <c r="BB14" i="5" s="1"/>
  <c r="K9" i="8"/>
  <c r="BB9" i="8" s="1"/>
  <c r="BT9" i="8" s="1"/>
  <c r="K10" i="6"/>
  <c r="BB10" i="6" s="1"/>
  <c r="BT10" i="6" s="1"/>
  <c r="K10" i="9" l="1"/>
  <c r="BB10" i="9" s="1"/>
  <c r="BT10" i="9" s="1"/>
  <c r="K5" i="9"/>
  <c r="BB5" i="9" s="1"/>
  <c r="BT5" i="9" s="1"/>
  <c r="K9" i="9"/>
  <c r="BB9" i="9" s="1"/>
  <c r="BT9" i="9" s="1"/>
  <c r="K6" i="9"/>
  <c r="BB6" i="9" s="1"/>
  <c r="BT6" i="9" s="1"/>
  <c r="K23" i="1"/>
  <c r="BB23" i="1" s="1"/>
  <c r="BT23" i="1" s="1"/>
  <c r="K8" i="9"/>
  <c r="BB8" i="9" s="1"/>
  <c r="BT8" i="9" s="1"/>
  <c r="K6" i="6"/>
  <c r="BB6" i="6" s="1"/>
  <c r="K15" i="3"/>
  <c r="BB15" i="3" s="1"/>
  <c r="BT15" i="3" s="1"/>
  <c r="K7" i="7"/>
  <c r="BB7" i="7" s="1"/>
  <c r="BT7" i="7" s="1"/>
  <c r="K6" i="10"/>
  <c r="BB6" i="10" s="1"/>
  <c r="BT6" i="10" s="1"/>
  <c r="K7" i="10"/>
  <c r="BB7" i="10" s="1"/>
  <c r="BT7" i="10" s="1"/>
  <c r="K5" i="10"/>
  <c r="BB5" i="10" s="1"/>
  <c r="K18" i="1"/>
  <c r="BB18" i="1" s="1"/>
  <c r="BT18" i="1" s="1"/>
  <c r="K7" i="9"/>
  <c r="BB7" i="9" s="1"/>
  <c r="BT7" i="9" s="1"/>
  <c r="K12" i="9"/>
  <c r="BB12" i="9" s="1"/>
  <c r="BT12" i="9" s="1"/>
  <c r="K8" i="8"/>
  <c r="BB8" i="8" s="1"/>
  <c r="BT8" i="8" s="1"/>
  <c r="K5" i="8"/>
  <c r="BB5" i="8" s="1"/>
  <c r="BT5" i="8" s="1"/>
  <c r="K12" i="6"/>
  <c r="BB12" i="6" s="1"/>
  <c r="BT12" i="6" s="1"/>
  <c r="K7" i="8"/>
  <c r="BB7" i="8" s="1"/>
  <c r="BT7" i="8" s="1"/>
  <c r="K8" i="4"/>
  <c r="BB8" i="4" s="1"/>
  <c r="BT8" i="4" s="1"/>
  <c r="K5" i="6"/>
  <c r="BB5" i="6" s="1"/>
  <c r="K6" i="8"/>
  <c r="BB6" i="8" s="1"/>
  <c r="BT6" i="8" s="1"/>
  <c r="K6" i="7"/>
  <c r="BB6" i="7" s="1"/>
  <c r="BT6" i="7" s="1"/>
  <c r="K19" i="3"/>
  <c r="BB19" i="3" s="1"/>
  <c r="BT19" i="3" s="1"/>
  <c r="K9" i="6"/>
  <c r="BB9" i="6" s="1"/>
  <c r="BT9" i="6" s="1"/>
  <c r="K11" i="6"/>
  <c r="BB11" i="6" s="1"/>
  <c r="BT11" i="6" s="1"/>
  <c r="K5" i="7"/>
  <c r="BB5" i="7" s="1"/>
  <c r="BT5" i="7" s="1"/>
  <c r="K13" i="8"/>
  <c r="BB13" i="8" s="1"/>
  <c r="BT13" i="8" s="1"/>
  <c r="K11" i="8"/>
  <c r="BB11" i="8" s="1"/>
  <c r="BT11" i="8" s="1"/>
  <c r="K13" i="3"/>
  <c r="BB13" i="3" s="1"/>
  <c r="K25" i="3"/>
  <c r="BB25" i="3" s="1"/>
  <c r="BT25" i="3" s="1"/>
  <c r="K8" i="6"/>
  <c r="BB8" i="6" s="1"/>
  <c r="BT8" i="6" s="1"/>
  <c r="K8" i="7"/>
  <c r="BB8" i="7" s="1"/>
  <c r="BT8" i="7" s="1"/>
  <c r="K12" i="8"/>
  <c r="BB12" i="8" s="1"/>
  <c r="BT12" i="8" s="1"/>
  <c r="K19" i="1"/>
  <c r="BB19" i="1" s="1"/>
  <c r="BT19" i="1" s="1"/>
  <c r="K22" i="1"/>
  <c r="BB22" i="1" s="1"/>
  <c r="BT22" i="1" s="1"/>
  <c r="K17" i="1"/>
  <c r="BB17" i="1" s="1"/>
  <c r="BT17" i="1" s="1"/>
  <c r="K23" i="3"/>
  <c r="BB23" i="3" s="1"/>
  <c r="BT23" i="3" s="1"/>
  <c r="K11" i="1"/>
  <c r="BB11" i="1" s="1"/>
  <c r="BT11" i="1" s="1"/>
  <c r="K14" i="1"/>
  <c r="BB14" i="1" s="1"/>
  <c r="BT14" i="1" s="1"/>
  <c r="K9" i="1"/>
  <c r="BB9" i="1" s="1"/>
  <c r="BT9" i="1" s="1"/>
  <c r="K10" i="7"/>
  <c r="BB10" i="7" s="1"/>
  <c r="BT10" i="7" s="1"/>
  <c r="K17" i="3"/>
  <c r="BB17" i="3" s="1"/>
  <c r="BT17" i="3" s="1"/>
  <c r="K8" i="1"/>
  <c r="BB8" i="1" s="1"/>
  <c r="BT8" i="1" s="1"/>
  <c r="K13" i="1"/>
  <c r="BB13" i="1" s="1"/>
  <c r="BT13" i="1" s="1"/>
  <c r="K20" i="1"/>
  <c r="BB20" i="1" s="1"/>
  <c r="BT20" i="1" s="1"/>
  <c r="K25" i="1"/>
  <c r="BB25" i="1" s="1"/>
  <c r="BT25" i="1" s="1"/>
  <c r="K15" i="1"/>
  <c r="BB15" i="1" s="1"/>
  <c r="BT15" i="1" s="1"/>
  <c r="K6" i="1"/>
  <c r="BB6" i="1" s="1"/>
  <c r="BT6" i="1" s="1"/>
  <c r="K10" i="1"/>
  <c r="BB10" i="1" s="1"/>
  <c r="BT10" i="1" s="1"/>
  <c r="K6" i="4"/>
  <c r="BB6" i="4" s="1"/>
  <c r="BT6" i="4" s="1"/>
  <c r="K12" i="1"/>
  <c r="BB12" i="1" s="1"/>
  <c r="BT12" i="1" s="1"/>
  <c r="K16" i="1"/>
  <c r="BB16" i="1" s="1"/>
  <c r="BT16" i="1" s="1"/>
  <c r="K7" i="1"/>
  <c r="BB7" i="1" s="1"/>
  <c r="BT7" i="1" s="1"/>
  <c r="K21" i="1"/>
  <c r="BB21" i="1" s="1"/>
  <c r="BT21" i="1" s="1"/>
  <c r="K5" i="1"/>
  <c r="BB5" i="1" s="1"/>
  <c r="BT5" i="1" s="1"/>
  <c r="K13" i="4"/>
  <c r="BB13" i="4" s="1"/>
  <c r="BT13" i="4" s="1"/>
  <c r="K12" i="4"/>
  <c r="BB12" i="4" s="1"/>
  <c r="BT12" i="4" s="1"/>
  <c r="K10" i="4"/>
  <c r="BB10" i="4" s="1"/>
  <c r="BT10" i="4" s="1"/>
  <c r="K11" i="4"/>
  <c r="BB11" i="4" s="1"/>
  <c r="BT11" i="4" s="1"/>
  <c r="K9" i="4"/>
  <c r="BB9" i="4" s="1"/>
  <c r="BT9" i="4" s="1"/>
  <c r="K7" i="4"/>
  <c r="BB7" i="4" s="1"/>
  <c r="BT7" i="4" s="1"/>
  <c r="K14" i="4"/>
  <c r="BB14" i="4" s="1"/>
  <c r="BT14" i="4" s="1"/>
  <c r="K5" i="3"/>
  <c r="BB5" i="3" s="1"/>
  <c r="K14" i="3"/>
  <c r="BB14" i="3" s="1"/>
  <c r="BT14" i="3" s="1"/>
  <c r="K18" i="3"/>
  <c r="BB18" i="3" s="1"/>
  <c r="BT18" i="3" s="1"/>
  <c r="K10" i="3"/>
  <c r="BB10" i="3" s="1"/>
  <c r="BT10" i="3" s="1"/>
  <c r="K11" i="3"/>
  <c r="BB11" i="3" s="1"/>
  <c r="BT11" i="3" s="1"/>
  <c r="K20" i="3"/>
  <c r="BB20" i="3" s="1"/>
  <c r="BT20" i="3" s="1"/>
  <c r="K22" i="3"/>
  <c r="BB22" i="3" s="1"/>
  <c r="BT22" i="3" s="1"/>
  <c r="K16" i="3"/>
  <c r="BB16" i="3" s="1"/>
  <c r="BT16" i="3" s="1"/>
  <c r="K21" i="3"/>
  <c r="BB21" i="3" s="1"/>
  <c r="BT21" i="3" s="1"/>
  <c r="K8" i="3"/>
  <c r="BB8" i="3" s="1"/>
  <c r="BT8" i="3" s="1"/>
  <c r="BB16" i="5"/>
  <c r="F13" i="11" s="1"/>
  <c r="G19" i="11"/>
  <c r="K7" i="3"/>
  <c r="BB7" i="3" s="1"/>
  <c r="BT7" i="3" s="1"/>
  <c r="K6" i="3"/>
  <c r="BB6" i="3" s="1"/>
  <c r="BT6" i="3" s="1"/>
  <c r="K12" i="3"/>
  <c r="BB12" i="3" s="1"/>
  <c r="BT12" i="3" s="1"/>
  <c r="K9" i="3"/>
  <c r="BB9" i="3" s="1"/>
  <c r="BT9" i="3" s="1"/>
  <c r="BT5" i="4"/>
  <c r="BT14" i="5"/>
  <c r="BT16" i="5" s="1"/>
  <c r="I11" i="13" s="1"/>
  <c r="BT13" i="9" l="1"/>
  <c r="I15" i="13" s="1"/>
  <c r="BT15" i="4"/>
  <c r="I10" i="13" s="1"/>
  <c r="BT5" i="6"/>
  <c r="BT13" i="6" s="1"/>
  <c r="I12" i="13" s="1"/>
  <c r="BB13" i="6"/>
  <c r="F14" i="11" s="1"/>
  <c r="BT14" i="8"/>
  <c r="I14" i="13" s="1"/>
  <c r="BT11" i="7"/>
  <c r="I13" i="13" s="1"/>
  <c r="BT26" i="1"/>
  <c r="I9" i="13" s="1"/>
  <c r="BB4" i="9"/>
  <c r="BB13" i="9"/>
  <c r="BB4" i="10"/>
  <c r="BT5" i="10"/>
  <c r="BT8" i="10" s="1"/>
  <c r="I16" i="13" s="1"/>
  <c r="BB8" i="10"/>
  <c r="F18" i="11" s="1"/>
  <c r="BB11" i="7"/>
  <c r="F15" i="11" s="1"/>
  <c r="BB4" i="8"/>
  <c r="BB14" i="8"/>
  <c r="BB4" i="6"/>
  <c r="BB4" i="7"/>
  <c r="BB26" i="1"/>
  <c r="F11" i="11" s="1"/>
  <c r="BB4" i="1"/>
  <c r="BB4" i="4"/>
  <c r="BB15" i="4"/>
  <c r="BB4" i="3"/>
  <c r="BT5" i="3"/>
  <c r="BT26" i="3" s="1"/>
  <c r="I8" i="13" s="1"/>
  <c r="BB26" i="3"/>
  <c r="BB13" i="5"/>
  <c r="I6" i="13" l="1"/>
  <c r="F17" i="11"/>
  <c r="F16" i="11"/>
  <c r="F12" i="11"/>
  <c r="F19"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Mary Alexandra Martinez Bonilla</author>
  </authors>
  <commentList>
    <comment ref="BT4" authorId="0" shapeId="0" xr:uid="{00000000-0006-0000-0200-000001000000}">
      <text>
        <r>
          <rPr>
            <b/>
            <sz val="9"/>
            <color indexed="81"/>
            <rFont val="Tahoma"/>
            <family val="2"/>
          </rPr>
          <t>Mary Alexandra Martinez Bonilla:</t>
        </r>
        <r>
          <rPr>
            <sz val="9"/>
            <color indexed="81"/>
            <rFont val="Tahoma"/>
            <family val="2"/>
          </rPr>
          <t xml:space="preserve">
FORMULADA POR LA OAP. NO TOCAR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Mary Alexandra Martinez Bonilla</author>
  </authors>
  <commentList>
    <comment ref="BT4" authorId="0" shapeId="0" xr:uid="{00000000-0006-0000-0300-000001000000}">
      <text>
        <r>
          <rPr>
            <b/>
            <sz val="9"/>
            <color rgb="FF000000"/>
            <rFont val="Tahoma"/>
            <family val="2"/>
          </rPr>
          <t>Mary Alexandra Martinez Bonilla:</t>
        </r>
        <r>
          <rPr>
            <sz val="9"/>
            <color rgb="FF000000"/>
            <rFont val="Tahoma"/>
            <family val="2"/>
          </rPr>
          <t xml:space="preserve">
</t>
        </r>
        <r>
          <rPr>
            <sz val="9"/>
            <color rgb="FF000000"/>
            <rFont val="Tahoma"/>
            <family val="2"/>
          </rPr>
          <t>FORMULADA POR LA OAP. NO TOCAR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Mary Alexandra Martinez Bonilla</author>
  </authors>
  <commentList>
    <comment ref="BT4" authorId="0" shapeId="0" xr:uid="{00000000-0006-0000-0400-000001000000}">
      <text>
        <r>
          <rPr>
            <b/>
            <sz val="9"/>
            <color indexed="81"/>
            <rFont val="Tahoma"/>
            <family val="2"/>
          </rPr>
          <t>Mary Alexandra Martinez Bonilla:</t>
        </r>
        <r>
          <rPr>
            <sz val="9"/>
            <color indexed="81"/>
            <rFont val="Tahoma"/>
            <family val="2"/>
          </rPr>
          <t xml:space="preserve">
FORMULADA POR LA OAP. NO TOCAR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Mary Alexandra Martinez Bonilla</author>
  </authors>
  <commentList>
    <comment ref="BT13" authorId="0" shapeId="0" xr:uid="{00000000-0006-0000-0500-000001000000}">
      <text>
        <r>
          <rPr>
            <b/>
            <sz val="9"/>
            <color indexed="81"/>
            <rFont val="Tahoma"/>
            <family val="2"/>
          </rPr>
          <t>Mary Alexandra Martinez Bonilla:</t>
        </r>
        <r>
          <rPr>
            <sz val="9"/>
            <color indexed="81"/>
            <rFont val="Tahoma"/>
            <family val="2"/>
          </rPr>
          <t xml:space="preserve">
FORMULADA POR LA OAP. NO TOCAR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Mary Alexandra Martinez Bonilla</author>
  </authors>
  <commentList>
    <comment ref="BT4" authorId="0" shapeId="0" xr:uid="{00000000-0006-0000-0600-000001000000}">
      <text>
        <r>
          <rPr>
            <b/>
            <sz val="9"/>
            <color indexed="81"/>
            <rFont val="Tahoma"/>
            <family val="2"/>
          </rPr>
          <t>Mary Alexandra Martinez Bonilla:</t>
        </r>
        <r>
          <rPr>
            <sz val="9"/>
            <color indexed="81"/>
            <rFont val="Tahoma"/>
            <family val="2"/>
          </rPr>
          <t xml:space="preserve">
FORMULADA POR LA OAP. NO TOCAR</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Mary Alexandra Martinez Bonilla</author>
  </authors>
  <commentList>
    <comment ref="BT4" authorId="0" shapeId="0" xr:uid="{00000000-0006-0000-0700-000001000000}">
      <text>
        <r>
          <rPr>
            <b/>
            <sz val="9"/>
            <color indexed="81"/>
            <rFont val="Tahoma"/>
            <family val="2"/>
          </rPr>
          <t>Mary Alexandra Martinez Bonilla:</t>
        </r>
        <r>
          <rPr>
            <sz val="9"/>
            <color indexed="81"/>
            <rFont val="Tahoma"/>
            <family val="2"/>
          </rPr>
          <t xml:space="preserve">
FORMULADA POR LA OAP. NO TOCAR</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Mary Alexandra Martinez Bonilla</author>
  </authors>
  <commentList>
    <comment ref="BT4" authorId="0" shapeId="0" xr:uid="{00000000-0006-0000-0800-000001000000}">
      <text>
        <r>
          <rPr>
            <b/>
            <sz val="9"/>
            <color indexed="81"/>
            <rFont val="Tahoma"/>
            <family val="2"/>
          </rPr>
          <t>Mary Alexandra Martinez Bonilla:</t>
        </r>
        <r>
          <rPr>
            <sz val="9"/>
            <color indexed="81"/>
            <rFont val="Tahoma"/>
            <family val="2"/>
          </rPr>
          <t xml:space="preserve">
FORMULADA POR LA OAP. NO TOCAR</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Mary Alexandra Martinez Bonilla</author>
  </authors>
  <commentList>
    <comment ref="BT4" authorId="0" shapeId="0" xr:uid="{00000000-0006-0000-0900-000001000000}">
      <text>
        <r>
          <rPr>
            <b/>
            <sz val="9"/>
            <color indexed="81"/>
            <rFont val="Tahoma"/>
            <family val="2"/>
          </rPr>
          <t>Mary Alexandra Martinez Bonilla:</t>
        </r>
        <r>
          <rPr>
            <sz val="9"/>
            <color indexed="81"/>
            <rFont val="Tahoma"/>
            <family val="2"/>
          </rPr>
          <t xml:space="preserve">
FORMULADA POR LA OAP. NO TOCAR</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Mary Alexandra Martinez Bonilla</author>
  </authors>
  <commentList>
    <comment ref="BT4" authorId="0" shapeId="0" xr:uid="{00000000-0006-0000-0A00-000001000000}">
      <text>
        <r>
          <rPr>
            <b/>
            <sz val="9"/>
            <color indexed="81"/>
            <rFont val="Tahoma"/>
            <family val="2"/>
          </rPr>
          <t>Mary Alexandra Martinez Bonilla:</t>
        </r>
        <r>
          <rPr>
            <sz val="9"/>
            <color indexed="81"/>
            <rFont val="Tahoma"/>
            <family val="2"/>
          </rPr>
          <t xml:space="preserve">
FORMULADA POR LA OAP. NO TOCAR</t>
        </r>
      </text>
    </comment>
  </commentList>
</comments>
</file>

<file path=xl/sharedStrings.xml><?xml version="1.0" encoding="utf-8"?>
<sst xmlns="http://schemas.openxmlformats.org/spreadsheetml/2006/main" count="2170" uniqueCount="729">
  <si>
    <t xml:space="preserve">PROGRAMA DE TRANSPARENCIA Y ÉTICA PÚBLICA 
</t>
  </si>
  <si>
    <t>F-DE-1436
V.1</t>
  </si>
  <si>
    <t>Instrucciones de diligenciamiento
PTEP</t>
  </si>
  <si>
    <t>Componentes y subcomponentes</t>
  </si>
  <si>
    <t>Los componentes y los subcomponentes están definidos por la guia para la cntrucción del programa, puede contener  infinidad de actividades.</t>
  </si>
  <si>
    <t>No / numero</t>
  </si>
  <si>
    <r>
      <rPr>
        <sz val="11"/>
        <color theme="1"/>
        <rFont val="Calibri"/>
        <family val="2"/>
        <scheme val="minor"/>
      </rPr>
      <t>Todas las actividades debe contar con numeración, se determina a consideración. Eje:
Componente 4 subcomponente 4,3 actividad 4,3,1 o Componente 4 Subcomponente 3 actividad 1,1</t>
    </r>
  </si>
  <si>
    <t>Actividad</t>
  </si>
  <si>
    <t xml:space="preserve">Redactar y describir  las acciones a relizar en lenguaje claro, con periodicidad de ejecución y en infinitivo (Ej. Redactar, instalar, hacer, diligenciar, realizar, etc.)Eje:P ublicar en la página web los informes mensuales de  PQRSDF (Peticiones, Quejas, Reclamos, Sugerencias, Denuncias y Felicitaciones) y Solicitudes de Acceso a la Información.
</t>
  </si>
  <si>
    <t>Meta o producto</t>
  </si>
  <si>
    <t>Definir numericamente la cantidad que se logrará con la actividad.Eje: Once (11)  informes mensuales elaborados y publicados en la página web</t>
  </si>
  <si>
    <t xml:space="preserve">Responsable </t>
  </si>
  <si>
    <t>Definir la o las dependencias que son líderes repsonsables de ejecutar o desarrollar la actividad.</t>
  </si>
  <si>
    <t>Responsable Dependencia Apoyo</t>
  </si>
  <si>
    <t>Definir la o las dependencias que apoyan en ejecutar o desarrollar la actividad.</t>
  </si>
  <si>
    <t>Fecha de programación</t>
  </si>
  <si>
    <t>Definir las fechas en las cuales se desarrollará la actividad.</t>
  </si>
  <si>
    <t>Indicador</t>
  </si>
  <si>
    <t>Se debe determinar la medida cuantitativa de acuerdo con la meta de la actividad. Eje: Número de informes publicados/Numero de infomes programados para publicación.</t>
  </si>
  <si>
    <t>Recursos</t>
  </si>
  <si>
    <t>Identificar de manera general los recursos necesario para el desarrollo de la actividad.Eje:Humanos,Físicos,Tecnológicos, Financieros (Proyecto 7776 Fortalecimiento de la gestión institucional y la participación ciudadana en la Secretaría Distrital de Seguridad, Convivencia y Justicia en Bogotá́)</t>
  </si>
  <si>
    <t>Programación mensual</t>
  </si>
  <si>
    <t>Se debe identificar de manera mensual la programación y ejecución de las actividades, en coherencia con la descripción de la actividad, la meta / producto y la fecha de programación.</t>
  </si>
  <si>
    <t xml:space="preserve">Ponderación del Plan de Acción </t>
  </si>
  <si>
    <t>Es el valor de de ponderación de cada componente.</t>
  </si>
  <si>
    <t>Avance Anual</t>
  </si>
  <si>
    <t>Es el valor del avance de cada componente.</t>
  </si>
  <si>
    <t>Reporte (Primera Línea)</t>
  </si>
  <si>
    <t>La dependencia respondable líder de la actividad, debe realizar la descripción de los avances o gestiones realizadas en tonor al cumplimiento de la actividad, en el periodo del reporte, donde tambien se  debe mencionar los  productos o metas logradas, así como las evidencias de lo anterior mencionado. Eje:La Dirección de Seguridad realizó el Diálogo Ciudadano el pasado 24 de agosto de 2023, cuyo tema a tratar  fue "Acciones para prevenir el cibercrimen hacia niños, niñas y adolescentes", modalidad mixta, vía Facebook live mediante la cuenta oficial de la entidad transmitiendo en simultánea el evento presencial.
Se realizó la convocatoria a este espacio mediante redes sociales de la Secretaría y con los dinamizadores locales y sus redes de ciudadanos en los territorios. 
Se publica sistematización en la página web de la institución.</t>
  </si>
  <si>
    <t>Monitoreo  (Segunda Línea)</t>
  </si>
  <si>
    <t>La Oficina Asesora de Planeación debe describir las obervaciones frente a los avances y/o gestiones reportadas en los reportes, así como las sugenrecias de mejora y/o alertas de cumplimiento.</t>
  </si>
  <si>
    <t>PROGRAMA DE TRANSPARENCIA Y ÉTICA PÚBLICA</t>
  </si>
  <si>
    <t>Objetivo</t>
  </si>
  <si>
    <t>Concentrar las  acciones o iniciativas institucionales identificadas para que se desarrollen en la vigencia( anual) con el fin de promover la transparencia, la ética, la integridad y la lucha contra la corrupción, desde el marco institucional con una perspectiva de corresponbilidad en la prevención, detección y sanción de actos asociados a la corrupción.</t>
  </si>
  <si>
    <t>Objetivos específicos</t>
  </si>
  <si>
    <t xml:space="preserve">
•Articular acciones concentradas para la sostenibilidad y el seguimiento de las políticas del Modelo Integrado de Planeación y Gestión.
•Apertura de información sobre contenidos definidos por demanda ciudadana.
• Implementación de acciones de rendición de cuentas permanente y focalizada.
•Implementación de control de riesgos de lavado de activos, financiación del terrorismo
y proliferación de armas.
• Información como habilitador de control social.
• Fortalecer la experiencias de las y los usuarios en materia de trámites.</t>
  </si>
  <si>
    <t>Componente</t>
  </si>
  <si>
    <t>Total de actividades</t>
  </si>
  <si>
    <t>% de avance</t>
  </si>
  <si>
    <t>Ponderación</t>
  </si>
  <si>
    <t xml:space="preserve"> 1. MECANISMOS PARA LA TRANSPARENCIA Y ACCESO A LA INFORMACIÓN</t>
  </si>
  <si>
    <t>2. RENDICIÓN DE CUENTAS</t>
  </si>
  <si>
    <t>3. MECANISMOS PARA MEJORAR LA ATENCIÓN AL CIUDADANO</t>
  </si>
  <si>
    <t>4. RACIONALIZACIÓN DE TRÁMITES</t>
  </si>
  <si>
    <t>5. APERTURA DE INFORMACIÓN Y DATOS ABIERTOS</t>
  </si>
  <si>
    <t>6. PARTICIPACIÓN E INNOVACIÓN EN LA GESTIÓN PÚBLICA</t>
  </si>
  <si>
    <t>7. PROMOCIÓN DE LA INTEGRIDAD Y LA ÉTICA PÚBLICA</t>
  </si>
  <si>
    <t>8. GESTIÓN DE RIESGOS DE CORRUPCIÓN - MAPAS DE RIESGO</t>
  </si>
  <si>
    <t>9. MEDIDAS DE DEBIDA DILIGENCIA Y PREVENCIÓN DE LAVADO DE ACTIVOS</t>
  </si>
  <si>
    <t>CONTROL DE CAMBIOS</t>
  </si>
  <si>
    <t>Número de versión</t>
  </si>
  <si>
    <t xml:space="preserve">Fecha </t>
  </si>
  <si>
    <t>Descripción de cambios</t>
  </si>
  <si>
    <t>El Programa de Transparencia y Ética Pública, se aprueba en Comité Institucional de Gestión y Desempeño el 26 de enero de 2024.</t>
  </si>
  <si>
    <r>
      <rPr>
        <b/>
        <sz val="11"/>
        <color theme="1"/>
        <rFont val="Arial"/>
        <family val="2"/>
      </rPr>
      <t>Componente 1</t>
    </r>
    <r>
      <rPr>
        <sz val="11"/>
        <color theme="1"/>
        <rFont val="Arial"/>
        <family val="2"/>
      </rPr>
      <t xml:space="preserve">:  
Cambio de fecha de programación de las actividades 1.1.1, 1.1.6 y 1.5.1
Modificación descripción actividades 1.1.1 y 1.1.6.
Ajuste de la Meta o producto e indicador actividad 1.1.1,1.5.1
</t>
    </r>
    <r>
      <rPr>
        <b/>
        <sz val="11"/>
        <color theme="1"/>
        <rFont val="Arial"/>
        <family val="2"/>
      </rPr>
      <t>Componente 2</t>
    </r>
    <r>
      <rPr>
        <sz val="11"/>
        <color theme="1"/>
        <rFont val="Arial"/>
        <family val="2"/>
      </rPr>
      <t xml:space="preserve">:  
Cambio de fecha de programación de las actividades 2.1.1, 2.3.1, 2.2.3 (diálogo ciudadano Código de convivencia), 2.3.1, 2.5.2 (diálogo ciudadano Código de convivencia), 2.6.1 y 2.6.2
Modificación descripción actividad 2.1.3.
Modificación meta o producto actividades 2.5.1
Modificación actividad 2.6.3 
</t>
    </r>
    <r>
      <rPr>
        <b/>
        <sz val="11"/>
        <color theme="1"/>
        <rFont val="Arial"/>
        <family val="2"/>
      </rPr>
      <t>Componente 3</t>
    </r>
    <r>
      <rPr>
        <sz val="11"/>
        <color theme="1"/>
        <rFont val="Arial"/>
        <family val="2"/>
      </rPr>
      <t xml:space="preserve">:  
Cambio de fecha de programación de la actividad 3.1.2
</t>
    </r>
    <r>
      <rPr>
        <b/>
        <sz val="11"/>
        <color theme="1"/>
        <rFont val="Arial"/>
        <family val="2"/>
      </rPr>
      <t xml:space="preserve">Componente 8: 
</t>
    </r>
    <r>
      <rPr>
        <sz val="11"/>
        <color theme="1"/>
        <rFont val="Arial"/>
        <family val="2"/>
      </rPr>
      <t xml:space="preserve">Cambio de fecha de programación de la actividades  8.4.1 y 8.4.2
</t>
    </r>
    <r>
      <rPr>
        <b/>
        <sz val="11"/>
        <color theme="1"/>
        <rFont val="Arial"/>
        <family val="2"/>
      </rPr>
      <t>Componente 9</t>
    </r>
    <r>
      <rPr>
        <sz val="11"/>
        <color theme="1"/>
        <rFont val="Arial"/>
        <family val="2"/>
      </rPr>
      <t xml:space="preserve">: 
Cambio de fecha de programación de la actividad 9.3.1
</t>
    </r>
  </si>
  <si>
    <t>CONSOLIDADO POR: OFICINA ASESORA DE PLANEACIÓN</t>
  </si>
  <si>
    <t>Enero</t>
  </si>
  <si>
    <t>Febrero</t>
  </si>
  <si>
    <t>Marzo</t>
  </si>
  <si>
    <t>Abril</t>
  </si>
  <si>
    <t>Mayo</t>
  </si>
  <si>
    <t>Junio</t>
  </si>
  <si>
    <t>Julio</t>
  </si>
  <si>
    <t>Agosto</t>
  </si>
  <si>
    <t>Septiembre</t>
  </si>
  <si>
    <t xml:space="preserve">Octubre </t>
  </si>
  <si>
    <t xml:space="preserve">Noviembre </t>
  </si>
  <si>
    <t xml:space="preserve">Diciembre </t>
  </si>
  <si>
    <t>ENERO 2025</t>
  </si>
  <si>
    <t xml:space="preserve">TOTAL </t>
  </si>
  <si>
    <t xml:space="preserve">Avance Anual </t>
  </si>
  <si>
    <t>SEGUIMIENTO REPORTE DE AVANCES BIMESTRALES (DESCRIBA LOS AVANCES GESTIONADOS A LA FECHA Y QUE SE ENCUENTRE SOPORTADA EN EVIDENCIAS)</t>
  </si>
  <si>
    <t>SEGUIMIENTO OFICINA DE CONTROL INTERNO</t>
  </si>
  <si>
    <t>COMPONENTE 1. MECANISMOS PARA LA TRANSPARENCIA Y ACCESO A LA INFORMACIÓN</t>
  </si>
  <si>
    <t>CORTE 29 DE FEBRERO
REPORTE 05 DE MARZO</t>
  </si>
  <si>
    <t>CORTE 30 DE ABRIL
REPORTE 4 DE MAYO</t>
  </si>
  <si>
    <t>CORTE 30 DE  JUNIO
REPORTE 8 DE JULIO</t>
  </si>
  <si>
    <t>CORTE 31 AGOSTO
REPORTE 5 DE SEPTIEMBRE</t>
  </si>
  <si>
    <t>CORTE 31 DE OCTUBRE
REPORTE 4 DE NOVIEMBRE</t>
  </si>
  <si>
    <t>CORTE 31 DE DICIEMBRE
REPORTE 6 DE ENERO DE 2024</t>
  </si>
  <si>
    <t xml:space="preserve">1 SEGUIMIENTO
OFICINA DE CONTROL INTERNO </t>
  </si>
  <si>
    <t xml:space="preserve">2 SEGUIMIENTO
OFICINA DE CONTROL INTERNO </t>
  </si>
  <si>
    <t xml:space="preserve">3 SEGUIMIENTO
OFICINA DE CONTROL INTERNO </t>
  </si>
  <si>
    <t xml:space="preserve">Evaluación OCI </t>
  </si>
  <si>
    <t>Subcomponente</t>
  </si>
  <si>
    <t>No</t>
  </si>
  <si>
    <t xml:space="preserve">Dependencia Responsable </t>
  </si>
  <si>
    <t>Dependencia de Apoyo</t>
  </si>
  <si>
    <t>Prog</t>
  </si>
  <si>
    <t>Eject</t>
  </si>
  <si>
    <t>%Ejec</t>
  </si>
  <si>
    <t>DEPENDENCIA LÍDER</t>
  </si>
  <si>
    <t>OFICINA ASESORA DE PLANEACIÓN - OAP</t>
  </si>
  <si>
    <t xml:space="preserve"> Ejecutado </t>
  </si>
  <si>
    <t xml:space="preserve"> Avance Anual
(ponderación)</t>
  </si>
  <si>
    <t>1. Lineamientos de transparencia activa</t>
  </si>
  <si>
    <t>1.1.1</t>
  </si>
  <si>
    <t>Una (1) socialización del esquema de publicaciones realizada.
Una (1) socialización del Menú Participa</t>
  </si>
  <si>
    <t>Oficina Asesora de Comunicaciones
Oficina Asesora de Planeación</t>
  </si>
  <si>
    <t>Todas las dependencias</t>
  </si>
  <si>
    <t>Recurso Humano
Recurso tecnológico</t>
  </si>
  <si>
    <t>Dos  (2) socializaciones realizadas</t>
  </si>
  <si>
    <t>30/04/2024
30/05/2024</t>
  </si>
  <si>
    <t>No se adjunta soporte, sin embargo, la actividad se encuentra programada para el mes de marzo, por lo que será objeto de seguimiento en el mes de mayo.</t>
  </si>
  <si>
    <t xml:space="preserve">Se socializo el esquema de publicaciones del Botón de Transparencia y Acceso a la Información pública de la Entidad de acuerdo con la Resolución 0066 del 7 de febrero de 2022, en la intranet de la entidad, y por correo masivo. </t>
  </si>
  <si>
    <t>Se evidencio la publicación de la socialización de Esquema de publicaciones del Botón de Transparencia y Acceso a la Información Pública en la página WEB de entidad y correo masivo. Se cargaron los soportes de su realización.</t>
  </si>
  <si>
    <t>1.1.2</t>
  </si>
  <si>
    <t>Actualizar  información sobre evaluación de desempeño en el botón de Transparencia y acceso a la información pública.</t>
  </si>
  <si>
    <t>Un (1) informe de los resultados de la evaluación del desempeño laboral de la vigencia anterior publicado.</t>
  </si>
  <si>
    <t>Dirección de Gestión Humana</t>
  </si>
  <si>
    <t>Un (1) informes de evaluación publicado</t>
  </si>
  <si>
    <t>Actividades no está programada para el periodo de seguimiento</t>
  </si>
  <si>
    <t>La actividad no está programada para el periodo de seguimiento</t>
  </si>
  <si>
    <t>1.1.3</t>
  </si>
  <si>
    <t>Actualizar información sobre acuerdos de gestión de gerentes públicos y/o directivos en el botón de transparencia y acceso a la información pública.</t>
  </si>
  <si>
    <t>Dos (2) publicaciones realizadas sobre acuerdos de gestión de gerentes públicos y/o directivos en el botón de transparencia y acceso a la información pública (Concertación Acuerdos de Gestión directivos y seguimiento)</t>
  </si>
  <si>
    <t>(Número de publicaciones realizadas/Número de publicaciones programadas)*100</t>
  </si>
  <si>
    <t>30/06/2024
31/12/2024</t>
  </si>
  <si>
    <t>1.1.4</t>
  </si>
  <si>
    <t>Reportar y publicar en la página web de la SDSCJ mensualmente, los nombramientos efectuados, con el link para ver el acto administrativo de nombramiento correspondiente</t>
  </si>
  <si>
    <t>Publicación de todos los nombramientos efectuados en la entidad</t>
  </si>
  <si>
    <t>(Número de informes publicados /Total informes programados)*100</t>
  </si>
  <si>
    <t>1.1.5</t>
  </si>
  <si>
    <t>Publicar a partir de febrero, en la página web de la SDSCJ los informes mensuales de  PQRSDF (Peticiones, Quejas, Reclamos, Sugerencias, Denuncias y Felicitaciones) y Solicitudes de Acceso a la Información.</t>
  </si>
  <si>
    <t>Dos (2) informes mensuales publicados en la página web</t>
  </si>
  <si>
    <t>Subsecretaría de Gestión Institucional (Atención al Ciudadano)</t>
  </si>
  <si>
    <t>Durante los meses de seguimiento se llevó a cabo la publicacion de los informes de PQRSDF y de solicitudes de acceso a la información de los meses de febrero y marzo de 2024.
Los informes pueden ser consultados ingresando al siguiente link:
https://scj.gov.co/es/transparencia/planeacion-presupuesto-ingresos/informe-pqrs</t>
  </si>
  <si>
    <t>Se evidencia en la página WEB de SDSCJ la publicación de los informes mensuales de PQRSDF de enero a marzo, así como los informes  de solicitudes de acceso a la información.</t>
  </si>
  <si>
    <t>1.1.6</t>
  </si>
  <si>
    <t xml:space="preserve">Una  (1) socialización Menu Participa
Una (1) socialiación Botón Transparencia </t>
  </si>
  <si>
    <t xml:space="preserve">Oficina Asesora de Planeación
</t>
  </si>
  <si>
    <t xml:space="preserve">Dirección de Tecnología y Acceso a la Información </t>
  </si>
  <si>
    <t>30/05/2024
30/06/2024</t>
  </si>
  <si>
    <t>1.1.7</t>
  </si>
  <si>
    <t>Realizar la actualización y simplificación de las preguntas frecuentes de cara al ciudadano, mediante la aplicación de la estrategia de lenguaje claro.</t>
  </si>
  <si>
    <t>Una (1) actualización de preguntas frecuentes realizada</t>
  </si>
  <si>
    <t>Una (1) actualización realizada</t>
  </si>
  <si>
    <t>No se tiene programación para este reporte.</t>
  </si>
  <si>
    <t>2.Lineamientos de transparencia pasiva</t>
  </si>
  <si>
    <t>1.2.1</t>
  </si>
  <si>
    <t>Realizar informes mensuales de Solicitudes de Acceso a la Información, a partir del mes de febrero.</t>
  </si>
  <si>
    <t>Once (11)  informes mensuales elaborados y publicados en la página web</t>
  </si>
  <si>
    <t>Durante el periodo de seguimiento se realizaron los informes de solicitudes de acceso a la información correspondientes a las peticiones de los meses de febrero y marzo de 2024.</t>
  </si>
  <si>
    <t>Se observa evidencia de la realización de los informes de solicitudes de acceso a la información correspondientes a las peticiones de enero, febrero y marzo.</t>
  </si>
  <si>
    <t>1.2.2</t>
  </si>
  <si>
    <t>Realizar informes mensuales de PQRSDF (Peticiones, Quejas, Reclamos, Sugerencias, Denuncias y Felicitaciones), a partir del mes de febrero.</t>
  </si>
  <si>
    <t>Durante el periodo de seguimiento se realizaron los informes de PQRSDF, correspondientes a las peticiones de los meses de febrero y marzo de 2024.</t>
  </si>
  <si>
    <t>Se observa evidencia de la realización de los informes de PQRSDF  de enero, febrero y marzo.</t>
  </si>
  <si>
    <t>1.2.3</t>
  </si>
  <si>
    <t>Informes de la medición a la calidad de las respuestas  a las PQRSDF ciudadanas emitidas por la SDSCJ.</t>
  </si>
  <si>
    <t>Tres (3) Informes de la medición a la calidad de las respuestas  a las PQRSDF ciudadanas emitidas por la SDSCJ.</t>
  </si>
  <si>
    <t xml:space="preserve">30/04/2024
31/07/2024
31/10/2024
</t>
  </si>
  <si>
    <t>Durante el periodo de seguimiento se realizó el informe del primer trimestre 2024 de la medición a la calidad de las respuestas  a las PQRSDF ciudadanas emitidas por la SDSCJ.
https://scj.gov.co/sites/default/files/documentos/Informe%20Evaluaci%C3%B3n%20Calidad%20de%20las%20Respuestas%20I%20Trimestre%202024.pdf</t>
  </si>
  <si>
    <t>Se observa evidencia de la realización del informe del primer trimestre 2024 de la medición a la calidad de las respuestas  a las PQRSDF.</t>
  </si>
  <si>
    <t>1.2.4</t>
  </si>
  <si>
    <t>Socializar cuatrimestralmente el instructivo de supervisión de contratos, resaltando el deber de la publicación de la información contractual en el SECOP II, para dar cumplimiento a la Ley 1712 de 2014.</t>
  </si>
  <si>
    <t>Un (1) memorando cuatrimestral</t>
  </si>
  <si>
    <t>Dirección Jurídica y Contractual</t>
  </si>
  <si>
    <t>(Número de memorandos radicados/Número de memorados programados para radicar)*100</t>
  </si>
  <si>
    <t>30/04/2024
31/07/2024
30/11/2024</t>
  </si>
  <si>
    <t>Memorando 3-2024-14908 enviado a la supervsion socializando el instructivo de supervision y manual de contratatos</t>
  </si>
  <si>
    <t>Se evidencia remisión de memorando con asunto "Socialización del Manual de Contratación, Supervisión e Interventoría e Instructivo de Supervisores de Contratos y reiteración de Publicación en la Plataforma SECOP II" se recomienda en el memorando hacer tener en cuenta que la entidad ya hizo transición del PAAC al programa de transparencia y ética pública 2024.</t>
  </si>
  <si>
    <t>1.2.5</t>
  </si>
  <si>
    <t>Jornada de capacitación sobre manual de contratación, supervisión e interventoría, dirigidas a supervisores y apoyo a la supervisión.</t>
  </si>
  <si>
    <t>Un (1) jornada desarrollada</t>
  </si>
  <si>
    <t>Una (1) capacitación realizada</t>
  </si>
  <si>
    <t>3.Elaboración de instrumentos de gestión de información</t>
  </si>
  <si>
    <t>1.3.1</t>
  </si>
  <si>
    <t>Actualizar y publicar el Índice de Información Clasificada y Reservada.</t>
  </si>
  <si>
    <t>Un (1) Índice de Información Clasificada y Reservada actualizado y publicado</t>
  </si>
  <si>
    <t>Dirección de Recursos Físicos y Gestión Documental</t>
  </si>
  <si>
    <t>Reunión en la cual se identifica la metodologia para realizar la actualización del Indice de Información Clasificada y Reservada.</t>
  </si>
  <si>
    <t>La actividad no está programada para el periodo de seguimiento; Sin embargo, aportaron acta de reunión como evidencia de mesas de trabajo para la entrega de formatos validos establecidos para el levantamiento de activos Formato F-GD-1081 Registro De Activos De Información E Índice De Información Clasificada y Reservada, así como  Guía De Gestión De Activos De Información E Índice De Información Clasificada y Reservada._x000D_</t>
  </si>
  <si>
    <t>1.3.2</t>
  </si>
  <si>
    <t>Actualizar y publicar el registro o inventario de activos de información.</t>
  </si>
  <si>
    <t>Un (1) registro o inventario de activos de información actualizado y publicado</t>
  </si>
  <si>
    <t>Reunión en la cual se identifica la metodologia para realizar la actualización del Registro de Activos de Información.</t>
  </si>
  <si>
    <t>La actividad no está programada para el periodo de seguimiento; Sin embargo, aportaron acta de reunión con el cronograma de activos de información.</t>
  </si>
  <si>
    <t>1.3.3</t>
  </si>
  <si>
    <t>Realizar campañas internas para promover Ia actualización de los instrumentos archivísticos: Tablas de retención documental (registro de activos, índice de información clasificada y reservada y esquema de publicación).</t>
  </si>
  <si>
    <t>Dos (2) campañas sobre tablas de retención documental realizadas</t>
  </si>
  <si>
    <t>(Número de campañas realizadas/Número de campañas programadas)*100</t>
  </si>
  <si>
    <t>Se realizaran en el segundo semestre del 2024</t>
  </si>
  <si>
    <t>1.3.4</t>
  </si>
  <si>
    <t>Realizar capacitaciones internas sobre los instrumentos archivísticos: tablas de retención documental, registro de activos, índice de información clasificada y reservada y esquema de publicación.</t>
  </si>
  <si>
    <t>Realizar (10) capacitaciones en cada periodo programado</t>
  </si>
  <si>
    <t>(Número de capacitaciones realizadas/Número de capacitaciones programadas)*100</t>
  </si>
  <si>
    <t>30/04/2024
30/09/2024
31/11/2024</t>
  </si>
  <si>
    <t> </t>
  </si>
  <si>
    <t xml:space="preserve">Se realizó una capacitación al equipo de atención al ciudado </t>
  </si>
  <si>
    <t>Se observa soporte de la realización de capacitación al equipo de atención al ciudadano, se recomienda especificar el tema de la reunión para identificar los temas archivisticos tratados, así como revisar la programación de las capacitaciones restantes para asegrar el cumplimiento de lo definido. Verificando con la dependencia se identifica que las 10 capacitaciones programadas son para la vigencia, no para cada periodo programado como se estableció en la meta o producto. Se recomienda revisar y de ser necesario solicitar ajuste con la correspondiente justificación.</t>
  </si>
  <si>
    <t>4.Críterio diferencial de accesibilidad</t>
  </si>
  <si>
    <t>1.4.1</t>
  </si>
  <si>
    <t>Realizar y enviar Mockups para el rediseño y migración del sitio web de la Entidad, en aras de que cumpla  con los requerimientos de accesibilidad y presentación de la información.</t>
  </si>
  <si>
    <t>Dos (2) mockups de diseño trimestralmente enviados a TIC</t>
  </si>
  <si>
    <t>Oficina Asesora de Comunicaciones</t>
  </si>
  <si>
    <t>(Número de mockups enviados/Número de mockups programados para enviar)*100</t>
  </si>
  <si>
    <t xml:space="preserve">31/03/2024
30/06/2024
30/09/2024
31/12/2024
</t>
  </si>
  <si>
    <t>En el mes de marzo la Oficina Asesora de Comunicaciones realizo 2 mock ups para el rediseño y migración del sitio web de la Entidad, en aras de que cumpla con los requerimientos de accesibilidad y presentación de la información que fueron enviados a la oficina TIC</t>
  </si>
  <si>
    <t>1.4.2</t>
  </si>
  <si>
    <t xml:space="preserve">Actualizar el versionamiento del sitio web de la Entidad  de drupal 7 a 9 de acuerdo al rediseño del mismo. </t>
  </si>
  <si>
    <t>Requerimientos implementados en el sitio web de manera bimestral</t>
  </si>
  <si>
    <t>Dirección de Tecnologías y Sistemas de Información</t>
  </si>
  <si>
    <t>( Número de Requerimientos atendidos/ Número de Requerimientos allegados
Cumplir con los requerimientos de la Oficina Asesora de Comunicaciones  relacionados con el sitio web)*100</t>
  </si>
  <si>
    <t>31/03/2024
30/05/2024
31/07/2024
30/09/2024
30/11/2024</t>
  </si>
  <si>
    <t xml:space="preserve">Durante el periodo comprendido de enero a marzo del 2024 se implementaron las siguientes acciones:
Actualización de los siguientes módulos: calendar view, ckeditor accordion, structure sync, imce, editor file upload, easy breadcrumb, Boostrap grid, 
Se implementaron las siguientes secciones:  programas de gestión documental, Tablas de retención documental, actos administrativos, Registro de publicaciones, datos abiertos, información para niños, niñas y adolescentes, información para mujeres, información para población vulnerable, instancias de coordinación, política de seguridad de la información, Estudios, investigaciones y otras publicaciones, convocatorias, preguntas frecuentes, glosario, ofertas de empleo, metas, objetivos e indicadores, Información adicional, otros informes, Procesos de recaudo de rentas locales, tarifas de liquidación del Impuesto de Industria y Comercio (ICA), participa home, Participación para el diagnóstico de necesidades e identificación de problemas. </t>
  </si>
  <si>
    <t>Se observa evidencia de la gestión realizada desde la Dirección de Tecnologías y Sistemas de Información para dar cumplimiento a lo programado.</t>
  </si>
  <si>
    <t>1.4.3</t>
  </si>
  <si>
    <t>Realizar mesas de trabajo para el seguimiento de mejoras en los criterios diferenciables de accesibilidad en la página web de la entidad.</t>
  </si>
  <si>
    <t>Dos (2) actas de reunión desarrolladas</t>
  </si>
  <si>
    <t>Dirección de Tecnologías y Sistemas de Información
Oficina Asesora de Planeación</t>
  </si>
  <si>
    <t>(Número de reuniones realizadas/Número de reuniones programadas)*100</t>
  </si>
  <si>
    <t>31/03/2024
31/07/2024</t>
  </si>
  <si>
    <t>Desde la Oficina Asesora de Comunicaciones se realizaron dos reuniones en el trimestre  para el seguimiento de mejoras en los criterios diferenciables de accesibilidad en la página web de la entidad.</t>
  </si>
  <si>
    <t>Se observa como evidencias actas de reunión de las mesas de trabajo realizas.</t>
  </si>
  <si>
    <t>5.Monitoreo de acceso a la información</t>
  </si>
  <si>
    <t>1.5.1</t>
  </si>
  <si>
    <t>Realizar el monitoreo periódico a la actualización de la información contenida en el botón de transparencia y  acceso a la información pública, de acuerdo a la Guía Matriz de cumplimiento de la Ley 1712/2014.</t>
  </si>
  <si>
    <t xml:space="preserve">
Cinco (5) monitoreos  realizados a través de la matriz de cumplimiento de la Ley 1712/2014.</t>
  </si>
  <si>
    <t>Oficina Asesora de Planeación</t>
  </si>
  <si>
    <t>(Número de monitoreos publicados/Total monitoreos programados)*100</t>
  </si>
  <si>
    <t>05/04/2024
05/06/2024
05/08/2024
05/10/2024
05/12/2024</t>
  </si>
  <si>
    <t>Desde la Oficina Asesora de Planeación se realizó monitoreo al Bootón de transparencia y se remitieron de acuerdo con la Guía de Matriz de cumplimiento de la ley 1712 de 2014 y Anexo 2 Resolución 1519 de 2020. A partir de lo identificado se remitieron correos electrónicos de alertamiento.
Disponible: https://scj.gov.co/es/transparencia/datos-abiertos/registro-publicaciones</t>
  </si>
  <si>
    <t>Se observa Matriz de cumplimiento publicada en la página WEB, así como soporte de correos enviados.</t>
  </si>
  <si>
    <t>1.5.2</t>
  </si>
  <si>
    <t>Evaluar el grado de cumplimiento de la Ley 1712 de 2014 "Transparencia y Acceso a la Información Pública", incluyendo la resolución 1519 de 2020 anexo 2.</t>
  </si>
  <si>
    <t>Un (1) seguimiento al cumplimiento de la Ley 1712 de 2014</t>
  </si>
  <si>
    <t>Oficina de Control Interno</t>
  </si>
  <si>
    <t>Un (1) seguimiento realizado y publicado</t>
  </si>
  <si>
    <t>Actividad no está programada para el periodo de seguimiento</t>
  </si>
  <si>
    <t>COMPONENTE 2. RENDICIÓN DE CUENTAS</t>
  </si>
  <si>
    <t>2.1. Información de calidad y en lenguaje comprensible</t>
  </si>
  <si>
    <t>2.1.1</t>
  </si>
  <si>
    <t>Formular y publicar la estrategia de rendición de cuentas con enfoque de género para la vigencia 2024</t>
  </si>
  <si>
    <t>Una (1) estrategia  publicada en la página web</t>
  </si>
  <si>
    <t>Todas las dependencias en especial áreas misionales (Subsecretaría de Seguridad y Convivencia
Subsecretaría de Acceso a la Justicia)</t>
  </si>
  <si>
    <t xml:space="preserve">Recurso Humano 
Recurso tecnológico
</t>
  </si>
  <si>
    <t>Una (1) estrategia  publicada</t>
  </si>
  <si>
    <t>Se formuló y publicó en la Página WEB la Estrategia de Rendición de cuentas 2024.
https://scj.gov.co/es/transparencia/rendicion-de-cuentas/mas-informacion</t>
  </si>
  <si>
    <t>Se observó  evidencia de la formulación y publicación en la página WEB.</t>
  </si>
  <si>
    <t>2.1.2</t>
  </si>
  <si>
    <t>Realizar actualización en el botón participa de la entidad</t>
  </si>
  <si>
    <t>Cuatro (4) actualizaciones del botón de participa</t>
  </si>
  <si>
    <t>(Número de actualizaciones realizadas/Número de actualizaciones programadas)*100</t>
  </si>
  <si>
    <t>29/02/2024
31/05/2024
30/08/2024
30/11/2024</t>
  </si>
  <si>
    <t>En el mes de enero se actualizó en el botón participa en la sección de  "participación para el diágnostico e identificación de problema: Aportes para la construcción del Programa de Transparencia y Ética Pública de la Vigencias 2024 y Plan de acción de la SDSCJ para la vigencia 2024. En la Sección de " Planeación y Presupuesto Participativo" se invitó a consultar el Plan de Acción para la vigencia 2024 de la Secretaría Distrital de Seguridad, Convivencia y Justicia. y en la sección de "consulta ciudadana" se invitó a participar en la Construcción de nuestros Planes para el 2024.</t>
  </si>
  <si>
    <t xml:space="preserve">Se observó que en la página web que se realizó cargue de información en el menú participa, como parte de la actualización de este espacio. </t>
  </si>
  <si>
    <t>2.1.3</t>
  </si>
  <si>
    <t xml:space="preserve">Publicar piezas con información sobre servicios de la entidad con enfoque de género, incluyente y no sexista. </t>
  </si>
  <si>
    <t>Tres (3) piezas comunicacionales  trimestrales sobre la gestión de la entidad, en lenguaje comprensible</t>
  </si>
  <si>
    <t>31/03/2024
31/06/2024
30/09/2024</t>
  </si>
  <si>
    <t>La actividad se encuentra programada para el mes de marzo, por lo que será objeto de seguimiento en el mes de mayo.</t>
  </si>
  <si>
    <t>Se realizan las piezas de comunicacion sobre la gestion de la entidad en lenguaje comprensible correspondiente al primer trimestre de 2024</t>
  </si>
  <si>
    <t>Se observó  evidencia de las publicación de las piezas de comunicación.</t>
  </si>
  <si>
    <t>2.2 Diálogo de doble vía con la ciudadanía y sus organizaciones</t>
  </si>
  <si>
    <t>2.2.1</t>
  </si>
  <si>
    <t xml:space="preserve">Realizar audiencia pública de rendición de cuentas con enfoque de género para el sector de Seguridad, Convivencia y Justicia donde se den a conocer los logros y avances de la gestión de la entidad. </t>
  </si>
  <si>
    <t xml:space="preserve">Una (1) audiencia pública de rendición de cuentas Sector Seguridad, Convivencia y Justicia realizada	</t>
  </si>
  <si>
    <t>Una (1) audiencia realizada</t>
  </si>
  <si>
    <t>2.2.2</t>
  </si>
  <si>
    <t>Desarrollar espacios de diálogo ciudadano con enfoque de género de forma presencial o no presencial en donde se den a conocer avances y logros del proceso Acceso y Fortalecimiento a la Justicia, con los grupos de interés y/o de valor,  en los cuales se  registren los compromisos cuando aplique</t>
  </si>
  <si>
    <t xml:space="preserve">Tres (3) diálogos ciudadanos de forma presencial o no presencial desarrollados	</t>
  </si>
  <si>
    <t xml:space="preserve">Subsecretaría de Seguridad y Convivencia 
</t>
  </si>
  <si>
    <t>(Número de diálogos ciudadanos desarrollados / Número de diálogos ciudadanos programados)*100</t>
  </si>
  <si>
    <t>30/04/2024
30/07/2024
30/09/2024</t>
  </si>
  <si>
    <t>El 18 de abril se realizó el dialogo ciudadano a cargo de la Subsecretría de Seguridad y Convivencia. Tema: Plan estratégico de Seguridad "Bogotá Camina Segura"</t>
  </si>
  <si>
    <t>Se observa soporte de la realización del Diálogo ciudadano “Plan estratégico Bogotá camina segura” de la subsecretaría de seguridad y convivencia</t>
  </si>
  <si>
    <t>2.2.3</t>
  </si>
  <si>
    <t>Desarrollar espacios de diálogo ciudadano con enfoque de género de forma presencial o no presencial en donde se den a conocer avances y logros del proceso Gestión de Seguridad y Convivencia, con los grupos de interés y/o de valor, en los cuales se  registren los compromisos cuando aplique</t>
  </si>
  <si>
    <t>Tres (3) diálogos ciudadanos de forma presencial o no presencial desarrollado en la vigencia. Uno por cada dirección.</t>
  </si>
  <si>
    <t>Subsecretaría de Acceso a la Justicia</t>
  </si>
  <si>
    <t>30/04/2024 
(Código de Convivencia)
31/10/2024
 (Dirección de Responsabilidad Penal Adolescente)
30/11/2024 
(Dirección de Acceso a la Justicia)</t>
  </si>
  <si>
    <t xml:space="preserve">El 22 de abril se realizó el dialogo Ciudadano "Convivencia para la vida", a cargo de el equipo de Código de Convivencia. </t>
  </si>
  <si>
    <t xml:space="preserve">Se observa soporte de la realización del Diálogo ciudadano "Convivencia para la vida" por parte del equipo de Código de Convivencia. </t>
  </si>
  <si>
    <t>2.2.4</t>
  </si>
  <si>
    <t>Desarrollar un espacio de socialización con la ciudadanía (específicamente con las personas privadas de la libertad de la Cárcel Distrital) en donde se den a conocer los servicios, la gestión, avances y logros de la Secretaria de Seguridad, Convivencia y Justicia, en especial los de la Cárcel Distrital y La Casa Libertad.</t>
  </si>
  <si>
    <t>Un (1) informe con los resultados y contenidos de : (1)el listado de asistencia, (2) la presentación de la socialización y (3) el Registro Fotográfico</t>
  </si>
  <si>
    <t>Cárcel Distrital</t>
  </si>
  <si>
    <t>Una (1) socialización realizada dentro del establecimiento Carcelario con asistencia y participación de las Personas Privadas de la Libertad</t>
  </si>
  <si>
    <t>Se adelanta la presentación con los contenidos que tendría la presentación a realizar frente a las Personas privadas de la libertad de la Cárcel Distrital</t>
  </si>
  <si>
    <t>No se presentan avances de esta actividad en el 2do bimestre</t>
  </si>
  <si>
    <t>2.2.5</t>
  </si>
  <si>
    <t>Documentar el Plan de Participación Ciudadana de la SDCJ</t>
  </si>
  <si>
    <t>Un (1) Plan de Participación Ciudadana de la SDSCJ publicado en la página web</t>
  </si>
  <si>
    <t>Subsecretaría de Gestión Institucional (Atención y Relacionamiento con el Ciudadano)</t>
  </si>
  <si>
    <t xml:space="preserve">
Un (1) Plan de participación Ciudadana</t>
  </si>
  <si>
    <t>2.3. Responsabilidad en la cultura de la rendición y petición de cuentas</t>
  </si>
  <si>
    <t>2.3.1</t>
  </si>
  <si>
    <t>Realizar seguimiento a los compromisos pactados con la ciudadana en espacios de participación ciudadana, en la plataforma COLIBRÍ.</t>
  </si>
  <si>
    <t>Realizar tres  (3) seguimientos a los compromisos ciudadanos consignados en la plataforma colibrí para la vigencia</t>
  </si>
  <si>
    <t>(Número de seguimientos realizados /Número seguimientos programados)*100</t>
  </si>
  <si>
    <t>30/05/2024
30/08/2024
30/12/2024</t>
  </si>
  <si>
    <t>2.3.2</t>
  </si>
  <si>
    <t>Publicar peticiones resultado de la audiencia pública de rendición de cuentas 2024</t>
  </si>
  <si>
    <t>Una (1) publicación de peticiones ciudadanas resultado de la Audiencia Pública de Rendición de Cuentas.</t>
  </si>
  <si>
    <t>Una (1) publicación de peticiones realizada</t>
  </si>
  <si>
    <t>2.3.3</t>
  </si>
  <si>
    <t>Establecer un documento para estandarizar sistematización de los espacios de diálogo de la entidad en el marco del proceso de Atención y Relacionamiento con el Ciudadano, de acuerdo con los lineamientos de la Veeduría Distrital</t>
  </si>
  <si>
    <t>Un (1) documento formalizado en el portal MIPG</t>
  </si>
  <si>
    <t>Un (1) documento formalizado</t>
  </si>
  <si>
    <t>De acuerdo con lo establecido por la Veeduria Distrital se incorporó en los documentos del Proceso  Atención y Relación con el Ciudadabo DE-AR-01 FORMATO PARA LA SISTEMATIZACIÓN DE LOS DIÁLOGOS CIUDADANOS Y AUDIENCIA PÚBLICAS DE RENDICIÓN DE CUENTAS.
Adicionalmente, se establecio documento estándar para los anexos que harán parte del formato.</t>
  </si>
  <si>
    <t>Se observa evidencia de publicación en el portal de MIPG de formato para sistematización establecido por la Veeduría.</t>
  </si>
  <si>
    <t>2.4. Evaluación y retroalimentación de la gestión institucional</t>
  </si>
  <si>
    <t>2.4.1</t>
  </si>
  <si>
    <t>Realizar autoevaluación de los ejercicios de rendición de cuentas, de la vigencia anterior (2023)</t>
  </si>
  <si>
    <t>Un (1) documento con resultados de autoevaluación</t>
  </si>
  <si>
    <t>Un (1) documento de resultados</t>
  </si>
  <si>
    <t>Se elaboró documento con análisis y autoevaluación del ejercicio de rendición de cuentas de la vigencia 2023</t>
  </si>
  <si>
    <t>Se evidenció que se realizó el proceso de autoevaluación del ejercicio de rendición de cuentas, de la vigencia 2023</t>
  </si>
  <si>
    <t>La actividad la fue ejecutada en el periodo establecido.</t>
  </si>
  <si>
    <t>2.4.2</t>
  </si>
  <si>
    <t>Evaluar y verificar, por parte de la Oficina de Control Interno, el cumplimiento del Plan de Participación Ciudadana.</t>
  </si>
  <si>
    <t>Una (1) evaluación al cumplimiento del Plan de Participación Ciudadana</t>
  </si>
  <si>
    <t>Una (1) evaluación realizada</t>
  </si>
  <si>
    <t>2.4.3</t>
  </si>
  <si>
    <t>Evaluar por parte de la Oficina de Control Interno la estrategia de Rendición de cuentas de la entidad, en el marco de la normatividad vigente</t>
  </si>
  <si>
    <t xml:space="preserve">Una (1) evaluación de la estrategia de rendición de cuentas	</t>
  </si>
  <si>
    <t>2.5. Rendición de cuentas focalizada</t>
  </si>
  <si>
    <t>2.5.1</t>
  </si>
  <si>
    <t>Conformar el equipo líder de rendición de cuentas de la SDSCJ para la vigencia 2024</t>
  </si>
  <si>
    <t>Un (1) memorando radicado</t>
  </si>
  <si>
    <t>Se envio memorando con radicado 3-2024-3643 el 29 de enero de 2024</t>
  </si>
  <si>
    <t>Mediante memorando  3-2024-3643 el 29 de enero de 2024 se solicito información para conformar el  equipo  rendición de cuentas</t>
  </si>
  <si>
    <t>2.5.2</t>
  </si>
  <si>
    <t>Convocar a la ciudadanía  y grupos de interés  para la participación en los espacios de diálogo ciudadano, en el marco de la rendición de cuentas.</t>
  </si>
  <si>
    <t>Siete (7) convocatorias a espacios de diálogos realizadas</t>
  </si>
  <si>
    <t>Oficina Asesora de Planeación
Todas las dependencias en especial áreas misionales (Subsecretaría de Seguridad y Convivencia
Subsecretaría de Acceso a la Justicia)</t>
  </si>
  <si>
    <t>(Número de convocatorias realizadas/Número de convocatorias programadas)*100</t>
  </si>
  <si>
    <t xml:space="preserve">
30/04/2024
 (Código de Convivencia)
31/10/2024
 (Dirección de Responsabilidad Penal Adolescente)
30/11/2024 
(Dirección de Acceso a la Justicia)
30/04/2024
30/07/2024
30/09/2024
 (Subsecretaría de Seguridad y convivencia)
15/12/2024
 (Audiencia pública de Rendición de Cuentas)</t>
  </si>
  <si>
    <t xml:space="preserve">En ábril se realizó la convocatoria a través de la página de la entidad, para el dialogo ciudadano a cargo de la Subsecretría de Seguridad y Convivencia. Tema: Plan estratégico de Seguridad "Bogotá Camina Segura". 
Igualmente, se realizó la convocatoria para el dialogo "Convivencia para la vida",  a través de las redes sociales de la Entidad. </t>
  </si>
  <si>
    <t>Se observan soportes de las convocatorias realizadas para a través de la página WEB de la entidad de los diálogos ciudadanos programados para el mes de abril.</t>
  </si>
  <si>
    <t>2.5.3</t>
  </si>
  <si>
    <t>Realizar consulta ciudadana de manera trimestral con enfoque de género para conocer las necesidades e intereses de la comunidad, actores y grupo de interés.</t>
  </si>
  <si>
    <t>Cuatro (4) encuestas de consulta ciudadana aplicada a través de medios digitales (redes sociales, correo electrónico,  chats)</t>
  </si>
  <si>
    <t>(Número de consultas realizadas/Número de consultas programadas)*100</t>
  </si>
  <si>
    <t>29/02/2024
31/05/2024
30/09/2024
15/12/2024</t>
  </si>
  <si>
    <t>En el mes de enero a través del botónparticiá se realizó la "consulta ciudadana" donde se invitó a participar en la Construcción de nuestros Planes para el 2024.</t>
  </si>
  <si>
    <t>Se observó en la página web de la Entidad que se realizó un ejercició de consulta ciudadana para realizar aportes a la contrucción del Plan de Acción - POA y el Programá de transparencia y Ética Pública</t>
  </si>
  <si>
    <t>Igualmente, se realizó la convocatoria para el dialogo "Convivencia para la vida", a través de las redes sociales de la Entidad.</t>
  </si>
  <si>
    <t>Para el periodo de seguimiento no no está programado acciones relacionadas con la actividad.</t>
  </si>
  <si>
    <t>2.5.4</t>
  </si>
  <si>
    <t>Actualizar la caracterización de ciudadanos, usuarios y grupos de interés de conformidad con los lineamientos de la Función Pública</t>
  </si>
  <si>
    <t>Un (1) documento de caracterización publicado</t>
  </si>
  <si>
    <t>Subsecretaria de Gestión Institucional (Atención y Relacionamiento con el Ciudadano)</t>
  </si>
  <si>
    <t>2.6. Articulación institucional a los nodos de rendición de cuentas</t>
  </si>
  <si>
    <t>2.6.1</t>
  </si>
  <si>
    <t>Socializar al equipo líder de rendición de cuentas, los lineamientos distritales (protocolo, rendición de cuentas y MURC) para el adecuado desarrollo de los espacios de diálogo ciudadano.</t>
  </si>
  <si>
    <t xml:space="preserve">Dos (2) socializaciones realizadas al equipo líder de rendición de cuentas 	</t>
  </si>
  <si>
    <t>(Número de socializaciones realizadas/Número de socializaciones programadas)*100</t>
  </si>
  <si>
    <t>12/04/2024
15/05/2024</t>
  </si>
  <si>
    <t>Se realizó socialización al equipo lider de rendición de cuentas el 9 de abril con el acompañamiento de la Secretaría General.
Teniendo en cuenta la programación de los diálogos ciudadanos, así como las inquietudes por parte de los lideres operativos de las Subsecretarías se adelanto la segunda solcialización, las cual se realizó el 29 de abril.</t>
  </si>
  <si>
    <t>Se observan soportes de las socializacializaciones realizadas en el mes de abril al equipo líder de rendición de cuentas, desarrollando las dos socializaciones programadas, incluida la del mes de mayo.</t>
  </si>
  <si>
    <t>2.6.2</t>
  </si>
  <si>
    <t>Capacitación a grupos de valor en temas relacionados con la estrategia de rendición de cuentas, para fortalecer el conocimiento frente a el objetivo de estos espacios.</t>
  </si>
  <si>
    <t>Una (1) capacitación a grupos de valores</t>
  </si>
  <si>
    <t>Todas las dependencias en especial áreas misionales (Subsecretaría de Seguridad y Convivencia
Subsecretaría de Acceso a la Justicia, Subsecretaría de Inversiones y Fortalecimiento)</t>
  </si>
  <si>
    <t>Número de capacitaciones realizadas</t>
  </si>
  <si>
    <t>2.6.3</t>
  </si>
  <si>
    <t xml:space="preserve">Identificar posibles entidades con las que la SDSCJ puede trabajar manera articulada en el ejercicio  de espacios de rendición de cuentas.
</t>
  </si>
  <si>
    <t>COMPONENTE 3. MECANISMOS PARA MEJORAR LA ATENCIÓN AL CIUDADANO</t>
  </si>
  <si>
    <t>3.1. Estructura administrativa y direccionamiento estratégico</t>
  </si>
  <si>
    <t>3.1.1</t>
  </si>
  <si>
    <t>Presentar semestralmente al comité Institucional de Gestión y Desempeño CIGD los resultados de la medición de satisfacción de las respuestas a las peticiones emitidas a la ciudadanía y/o la gestión del Defensor del Ciudadano frente a la oportunidad de las respuestas.</t>
  </si>
  <si>
    <t>Una (1) presentación semestral realizada en el marco del CIGD</t>
  </si>
  <si>
    <t>Recurso Humano 
Recurso tecnológico</t>
  </si>
  <si>
    <t>(Numero de presentaciones realizadas/Número de presentaciones programadas)*100%</t>
  </si>
  <si>
    <t>No se llevó a cabo, durante el periodo de reporte el CIGD.</t>
  </si>
  <si>
    <t>3.1.2</t>
  </si>
  <si>
    <t>Crear la mesa técnica de Apoyo de Relacionamiento con la ciudadanía</t>
  </si>
  <si>
    <t>Un (1) documento aprobado en el CIGD</t>
  </si>
  <si>
    <t>Un (1) documento aprobado</t>
  </si>
  <si>
    <t xml:space="preserve">
31/05/2024</t>
  </si>
  <si>
    <t>3.2. Fortalecimiento de los canales de atención</t>
  </si>
  <si>
    <t>3.2.1</t>
  </si>
  <si>
    <t xml:space="preserve">Implementar el canal virtual de atención para personas sordas </t>
  </si>
  <si>
    <t>Un (1) canal de atención implementado</t>
  </si>
  <si>
    <t>No se tiene programación para este periodo de reporte.</t>
  </si>
  <si>
    <t>La actividad no está programada para el periodo de seguimiento; sin embargo, aportaron soporte de mesa de trabajo como avance para dar cumplimiento a la actividad.</t>
  </si>
  <si>
    <t>3.2.2</t>
  </si>
  <si>
    <t>Mantener la medición mensual del canal telefónico de atención al ciudadano</t>
  </si>
  <si>
    <t>Extensiones telefónicas de atención a ciudadanos con medición  mensual de tiempos de atención. </t>
  </si>
  <si>
    <t xml:space="preserve">Dirección de Tecnologías y Sistemas de la Información	</t>
  </si>
  <si>
    <t>(Total de mediciones realizadas/total de mediciones programadas)*100%</t>
  </si>
  <si>
    <t>3.2.3</t>
  </si>
  <si>
    <t xml:space="preserve">Mantener la implementación mensual de la encuesta telefónica de satisfacción de atención al ciudadano </t>
  </si>
  <si>
    <t xml:space="preserve">Encuesta telefónica implementada mensual para la atención brindada al ciudadano </t>
  </si>
  <si>
    <t>(Mediciones realizadas/Mediciones programadas)*100%</t>
  </si>
  <si>
    <t xml:space="preserve">En el marco del contrato 1552 de 2023 suscrito con ETB (meses enero, febrero y marzo) y en el marco del contrato 519 de 2024 para el mes de abril, se cuenta con la primera versión de encuesta de satisfacción telefónica implementada. Se cuentan con los accesos por parte del grupo de Atención y Servicio al Ciudadano para la realización de las pruebas correspondientes previo a la entrada en producción de la encuesta. Se han adelantado sesiones con ETB para los ajustes a las observaciones identificadas.
https://v3.centre.lavenirapps.co/dashboard
</t>
  </si>
  <si>
    <t>3.3 Talento Humano</t>
  </si>
  <si>
    <t>3.3.1</t>
  </si>
  <si>
    <t>Desarrollar actividades para promover reconocimientos que destaquen el desempeño de los servidores públicos y/o contratistas en relación con el servicio prestado al ciudadano.</t>
  </si>
  <si>
    <t xml:space="preserve">Un (1) reconocimiento a servidores públicos y/o contratistas destacados en relación al servicio prestado al ciudadano	</t>
  </si>
  <si>
    <t>Un (1) reconocimientos realizado</t>
  </si>
  <si>
    <t xml:space="preserve">4. Normativo y procedimental
</t>
  </si>
  <si>
    <t>3.4.1</t>
  </si>
  <si>
    <t>Actualizar y socializar la carta de trato digno de la entidad.</t>
  </si>
  <si>
    <t>Una (1) actualización y socialización de la carta de trato digno</t>
  </si>
  <si>
    <t xml:space="preserve">30/11/2024
</t>
  </si>
  <si>
    <t>3.4.2</t>
  </si>
  <si>
    <t>Implementar los lineamientos para la medición de la calidad de las respuestas a las PQRSDF ciudadanas emitidas por la SDSCJ.</t>
  </si>
  <si>
    <t xml:space="preserve">Tres (3) Informes de la medición a la calidad de las respuestas  a las PQRSDF ciudadanas emitidas por la SDSCJ.	</t>
  </si>
  <si>
    <t>30/04/2024
30/07/2024
31/10/2024</t>
  </si>
  <si>
    <t>Durante el periodo de seguimiento se realizó el informe del primer trimestre 2024 de satisfacción ciudadana en canales presencial, virtual y telefónico.</t>
  </si>
  <si>
    <t xml:space="preserve">Se observa evidencia de la realización del informe trimestral de la medición a la calidad de las respuestas  a las PQRSDF ciudadanas emitidas por la SDSCJ.	</t>
  </si>
  <si>
    <t>3.5. Relacionamiento con el ciudadano</t>
  </si>
  <si>
    <t>3.5.1</t>
  </si>
  <si>
    <t xml:space="preserve">Socializar y sensibilizar, al interior de la Dirección de Acceso a la Justicia las Rutas de Acceso a la Justicia </t>
  </si>
  <si>
    <t>Dos (2) socializaciones o sensibilizaciones de forma semestral sobre rutas de acceso a la justicia.</t>
  </si>
  <si>
    <t>Dirección de Acceso a la Justicia</t>
  </si>
  <si>
    <t>30/06/2024
30/11/2024</t>
  </si>
  <si>
    <t>3.6. Análisis de la información de las denuncias de corrupción (enfoque de género)</t>
  </si>
  <si>
    <t>3.6.1</t>
  </si>
  <si>
    <t>Realizar y remitir a la Secretaría Jurídica Distrital el informe semestral de las denuncias de actos de corrupción, inhabilidades, incompatibilidades y conflictos de interés.</t>
  </si>
  <si>
    <t>Dos (2) informes de denuncios de actos de corrupción, enviado por memorando</t>
  </si>
  <si>
    <t>Control Disciplinario Interno</t>
  </si>
  <si>
    <t>(Número de informes remitidos /Total informes programados)*100</t>
  </si>
  <si>
    <t>31/04/2024
31/10/2024</t>
  </si>
  <si>
    <t>Teniendo en cuenta lo establecido en la Directiva 005 de 2023 frente al reporte de información de los actos de corrupción, inhabilidades, incompatibilidades o conflicto de intereses, los cuales serán publicados mensualmente por la Secretaría General de la Alcaldía Mayor registradas en Bogotá de Escucha, se recomienda ajustar la actividad a partir de las nuevas directrices.</t>
  </si>
  <si>
    <t>Relación histórica de razones por las cuales su entidad no planificó estrategia de racionalización de trámites o decidió realizarla una vez superada las situaciones que impedían su realización.</t>
  </si>
  <si>
    <t>Fecha Registro</t>
  </si>
  <si>
    <t>Justificación/Reversión</t>
  </si>
  <si>
    <t>El 01 de diciembre de 2023, se realizó una reunión entre colaboradores de la Secretaría Distrital de Seguridad y la Secretaría General de la Alcaldía Mayor, en la cual se analizaron dos servicios de la entidad, en aras de ser incluidos en la estrategia de racionalización de trámites 2024, sin embargo, se concluye que: Los servicios presentados no son objeto de registro en el SUIT.
Lo anterior, de conformidad al consenso realizado la Secretaría General registrado en la ficha informativa SCJ.</t>
  </si>
  <si>
    <t>INVENTARIO DE TRAMITES</t>
  </si>
  <si>
    <t>Tipo</t>
  </si>
  <si>
    <t>Número</t>
  </si>
  <si>
    <t xml:space="preserve">Nombre </t>
  </si>
  <si>
    <t>Estado</t>
  </si>
  <si>
    <t xml:space="preserve">Único </t>
  </si>
  <si>
    <t>Autorización para ingreso como visitante a la Carcel
Distrital de Varones y Anexo de Mujeres.</t>
  </si>
  <si>
    <t>Inscrito</t>
  </si>
  <si>
    <t>COMPONENTE 4. RACIONALIZACIÓN DE TRÁMITES</t>
  </si>
  <si>
    <t xml:space="preserve">Dependecia Responsable </t>
  </si>
  <si>
    <t>Fecha de pogramación</t>
  </si>
  <si>
    <t>4.1.Racionalización de trámites</t>
  </si>
  <si>
    <t>4.1.1</t>
  </si>
  <si>
    <t>Identificar los posibles trámites/ OPAS de la Secretaría de Seguridad, Convivencia y Justifica para incluir en el inventario de la entidad</t>
  </si>
  <si>
    <t>Un (1) Inventario de trámites actualizado</t>
  </si>
  <si>
    <t>N/A</t>
  </si>
  <si>
    <t>No. de inventario de trámientas actualizado.</t>
  </si>
  <si>
    <t>4.2. Consulta ciudadana para la mejora de experiencias de los usuarios</t>
  </si>
  <si>
    <t>4.2.1</t>
  </si>
  <si>
    <t>Evaluar la satisfacción de los visitantes de las personas privadas de la libertad de la Cárcel Distrital, frente a los atributos de calidad del trámite de autorización de ingreso de visitante.</t>
  </si>
  <si>
    <t>Dos (2) resultados consolidados de las evaluaciones realizadas</t>
  </si>
  <si>
    <t>(Sumatoria de informes de resultados de las encuestas ejecutado / Sumatoria de informes de resultados de las encuestas programado)*100</t>
  </si>
  <si>
    <t>Se adelanta la evaluación de satisfación de las personas que egresan de la Cárcel Distrital durante los meses  de enero y febrero, con resultados satisfactorios en los componentes de atención integral, trámite jurídico y custodioa y vigilancia.</t>
  </si>
  <si>
    <t xml:space="preserve">Se realizan las encuestas de las personas que egresaron de la Cárdel Dsditrital en los meses de marzo y abril de 2024
El resultado general es satisfactorio, sin embargo se presentan comentarios relacionados al trato de los visitantes, a losmelementos que son incautados al ingreso a la Cárcel Distrital, mejorar la calidad del servicio social, agua en los dias de visitas, más actividades productivas de redención de la pena, el servicio o disponibilidad de los teléfonos, eliminar la estigmatización de las PPL que están señaladas por delitos sexuales, </t>
  </si>
  <si>
    <t>La actividad no está programada para el periodo de seguimiento.; sin embargo, reportaron encuestas del nivel de satisfación de los servicios prestados a los PPL-</t>
  </si>
  <si>
    <t>COMPONENTE 5. APERTURA DE INFORMACIÓN Y DATOS ABIERTOS</t>
  </si>
  <si>
    <t>5.1. Apertura de datos para los ciudadanos y grupos de interés</t>
  </si>
  <si>
    <t>5.1.1</t>
  </si>
  <si>
    <t>Actualizar la sección de instancias de coordinación con los lineamientos Distritales (Resolución 753 de 2020 de la Secretaría General y usando los formatos de los anexos establecidos.)</t>
  </si>
  <si>
    <t xml:space="preserve">Una (1) actualización semestral de la sección de instancias de coordinación.	</t>
  </si>
  <si>
    <t xml:space="preserve">Subsecretaría de Seguridad y Convivencia
</t>
  </si>
  <si>
    <t>(Número de actualizaciones realizadas/Número de publicaciones programadas)*100</t>
  </si>
  <si>
    <t>5.1.2</t>
  </si>
  <si>
    <t>Actualizar  y publicar datos abiertos en la plataforma distrital.</t>
  </si>
  <si>
    <t>Realizar la actualización y publicación de datos abiertos en el portal distrital, para el periodo comprendido entre el 01 de enero y el 31 de diciembre de 2024, de acuerdo con la programación establecida para cada mes.</t>
  </si>
  <si>
    <t>Oficina de Análisis de Información y Estudios Estratégicos</t>
  </si>
  <si>
    <t>(Número de datos abiertos actualizados en el mes/ Número de datos abiertos programados en el mes)*100</t>
  </si>
  <si>
    <t>La actividad está programada para cumplirla durante la vigicencia. En este periodo no se registraron descripción de lo ejecutado ni oportaron evidencia de los datos abiertos actualiziados en enero y febrero</t>
  </si>
  <si>
    <t>La actividad está programada para cumplirla durante la vigecencia. En este periodo no se reportaron datos abiertos actualizados periodo de seguimiento</t>
  </si>
  <si>
    <t>5.2. Entrega de información en lenguaje sencillo que de cuenta de la gestión institucional</t>
  </si>
  <si>
    <t>5.2.1</t>
  </si>
  <si>
    <t xml:space="preserve">Elaborar y publicar el informe trimestral, de gestión de la entidad, en lenguaje claro y comprensible. </t>
  </si>
  <si>
    <t>Cuatro (4) informes de gestión publicados en la página web de la entidad</t>
  </si>
  <si>
    <t>31/04/2024
31/07/2024
31/10/2024</t>
  </si>
  <si>
    <t>Actualmente la Oficina Asesora de Planeación se encuentra en proceso de elaboración del Informe de gestión a partir de la información suministrada por las dependencias.</t>
  </si>
  <si>
    <t>Teniendo en cuenta la fecha de programación es importante se de cumplimiento a la misma en el menor tiempo posible.</t>
  </si>
  <si>
    <t>5.2.2</t>
  </si>
  <si>
    <t xml:space="preserve">Elaborar y divulgar  tres piezas comunicacionales  para la ciudadanía en lenguaje claro, amable, cercano y entendible sobre avances de gestión de la Entidad en temas de seguridad, convivencia y justicia (Presentaciones, comunicados de prensa, carteleras, piezas gráficas para redes sociales y otros medios). </t>
  </si>
  <si>
    <t>Tres (3) piezas de comuniación al año</t>
  </si>
  <si>
    <t>Se recomienda cargas las respectivas evidencias</t>
  </si>
  <si>
    <t>Se realiza y divulga de la pieza grafica para redes sociales sobre los avances de gestión de la Entidad  en temas de seguridad, convivencia y justicia.</t>
  </si>
  <si>
    <t xml:space="preserve">Se observa evidencia de  la realización y publicación de la pieza gráfica. </t>
  </si>
  <si>
    <t>5.2.3</t>
  </si>
  <si>
    <t xml:space="preserve">Incluir interpretación de lengua de señas colombianas o subtítulos en los videos mensual, para que las personas con discapacidad auditiva o quienes vean los videos en pantallas o dispositivos sin sonido, puedan recibir el mensaje. 
</t>
  </si>
  <si>
    <t>Doce (12) videos con lengua de señas colombianas o subtítulos (tres trimestrales)</t>
  </si>
  <si>
    <t>(Número de videos publicados con lengua de señas o subtitulados/Número de videos programados para publicar con lengua de señas o subtitulados)*100</t>
  </si>
  <si>
    <t>31/03/2024
30/06/2024
30/09/2024
31/12/2024</t>
  </si>
  <si>
    <t>Se realizan Gif para el rediseño de la pagina web de la entidad, con interpretacion lengua de señas, y se realizaron 2 piezas de comunicacion para redes en lenguaje de señas.</t>
  </si>
  <si>
    <t>Se observa que para el trimestre se realizó Gif para la página WEB de la entidad y divulgación de dos piezas con interpretación de lengua de señas.</t>
  </si>
  <si>
    <t>5.3. Apertura de la información presupuestal institucional y de resultados</t>
  </si>
  <si>
    <t>5.3.1</t>
  </si>
  <si>
    <t>Publicar en la página web de la SDSCJ, la enlace del Secop II donde se encuentra la versión inicial y posteriores del Plan Anual de Adquisidores - PAA; así como, los archivos de seguimiento del Plan Anual de Adquisiciones de la entidad.</t>
  </si>
  <si>
    <t xml:space="preserve">Una (1) publicación y tres (3) seguimientos del PAA publicados en la página web </t>
  </si>
  <si>
    <t>Subsecretaria de gestión institucional</t>
  </si>
  <si>
    <t>(Número de seguimientos publicados /Número seguimientos programados)*100</t>
  </si>
  <si>
    <t xml:space="preserve">31/01/2024 
30/04/2024
31/07/2024
31/10/2024
</t>
  </si>
  <si>
    <t>El 22 de enero de 2024, se publicó en la página web de la entidad el enlace del Secop II donde se encuentra la versión inicial y posteriores del Plan Anual de Adquisidores para la vigencia 2024.
Se adjunta pantallazo de la página web y la ruta para acceder a la misma. 
Ruta:
https://scj.gov.co/es/transparencia/contratacion/plan-anual-adquisiciones</t>
  </si>
  <si>
    <t>Se observa publicación en la página WEB de la entidad.</t>
  </si>
  <si>
    <t>El 05 de abril de 2024, se publicó en la página web de la entidad el primer seguimiento al  Plan Anual de Adquisidores para la vigencia 2024.
Se adjunta pantallazo de la página web, la ruta para acceder a la misma y el documento del seguimiento que se encuentra publicado.
Ruta:
https://scj.gov.co/es/transparencia/contratacion/plan-anual-adquisiciones</t>
  </si>
  <si>
    <t>Se observa evidencia la realización y publicación del primer seguimiento al Plan Anual de Adquisiones 2024.</t>
  </si>
  <si>
    <t>5.3.2</t>
  </si>
  <si>
    <t xml:space="preserve">Actualizar y publicar mensualmente en la página web de la entidad,  la información de ejecución presupuestal de gastos e inversiones </t>
  </si>
  <si>
    <t>Doces (12) publicaciones en la página web</t>
  </si>
  <si>
    <t>Dirección Financiera</t>
  </si>
  <si>
    <t>(Número de publicaciones realizadas /Número publicaciones programadas)*100</t>
  </si>
  <si>
    <t>5.4. Estandarización de datos abiertos para intercambio de información</t>
  </si>
  <si>
    <t>5.4.1</t>
  </si>
  <si>
    <t>Socialización y/o capacitación sobre la apertura de datos abiertos en la entidad</t>
  </si>
  <si>
    <t>Tres (3) socialización y/o capacitación realizadas sobre datos abiertos</t>
  </si>
  <si>
    <t>Oficina de análisis de información y estudios estratégicos</t>
  </si>
  <si>
    <t>30/06/2024
30/09/2024
31/12/2024</t>
  </si>
  <si>
    <t>COMPONENTE 6. PARTICIPACIÓN E INNOVACIÓN EN LA GESTIÓN PÚBLICA</t>
  </si>
  <si>
    <t>6.1.2</t>
  </si>
  <si>
    <t xml:space="preserve">Realizar ejercicio de participación para la formulación del Programa de Transparencia y Ética Pública vigencia 2024 
</t>
  </si>
  <si>
    <t>Un (1) ejercicio de participación desarrollado</t>
  </si>
  <si>
    <t>Un (1) ejercicio de participación  desarrolado</t>
  </si>
  <si>
    <t>6.2. Iniciativas de innovación por articulación institucional</t>
  </si>
  <si>
    <t>6.2.1</t>
  </si>
  <si>
    <t>Realizar semana de Gestión de Conocimiento e Innovación en la SDSCJ</t>
  </si>
  <si>
    <t>Una (1) semana de GCEI</t>
  </si>
  <si>
    <t>Una (1) semana de GCEI desarrollada</t>
  </si>
  <si>
    <t>6.2.2</t>
  </si>
  <si>
    <t>Realizar espacio para inscripción a servidores públicos para ser Gestores de conocimiento e Innovación</t>
  </si>
  <si>
    <t>Un (1) proceso de inscripción realizado</t>
  </si>
  <si>
    <t>En coordinación con la Oficina de Comunicaciones se elaboró y publicó pieza convocatoria a Gestores de Conocimiento e Innovación que fue publicada en diferentes medios</t>
  </si>
  <si>
    <t>Se observa evidadencia de publicación ¡Estamos buscando a nuestros próximos Gestores de Conocimiento e Innovación en cada dependencia!</t>
  </si>
  <si>
    <t>6.3.Redes de innovación pública</t>
  </si>
  <si>
    <t>6.3.1</t>
  </si>
  <si>
    <t>Realizar reuniones  con entidades externas compartiendo buenas prácticas en la implementación de Gestión de Conocimiento e Innovación</t>
  </si>
  <si>
    <t>Dos (2) Jornadas  realizadas</t>
  </si>
  <si>
    <t>31/07/2024
31/12/2024</t>
  </si>
  <si>
    <t>6.3.2</t>
  </si>
  <si>
    <t xml:space="preserve">Presentar avances de la política de gestión del conocimiento y la innovación, así como las buenas prácticas, en el marco del Comité Sectorial de Gestión y Desempeño </t>
  </si>
  <si>
    <t>Una (1) presentación realizada CSCGD</t>
  </si>
  <si>
    <t>6.3.3</t>
  </si>
  <si>
    <t>Participar en actividades con entidades externas relacionadas con gestión del conocimiento y la innovación pública</t>
  </si>
  <si>
    <t>Una (1) participación</t>
  </si>
  <si>
    <t>Una (1) partcipación</t>
  </si>
  <si>
    <t>COMPONENTE 7. PROMOCIÓN DE LA INTEGRIDAD Y LA ÉTICA PÚBLICA</t>
  </si>
  <si>
    <t>7.1. Programas de gestión de integridad</t>
  </si>
  <si>
    <t>7.1.1</t>
  </si>
  <si>
    <t>Evaluación a la estrategia para la promoción del código de integridad y sus principios institucionales.</t>
  </si>
  <si>
    <t>Un (1) informe realizado</t>
  </si>
  <si>
    <t>7.1.2</t>
  </si>
  <si>
    <t xml:space="preserve">Desarrollar el plan de Cultura de integridad, valores y conflictos de interés </t>
  </si>
  <si>
    <t>100% del plan de trabajo desarrollado</t>
  </si>
  <si>
    <t>(Actividades realizadas en el mes/Actividades programadas en el mes)*100%</t>
  </si>
  <si>
    <t>7.2. Promoción de la integridad en las institucionas y grupos de interés</t>
  </si>
  <si>
    <t>7.2.1</t>
  </si>
  <si>
    <t xml:space="preserve"> Socializar el Plan de Gestión de Integridad de la vigencia 2024</t>
  </si>
  <si>
    <t>Una (1) socialización realizada</t>
  </si>
  <si>
    <t>31/04/2024</t>
  </si>
  <si>
    <t>Se difundio el 30 de abril mediante correo masivo el cronograma del plan de cultura de integridad de la vigencia 2024.</t>
  </si>
  <si>
    <t>Se observa evidencia de la socialización del Plan de cultura de integridad vigencia 2024.</t>
  </si>
  <si>
    <t>7.2.2</t>
  </si>
  <si>
    <t>Gestionar piezas comunicativas sobre conflicto de Intereses</t>
  </si>
  <si>
    <t>Una (1) pieza trimestral</t>
  </si>
  <si>
    <t>Se elaboro y publico en el mes de marzo la ruta del repositorio en la intranet de conflicto de interés</t>
  </si>
  <si>
    <t>Se elaboro y publico en el mes de abril pieza comunicativa de conflicto de interés</t>
  </si>
  <si>
    <t>Se observa evidencia de la publicación de la pieza sobre conflicto de Intereses.</t>
  </si>
  <si>
    <t>7.2.3</t>
  </si>
  <si>
    <t>Gestionar piezas comunicativas de valores del servidor público</t>
  </si>
  <si>
    <t xml:space="preserve">Se elaboro y publico en el mes de marzo pieza comunicativa sobre el valor honestidad. </t>
  </si>
  <si>
    <t>Se dio inicio en el mes de abril a las actividades de dilemas eticos y reconocimiento a persona integra basado en los 5 valores del código de integridad</t>
  </si>
  <si>
    <t>Se observa evidencia de la publicación piezas comunicativas de valores del servidor público</t>
  </si>
  <si>
    <t>7.3. Participación en las estrategias distritales de integridad</t>
  </si>
  <si>
    <t>7.3.1</t>
  </si>
  <si>
    <t>Participar en una actividad distrital de estrategias de integridad</t>
  </si>
  <si>
    <t>Un (1) asistencia a actividad</t>
  </si>
  <si>
    <t>7.4. Gestión preventiva de conflictos de interés</t>
  </si>
  <si>
    <t>7.4.1</t>
  </si>
  <si>
    <t>Desarrollar socialización de la Circular 019 y temas relacionados con conflictos de interés</t>
  </si>
  <si>
    <t>Dos (2) socializaciones realizadas</t>
  </si>
  <si>
    <t>7.5. Gestión prácticas antisoborno, antifraude</t>
  </si>
  <si>
    <t>7.5.1</t>
  </si>
  <si>
    <t>Divulgar el repositorio de conflictos de interés al interior de la entidad, para  su uso y apropiación.</t>
  </si>
  <si>
    <t xml:space="preserve">
30/06/2024
31/12/2024
</t>
  </si>
  <si>
    <t>7.5.2</t>
  </si>
  <si>
    <t>Divulgar el canal para denunciar actos de corrupción en los diferentes productos internos y externos de comunicación para la ciudadanía, los servidores y servidoras</t>
  </si>
  <si>
    <t xml:space="preserve">Doces (12 publicaciones (una mensual) Trimestralmente 3 </t>
  </si>
  <si>
    <t>31/03/2024
31/06/2024
30/09/2024
31/12/2024</t>
  </si>
  <si>
    <t>Para el periodo correspondiente al primer trimestre del año, se realizo la configuracion del boton de denuncia actos de corrupcion en el home de la pagina web de la entidad, y la divulgacion del canal de denuncia de actos de corrupcion.</t>
  </si>
  <si>
    <t>Se observa evidencia de las publicaciones realizadas el primer trimestre.</t>
  </si>
  <si>
    <t>COMPONENTE 8. GESTIÓN DE RIESGOS DE CORRUPCIÓN - MAPAS DE RIESGO</t>
  </si>
  <si>
    <t>8.1. Política de administración de riesgos</t>
  </si>
  <si>
    <t>8.1.1</t>
  </si>
  <si>
    <t>Revisar y actualizar la Política y/o  la Guía de Administración de Riesgos de la entidad, según haya lugar.</t>
  </si>
  <si>
    <t xml:space="preserve">Una (1) Política  y/o  la Guía de la Administración de Riesgos </t>
  </si>
  <si>
    <t>Una (1) Política  y/o  la Guía de la Administración de Riesgos actualizada</t>
  </si>
  <si>
    <t>Se realizó actualización de la la Política y/o  la Guía de Administración de Riesgos y se cargo en la página web</t>
  </si>
  <si>
    <t>Se evidenció en la página web de la entidad que se actualizó la Política y/o  la Guía de Administración de Riesgo</t>
  </si>
  <si>
    <t>8.2. Construcción del mapa de riesgos anticorrupción (incluidos los riesgos de lavado de activos)</t>
  </si>
  <si>
    <t>8.2.1</t>
  </si>
  <si>
    <t>Actualizar la matriz de los riesgos de corrupción, contemplando SARLAFT, para la vigencia 2024.</t>
  </si>
  <si>
    <t>Una (1) matriz de riesgos de corrupción actualizada para la vigencia 2024</t>
  </si>
  <si>
    <t>Se actualizó y se encuentra publicada en la página WEB de la entidad https://scj.gov.co/es/transparencia/planeacion-presupuesto-ingresos/plan-accion</t>
  </si>
  <si>
    <t>Se evidenció en la página web de la entidad que se publicó matriz de riesgos de corrupción actualizada para la vigencia 2024, conforme a lo programado en la actividad.</t>
  </si>
  <si>
    <t>Para el periodo de seguimiento la actividad ya se encuentra ejecutada.</t>
  </si>
  <si>
    <t>8.3. Consulta y divulgación</t>
  </si>
  <si>
    <t>8.3.1</t>
  </si>
  <si>
    <t>Realizar una socialización a los lideres operativos de la entidad: la política y/o guía de riesgos, mapa de riesgos (corrupción y gestión) y reportes.</t>
  </si>
  <si>
    <t>El 29 de febrero de 2024 se llevó a cabo la socialización de la Política de Administración de Riesgos con los Líderes Operativos, durante la cual se informaron los cambios realizados en la nueva versión, así como los lineamientos que se establecen en el documento.</t>
  </si>
  <si>
    <t>Se evidenció que el 29 de febrero de 2024, se realizó socialización de la Política de Administración de Riesgos a los Líderes Operativos, de acuerdo con lo programado.</t>
  </si>
  <si>
    <t>8.3.2</t>
  </si>
  <si>
    <t>Realizar campañas semestrales, de apropiación de la  política y/o guía de Administración de Riesgos de corrupción.</t>
  </si>
  <si>
    <t xml:space="preserve">Realizar dos (2) campañas de apropiación de la política de Administración de Riesgos de corrupción .	</t>
  </si>
  <si>
    <t>30/06/2024
15/12/2024</t>
  </si>
  <si>
    <t>8.3.3</t>
  </si>
  <si>
    <t>Publicar y divulgar el mapa de riesgos de corrupción a través de la página web.</t>
  </si>
  <si>
    <t xml:space="preserve">Una (1) matriz de riesgos de corrupción publicada 	</t>
  </si>
  <si>
    <t xml:space="preserve">Una (1) matriz de riesgos de corrupción publicada  </t>
  </si>
  <si>
    <t>8.4. Monitoreo y revisión</t>
  </si>
  <si>
    <t>8.4.1</t>
  </si>
  <si>
    <t>Tres (3) informes de monitoreo y seguimiento del mapa de riesgos de corrupción realizados</t>
  </si>
  <si>
    <t>(Número de informes realizados /Total informes programados)*100</t>
  </si>
  <si>
    <t xml:space="preserve">
09/01/2024
09/05/2024
09/09/2024</t>
  </si>
  <si>
    <t>Se realizó monitoreo a el mapa de riesgos de corrupción en el que se valido el cumplimiento de las actividades de control definidas</t>
  </si>
  <si>
    <t>Se evidenció mediante informe del primer monitoreo a los riesgos de corrupción, que la  Oficina Asesora de Planeación dio cumplimiento con la actividad propuesta para el periodo.</t>
  </si>
  <si>
    <t>8.4.2</t>
  </si>
  <si>
    <t xml:space="preserve">Publicar y divulgar informe de monitoreo y seguimiento del mapa de riesgos de corrupción </t>
  </si>
  <si>
    <t>Publicar y divulgar tres (3) informes de monitoreo y seguimiento del mapa de riesgos de corrupción realizados, en la página web de la entidad.</t>
  </si>
  <si>
    <t>Se publicó el informe del monitoreo al mapa de riesgos de corrupción realizado por la Oficina Asesora de Planeación</t>
  </si>
  <si>
    <t xml:space="preserve">Se evidenció que en la página web de la Entidad se publicó el 10 de enero el informe del primer  monitoreo al mapa de riesgos de corrupción </t>
  </si>
  <si>
    <t>8.4.3</t>
  </si>
  <si>
    <t>Realizar el seguimiento al mapa de riesgos de corrupción y publicar el informe respectivo, de acuerdo con lo establecido en la normatividad vigente.</t>
  </si>
  <si>
    <t>Tres (3) ejercicios de seguimientos a los Mapas de riesgos de corrupción efectuados y publicados</t>
  </si>
  <si>
    <t>(Número de seguimientos publicados /Total seguimientos programados)*100</t>
  </si>
  <si>
    <t xml:space="preserve">
16/01/2024
10/05/2024
13/09/2024</t>
  </si>
  <si>
    <t>Se realizó seguimiento al Plan Anticorrupción y Atención al Ciudadano y al Mapa de Riesgos de Corrupción de la SDSCJ, correspondiente al tercer cuatrimestre de 2023, así mismo, las matrices de seguimiento fueron publicadas en el enlace de transparencia de la entidad a través del siguiente link:
https://scj.gov.co/sites/default/files/control/SegMRC_III_Cuatr_2023_VF.xlsx
https://scj.gov.co/sites/default/files/control/PAAC_III_Cuatr_2023_VF.xlsx</t>
  </si>
  <si>
    <t>Se evidenció que se realizó el respectivo seguimiento a 31 de diciembre de 2023 al Plan Anticorrupción y Atención al Ciudadano, así como a los riesgos de corrupción de la SDSCJ</t>
  </si>
  <si>
    <t>Esta actividad no está programada para el periodo de seguimiento. Adicional, teniendo en cuenta los términos establecidos en los Estatutos Anticorrupción, la fecha de entrega de este informe es 16 de mayo, lo anterior, teniendo presente que la OCI cuenta con diez días hábiles para la realización y publicación del mismo.</t>
  </si>
  <si>
    <t>COMPONENTE 9. MEDIDAS DE DEBIDA DILIGENCIA Y PREVENCIÓN DE LAVADO DE ACTIVOS</t>
  </si>
  <si>
    <t>9.1. Adecuación institucional para cumplir con la debida diligencia</t>
  </si>
  <si>
    <t>9.1.1</t>
  </si>
  <si>
    <t>Validar con la Dirección Jurídica Contractual los posibles riesgos a incluir en la matriz de riesgos de corrupción en el marco de SARLAFT</t>
  </si>
  <si>
    <t>Una (1) matriz de riesgos de corrupción actualizada</t>
  </si>
  <si>
    <t>No. de Matriz de riesgos de corrupción actualizada</t>
  </si>
  <si>
    <t xml:space="preserve">Se realizó revisión de los Riesgos de Corrupción para incluir en la matriz institucional con el fin de identificar riesgos asosiados a SARLFT </t>
  </si>
  <si>
    <t>Se evidenció mediante acta de reunión del 25 de enero que se realizó reunión con el proceso de Gestión Contractual, para identificar riesgos SARLFT</t>
  </si>
  <si>
    <t>9.2. Construcción del plan de trabajo para adaptar y/o desarrollar la debida diligencia</t>
  </si>
  <si>
    <t>9.2.1</t>
  </si>
  <si>
    <t xml:space="preserve">Socialización  del lineamiento  para la implementación y adopción de medidas de prevención y mitigación SARLAFT, en la entidad.
</t>
  </si>
  <si>
    <t>9.3. Gestión de la debida diligencia</t>
  </si>
  <si>
    <t>9.3.1</t>
  </si>
  <si>
    <t xml:space="preserve">Monitorear y revisar el mapa de riesgos de corrupción (SARLAFT) 
</t>
  </si>
  <si>
    <t>Dos (2) informes de monitoreo y seguimiento del mapa de riesgos de corrupción (SARLAFT)  realizados</t>
  </si>
  <si>
    <t xml:space="preserve">
 09/05/2024
09/09/2024</t>
  </si>
  <si>
    <t>Se observa soporte de la medición mensual de los bimestre I y II del canal telefónico de atención al ciudadano</t>
  </si>
  <si>
    <t xml:space="preserve">Se observa soporte de la implementación  mensual de los bimestre I y II de la encuesta telefónica de satisfacción de atención al ciudadano </t>
  </si>
  <si>
    <t>OPORTUNIDAD EN LA FECHA PROGRAMADA
1ER SEGUIMIENTO</t>
  </si>
  <si>
    <t xml:space="preserve">1ER SEGUIMIENTO
OFICINA DE CONTROL INTERNO </t>
  </si>
  <si>
    <t>Cumple</t>
  </si>
  <si>
    <t xml:space="preserve">Socializaciones  del menú PARTICIPA y botón  Transparencia y Acceso a la Información pública, dirigida a servidores, colaboradores y ciudadanía.                                                                                                                                                                                                                                                                                                                                                                                     </t>
  </si>
  <si>
    <t>No cumple</t>
  </si>
  <si>
    <r>
      <t>Socializaciones del esquema de publicaciones del Botón de Transparencia y Acceso a la Información pública de la Entidad de acuerdo con la Resoluci</t>
    </r>
    <r>
      <rPr>
        <sz val="11"/>
        <rFont val="Arial"/>
        <family val="2"/>
      </rPr>
      <t xml:space="preserve">ón 0066 del 7 de febrero de 2022 y </t>
    </r>
    <r>
      <rPr>
        <sz val="11"/>
        <color theme="1"/>
        <rFont val="Arial"/>
        <family val="2"/>
      </rPr>
      <t>estándares de publicación del Menú participa</t>
    </r>
  </si>
  <si>
    <t>De acuerdo con la Directiva 005 de 2023, proferida por la secretaria Jurídica Distrital , ya no es obligación de la Oficina de Control Disciplinario Interno reportar la información de actos de corrupción allegados por el aplicativo BTE, toda vez que, la misma derogó la circular 001 de 2021, en la cual se establecía dicha obligación. 
En ese sentido, es del caso informar que la Secretaria Distrital a partir de este año obtiene la información del mismo sistema antes mencionado, razón por la cual se hace necesario solicitar el ajuste del indicador ya que, no es posible para la fecha y fechas posteriores cargar las evidencias en las condiciones que habían sido pactadas. 
No obstante, es del caso informar que se reportó el indicador con evidencias con las que actualmente cuenta oficina.</t>
  </si>
  <si>
    <t>En el marco del contrato 1552 de 2023 suscrito con ETB (meses enero, febrero y marzo) y en el marco del contrato 519 de 2024 para el mes de abril, se cuenta con la funcionalidad de tarificación para las extensiones a través de las cuales se realizará la medición de los tiempos de atención de las llamadas.
El servicio de tarificación se encuentra habilitado, permitiendo exportar los reportes de tiempo de atención y duración de llamada.
https://tarificadorucetb.etb.com.co/PCSISTEL8/Account</t>
  </si>
  <si>
    <t>6.1. Ciudadanía en la toma de decisiones públicas</t>
  </si>
  <si>
    <t>Monitorear y revisar el mapa de riesgos de corrupción con base en los ajustes y reportes realizados por parte de los líderes de proceso y lideres operativos.</t>
  </si>
  <si>
    <t>09/01/2024
09/05/2024
09/09/2024</t>
  </si>
  <si>
    <t>Porcentaje (%) de avance del PTEI
1er Cuatrimestre de 2024</t>
  </si>
  <si>
    <t>Avance</t>
  </si>
  <si>
    <r>
      <rPr>
        <b/>
        <sz val="10"/>
        <rFont val="Arial"/>
        <family val="2"/>
      </rPr>
      <t xml:space="preserve">Seguimiento OCI 10-05-2024: </t>
    </r>
    <r>
      <rPr>
        <sz val="10"/>
        <rFont val="Arial"/>
        <family val="2"/>
      </rPr>
      <t xml:space="preserve">
La actividad se programó para el mes de Julio de 2024.</t>
    </r>
  </si>
  <si>
    <r>
      <rPr>
        <b/>
        <sz val="10"/>
        <rFont val="Arial"/>
        <family val="2"/>
      </rPr>
      <t xml:space="preserve">Seguimiento OCI 10-05-2024: </t>
    </r>
    <r>
      <rPr>
        <sz val="10"/>
        <rFont val="Arial"/>
        <family val="2"/>
      </rPr>
      <t xml:space="preserve">
La actividad tiene como fechas programadas de las publicaciones, los meses de Junio y Diciembre de 2024.</t>
    </r>
  </si>
  <si>
    <r>
      <rPr>
        <b/>
        <sz val="10"/>
        <rFont val="Arial"/>
        <family val="2"/>
      </rPr>
      <t xml:space="preserve">Seguimiento OCI 10-05-2024: </t>
    </r>
    <r>
      <rPr>
        <sz val="10"/>
        <rFont val="Arial"/>
        <family val="2"/>
      </rPr>
      <t xml:space="preserve">
La actividad se programó para el mes de Diciembre de 2024.</t>
    </r>
  </si>
  <si>
    <r>
      <rPr>
        <b/>
        <sz val="10"/>
        <rFont val="Arial"/>
        <family val="2"/>
      </rPr>
      <t xml:space="preserve">Seguimiento OCI 10-05-2024: </t>
    </r>
    <r>
      <rPr>
        <sz val="10"/>
        <rFont val="Arial"/>
        <family val="2"/>
      </rPr>
      <t xml:space="preserve">
La actividad se programó para el mes de Junio de 2024.</t>
    </r>
  </si>
  <si>
    <r>
      <rPr>
        <b/>
        <sz val="10"/>
        <rFont val="Arial"/>
        <family val="2"/>
      </rPr>
      <t xml:space="preserve">Seguimiento OCI 10-05-2024: </t>
    </r>
    <r>
      <rPr>
        <sz val="10"/>
        <rFont val="Arial"/>
        <family val="2"/>
      </rPr>
      <t xml:space="preserve">
La actividad tiene como fechas programadas para realizar las campañas internas, los meses de Junio y Diciembre de 2024.</t>
    </r>
  </si>
  <si>
    <r>
      <rPr>
        <b/>
        <sz val="10"/>
        <rFont val="Arial"/>
        <family val="2"/>
      </rPr>
      <t xml:space="preserve">Seguimiento OCI 10-05-2024: </t>
    </r>
    <r>
      <rPr>
        <sz val="10"/>
        <rFont val="Arial"/>
        <family val="2"/>
      </rPr>
      <t xml:space="preserve">
La actividad se programó para el mes de Noviembre de 2024.</t>
    </r>
  </si>
  <si>
    <r>
      <rPr>
        <b/>
        <sz val="10"/>
        <rFont val="Arial"/>
        <family val="2"/>
      </rPr>
      <t xml:space="preserve">Seguimiento OCI 10-05-2024: </t>
    </r>
    <r>
      <rPr>
        <sz val="10"/>
        <rFont val="Arial"/>
        <family val="2"/>
      </rPr>
      <t xml:space="preserve">
La actividad se programó para el mes de Mayo de 2024.</t>
    </r>
  </si>
  <si>
    <r>
      <rPr>
        <b/>
        <sz val="10"/>
        <rFont val="Arial"/>
        <family val="2"/>
      </rPr>
      <t xml:space="preserve">Seguimiento OCI 10-05-2024: </t>
    </r>
    <r>
      <rPr>
        <sz val="10"/>
        <rFont val="Arial"/>
        <family val="2"/>
      </rPr>
      <t xml:space="preserve">
La actividad se programó para los meses de Mayo, Agosto y Diciembre de 2024.</t>
    </r>
  </si>
  <si>
    <t>Un (1) memorando conformando  equipo</t>
  </si>
  <si>
    <r>
      <rPr>
        <b/>
        <sz val="10"/>
        <rFont val="Arial"/>
        <family val="2"/>
      </rPr>
      <t xml:space="preserve">Seguimiento OCI 10-05-2024: </t>
    </r>
    <r>
      <rPr>
        <sz val="10"/>
        <rFont val="Arial"/>
        <family val="2"/>
      </rPr>
      <t xml:space="preserve">
La actividad se programó para el mes de Septiembre de 2024.</t>
    </r>
  </si>
  <si>
    <r>
      <rPr>
        <b/>
        <sz val="10"/>
        <rFont val="Arial"/>
        <family val="2"/>
      </rPr>
      <t xml:space="preserve">Seguimiento OCI 10-05-2024: </t>
    </r>
    <r>
      <rPr>
        <sz val="10"/>
        <rFont val="Arial"/>
        <family val="2"/>
      </rPr>
      <t xml:space="preserve">
La actividad se programó para el mes de Octubre de 2024.</t>
    </r>
  </si>
  <si>
    <r>
      <rPr>
        <b/>
        <sz val="10"/>
        <rFont val="Arial"/>
        <family val="2"/>
      </rPr>
      <t xml:space="preserve">Seguimiento OCI 10-05-2024: </t>
    </r>
    <r>
      <rPr>
        <sz val="10"/>
        <rFont val="Arial"/>
        <family val="2"/>
      </rPr>
      <t xml:space="preserve">
La actividad se programó para los meses de Junio y Noviembre de 2024.</t>
    </r>
  </si>
  <si>
    <r>
      <rPr>
        <b/>
        <sz val="10"/>
        <rFont val="Arial"/>
        <family val="2"/>
      </rPr>
      <t xml:space="preserve">Seguimiento OCI 10-05-2024: </t>
    </r>
    <r>
      <rPr>
        <sz val="10"/>
        <rFont val="Arial"/>
        <family val="2"/>
      </rPr>
      <t xml:space="preserve">
La actividad se programó para los meses de Junio y Diciembre de 2024.</t>
    </r>
  </si>
  <si>
    <r>
      <rPr>
        <b/>
        <sz val="10"/>
        <rFont val="Arial"/>
        <family val="2"/>
      </rPr>
      <t xml:space="preserve">Seguimiento OCI 10-05-2024: </t>
    </r>
    <r>
      <rPr>
        <sz val="10"/>
        <rFont val="Arial"/>
        <family val="2"/>
      </rPr>
      <t xml:space="preserve">
La actividad se programó para los meses de Julio y Diciembre de 2024.</t>
    </r>
  </si>
  <si>
    <r>
      <rPr>
        <b/>
        <sz val="10"/>
        <rFont val="Arial"/>
        <family val="2"/>
      </rPr>
      <t xml:space="preserve">Seguimiento OCI 10-05-2024: </t>
    </r>
    <r>
      <rPr>
        <sz val="10"/>
        <rFont val="Arial"/>
        <family val="2"/>
      </rPr>
      <t xml:space="preserve">
La actividad se programó para los meses de Mayo y Septiembre de 2024.</t>
    </r>
  </si>
  <si>
    <t>A corte 30 de abril de 2024, el Programa de Transparencia y Ética Publica alcanzó un cumplimiento del 22,92%, el cual se encuentra distribuido en cada uno de sus nueve (9) componentes, a saber:</t>
  </si>
  <si>
    <r>
      <rPr>
        <b/>
        <sz val="10"/>
        <rFont val="Arial"/>
        <family val="2"/>
      </rPr>
      <t>Seguimiento OCI 10-05-2024:</t>
    </r>
    <r>
      <rPr>
        <sz val="10"/>
        <rFont val="Arial"/>
        <family val="2"/>
      </rPr>
      <t xml:space="preserve">
A través de los soportes allegados por la segunda línea de defensa, se evidenció que, el 30 de abril de presente, las dependencias responsables dieron cumplimiento a la actividad y meta programada, a través de la socialización del documento </t>
    </r>
    <r>
      <rPr>
        <b/>
        <i/>
        <sz val="10"/>
        <rFont val="Arial"/>
        <family val="2"/>
      </rPr>
      <t>"Esquema de publicación adoptado mediante la resolución 0066 del 7 de febrero de 2022"</t>
    </r>
    <r>
      <rPr>
        <sz val="10"/>
        <rFont val="Arial"/>
        <family val="2"/>
      </rPr>
      <t xml:space="preserve"> en el Botón de Transparencia y Acceso a la Información pública de la Entidad.
</t>
    </r>
    <r>
      <rPr>
        <b/>
        <sz val="10"/>
        <rFont val="Arial"/>
        <family val="2"/>
      </rPr>
      <t xml:space="preserve">Link:
https://scj.gov.co/es/transparencia/instrumentos-gestion-informacion-publica/esquema-publicacion/esquema-publicaci%C3%B3n
</t>
    </r>
    <r>
      <rPr>
        <sz val="10"/>
        <rFont val="Arial"/>
        <family val="2"/>
      </rPr>
      <t xml:space="preserve">
Por lo anterior, esta Oficina evidencia que, para el periodo objeto de seguimiento, la actividad se cumplió frente a la meta y dentro del tiempo establecido; y continua en ejecución.</t>
    </r>
  </si>
  <si>
    <r>
      <rPr>
        <b/>
        <sz val="10"/>
        <rFont val="Arial"/>
        <family val="2"/>
      </rPr>
      <t>Seguimiento OCI 10-05-2024:</t>
    </r>
    <r>
      <rPr>
        <sz val="10"/>
        <rFont val="Arial"/>
        <family val="2"/>
      </rPr>
      <t xml:space="preserve">
La Oficina de Control Interno evidenció a través de la página web de la SDSCJ, las publicaciones de los Informes en las siguientes fechas, a saber:
</t>
    </r>
    <r>
      <rPr>
        <b/>
        <sz val="10"/>
        <rFont val="Arial"/>
        <family val="2"/>
      </rPr>
      <t>- Informe mensual de PQRSDF - Enero 2024:</t>
    </r>
    <r>
      <rPr>
        <sz val="10"/>
        <rFont val="Arial"/>
        <family val="2"/>
      </rPr>
      <t xml:space="preserve"> Publicado el 29 de febrero de 2024.
</t>
    </r>
    <r>
      <rPr>
        <b/>
        <sz val="10"/>
        <rFont val="Arial"/>
        <family val="2"/>
      </rPr>
      <t>- Informe mensual de PQRSDF - Febrero 2024:</t>
    </r>
    <r>
      <rPr>
        <sz val="10"/>
        <rFont val="Arial"/>
        <family val="2"/>
      </rPr>
      <t xml:space="preserve"> Publicado el 27 de marzo de 2024.
</t>
    </r>
    <r>
      <rPr>
        <b/>
        <sz val="10"/>
        <rFont val="Arial"/>
        <family val="2"/>
      </rPr>
      <t>- Informe mensual de PQRSDF - Marzo 2024:</t>
    </r>
    <r>
      <rPr>
        <sz val="10"/>
        <rFont val="Arial"/>
        <family val="2"/>
      </rPr>
      <t xml:space="preserve"> Publicado el 30 de abril de 2024.
</t>
    </r>
    <r>
      <rPr>
        <b/>
        <sz val="10"/>
        <rFont val="Arial"/>
        <family val="2"/>
      </rPr>
      <t xml:space="preserve">- Informe mensual de Solicitudes de Acceso a la Información - Enero 2024: </t>
    </r>
    <r>
      <rPr>
        <sz val="10"/>
        <rFont val="Arial"/>
        <family val="2"/>
      </rPr>
      <t xml:space="preserve">Publicado el 27 de febrero de 2024.
</t>
    </r>
    <r>
      <rPr>
        <b/>
        <sz val="10"/>
        <rFont val="Arial"/>
        <family val="2"/>
      </rPr>
      <t>- Informe mensual de Solicitudes de Acceso a la Información - Febrero 2024:</t>
    </r>
    <r>
      <rPr>
        <sz val="10"/>
        <rFont val="Arial"/>
        <family val="2"/>
      </rPr>
      <t xml:space="preserve"> Publicado el 26 de marzo de 2024.
</t>
    </r>
    <r>
      <rPr>
        <b/>
        <sz val="10"/>
        <rFont val="Arial"/>
        <family val="2"/>
      </rPr>
      <t>- Informe mensual de Solicitudes de Acceso a la Información - Marzo 2024:</t>
    </r>
    <r>
      <rPr>
        <sz val="10"/>
        <rFont val="Arial"/>
        <family val="2"/>
      </rPr>
      <t xml:space="preserve"> Publicado el 29 de abril de 2024.
Por lo anterior, esta Oficina evidencia que, para el periodo objeto de seguimiento, la actividad se cumplió frente a la meta y dentro del tiempo establecido; y continua en ejecución.</t>
    </r>
  </si>
  <si>
    <r>
      <rPr>
        <b/>
        <sz val="10"/>
        <rFont val="Arial"/>
        <family val="2"/>
      </rPr>
      <t xml:space="preserve">Seguimiento OCI 10-05-2024: </t>
    </r>
    <r>
      <rPr>
        <sz val="10"/>
        <rFont val="Arial"/>
        <family val="2"/>
      </rPr>
      <t xml:space="preserve">
La actividad tiene como fechas programadas de las socializaciones, los meses de Mayo y Junio de 2024.
Validar que la actividad definida para este componente, esté redactada en verbo infinitivo.</t>
    </r>
  </si>
  <si>
    <r>
      <rPr>
        <b/>
        <sz val="10"/>
        <rFont val="Arial"/>
        <family val="2"/>
      </rPr>
      <t>Seguimiento OCI 10-05-2024:</t>
    </r>
    <r>
      <rPr>
        <sz val="10"/>
        <rFont val="Arial"/>
        <family val="2"/>
      </rPr>
      <t xml:space="preserve">
La Oficina de Control Interno evidenció a través de la página web de la SDSCJ que, el 29 de abril del presente se realizó publicación del </t>
    </r>
    <r>
      <rPr>
        <b/>
        <i/>
        <sz val="10"/>
        <rFont val="Arial"/>
        <family val="2"/>
      </rPr>
      <t>Informe Evaluación de las respuestas a PQRSDF</t>
    </r>
    <r>
      <rPr>
        <sz val="10"/>
        <rFont val="Arial"/>
        <family val="2"/>
      </rPr>
      <t xml:space="preserve"> correspondiente al </t>
    </r>
    <r>
      <rPr>
        <b/>
        <i/>
        <sz val="10"/>
        <rFont val="Arial"/>
        <family val="2"/>
      </rPr>
      <t>primer Trimestre 2024</t>
    </r>
    <r>
      <rPr>
        <sz val="10"/>
        <rFont val="Arial"/>
        <family val="2"/>
      </rPr>
      <t>.
Por lo anterior, esta Oficina evidencia que, para el periodo objeto de seguimiento, la actividad se cumplió frente a la meta y dentro del tiempo establecido; y continua en ejecución.
Validar que la actividad definida para este componente, esté redactada en verbo infinitivo.</t>
    </r>
  </si>
  <si>
    <r>
      <rPr>
        <b/>
        <sz val="10"/>
        <rFont val="Arial"/>
        <family val="2"/>
      </rPr>
      <t>Seguimiento OCI 10-05-2024:</t>
    </r>
    <r>
      <rPr>
        <sz val="10"/>
        <rFont val="Arial"/>
        <family val="2"/>
      </rPr>
      <t xml:space="preserve">
Para el primer trimestre de 2024, la OCI a través de las evidencias reportadas identificó que, desde la Oficina Asesora de Comunicaciones se realizó el envío a TICS vía correo electrónico de los dos (2) mockups para el rediseño y migración del sitio web de la Entidad.
Por lo anterior, esta Oficina evidencia que, para el periodo objeto de seguimiento, la actividad se cumplió frente a la meta y dentro del tiempo establecido; y continua en ejecución.</t>
    </r>
  </si>
  <si>
    <r>
      <rPr>
        <b/>
        <sz val="10"/>
        <rFont val="Arial"/>
        <family val="2"/>
      </rPr>
      <t>Seguimiento OCI 10-05-2024:</t>
    </r>
    <r>
      <rPr>
        <sz val="10"/>
        <rFont val="Arial"/>
        <family val="2"/>
      </rPr>
      <t xml:space="preserve">
Para el primer y segundo bimestre de 2024, la OCI evidenció a través de los soportes allegados por la primera línea de defensa, donde se realizan y adecuan pruebas de cargue de contenido y de visualización en pantalla para la versión de drupal 9, del sitio web de la entidad.
Por lo anterior, esta Oficina evidencia que, para el periodo objeto de seguimiento, la actividad se cumplió frente a la meta y dentro del tiempo establecido; y continua en ejecución.</t>
    </r>
  </si>
  <si>
    <r>
      <rPr>
        <b/>
        <sz val="10"/>
        <rFont val="Arial"/>
        <family val="2"/>
      </rPr>
      <t>Seguimiento OCI 10-05-2024:</t>
    </r>
    <r>
      <rPr>
        <sz val="10"/>
        <rFont val="Arial"/>
        <family val="2"/>
      </rPr>
      <t xml:space="preserve">
La OCI evidenció a través de los diferentes correos emitidos por la OAP el 03 de abril de 2024, que la dependencia realizó el monitoreo a la actualización de la información contenida en el botón de transparencia y acceso a la información pública, de acuerdo a la </t>
    </r>
    <r>
      <rPr>
        <b/>
        <i/>
        <sz val="10"/>
        <rFont val="Arial"/>
        <family val="2"/>
      </rPr>
      <t>Guía Matriz de cumplimiento de la Ley 1712/2014.</t>
    </r>
    <r>
      <rPr>
        <sz val="10"/>
        <rFont val="Arial"/>
        <family val="2"/>
      </rPr>
      <t xml:space="preserve">
Por lo anterior, esta Oficina evidencia que, para el periodo objeto de seguimiento, la actividad se cumplió frente a la meta y dentro del tiempo establecido; y continua en ejecución.</t>
    </r>
  </si>
  <si>
    <r>
      <rPr>
        <b/>
        <sz val="10"/>
        <rFont val="Arial"/>
        <family val="2"/>
      </rPr>
      <t>Seguimiento OCI 10-05-2024:</t>
    </r>
    <r>
      <rPr>
        <sz val="10"/>
        <rFont val="Arial"/>
        <family val="2"/>
      </rPr>
      <t xml:space="preserve">
A través de los soportes allegados por la segunda línea de defensa, se evidenció que, el 30 de abril de presente, se realizó la publicación en la pagina web de la entidad del documento </t>
    </r>
    <r>
      <rPr>
        <b/>
        <i/>
        <sz val="10"/>
        <rFont val="Arial"/>
        <family val="2"/>
      </rPr>
      <t>"Estrategia de Rendición de Cuentas - 2024"</t>
    </r>
    <r>
      <rPr>
        <sz val="10"/>
        <rFont val="Arial"/>
        <family val="2"/>
      </rPr>
      <t xml:space="preserve">. 
</t>
    </r>
    <r>
      <rPr>
        <b/>
        <sz val="10"/>
        <rFont val="Arial"/>
        <family val="2"/>
      </rPr>
      <t>Link:
https://scj.gov.co/es/transparencia/planeacion/pol%C3%ADticas-lineamientos-y-manuales/estrategia-rendici%C3%B3n-cuentas-2024</t>
    </r>
    <r>
      <rPr>
        <sz val="10"/>
        <rFont val="Arial"/>
        <family val="2"/>
      </rPr>
      <t xml:space="preserve">
Asimismo, se observó la socialización del documento con las dependencias a través del memorando  </t>
    </r>
    <r>
      <rPr>
        <b/>
        <sz val="10"/>
        <rFont val="Arial"/>
        <family val="2"/>
      </rPr>
      <t>3-2024-14888</t>
    </r>
    <r>
      <rPr>
        <sz val="10"/>
        <rFont val="Arial"/>
        <family val="2"/>
      </rPr>
      <t xml:space="preserve"> con asunto </t>
    </r>
    <r>
      <rPr>
        <b/>
        <i/>
        <sz val="10"/>
        <rFont val="Arial"/>
        <family val="2"/>
      </rPr>
      <t>"SOCIALIZACIÓN ESTRATEGIA RENDICIÓN DE CUENTAS 2024"</t>
    </r>
    <r>
      <rPr>
        <b/>
        <sz val="10"/>
        <rFont val="Arial"/>
        <family val="2"/>
      </rPr>
      <t xml:space="preserve">, </t>
    </r>
    <r>
      <rPr>
        <sz val="10"/>
        <rFont val="Arial"/>
        <family val="2"/>
      </rPr>
      <t xml:space="preserve">de fecha 30 de abril; y mediante los banners Web en la pagina de la SDSC.
Por lo anterior, esta Oficina evidencia que, para el periodo objeto de seguimiento, la actividad se cumplió al 100% y dentro del tiempo establecido. </t>
    </r>
  </si>
  <si>
    <r>
      <rPr>
        <b/>
        <sz val="10"/>
        <rFont val="Arial"/>
        <family val="2"/>
      </rPr>
      <t>Seguimiento OCI 10-05-2024:</t>
    </r>
    <r>
      <rPr>
        <sz val="10"/>
        <rFont val="Arial"/>
        <family val="2"/>
      </rPr>
      <t xml:space="preserve">
La OCI evidenció que, el 18 de abril de 2024 desde la Subsecretaría de Seguridad y Convivencia se llevó a cabo el espacio de </t>
    </r>
    <r>
      <rPr>
        <b/>
        <i/>
        <sz val="10"/>
        <rFont val="Arial"/>
        <family val="2"/>
      </rPr>
      <t>Dialogo Ciudadano "Plan estratégico Bogotá camina segura"</t>
    </r>
    <r>
      <rPr>
        <sz val="10"/>
        <rFont val="Arial"/>
        <family val="2"/>
      </rPr>
      <t>, la cual fue dirigida por el Subsecretario de Seguridad y Convivencia, y contó con la participación de 49 ciudadanos y 7 funcionarios de la SDSCJ.
Por lo anterior, esta Oficina evidencia que, para el periodo objeto de seguimiento, la actividad se cumplió frente a la meta y dentro del tiempo establecido; y continua en ejecución.</t>
    </r>
  </si>
  <si>
    <r>
      <rPr>
        <b/>
        <sz val="10"/>
        <rFont val="Arial"/>
        <family val="2"/>
      </rPr>
      <t>Seguimiento OCI 10-05-2024:</t>
    </r>
    <r>
      <rPr>
        <sz val="10"/>
        <rFont val="Arial"/>
        <family val="2"/>
      </rPr>
      <t xml:space="preserve">
La OCI evidenció que, el 29 de enero de 2024 la OAP emitió memorando </t>
    </r>
    <r>
      <rPr>
        <b/>
        <sz val="10"/>
        <rFont val="Arial"/>
        <family val="2"/>
      </rPr>
      <t>3-2024-3643</t>
    </r>
    <r>
      <rPr>
        <sz val="10"/>
        <rFont val="Arial"/>
        <family val="2"/>
      </rPr>
      <t xml:space="preserve"> con asunto </t>
    </r>
    <r>
      <rPr>
        <b/>
        <i/>
        <sz val="10"/>
        <rFont val="Arial"/>
        <family val="2"/>
      </rPr>
      <t>"CONFORMACIÓN DEL EQUIPO PARA RENDICIÓN DE CUENTAS 2024"</t>
    </r>
    <r>
      <rPr>
        <sz val="10"/>
        <rFont val="Arial"/>
        <family val="2"/>
      </rPr>
      <t xml:space="preserve"> solicitando a las dependencias allí relacionadas, delegar al menos una persona para la conformación del equipo.
Asimismo, se evidencia que en el documento Excel relacionado en el memorando, las dependencias realizaron el registro del delegado, quedando pendiente únicamente por registrar el delegado por parte del Despacho.
Por lo anterior, esta Oficina evidencia que, para el periodo objeto de seguimiento, la actividad se cumplió al 100% y dentro del tiempo establecido. </t>
    </r>
  </si>
  <si>
    <t>Una (1) Matriz de entidades</t>
  </si>
  <si>
    <r>
      <rPr>
        <b/>
        <sz val="10"/>
        <rFont val="Arial"/>
        <family val="2"/>
      </rPr>
      <t xml:space="preserve">Seguimiento OCI 10-05-2024: </t>
    </r>
    <r>
      <rPr>
        <sz val="10"/>
        <rFont val="Arial"/>
        <family val="2"/>
      </rPr>
      <t xml:space="preserve">
La actividad se programó para el mes de Diciembre de 2024. No obstante se sugiere a la primera y segunda línea de defensa revisar la descripción de la actividad, toda vez, que en la misma se define </t>
    </r>
    <r>
      <rPr>
        <b/>
        <i/>
        <sz val="10"/>
        <rFont val="Arial"/>
        <family val="2"/>
      </rPr>
      <t>"</t>
    </r>
    <r>
      <rPr>
        <i/>
        <sz val="10"/>
        <rFont val="Arial"/>
        <family val="2"/>
      </rPr>
      <t xml:space="preserve">Reportar y publicar en la página web de la SDSCJ </t>
    </r>
    <r>
      <rPr>
        <b/>
        <i/>
        <sz val="10"/>
        <rFont val="Arial"/>
        <family val="2"/>
      </rPr>
      <t>mensualmente(...)"</t>
    </r>
  </si>
  <si>
    <r>
      <rPr>
        <b/>
        <sz val="10"/>
        <rFont val="Arial"/>
        <family val="2"/>
      </rPr>
      <t xml:space="preserve">Seguimiento OCI 10-05-2024: </t>
    </r>
    <r>
      <rPr>
        <sz val="10"/>
        <rFont val="Arial"/>
        <family val="2"/>
      </rPr>
      <t xml:space="preserve">
La actividad se programó para el mes de Noviembre de 2024.
Esta Oficina recomienda revisar la meta establecida para la actividad, con el fin que se formule igual que las demás actividades de espacios de dialogo.</t>
    </r>
  </si>
  <si>
    <r>
      <rPr>
        <b/>
        <sz val="10"/>
        <rFont val="Arial"/>
        <family val="2"/>
      </rPr>
      <t>Seguimiento OCI 10-05-2024:</t>
    </r>
    <r>
      <rPr>
        <sz val="10"/>
        <rFont val="Arial"/>
        <family val="2"/>
      </rPr>
      <t xml:space="preserve">
La OCI evidenció que, los días 09 y 29 de abril de 2024, la Oficina Asesora de Planeación realizó la </t>
    </r>
    <r>
      <rPr>
        <b/>
        <i/>
        <sz val="10"/>
        <rFont val="Arial"/>
        <family val="2"/>
      </rPr>
      <t>"Socialización Rendición de Cuentas 2024"</t>
    </r>
    <r>
      <rPr>
        <sz val="10"/>
        <rFont val="Arial"/>
        <family val="2"/>
      </rPr>
      <t xml:space="preserve"> y la </t>
    </r>
    <r>
      <rPr>
        <b/>
        <i/>
        <sz val="10"/>
        <rFont val="Arial"/>
        <family val="2"/>
      </rPr>
      <t>"Socialización de los lineamientos para el adecuado desarrollo de los espacios de diálogo ciudadano,</t>
    </r>
    <r>
      <rPr>
        <sz val="10"/>
        <rFont val="Arial"/>
        <family val="2"/>
      </rPr>
      <t xml:space="preserve"> respectivamente.
Por lo anterior, esta Oficina evidencia que, para el periodo objeto de seguimiento, la actividad se cumplió al 100% y dentro del tiempo establecido. </t>
    </r>
  </si>
  <si>
    <r>
      <rPr>
        <b/>
        <sz val="10"/>
        <rFont val="Arial"/>
        <family val="2"/>
      </rPr>
      <t xml:space="preserve">Seguimiento OCI 10-05-2024: </t>
    </r>
    <r>
      <rPr>
        <sz val="10"/>
        <rFont val="Arial"/>
        <family val="2"/>
      </rPr>
      <t xml:space="preserve">
A través de los soportes allegados, la Oficina de Control Interno evidenció que, se realizó la medición mensual del canal telefónico de atención al ciudadano, para los meses de </t>
    </r>
    <r>
      <rPr>
        <b/>
        <sz val="10"/>
        <rFont val="Arial"/>
        <family val="2"/>
      </rPr>
      <t>Enero, Febrero, Marzo y Abril de 2024.</t>
    </r>
    <r>
      <rPr>
        <sz val="10"/>
        <rFont val="Arial"/>
        <family val="2"/>
      </rPr>
      <t xml:space="preserve"> 
Por lo anterior, esta Oficina evidencia que, para el periodo objeto de seguimiento, la actividad se cumplió frente a la meta y dentro del tiempo establecido; y continua en ejecución.</t>
    </r>
  </si>
  <si>
    <r>
      <rPr>
        <b/>
        <sz val="10"/>
        <rFont val="Arial"/>
        <family val="2"/>
      </rPr>
      <t xml:space="preserve">Seguimiento OCI 10-05-2024: </t>
    </r>
    <r>
      <rPr>
        <sz val="10"/>
        <rFont val="Arial"/>
        <family val="2"/>
      </rPr>
      <t xml:space="preserve">
A través de los soportes allegados, la Oficina de Control Interno evidenció que, se realizó la implementación mensual de la encuesta telefónica de satisfacción de atención al ciudadano, para los meses de </t>
    </r>
    <r>
      <rPr>
        <b/>
        <sz val="10"/>
        <rFont val="Arial"/>
        <family val="2"/>
      </rPr>
      <t>Enero, Febrero, Marzo y Abril de 2024.</t>
    </r>
    <r>
      <rPr>
        <sz val="10"/>
        <rFont val="Arial"/>
        <family val="2"/>
      </rPr>
      <t xml:space="preserve"> 
Por lo anterior, esta Oficina evidencia que, para el periodo objeto de seguimiento, la actividad se cumplió frente a la meta y dentro del tiempo establecido; y continua en ejecución.</t>
    </r>
  </si>
  <si>
    <t>No Cumple</t>
  </si>
  <si>
    <r>
      <rPr>
        <b/>
        <sz val="10"/>
        <rFont val="Arial"/>
        <family val="2"/>
      </rPr>
      <t xml:space="preserve">Seguimiento OCI 10-05-2024: </t>
    </r>
    <r>
      <rPr>
        <sz val="10"/>
        <rFont val="Arial"/>
        <family val="2"/>
      </rPr>
      <t xml:space="preserve">
La actividad se programó para los meses de Junio y Noviembre de 2024. 
No obstante, y teniendo presente que se viene realizando gestión frente a la actividad definida, esta Oficina recomienda evaluar la posibilidad de ajustar la meta y reportar el avance de lo que se viene ejecutando.</t>
    </r>
  </si>
  <si>
    <r>
      <rPr>
        <b/>
        <sz val="10"/>
        <rFont val="Arial"/>
        <family val="2"/>
      </rPr>
      <t xml:space="preserve">Seguimiento OCI 10-05-2024: </t>
    </r>
    <r>
      <rPr>
        <sz val="10"/>
        <rFont val="Arial"/>
        <family val="2"/>
      </rPr>
      <t xml:space="preserve">
La Oficina de Control Interno evidenció que, en el registro de los meses de enero y febrero de 2024, se realizó el registro de dos y quince actualizaciones y/o publicaciones de datos abiertos; respectivamente.
No obstante, en las carpetas de soportes allegados por la OAP, no se evidenció ningún registro que diera cuenta del cumplimiento de dicha actividad.
Por lo anterior, esta Oficina no puede determinar si para el periodo objeto de seguimiento, la actividad se cumplió frente a la meta y dentro del tiempo establecido. </t>
    </r>
  </si>
  <si>
    <r>
      <rPr>
        <b/>
        <sz val="10"/>
        <rFont val="Arial"/>
        <family val="2"/>
      </rPr>
      <t xml:space="preserve">Seguimiento OCI 10-05-2024: </t>
    </r>
    <r>
      <rPr>
        <sz val="10"/>
        <rFont val="Arial"/>
        <family val="2"/>
      </rPr>
      <t xml:space="preserve">
La Oficina de Control Interno evidenció que, a la fecha no se ha elaborado ni publicado en la pagina web de la entidad, el </t>
    </r>
    <r>
      <rPr>
        <b/>
        <i/>
        <sz val="10"/>
        <rFont val="Arial"/>
        <family val="2"/>
      </rPr>
      <t>Informe trimestral de gestión de la entidad.</t>
    </r>
    <r>
      <rPr>
        <sz val="10"/>
        <rFont val="Arial"/>
        <family val="2"/>
      </rPr>
      <t xml:space="preserve">
Así las cosas, esta Oficina recomienda aunar esfuerzos para dar cumplimiento a las actividades formuladas; y evaluar un ajuste a las fechas programadas; teniendo en cuenta que la meta anual son 3 informes elaborados y publicados.
Por lo anterior, esta Oficina observa que para el periodo objeto de seguimiento, la actividad no se cumplió frente a la meta ni dentro del tiempo establecido.</t>
    </r>
    <r>
      <rPr>
        <sz val="10"/>
        <color rgb="FFFF0000"/>
        <rFont val="Arial"/>
        <family val="2"/>
      </rPr>
      <t xml:space="preserve"> </t>
    </r>
  </si>
  <si>
    <r>
      <rPr>
        <b/>
        <sz val="10"/>
        <rFont val="Arial"/>
        <family val="2"/>
      </rPr>
      <t xml:space="preserve">Seguimiento OCI 10-05-2024: </t>
    </r>
    <r>
      <rPr>
        <sz val="10"/>
        <rFont val="Arial"/>
        <family val="2"/>
      </rPr>
      <t xml:space="preserve">
La actividad se programó para el mes de Diciembre de 2024.
De igual forma se sugiere revisar la diferencia entre la descripción de la actividad </t>
    </r>
    <r>
      <rPr>
        <i/>
        <sz val="10"/>
        <rFont val="Arial"/>
        <family val="2"/>
      </rPr>
      <t xml:space="preserve">"Actualizar y publicar </t>
    </r>
    <r>
      <rPr>
        <b/>
        <i/>
        <sz val="10"/>
        <rFont val="Arial"/>
        <family val="2"/>
      </rPr>
      <t>mensualmente</t>
    </r>
    <r>
      <rPr>
        <i/>
        <sz val="10"/>
        <rFont val="Arial"/>
        <family val="2"/>
      </rPr>
      <t xml:space="preserve"> en la página web de la entidad,  la información de ejecución presupuestal de gastos e inversiones"</t>
    </r>
    <r>
      <rPr>
        <sz val="10"/>
        <rFont val="Arial"/>
        <family val="2"/>
      </rPr>
      <t>, y el cronograma establecido para la misma, donde se indica una única fecha en el mes de diciembre 2024.</t>
    </r>
  </si>
  <si>
    <r>
      <rPr>
        <b/>
        <sz val="10"/>
        <rFont val="Arial"/>
        <family val="2"/>
      </rPr>
      <t xml:space="preserve">Seguimiento OCI 10-05-2024: </t>
    </r>
    <r>
      <rPr>
        <sz val="10"/>
        <rFont val="Arial"/>
        <family val="2"/>
      </rPr>
      <t xml:space="preserve">
La Oficina de Control Interno evidenció que, en el mes de Abril la OAP realizó en la pagina web de la entidad y vía correo electrónico, la publicación de la convocatoria de </t>
    </r>
    <r>
      <rPr>
        <b/>
        <i/>
        <sz val="10"/>
        <rFont val="Arial"/>
        <family val="2"/>
      </rPr>
      <t>Gestores de Conocimiento e Innovación</t>
    </r>
    <r>
      <rPr>
        <sz val="10"/>
        <rFont val="Arial"/>
        <family val="2"/>
      </rPr>
      <t xml:space="preserve"> para cada una de las dependencias de la entidad</t>
    </r>
    <r>
      <rPr>
        <b/>
        <i/>
        <sz val="10"/>
        <rFont val="Arial"/>
        <family val="2"/>
      </rPr>
      <t>.</t>
    </r>
    <r>
      <rPr>
        <sz val="10"/>
        <rFont val="Arial"/>
        <family val="2"/>
      </rPr>
      <t xml:space="preserve">
Por lo anterior, esta Oficina evidencia que, para el periodo objeto de seguimiento, la actividad se cumplió al 100% y dentro del tiempo establecido. </t>
    </r>
  </si>
  <si>
    <r>
      <rPr>
        <b/>
        <sz val="10"/>
        <rFont val="Arial"/>
        <family val="2"/>
      </rPr>
      <t>Seguimiento OCI 10-05-2024:</t>
    </r>
    <r>
      <rPr>
        <sz val="10"/>
        <rFont val="Arial"/>
        <family val="2"/>
      </rPr>
      <t xml:space="preserve">
La OCI evidenció que, el 02 de abril de 2024 la Veeduría Distrital allegó a la OAP el </t>
    </r>
    <r>
      <rPr>
        <b/>
        <i/>
        <sz val="10"/>
        <rFont val="Arial"/>
        <family val="2"/>
      </rPr>
      <t>Formato para la sistematización de los diálogos ciudadanos y audiencia publica de rendición de cuentas</t>
    </r>
    <r>
      <rPr>
        <sz val="10"/>
        <rFont val="Arial"/>
        <family val="2"/>
      </rPr>
      <t xml:space="preserve">, el cual fue adoptado por la entidad y publicado en el Portal MIPG con fecha 26 de abril de 2024.
Por lo anterior, esta Oficina evidencia que, para el periodo objeto de seguimiento, la actividad se cumplió al 100% y dentro del tiempo establecido. </t>
    </r>
  </si>
  <si>
    <r>
      <rPr>
        <b/>
        <sz val="10"/>
        <rFont val="Arial"/>
        <family val="2"/>
      </rPr>
      <t xml:space="preserve">Seguimiento OCI 10-05-2024: </t>
    </r>
    <r>
      <rPr>
        <sz val="10"/>
        <rFont val="Arial"/>
        <family val="2"/>
      </rPr>
      <t xml:space="preserve">
La actividad se programó para el mes de Diciembre de 2024.
Sin embargo, esta Oficina recomienda a la Oficina Asesora de planeación revisar la descripción de la actividad y la programación de la misma; lo anterior toda vez que, si se establece </t>
    </r>
    <r>
      <rPr>
        <b/>
        <i/>
        <sz val="10"/>
        <rFont val="Arial"/>
        <family val="2"/>
      </rPr>
      <t>"Realizar ejercicio de participación para la formulación del Programa de Transparencia y Ética Pública vigencia 2024"</t>
    </r>
    <r>
      <rPr>
        <sz val="10"/>
        <rFont val="Arial"/>
        <family val="2"/>
      </rPr>
      <t>, la actividad no debería estar programada para el mes de diciembre de 2024, puesto que el ejercicio de participación es para la formulación del presente Programa.</t>
    </r>
  </si>
  <si>
    <r>
      <rPr>
        <b/>
        <sz val="10"/>
        <rFont val="Arial"/>
        <family val="2"/>
      </rPr>
      <t xml:space="preserve">Seguimiento OCI 10-05-2024: </t>
    </r>
    <r>
      <rPr>
        <sz val="10"/>
        <rFont val="Arial"/>
        <family val="2"/>
      </rPr>
      <t xml:space="preserve">
La actividad se programó para el mes de Diciembre de 2024.
Esta Oficina sugiere revisar la programación de las fechas de ejecución del Plan, toda vez que, el mismo está para ejecutarse durante toda la vigencia, lo que permitiría programar actividades con mayor periodicidad para su ejecución y seguimiento.</t>
    </r>
  </si>
  <si>
    <r>
      <rPr>
        <b/>
        <sz val="10"/>
        <rFont val="Arial"/>
        <family val="2"/>
      </rPr>
      <t xml:space="preserve">Seguimiento OCI 10-05-2024: </t>
    </r>
    <r>
      <rPr>
        <sz val="10"/>
        <rFont val="Arial"/>
        <family val="2"/>
      </rPr>
      <t xml:space="preserve">
La Oficina de Control Interno evidenció que, el 18 de marzo y 12 de abril de 2024 se publicaron las piezas de comunicación </t>
    </r>
    <r>
      <rPr>
        <b/>
        <i/>
        <sz val="10"/>
        <rFont val="Arial"/>
        <family val="2"/>
      </rPr>
      <t>"Consulta en la Intranet los documentos de Conflicto de Interés" y "No olvides consultar la información sobre Conflicto de Interés"</t>
    </r>
    <r>
      <rPr>
        <sz val="10"/>
        <rFont val="Arial"/>
        <family val="2"/>
      </rPr>
      <t>, respectivamente.
Por lo anterior, esta Oficina evidencia que, para el periodo objeto de seguimiento, la actividad se cumplió frente a la meta y dentro del tiempo establecido; y continua en ejecución.</t>
    </r>
  </si>
  <si>
    <r>
      <rPr>
        <b/>
        <sz val="10"/>
        <rFont val="Arial"/>
        <family val="2"/>
      </rPr>
      <t xml:space="preserve">Seguimiento OCI 10-05-2024: </t>
    </r>
    <r>
      <rPr>
        <sz val="10"/>
        <rFont val="Arial"/>
        <family val="2"/>
      </rPr>
      <t xml:space="preserve">
La Oficina de Control Interno evidenció que, el 13 de marzo y el 16 y 17 de abril de 2024 se publicaron las piezas de comunicación </t>
    </r>
    <r>
      <rPr>
        <b/>
        <i/>
        <sz val="10"/>
        <rFont val="Arial"/>
        <family val="2"/>
      </rPr>
      <t>"Valores del Código de Integridad", "5 valores del Código de Integridad " y "Dilema Ético"</t>
    </r>
    <r>
      <rPr>
        <sz val="10"/>
        <rFont val="Arial"/>
        <family val="2"/>
      </rPr>
      <t>, respectivamente.
Por lo anterior, esta Oficina evidencia que, para el periodo objeto de seguimiento, la actividad se cumplió frente a la meta y dentro del tiempo establecido; y continua en ejecución.</t>
    </r>
  </si>
  <si>
    <r>
      <rPr>
        <b/>
        <sz val="10"/>
        <rFont val="Arial"/>
        <family val="2"/>
      </rPr>
      <t xml:space="preserve">Seguimiento OCI 10-05-2024: </t>
    </r>
    <r>
      <rPr>
        <sz val="10"/>
        <rFont val="Arial"/>
        <family val="2"/>
      </rPr>
      <t xml:space="preserve">
La Oficina de Control Interno evidenció  frente a los soportes allegados que, el 31 de enero de 2024 se socializó en la pagina web de la entidad el documento </t>
    </r>
    <r>
      <rPr>
        <b/>
        <i/>
        <sz val="10"/>
        <rFont val="Arial"/>
        <family val="2"/>
      </rPr>
      <t>Plan de Cultura de Integridad 2024.</t>
    </r>
    <r>
      <rPr>
        <b/>
        <i/>
        <sz val="10"/>
        <color rgb="FFFF0000"/>
        <rFont val="Arial"/>
        <family val="2"/>
      </rPr>
      <t xml:space="preserve"> 
</t>
    </r>
    <r>
      <rPr>
        <b/>
        <sz val="10"/>
        <rFont val="Arial"/>
        <family val="2"/>
      </rPr>
      <t>Link:
https://scj.gov.co/es/transparencia/planeacion/pol%C3%ADticas-lineamientos-y-manuales/plan-cultura-integridad-2024</t>
    </r>
    <r>
      <rPr>
        <b/>
        <i/>
        <sz val="10"/>
        <color rgb="FFFF0000"/>
        <rFont val="Arial"/>
        <family val="2"/>
      </rPr>
      <t xml:space="preserve">
</t>
    </r>
    <r>
      <rPr>
        <sz val="10"/>
        <rFont val="Arial"/>
        <family val="2"/>
      </rPr>
      <t xml:space="preserve">
Asimismo se publicaron </t>
    </r>
    <r>
      <rPr>
        <b/>
        <i/>
        <sz val="10"/>
        <rFont val="Arial"/>
        <family val="2"/>
      </rPr>
      <t>Informe Plan Cultura Integridad 2023</t>
    </r>
    <r>
      <rPr>
        <sz val="10"/>
        <rFont val="Arial"/>
        <family val="2"/>
      </rPr>
      <t xml:space="preserve">, en el cual se dio a conocer a los grupos de Interés  la gestión que adelantó la SDSCJ en la vigencia 2023 respecto al Plan.
Por lo anterior, esta Oficina evidencia que, para el periodo objeto de seguimiento, la actividad se cumplió al 100% y dentro del tiempo establecido. </t>
    </r>
  </si>
  <si>
    <r>
      <rPr>
        <b/>
        <sz val="10"/>
        <rFont val="Arial"/>
        <family val="2"/>
      </rPr>
      <t xml:space="preserve">Seguimiento OCI 10-05-2024: </t>
    </r>
    <r>
      <rPr>
        <sz val="10"/>
        <rFont val="Arial"/>
        <family val="2"/>
      </rPr>
      <t xml:space="preserve">
La Oficina de Control Interno evidenció que, el 26 de enero de 2024 la OAP realizó la revisión y actualización del documento </t>
    </r>
    <r>
      <rPr>
        <b/>
        <i/>
        <sz val="10"/>
        <rFont val="Arial"/>
        <family val="2"/>
      </rPr>
      <t>"Matriz general de riesgos de corrupción - 2024"</t>
    </r>
    <r>
      <rPr>
        <sz val="10"/>
        <color rgb="FFFF0000"/>
        <rFont val="Arial"/>
        <family val="2"/>
      </rPr>
      <t xml:space="preserve">
</t>
    </r>
    <r>
      <rPr>
        <sz val="10"/>
        <rFont val="Arial"/>
        <family val="2"/>
      </rPr>
      <t xml:space="preserve">
Por lo anterior, esta Oficina evidencia que, para el periodo objeto de seguimiento, la actividad se cumplió al 100% y dentro del tiempo establecido. </t>
    </r>
  </si>
  <si>
    <r>
      <rPr>
        <b/>
        <sz val="10"/>
        <rFont val="Arial"/>
        <family val="2"/>
      </rPr>
      <t xml:space="preserve">Seguimiento OCI 10-05-2024: </t>
    </r>
    <r>
      <rPr>
        <sz val="10"/>
        <rFont val="Arial"/>
        <family val="2"/>
      </rPr>
      <t xml:space="preserve">
La actividad se programó para los meses de Junio y Diciembre de 2024.
Esta Oficina sugiere validar la pertinencia de establecer un indicador para la presente actividad, toda vez que, en el Plan no se ve definido y/o asociado ninguno.</t>
    </r>
  </si>
  <si>
    <r>
      <rPr>
        <b/>
        <sz val="10"/>
        <rFont val="Arial"/>
        <family val="2"/>
      </rPr>
      <t xml:space="preserve">Seguimiento OCI 10-05-2024: </t>
    </r>
    <r>
      <rPr>
        <sz val="10"/>
        <rFont val="Arial"/>
        <family val="2"/>
      </rPr>
      <t xml:space="preserve">
La Oficina de Control Interno evidenció que, el 26 de enero de 2024 la OAP realizó la publicación en la pagina web de la entidad del documento </t>
    </r>
    <r>
      <rPr>
        <b/>
        <i/>
        <sz val="10"/>
        <rFont val="Arial"/>
        <family val="2"/>
      </rPr>
      <t>"Matriz general de riesgos de corrupción - 2024"</t>
    </r>
    <r>
      <rPr>
        <b/>
        <i/>
        <sz val="10"/>
        <color rgb="FFFF0000"/>
        <rFont val="Arial"/>
        <family val="2"/>
      </rPr>
      <t xml:space="preserve">  
</t>
    </r>
    <r>
      <rPr>
        <b/>
        <sz val="10"/>
        <rFont val="Arial"/>
        <family val="2"/>
      </rPr>
      <t>Link:</t>
    </r>
    <r>
      <rPr>
        <sz val="10"/>
        <color rgb="FFFF0000"/>
        <rFont val="Arial"/>
        <family val="2"/>
      </rPr>
      <t xml:space="preserve">
</t>
    </r>
    <r>
      <rPr>
        <sz val="10"/>
        <rFont val="Arial"/>
        <family val="2"/>
      </rPr>
      <t xml:space="preserve">https://scj.gov.co/es/transparencia/planeacion-presupuesto-ingresos/plan-accion
Por lo anterior, esta Oficina evidencia que, para el periodo objeto de seguimiento, la actividad se cumplió al 100% y dentro del tiempo establecido. </t>
    </r>
  </si>
  <si>
    <r>
      <rPr>
        <b/>
        <sz val="10"/>
        <rFont val="Arial"/>
        <family val="2"/>
      </rPr>
      <t xml:space="preserve">Seguimiento OCI 10-05-2024: </t>
    </r>
    <r>
      <rPr>
        <sz val="10"/>
        <rFont val="Arial"/>
        <family val="2"/>
      </rPr>
      <t xml:space="preserve">
La Oficina de Control Interno evidenció que, en 10 de enero de 2024 la OAP publicó el </t>
    </r>
    <r>
      <rPr>
        <b/>
        <i/>
        <sz val="10"/>
        <rFont val="Arial"/>
        <family val="2"/>
      </rPr>
      <t xml:space="preserve">INFORME SEGUIMIENTO RIESGOS DE CORRUPCIÓN - Tercer Cuatrimestre 2023.
</t>
    </r>
    <r>
      <rPr>
        <b/>
        <sz val="10"/>
        <rFont val="Arial"/>
        <family val="2"/>
      </rPr>
      <t xml:space="preserve">Link:
https://scj.gov.co/es/transparencia/control/reportes-control-interno/informe-tercer-cuatrimestre-riesgos-corrupci%C3%B3n-2023
</t>
    </r>
    <r>
      <rPr>
        <sz val="10"/>
        <rFont val="Arial"/>
        <family val="2"/>
      </rPr>
      <t xml:space="preserve">
Por lo anterior, esta Oficina evidencia que, para el periodo objeto de seguimiento, la actividad se cumplió frente a la meta y dentro del tiempo establecido; y continua en ejecución.</t>
    </r>
  </si>
  <si>
    <r>
      <rPr>
        <b/>
        <sz val="10"/>
        <rFont val="Arial"/>
        <family val="2"/>
      </rPr>
      <t xml:space="preserve">Seguimiento OCI 10-05-2024: </t>
    </r>
    <r>
      <rPr>
        <sz val="10"/>
        <rFont val="Arial"/>
        <family val="2"/>
      </rPr>
      <t xml:space="preserve">
La Oficina de Control Interno evidenció que, en el mes de enero de 2024 la OAP realizó el monitoreo y revisión del mapa de riesgos de corrupción, consignado el resultado de la misma en el </t>
    </r>
    <r>
      <rPr>
        <b/>
        <i/>
        <sz val="10"/>
        <rFont val="Arial"/>
        <family val="2"/>
      </rPr>
      <t xml:space="preserve">INFORME SEGUIMIENTO RIESGOS DE CORRUPCIÓN - Tercer Cuatrimestre 2023. </t>
    </r>
    <r>
      <rPr>
        <b/>
        <sz val="10"/>
        <color rgb="FFFF0000"/>
        <rFont val="Arial"/>
        <family val="2"/>
      </rPr>
      <t xml:space="preserve">
</t>
    </r>
    <r>
      <rPr>
        <sz val="10"/>
        <rFont val="Arial"/>
        <family val="2"/>
      </rPr>
      <t xml:space="preserve">
Por lo anterior, esta Oficina evidencia que, para el periodo objeto de seguimiento, la actividad se cumplió frente a la meta y dentro del tiempo establecido; y continua en ejecución.</t>
    </r>
  </si>
  <si>
    <r>
      <rPr>
        <b/>
        <sz val="10"/>
        <rFont val="Arial"/>
        <family val="2"/>
      </rPr>
      <t xml:space="preserve">Seguimiento OCI 10-05-2024: </t>
    </r>
    <r>
      <rPr>
        <sz val="10"/>
        <rFont val="Arial"/>
        <family val="2"/>
      </rPr>
      <t xml:space="preserve">
La Oficina de Control Interno evidenció que, el 25 de enero de 2024 la Directora Juridica y Contractual llevó a cabo reunión con Profesional de la Oficina Asesora de Planeación, la cual tuvo como objetivo </t>
    </r>
    <r>
      <rPr>
        <b/>
        <i/>
        <sz val="10"/>
        <rFont val="Arial"/>
        <family val="2"/>
      </rPr>
      <t>"Realizar la revisión de los Riesgos de Corrupción que harán parte de la matriz institucional para el inicio de 2024 teniendo en cuenta las recomendaciones FURAG para los procesos de Gestión Contractual y Gestión Jurídica".</t>
    </r>
    <r>
      <rPr>
        <sz val="10"/>
        <rFont val="Arial"/>
        <family val="2"/>
      </rPr>
      <t xml:space="preserve">
Como resultado se define el riesgo No. 27, que establece </t>
    </r>
    <r>
      <rPr>
        <b/>
        <i/>
        <sz val="10"/>
        <rFont val="Arial"/>
        <family val="2"/>
      </rPr>
      <t>"Posibilidad que la entidad sea utilizada para el LA/FT/FPADM por falencias en el proceso de vinculación de los procesos de contratación de mayor cuantia y la verificación de los documentos que componen la lista de chequeo con la información suministrada por el proponente y ser objeto de sanciones por suscribir contratos con personas naturales o juridicas incluidas en listas vinculantes o restrictivas".</t>
    </r>
    <r>
      <rPr>
        <sz val="10"/>
        <rFont val="Arial"/>
        <family val="2"/>
      </rPr>
      <t xml:space="preserve">
Por lo anterior, esta Oficina evidencia que, para el periodo objeto de seguimiento, la actividad se cumplió al 100% y dentro del tiempo establecido. </t>
    </r>
  </si>
  <si>
    <r>
      <rPr>
        <b/>
        <sz val="10"/>
        <rFont val="Arial"/>
        <family val="2"/>
      </rPr>
      <t>Seguimiento OCI 10-05-2024:</t>
    </r>
    <r>
      <rPr>
        <sz val="10"/>
        <rFont val="Arial"/>
        <family val="2"/>
      </rPr>
      <t xml:space="preserve">
La OCI evidenció que, en el marco de lo ya observado en las actividades 2.2.2. y 2.2.3., se generaron los espacios con la ciudadanía y grupos de interés para la participación en los espacios de diálogo ciudadano. </t>
    </r>
    <r>
      <rPr>
        <sz val="10"/>
        <color rgb="FFFF0000"/>
        <rFont val="Arial"/>
        <family val="2"/>
      </rPr>
      <t xml:space="preserve">
</t>
    </r>
    <r>
      <rPr>
        <sz val="10"/>
        <rFont val="Arial"/>
        <family val="2"/>
      </rPr>
      <t xml:space="preserve">
Por lo anterior, esta Oficina evidencia que, para el periodo objeto de seguimiento, la actividad se cumplió frente a la meta y dentro del tiempo establecido; y continua en ejecución.</t>
    </r>
  </si>
  <si>
    <r>
      <rPr>
        <b/>
        <sz val="10"/>
        <rFont val="Arial"/>
        <family val="2"/>
      </rPr>
      <t xml:space="preserve">Seguimiento OCI 10-05-2024: </t>
    </r>
    <r>
      <rPr>
        <sz val="10"/>
        <rFont val="Arial"/>
        <family val="2"/>
      </rPr>
      <t xml:space="preserve">
La Oficina de Control Interno evidenció que, en el mes de marzo de 2024 la Oficina Asesora de Comunicaciones elaboro y divulgo la pieza </t>
    </r>
    <r>
      <rPr>
        <b/>
        <i/>
        <sz val="10"/>
        <rFont val="Arial"/>
        <family val="2"/>
      </rPr>
      <t>“INFORME DE GESTION”</t>
    </r>
    <r>
      <rPr>
        <sz val="10"/>
        <rFont val="Arial"/>
        <family val="2"/>
      </rPr>
      <t xml:space="preserve"> en la plataforma X, para dar a conocer la gestión de la entidad en los 2 primeros meses del año.
Por lo anterior, esta Oficina evidencia que, para el periodo objeto de seguimiento, la actividad se cumplió frente a la meta y dentro del tiempo establecido; y continua en ejecución.</t>
    </r>
  </si>
  <si>
    <r>
      <rPr>
        <b/>
        <sz val="10"/>
        <rFont val="Arial"/>
        <family val="2"/>
      </rPr>
      <t xml:space="preserve">Seguimiento OCI 10-05-2024: </t>
    </r>
    <r>
      <rPr>
        <sz val="10"/>
        <rFont val="Arial"/>
        <family val="2"/>
      </rPr>
      <t xml:space="preserve">
La Oficina de Control Interno evidenció que, en el mes de marzo de 2024 La Oficina Asesora de Comunicaciones realizó los Gif para rediseñar la página web de la entidad, con interpretación lengua de señas, los cuales fueron usados en la divulgación de las piezas </t>
    </r>
    <r>
      <rPr>
        <b/>
        <i/>
        <sz val="10"/>
        <rFont val="Arial"/>
        <family val="2"/>
      </rPr>
      <t>"Recomendaciones para proteger el agua"</t>
    </r>
    <r>
      <rPr>
        <sz val="10"/>
        <rFont val="Arial"/>
        <family val="2"/>
      </rPr>
      <t xml:space="preserve"> y </t>
    </r>
    <r>
      <rPr>
        <b/>
        <i/>
        <sz val="10"/>
        <rFont val="Arial"/>
        <family val="2"/>
      </rPr>
      <t>"5 estrategias claras y contundentes hacen parte del Plan de Seguridad de Bogotá".</t>
    </r>
    <r>
      <rPr>
        <sz val="10"/>
        <rFont val="Arial"/>
        <family val="2"/>
      </rPr>
      <t xml:space="preserve">
Por lo anterior, esta Oficina evidencia que, para el periodo objeto de seguimiento, la actividad se cumplió frente a la meta y dentro del tiempo establecido; y continua en ejecución.</t>
    </r>
  </si>
  <si>
    <r>
      <rPr>
        <b/>
        <sz val="10"/>
        <rFont val="Arial"/>
        <family val="2"/>
      </rPr>
      <t xml:space="preserve">Seguimiento OCI 10-05-2024: </t>
    </r>
    <r>
      <rPr>
        <sz val="10"/>
        <rFont val="Arial"/>
        <family val="2"/>
      </rPr>
      <t xml:space="preserve">
La Oficina de Control Interno evidenció que, el 22 de enero del presente se realizó la publicación en la pagina web de la entidad del </t>
    </r>
    <r>
      <rPr>
        <b/>
        <i/>
        <sz val="10"/>
        <rFont val="Arial"/>
        <family val="2"/>
      </rPr>
      <t>"Plan Anual de Adquisiciones (PAA) Vigencia 2024".</t>
    </r>
    <r>
      <rPr>
        <sz val="10"/>
        <rFont val="Arial"/>
        <family val="2"/>
      </rPr>
      <t xml:space="preserve"> Asimismo, se observó que para el 05 de abril de 2024, la entidad publicó el </t>
    </r>
    <r>
      <rPr>
        <b/>
        <i/>
        <sz val="10"/>
        <rFont val="Arial"/>
        <family val="2"/>
      </rPr>
      <t xml:space="preserve">Primero seguimiento al PAA 2024. 
</t>
    </r>
    <r>
      <rPr>
        <b/>
        <sz val="10"/>
        <rFont val="Arial"/>
        <family val="2"/>
      </rPr>
      <t>Link:
https://scj.gov.co/es/transparencia/contratacion/plan-anual-adquisiciones</t>
    </r>
    <r>
      <rPr>
        <b/>
        <i/>
        <sz val="10"/>
        <rFont val="Arial"/>
        <family val="2"/>
      </rPr>
      <t xml:space="preserve">
</t>
    </r>
    <r>
      <rPr>
        <sz val="10"/>
        <rFont val="Arial"/>
        <family val="2"/>
      </rPr>
      <t xml:space="preserve">
Por lo anterior, esta Oficina evidencia que, para el periodo objeto de seguimiento, la actividad se cumplió frente a la meta y dentro del tiempo establecido; y continua en ejecución.</t>
    </r>
  </si>
  <si>
    <r>
      <rPr>
        <b/>
        <sz val="10"/>
        <rFont val="Arial"/>
        <family val="2"/>
      </rPr>
      <t xml:space="preserve">Seguimiento OCI 10-05-2024: </t>
    </r>
    <r>
      <rPr>
        <sz val="10"/>
        <rFont val="Arial"/>
        <family val="2"/>
      </rPr>
      <t xml:space="preserve">
La Oficina de Control Interno evidenció que, durante el primer trimestre de 2024, la Oficina Asesora de comunicaciones realizó las siguientes publicaciones en la pagina web de la entidad:
</t>
    </r>
    <r>
      <rPr>
        <b/>
        <sz val="10"/>
        <rFont val="Arial"/>
        <family val="2"/>
      </rPr>
      <t xml:space="preserve">- Enero de 2024: </t>
    </r>
    <r>
      <rPr>
        <sz val="10"/>
        <rFont val="Arial"/>
        <family val="2"/>
      </rPr>
      <t xml:space="preserve">Se agregó en la página web el botón de Bogotá te escucha y </t>
    </r>
    <r>
      <rPr>
        <b/>
        <i/>
        <sz val="10"/>
        <rFont val="Arial"/>
        <family val="2"/>
      </rPr>
      <t>DENUNCIE ACTOS DE CORRUPCION.</t>
    </r>
    <r>
      <rPr>
        <sz val="10"/>
        <rFont val="Arial"/>
        <family val="2"/>
      </rPr>
      <t xml:space="preserve">
</t>
    </r>
    <r>
      <rPr>
        <b/>
        <sz val="10"/>
        <rFont val="Arial"/>
        <family val="2"/>
      </rPr>
      <t xml:space="preserve">- Febrero de 2024: </t>
    </r>
    <r>
      <rPr>
        <sz val="10"/>
        <rFont val="Arial"/>
        <family val="2"/>
      </rPr>
      <t xml:space="preserve">Se divulgó nuevamente el banner web, para dar a conocer el sistema distrital </t>
    </r>
    <r>
      <rPr>
        <b/>
        <sz val="10"/>
        <rFont val="Arial"/>
        <family val="2"/>
      </rPr>
      <t>“Bogotá te escucha”</t>
    </r>
    <r>
      <rPr>
        <sz val="10"/>
        <rFont val="Arial"/>
        <family val="2"/>
      </rPr>
      <t xml:space="preserve">, para denunciar actos de corrupción.
</t>
    </r>
    <r>
      <rPr>
        <b/>
        <sz val="10"/>
        <rFont val="Arial"/>
        <family val="2"/>
      </rPr>
      <t xml:space="preserve">- Marzo de 2024: </t>
    </r>
    <r>
      <rPr>
        <sz val="10"/>
        <rFont val="Arial"/>
        <family val="2"/>
      </rPr>
      <t>Se divulgó  en la pagina web la pieza para denunciar actos de corrupción con su respectivo link.
Por lo anterior, esta Oficina evidencia que, para el periodo objeto de seguimiento, la actividad se cumplió frente a la meta y dentro del tiempo establecido; y continua en ejecución.</t>
    </r>
  </si>
  <si>
    <r>
      <rPr>
        <b/>
        <sz val="10"/>
        <rFont val="Arial"/>
        <family val="2"/>
      </rPr>
      <t xml:space="preserve">Seguimiento OCI 10-05-2024: </t>
    </r>
    <r>
      <rPr>
        <sz val="10"/>
        <rFont val="Arial"/>
        <family val="2"/>
      </rPr>
      <t xml:space="preserve">
La actividad se programó para el mes de Julio de 2024.
Se recomienda revisar la redacción de la actividad, ya que no se encuentra descrita en verbo infinitivo.</t>
    </r>
  </si>
  <si>
    <r>
      <rPr>
        <b/>
        <sz val="10"/>
        <rFont val="Arial"/>
        <family val="2"/>
      </rPr>
      <t>Seguimiento OCI 10-05-2024:</t>
    </r>
    <r>
      <rPr>
        <sz val="10"/>
        <rFont val="Arial"/>
        <family val="2"/>
      </rPr>
      <t xml:space="preserve">
Dentro de los soportes allegados, y teniendo en cuenta la meta establecida </t>
    </r>
    <r>
      <rPr>
        <b/>
        <i/>
        <sz val="10"/>
        <rFont val="Arial"/>
        <family val="2"/>
      </rPr>
      <t>"Realizar (10) capacitaciones en cada periodo programado"</t>
    </r>
    <r>
      <rPr>
        <sz val="10"/>
        <rFont val="Arial"/>
        <family val="2"/>
      </rPr>
      <t>, la OCI evidenció que no hubo avance ni cumplimiento de la actividad para el primer periodo programado (30-04-2024), toda vez que, la evidencia/listado de asistencia relacionado no especifica que la misma estuviera  dirigida a capacitaciones internas sobre los instrumentos archivísticos.
Asimismo, se evidenció diferencias entre la meta formulada y la programación, toda vez que, al establecerse diez (10) capacitaciones en cada periodo, la sumatoria para la vigencia debería ser 30.
Por lo anterior, esta Oficina evidencia que, para el periodo objeto de seguimiento, la actividad no se cumplió frente a lo establecido en la meta o producto.</t>
    </r>
  </si>
  <si>
    <r>
      <rPr>
        <b/>
        <sz val="10"/>
        <rFont val="Arial"/>
        <family val="2"/>
      </rPr>
      <t xml:space="preserve">Seguimiento OCI 10-05-2024: </t>
    </r>
    <r>
      <rPr>
        <sz val="10"/>
        <rFont val="Arial"/>
        <family val="2"/>
      </rPr>
      <t xml:space="preserve">
La Oficina se Control Interno evidenció que, frente a la actividad definida </t>
    </r>
    <r>
      <rPr>
        <b/>
        <i/>
        <sz val="10"/>
        <rFont val="Arial"/>
        <family val="2"/>
      </rPr>
      <t>"Realizar y remitir a la Secretaría Jurídica Distrital el informe semestral de las denuncias de actos de corrupción, inhabilidades, incompatibilidades y conflictos de interés"</t>
    </r>
    <r>
      <rPr>
        <sz val="10"/>
        <rFont val="Arial"/>
        <family val="2"/>
      </rPr>
      <t xml:space="preserve">, no se allega el respectivo Informe. Si bien  la </t>
    </r>
    <r>
      <rPr>
        <b/>
        <sz val="10"/>
        <rFont val="Arial"/>
        <family val="2"/>
      </rPr>
      <t>Directiva 005 de 2023</t>
    </r>
    <r>
      <rPr>
        <sz val="10"/>
        <rFont val="Arial"/>
        <family val="2"/>
      </rPr>
      <t xml:space="preserve"> establece que, el mismo no se remite a la Secretaría Jurídica Distrital, esta no hace referencia a la elaboración del documento en mención.
Así las cosas, esta Oficina recomienda ajustar la actividad a partir de las nuevas directrices.
</t>
    </r>
  </si>
  <si>
    <r>
      <rPr>
        <b/>
        <sz val="10"/>
        <rFont val="Arial"/>
        <family val="2"/>
      </rPr>
      <t xml:space="preserve">Seguimiento OCI 10-05-2024: </t>
    </r>
    <r>
      <rPr>
        <sz val="10"/>
        <rFont val="Arial"/>
        <family val="2"/>
      </rPr>
      <t xml:space="preserve">
La actividad se programó para los meses de Junio, Septiembre y Diciembre de 2024.
Se recomienda ajustar la descripción de la actividad, para que se redacte en verbo infinitivo.</t>
    </r>
  </si>
  <si>
    <r>
      <rPr>
        <b/>
        <sz val="10"/>
        <rFont val="Arial"/>
        <family val="2"/>
      </rPr>
      <t xml:space="preserve">Seguimiento OCI 10-05-2024: </t>
    </r>
    <r>
      <rPr>
        <sz val="10"/>
        <rFont val="Arial"/>
        <family val="2"/>
      </rPr>
      <t xml:space="preserve">
La actividad se programó para los meses de Junio y Diciembre de 2024.
Se recomienda validar que la actividad definida para este componente, esté redactada en verbo infinitivo.</t>
    </r>
  </si>
  <si>
    <r>
      <rPr>
        <b/>
        <sz val="10"/>
        <rFont val="Arial"/>
        <family val="2"/>
      </rPr>
      <t>Seguimiento OCI 10-05-2024:</t>
    </r>
    <r>
      <rPr>
        <sz val="10"/>
        <rFont val="Arial"/>
        <family val="2"/>
      </rPr>
      <t xml:space="preserve">
La Oficina de Control Interno evidenció a través de la página web de la SDSCJ, la realización y publicación del Informe, a saber:
</t>
    </r>
    <r>
      <rPr>
        <b/>
        <sz val="10"/>
        <rFont val="Arial"/>
        <family val="2"/>
      </rPr>
      <t xml:space="preserve">- Informe mensual de PQRSDF - Enero 2024: </t>
    </r>
    <r>
      <rPr>
        <sz val="10"/>
        <rFont val="Arial"/>
        <family val="2"/>
      </rPr>
      <t>Publicado el 29 de febrero de 2024.</t>
    </r>
    <r>
      <rPr>
        <b/>
        <sz val="10"/>
        <rFont val="Arial"/>
        <family val="2"/>
      </rPr>
      <t xml:space="preserve">
- Informe mensual de PQRSDF - Febrero 2024: </t>
    </r>
    <r>
      <rPr>
        <sz val="10"/>
        <rFont val="Arial"/>
        <family val="2"/>
      </rPr>
      <t>Publicado el 27 de marzo de 2024.</t>
    </r>
    <r>
      <rPr>
        <b/>
        <sz val="10"/>
        <rFont val="Arial"/>
        <family val="2"/>
      </rPr>
      <t xml:space="preserve">
- Informe mensual de PQRSDF - Marzo 2024:</t>
    </r>
    <r>
      <rPr>
        <sz val="10"/>
        <rFont val="Arial"/>
        <family val="2"/>
      </rPr>
      <t xml:space="preserve"> Publicado el 30 de abril de 2024.
Por lo anterior, esta Oficina evidencia que, para el periodo objeto de seguimiento, la actividad se cumplió frente a la meta y dentro del tiempo establecido; y continua en ejecución. Por lo anterior, esta Oficina evidencia que, para el periodo objeto de seguimiento, la actividad se cumplió frente a la meta y dentro del tiempo establecido; y continua en ejecución. Sin embargo, se recomienda validar la pertinencia de la actividad dado que es igual a la número 1.15 o unificar la acción en una sola actividad.</t>
    </r>
  </si>
  <si>
    <r>
      <rPr>
        <b/>
        <sz val="10"/>
        <rFont val="Arial"/>
        <family val="2"/>
      </rPr>
      <t>Seguimiento OCI 10-05-2024:</t>
    </r>
    <r>
      <rPr>
        <sz val="10"/>
        <rFont val="Arial"/>
        <family val="2"/>
      </rPr>
      <t xml:space="preserve">
La Oficina de Control Interno evidenció que, si bien la Dirección Jurídica y Contractual emitió el memorando </t>
    </r>
    <r>
      <rPr>
        <b/>
        <sz val="10"/>
        <rFont val="Arial"/>
        <family val="2"/>
      </rPr>
      <t>3-2024-14908</t>
    </r>
    <r>
      <rPr>
        <sz val="10"/>
        <rFont val="Arial"/>
        <family val="2"/>
      </rPr>
      <t xml:space="preserve">, con asunto </t>
    </r>
    <r>
      <rPr>
        <b/>
        <i/>
        <sz val="10"/>
        <rFont val="Arial"/>
        <family val="2"/>
      </rPr>
      <t>"Socialización del Manual de Contratación, Supervisión e Interventoría e Instructivo de  Supervisores de Contratos y  reiteración de Publicación en la Plataforma SECOP II"</t>
    </r>
    <r>
      <rPr>
        <sz val="10"/>
        <rFont val="Arial"/>
        <family val="2"/>
      </rPr>
      <t>; el mismo fue remitido fuera de los tiempos establecidos, con fecha de remisión 01 de mayo de 2024; pesé a que el mismo no tuvo ninguna actualización para la presente vigencia.
Por lo anterior, esta Oficina concluye que, para el periodo objeto de seguimiento, la actividad se cumplió frente a la meta pero por fuera de los tiempos establecidos; y continua en ejecución.</t>
    </r>
  </si>
  <si>
    <t>Se observa evidencia de la realización de 2 mock ups para el rediseño de la página WEB de la entidad.</t>
  </si>
  <si>
    <r>
      <rPr>
        <b/>
        <sz val="10"/>
        <rFont val="Arial"/>
        <family val="2"/>
      </rPr>
      <t>Seguimiento OCI 10-05-2024:</t>
    </r>
    <r>
      <rPr>
        <sz val="10"/>
        <rFont val="Arial"/>
        <family val="2"/>
      </rPr>
      <t xml:space="preserve">
Si bien la Oficina Asesora de Comunicaciones allega como soportes dos (2) actas de reuniones celebradas con la DTSI el 20 y 27 de marzo de 2024, sobre las mismas no se identifica con claridad que se aborde el seguimiento de mejoras en los criterios diferenciables de accesibilidad en la página web de la entidad, por lo que se recomienda, que en las actas de reuniones sostenidas se especifique con más detalle, el tema y los contenidos celebrados en la sesión.
Por lo anterior, esta Oficina evidencia que, para el periodo objeto de seguimiento, la actividad se cumplió frente a la meta y dentro del tiempo establecido; y continua en ejecución.</t>
    </r>
  </si>
  <si>
    <r>
      <rPr>
        <b/>
        <sz val="10"/>
        <rFont val="Arial"/>
        <family val="2"/>
      </rPr>
      <t>Seguimiento OCI 10-05-2024:</t>
    </r>
    <r>
      <rPr>
        <sz val="10"/>
        <rFont val="Arial"/>
        <family val="2"/>
      </rPr>
      <t xml:space="preserve">
La OCI evidenció que, en el mes de enero del presente, la OAP realizó la actualización en la página web del botón participa en la sección de  </t>
    </r>
    <r>
      <rPr>
        <b/>
        <i/>
        <sz val="10"/>
        <rFont val="Arial"/>
        <family val="2"/>
      </rPr>
      <t>"Participación para el diagnóstico de necesidades e identificación de problemas"</t>
    </r>
    <r>
      <rPr>
        <sz val="10"/>
        <rFont val="Arial"/>
        <family val="2"/>
      </rPr>
      <t xml:space="preserve">, bajo los documentos </t>
    </r>
    <r>
      <rPr>
        <b/>
        <i/>
        <sz val="10"/>
        <rFont val="Arial"/>
        <family val="2"/>
      </rPr>
      <t xml:space="preserve">"Aportes para la construcción del Programa de Transparencia y Ética Pública de la Vigencias 2024" </t>
    </r>
    <r>
      <rPr>
        <sz val="10"/>
        <rFont val="Arial"/>
        <family val="2"/>
      </rPr>
      <t>y</t>
    </r>
    <r>
      <rPr>
        <b/>
        <i/>
        <sz val="10"/>
        <rFont val="Arial"/>
        <family val="2"/>
      </rPr>
      <t xml:space="preserve"> "Plan de acción de la SDSCJ para la vigencia 2024".</t>
    </r>
    <r>
      <rPr>
        <i/>
        <sz val="10"/>
        <rFont val="Arial"/>
        <family val="2"/>
      </rPr>
      <t xml:space="preserve"> </t>
    </r>
    <r>
      <rPr>
        <sz val="10"/>
        <rFont val="Arial"/>
        <family val="2"/>
      </rPr>
      <t xml:space="preserve">
Por lo anterior, esta Oficina evidencia que, para el periodo objeto de seguimiento, la actividad se cumplió frente a la meta y dentro del tiempo establecido; y continua en ejecución.</t>
    </r>
  </si>
  <si>
    <r>
      <rPr>
        <b/>
        <sz val="10"/>
        <rFont val="Arial"/>
        <family val="2"/>
      </rPr>
      <t>Seguimiento OCI 10-05-2024:</t>
    </r>
    <r>
      <rPr>
        <sz val="10"/>
        <rFont val="Arial"/>
        <family val="2"/>
      </rPr>
      <t xml:space="preserve">
Esta oficina evidenció que el 22 de abril de 2024 desde la SDSCJ  se llevó a cabo el Facebook Live de </t>
    </r>
    <r>
      <rPr>
        <b/>
        <i/>
        <sz val="10"/>
        <rFont val="Arial"/>
        <family val="2"/>
      </rPr>
      <t>Dialogo Ciudadano "Convivencia para la vida"</t>
    </r>
    <r>
      <rPr>
        <sz val="10"/>
        <rFont val="Arial"/>
        <family val="2"/>
      </rPr>
      <t>.
Por lo anterior, esta Oficina evidencia que, para el periodo objeto de seguimiento, la actividad se cumplió frente a la meta y dentro del tiempo establecido; y continua en ejecución.</t>
    </r>
  </si>
  <si>
    <r>
      <rPr>
        <b/>
        <sz val="10"/>
        <rFont val="Arial"/>
        <family val="2"/>
      </rPr>
      <t>Seguimiento OCI 10-05-2024:</t>
    </r>
    <r>
      <rPr>
        <sz val="10"/>
        <rFont val="Arial"/>
        <family val="2"/>
      </rPr>
      <t xml:space="preserve">
La OCI evidenció que, desde la OAP se llevó a cabo la </t>
    </r>
    <r>
      <rPr>
        <b/>
        <i/>
        <sz val="10"/>
        <rFont val="Arial"/>
        <family val="2"/>
      </rPr>
      <t>Autoevaluación Rendición de cuentas 2023 Secretaría Distrital de Seguridad, Convivencia y Justicia</t>
    </r>
    <r>
      <rPr>
        <sz val="10"/>
        <rFont val="Arial"/>
        <family val="2"/>
      </rPr>
      <t xml:space="preserve"> a través de un formulario en línea.
La misma fue publicada como Anexo 1. del Informe </t>
    </r>
    <r>
      <rPr>
        <b/>
        <i/>
        <sz val="10"/>
        <rFont val="Arial"/>
        <family val="2"/>
      </rPr>
      <t>Estrategias de Rendición de Cuentas 2024,</t>
    </r>
    <r>
      <rPr>
        <sz val="10"/>
        <rFont val="Arial"/>
        <family val="2"/>
      </rPr>
      <t xml:space="preserve"> publicado en la página web de la entidad el 30 de abril del presente año. 
</t>
    </r>
    <r>
      <rPr>
        <b/>
        <sz val="10"/>
        <rFont val="Arial"/>
        <family val="2"/>
      </rPr>
      <t>Link:
https://scj.gov.co/es/transparencia/planeacion/pol%C3%ADticas-lineamientos-y-manuales/estrategia-rendici%C3%B3n-cuentas-2024</t>
    </r>
    <r>
      <rPr>
        <sz val="10"/>
        <rFont val="Arial"/>
        <family val="2"/>
      </rPr>
      <t xml:space="preserve">
Por lo anterior, esta Oficina evidencia que, para el periodo objeto de seguimiento, la actividad se cumplió al 100% y dentro del tiempo establecido. </t>
    </r>
  </si>
  <si>
    <r>
      <rPr>
        <b/>
        <sz val="10"/>
        <rFont val="Arial"/>
        <family val="2"/>
      </rPr>
      <t>Seguimiento OCI 10-05-2024:</t>
    </r>
    <r>
      <rPr>
        <sz val="10"/>
        <rFont val="Arial"/>
        <family val="2"/>
      </rPr>
      <t xml:space="preserve">
La OCI evidenció que, en el mes de enero de 2024, a través de la sección </t>
    </r>
    <r>
      <rPr>
        <b/>
        <i/>
        <sz val="10"/>
        <rFont val="Arial"/>
        <family val="2"/>
      </rPr>
      <t xml:space="preserve">Rendición de cuentas -&gt; Consultas ciudadanas </t>
    </r>
    <r>
      <rPr>
        <sz val="10"/>
        <rFont val="Arial"/>
        <family val="2"/>
      </rPr>
      <t xml:space="preserve">de la página web de la entidad, se publicó el enlace </t>
    </r>
    <r>
      <rPr>
        <b/>
        <i/>
        <sz val="10"/>
        <rFont val="Arial"/>
        <family val="2"/>
      </rPr>
      <t>"Participa en la Construcción de nuestros Planes para el 2024"</t>
    </r>
    <r>
      <rPr>
        <sz val="10"/>
        <rFont val="Arial"/>
        <family val="2"/>
      </rPr>
      <t xml:space="preserve">
</t>
    </r>
    <r>
      <rPr>
        <b/>
        <sz val="10"/>
        <rFont val="Arial"/>
        <family val="2"/>
      </rPr>
      <t xml:space="preserve">
Link:</t>
    </r>
    <r>
      <rPr>
        <sz val="10"/>
        <rFont val="Arial"/>
        <family val="2"/>
      </rPr>
      <t xml:space="preserve">
</t>
    </r>
    <r>
      <rPr>
        <b/>
        <sz val="10"/>
        <rFont val="Arial"/>
        <family val="2"/>
      </rPr>
      <t>https://scj.gov.co/es/participa/consulta-ciudadana</t>
    </r>
    <r>
      <rPr>
        <sz val="10"/>
        <rFont val="Arial"/>
        <family val="2"/>
      </rPr>
      <t xml:space="preserve">
Por lo anterior, esta Oficina evidencia que, para el periodo objeto de seguimiento, la actividad se cumplió frente a la meta y dentro del tiempo establecido; y continua en ejecución.</t>
    </r>
  </si>
  <si>
    <r>
      <rPr>
        <b/>
        <sz val="10"/>
        <rFont val="Arial"/>
        <family val="2"/>
      </rPr>
      <t xml:space="preserve">Seguimiento OCI 10-05-2024: </t>
    </r>
    <r>
      <rPr>
        <sz val="10"/>
        <rFont val="Arial"/>
        <family val="2"/>
      </rPr>
      <t xml:space="preserve">
La actividad se programó para el mes de Septiembre de 2024.
Esta Oficina sugiere revisar la meta establecida, toda vez que la misma no es coherente con el indicador.</t>
    </r>
  </si>
  <si>
    <r>
      <rPr>
        <b/>
        <sz val="10"/>
        <rFont val="Arial"/>
        <family val="2"/>
      </rPr>
      <t xml:space="preserve">Seguimiento OCI 10-05-2024: </t>
    </r>
    <r>
      <rPr>
        <sz val="10"/>
        <rFont val="Arial"/>
        <family val="2"/>
      </rPr>
      <t xml:space="preserve">
A través de los soportes allegados, la Oficina de Control Interno evidenció que, se remitió el </t>
    </r>
    <r>
      <rPr>
        <b/>
        <i/>
        <sz val="10"/>
        <rFont val="Arial"/>
        <family val="2"/>
      </rPr>
      <t>Informe trimestral de Satisfacción Ciudadana en Canales: presencial, virtual y telefónico</t>
    </r>
    <r>
      <rPr>
        <sz val="10"/>
        <rFont val="Arial"/>
        <family val="2"/>
      </rPr>
      <t>. 
Por lo anterior, esta Oficina evidencia que, para el periodo objeto de seguimiento, la actividad se cumplió frente a la meta y dentro del tiempo establecido; y continua en ejecución.</t>
    </r>
  </si>
  <si>
    <r>
      <rPr>
        <b/>
        <sz val="10"/>
        <rFont val="Arial"/>
        <family val="2"/>
      </rPr>
      <t xml:space="preserve">Seguimiento OCI 10-05-2024: </t>
    </r>
    <r>
      <rPr>
        <sz val="10"/>
        <rFont val="Arial"/>
        <family val="2"/>
      </rPr>
      <t xml:space="preserve">
La Oficina de Control Interno evidenció que, el 29 de febrero de 2024 la OAP a través de la herramienta Teams, realizó la socialización de: </t>
    </r>
    <r>
      <rPr>
        <b/>
        <i/>
        <sz val="10"/>
        <rFont val="Arial"/>
        <family val="2"/>
      </rPr>
      <t>Política y/o guía de riesgos, mapa de riesgos (corrupción y gestión) y reportes.</t>
    </r>
    <r>
      <rPr>
        <sz val="10"/>
        <rFont val="Arial"/>
        <family val="2"/>
      </rPr>
      <t xml:space="preserve">
Por lo anterior, esta Oficina evidencia que, para el periodo objeto de seguimiento, la actividad se cumplió al 100% y dentro del tiempo establecido. </t>
    </r>
  </si>
  <si>
    <r>
      <rPr>
        <b/>
        <sz val="10"/>
        <rFont val="Arial"/>
        <family val="2"/>
      </rPr>
      <t xml:space="preserve">Seguimiento OCI 10-05-2024: </t>
    </r>
    <r>
      <rPr>
        <sz val="10"/>
        <rFont val="Arial"/>
        <family val="2"/>
      </rPr>
      <t xml:space="preserve">
Se evidenció que, la Oficina de Control Interno realizó y publicó el </t>
    </r>
    <r>
      <rPr>
        <b/>
        <i/>
        <sz val="10"/>
        <rFont val="Arial"/>
        <family val="2"/>
      </rPr>
      <t xml:space="preserve">Informe de Seguimiento Tercer Cuatrimestre Plan Anticorrupción y de Atención al Ciudadano 2023 V.5 y Mapa de Riesgos de Corrupción 2023.
</t>
    </r>
    <r>
      <rPr>
        <b/>
        <sz val="10"/>
        <rFont val="Arial"/>
        <family val="2"/>
      </rPr>
      <t xml:space="preserve">Link:
https://scj.gov.co/es/transparencia/planeacion-presupuesto-ingresos/informes-control-interno
</t>
    </r>
    <r>
      <rPr>
        <sz val="10"/>
        <rFont val="Arial"/>
        <family val="2"/>
      </rPr>
      <t xml:space="preserve">
Por lo anterior, esta Oficina evidencia que, para el periodo objeto de seguimiento, la actividad se cumplió frente a la meta y dentro del tiempo establecido; y continua en ejecución.
No obstante, se sugiere ajustar las fechas de acuerdo a lo establecido en los Estatutos de Anticorrupción que indican los 10 dias hábiles del mes de mayo y septiembre.</t>
    </r>
  </si>
  <si>
    <r>
      <rPr>
        <b/>
        <sz val="10"/>
        <rFont val="Arial"/>
        <family val="2"/>
      </rPr>
      <t>Seguimiento OCI 10-05-2024:</t>
    </r>
    <r>
      <rPr>
        <sz val="10"/>
        <rFont val="Arial"/>
        <family val="2"/>
      </rPr>
      <t xml:space="preserve">
La Oficina de Control Interno evidenció a través de la página web de la SDSCJ, la realización y publicación del Informe, a saber:
</t>
    </r>
    <r>
      <rPr>
        <b/>
        <sz val="10"/>
        <rFont val="Arial"/>
        <family val="2"/>
      </rPr>
      <t xml:space="preserve">- Informe mensual de Solicitudes de Acceso a la Información - Enero 2024: </t>
    </r>
    <r>
      <rPr>
        <sz val="10"/>
        <rFont val="Arial"/>
        <family val="2"/>
      </rPr>
      <t xml:space="preserve">Publicado el 27 de febrero de 2024.
</t>
    </r>
    <r>
      <rPr>
        <b/>
        <sz val="10"/>
        <rFont val="Arial"/>
        <family val="2"/>
      </rPr>
      <t>- Informe mensual de Solicitudes de Acceso a la Información - Febrero 2024:</t>
    </r>
    <r>
      <rPr>
        <sz val="10"/>
        <rFont val="Arial"/>
        <family val="2"/>
      </rPr>
      <t xml:space="preserve"> Publicado el 26 de marzo de 2024.
</t>
    </r>
    <r>
      <rPr>
        <b/>
        <sz val="10"/>
        <rFont val="Arial"/>
        <family val="2"/>
      </rPr>
      <t>- Informe mensual de Solicitudes de Acceso a la Información - Marzo 2024:</t>
    </r>
    <r>
      <rPr>
        <sz val="10"/>
        <rFont val="Arial"/>
        <family val="2"/>
      </rPr>
      <t xml:space="preserve"> Publicado el 29 de abril de 2024.
Por lo anterior, esta Oficina evidencia que, para el periodo objeto de seguimiento, la actividad se cumplió frente a la meta y dentro del tiempo establecido; y continua en ejecución. Sin embargo, se recomienda validar la pertinencia de la actividad dado que es igual a la número 1.15  o unificar la acción en una sola actividad.</t>
    </r>
  </si>
  <si>
    <r>
      <rPr>
        <b/>
        <sz val="10"/>
        <rFont val="Arial"/>
        <family val="2"/>
      </rPr>
      <t>Seguimiento OCI 10-05-2024:</t>
    </r>
    <r>
      <rPr>
        <sz val="10"/>
        <rFont val="Arial"/>
        <family val="2"/>
      </rPr>
      <t xml:space="preserve">
La OCI evidenció que, la Oficina Asesora de Comunicaciones realizó la publicación de las tres (3) piezas con información sobre servicios de la entidad con enfoque de género, a saber:
- </t>
    </r>
    <r>
      <rPr>
        <b/>
        <sz val="10"/>
        <rFont val="Arial"/>
        <family val="2"/>
      </rPr>
      <t xml:space="preserve">Enero de 2024: </t>
    </r>
    <r>
      <rPr>
        <sz val="10"/>
        <rFont val="Arial"/>
        <family val="2"/>
      </rPr>
      <t xml:space="preserve">Pieza de comunicación </t>
    </r>
    <r>
      <rPr>
        <b/>
        <i/>
        <sz val="10"/>
        <rFont val="Arial"/>
        <family val="2"/>
      </rPr>
      <t xml:space="preserve">“FACILITAMOS SU DENUNCIA” </t>
    </r>
    <r>
      <rPr>
        <sz val="10"/>
        <rFont val="Arial"/>
        <family val="2"/>
      </rPr>
      <t xml:space="preserve">con el fin de dar a conocer las diferentes líneas y servicios de atención a la mujer.
</t>
    </r>
    <r>
      <rPr>
        <b/>
        <sz val="10"/>
        <rFont val="Arial"/>
        <family val="2"/>
      </rPr>
      <t xml:space="preserve">- Febrero de 2024: </t>
    </r>
    <r>
      <rPr>
        <sz val="10"/>
        <rFont val="Arial"/>
        <family val="2"/>
      </rPr>
      <t xml:space="preserve">Pieza de comunicación </t>
    </r>
    <r>
      <rPr>
        <b/>
        <i/>
        <sz val="10"/>
        <rFont val="Arial"/>
        <family val="2"/>
      </rPr>
      <t>“¿Conoces algún caso o has sido víctima de violencia de genero?”</t>
    </r>
    <r>
      <rPr>
        <sz val="10"/>
        <rFont val="Arial"/>
        <family val="2"/>
      </rPr>
      <t xml:space="preserve"> con el fin de dar a conocer los diferentes puntos y líneas de atención a la mujer.
</t>
    </r>
    <r>
      <rPr>
        <b/>
        <sz val="10"/>
        <rFont val="Arial"/>
        <family val="2"/>
      </rPr>
      <t xml:space="preserve">- Marzo de 2024: </t>
    </r>
    <r>
      <rPr>
        <sz val="10"/>
        <rFont val="Arial"/>
        <family val="2"/>
      </rPr>
      <t xml:space="preserve">Pieza de comunicación </t>
    </r>
    <r>
      <rPr>
        <b/>
        <i/>
        <sz val="10"/>
        <rFont val="Arial"/>
        <family val="2"/>
      </rPr>
      <t>“BOGOTA 24 HORAS”</t>
    </r>
    <r>
      <rPr>
        <sz val="10"/>
        <rFont val="Arial"/>
        <family val="2"/>
      </rPr>
      <t xml:space="preserve"> con el fin de dar a conocer las diferentes líneas de emergencia y denuncia.
Por lo anterior, esta Oficina evidencia que, para el periodo objeto de seguimiento, la actividad se cumplió frente a la meta y dentro del tiempo establecido; y continua en ejecución. Sin embargo, se recomienda ajustar la fecha del mes de junio.</t>
    </r>
  </si>
  <si>
    <r>
      <rPr>
        <b/>
        <sz val="9"/>
        <color theme="1"/>
        <rFont val="Arial"/>
        <family val="2"/>
      </rPr>
      <t xml:space="preserve">Desde la Oficina de Control Interno se identificaron recomendaciones y oportunidades en términos de: </t>
    </r>
    <r>
      <rPr>
        <b/>
        <i/>
        <sz val="9"/>
        <color theme="1"/>
        <rFont val="Arial"/>
        <family val="2"/>
      </rPr>
      <t xml:space="preserve">diseño y unificación de actividades, programación de las actividades, oportunidad en el cumplimiento de las metas, soportes allegados como cumplimiento de la actividad -y evidencia de la fecha de elaboración y/o publicación de los mismos-; </t>
    </r>
    <r>
      <rPr>
        <b/>
        <sz val="9"/>
        <color theme="1"/>
        <rFont val="Arial"/>
        <family val="2"/>
      </rPr>
      <t xml:space="preserve">así:
</t>
    </r>
    <r>
      <rPr>
        <sz val="9"/>
        <color theme="1"/>
        <rFont val="Arial"/>
        <family val="2"/>
      </rPr>
      <t xml:space="preserve">
</t>
    </r>
    <r>
      <rPr>
        <b/>
        <sz val="9"/>
        <color theme="1"/>
        <rFont val="Arial"/>
        <family val="2"/>
      </rPr>
      <t>COMPONENTE 1. MECANISMOS PARA LA TRANSPARENCIA Y ACCESO A LA INFORMACIÓN:</t>
    </r>
    <r>
      <rPr>
        <sz val="9"/>
        <color theme="1"/>
        <rFont val="Arial"/>
        <family val="2"/>
      </rPr>
      <t xml:space="preserve">
- Revisar la estandarización y/o unificación de actividades que tienen que ver con la realización y/o publicación de Informes en la pagina web de la entidad, toda vez que, la actividad 1.1.5. define </t>
    </r>
    <r>
      <rPr>
        <b/>
        <i/>
        <sz val="9"/>
        <color theme="1"/>
        <rFont val="Arial"/>
        <family val="2"/>
      </rPr>
      <t>"Publicar a partir de febrero, en la página web de la SDSCJ (...) y Solicitudes de Acceso a la Información"</t>
    </r>
    <r>
      <rPr>
        <sz val="9"/>
        <color theme="1"/>
        <rFont val="Arial"/>
        <family val="2"/>
      </rPr>
      <t xml:space="preserve">, y la actividad 1.2.1 establece </t>
    </r>
    <r>
      <rPr>
        <b/>
        <i/>
        <sz val="9"/>
        <color theme="1"/>
        <rFont val="Arial"/>
        <family val="2"/>
      </rPr>
      <t xml:space="preserve">"Realizar informes mensuales de Solicitudes de Acceso a la Información, a partir del mes de febrero". </t>
    </r>
    <r>
      <rPr>
        <sz val="9"/>
        <color theme="1"/>
        <rFont val="Arial"/>
        <family val="2"/>
      </rPr>
      <t xml:space="preserve">Lo anterior teniendo en cuenta que, si la realización del Informe va a culminar en la publicación del mismo, estas actividades podrían unificarse.
- Revisar la redacción de la actividad 1.2.3, toda vez que, la misma no específica si se hace referencia a la elaboración del Informe o a la publicación del mismo.
- Si bien el componente tuvo una ejecución del 3,56 %, la actividad 1.2.4. </t>
    </r>
    <r>
      <rPr>
        <b/>
        <i/>
        <sz val="9"/>
        <color theme="1"/>
        <rFont val="Arial"/>
        <family val="2"/>
      </rPr>
      <t>"Socializar cuatrimestralmente el instructivo de supervisión de contratos, resaltando el deber de la publicación de la información contractual en el SECOP II, para dar cumplimiento a la Ley 1712 de 2014"</t>
    </r>
    <r>
      <rPr>
        <sz val="9"/>
        <color theme="1"/>
        <rFont val="Arial"/>
        <family val="2"/>
      </rPr>
      <t xml:space="preserve">, no se cumplió dentro de las fechas programadas.
</t>
    </r>
    <r>
      <rPr>
        <b/>
        <sz val="9"/>
        <color theme="1"/>
        <rFont val="Arial"/>
        <family val="2"/>
      </rPr>
      <t>COMPONENTE 5. APERTURA DE INFORMACIÓN Y DATOS ABIERTOS:</t>
    </r>
    <r>
      <rPr>
        <sz val="9"/>
        <color theme="1"/>
        <rFont val="Arial"/>
        <family val="2"/>
      </rPr>
      <t xml:space="preserve">
- Si bien la actividad 5.1.2. </t>
    </r>
    <r>
      <rPr>
        <b/>
        <i/>
        <sz val="9"/>
        <color theme="1"/>
        <rFont val="Arial"/>
        <family val="2"/>
      </rPr>
      <t>"Actualizar  y publicar datos abiertos en la plataforma distrital"</t>
    </r>
    <r>
      <rPr>
        <sz val="9"/>
        <color theme="1"/>
        <rFont val="Arial"/>
        <family val="2"/>
      </rPr>
      <t xml:space="preserve"> reportó avance en la ejecución, sobre la misma no se allegaron los respectivos soportes que dieran cuenta del cumplimiento ni ejecución de la misma dentro de los términos establecidos.
- La actividad 5.2.1. </t>
    </r>
    <r>
      <rPr>
        <b/>
        <i/>
        <sz val="9"/>
        <color theme="1"/>
        <rFont val="Arial"/>
        <family val="2"/>
      </rPr>
      <t>"Elaborar y publicar el informe trimestral, de gestión de la entidad, en lenguaje claro y comprensible"</t>
    </r>
    <r>
      <rPr>
        <sz val="9"/>
        <color theme="1"/>
        <rFont val="Arial"/>
        <family val="2"/>
      </rPr>
      <t xml:space="preserve">, no reportó avance y por ende cumplimiento dentro de las fechas programadas.
</t>
    </r>
    <r>
      <rPr>
        <b/>
        <sz val="9"/>
        <color theme="1"/>
        <rFont val="Arial"/>
        <family val="2"/>
      </rPr>
      <t xml:space="preserve">COMPONENTE 7. PROMOCIÓN DE LA INTEGRIDAD Y LA ÉTICA PÚBLICA:
- </t>
    </r>
    <r>
      <rPr>
        <sz val="9"/>
        <color theme="1"/>
        <rFont val="Arial"/>
        <family val="2"/>
      </rPr>
      <t xml:space="preserve">Se recomienda revisar la redacción de la meta/producto de la actividad 7.5.2. que define </t>
    </r>
    <r>
      <rPr>
        <b/>
        <i/>
        <sz val="9"/>
        <color theme="1"/>
        <rFont val="Arial"/>
        <family val="2"/>
      </rPr>
      <t>"Doces (12 publicaciones (una mensual) Trimestralmente 3"</t>
    </r>
    <r>
      <rPr>
        <sz val="9"/>
        <color theme="1"/>
        <rFont val="Arial"/>
        <family val="2"/>
      </rPr>
      <t xml:space="preserve">, toda vez que, no es claro si el seguimiento a la meta se va a realizar de manera mensual, o el cumplimiento a la misma se conceptúa con los soportes allegados trimestralmente.
</t>
    </r>
    <r>
      <rPr>
        <b/>
        <sz val="9"/>
        <color theme="1"/>
        <rFont val="Arial"/>
        <family val="2"/>
      </rPr>
      <t>COMPONENTE 8. GESTIÓN DE RIESGOS DE CORRUPCIÓN - MAPAS DE RIESGO:
-</t>
    </r>
    <r>
      <rPr>
        <sz val="9"/>
        <color theme="1"/>
        <rFont val="Arial"/>
        <family val="2"/>
      </rPr>
      <t xml:space="preserve"> Revisar las tres (3) actividades que hacen parte del subcomponente </t>
    </r>
    <r>
      <rPr>
        <b/>
        <i/>
        <sz val="9"/>
        <color theme="1"/>
        <rFont val="Arial"/>
        <family val="2"/>
      </rPr>
      <t>8.4. Monitoreo y revisión</t>
    </r>
    <r>
      <rPr>
        <sz val="9"/>
        <color theme="1"/>
        <rFont val="Arial"/>
        <family val="2"/>
      </rPr>
      <t xml:space="preserve">, toda vez que, la actividad 8.4.3. </t>
    </r>
    <r>
      <rPr>
        <b/>
        <i/>
        <sz val="9"/>
        <color theme="1"/>
        <rFont val="Arial"/>
        <family val="2"/>
      </rPr>
      <t>"Realizar el seguimiento al mapa de riesgos de corrupción y publicar el informe respectivo, de acuerdo con lo establecido en la normatividad vigente"</t>
    </r>
    <r>
      <rPr>
        <sz val="9"/>
        <color theme="1"/>
        <rFont val="Arial"/>
        <family val="2"/>
      </rPr>
      <t>, consolida lo establecido en las actividades 8.4.1 y 8.4.2.
Por ultimo, la Oficina de Control Interno sugiere a la primera y segunda línea de defensa, que la descripción del reporte y/o seguimiento realizado sea mas específico, y en el se relacionen fechas, enlaces y un nivel de detalle mas claro de la ejecución realizada en el periodo.
De igual forma, se recomienda a la Segunda Línea de Defensa que dentro del monitoreo a efectuar, se verifique que para aquellas actividades cuyo soporte sea la entrega de un informe, en el mismo se pueda evidenciar la fecha de elaboración y/o publicación del mismo, a fin de poder conceptuar el cumplimiento de la actividad dentro de los tiempos establecidos.
Asimismo, esta Oficina recomienda revisar aquellas actividades, cuyas fechas de programación hacen referencia al 31 de abril o 31 de Junio de 2024, lo anterior teniendo en cuenta que, los meses objeto de seguimiento solo cuentan con 30 días.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</si>
</sst>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36" x14ac:knownFonts="1">
    <font>
      <sz val="11"/>
      <color theme="1"/>
      <name val="Calibri"/>
      <family val="2"/>
      <scheme val="minor"/>
    </font>
    <font>
      <u/>
      <sz val="11"/>
      <color theme="10"/>
      <name val="Calibri"/>
      <family val="2"/>
      <scheme val="minor"/>
    </font>
    <font>
      <b/>
      <sz val="11"/>
      <color theme="1"/>
      <name val="Calibri"/>
      <family val="2"/>
      <scheme val="minor"/>
    </font>
    <font>
      <sz val="11"/>
      <color theme="1"/>
      <name val="Arial"/>
      <family val="2"/>
    </font>
    <font>
      <b/>
      <sz val="11"/>
      <color theme="1"/>
      <name val="Arial"/>
      <family val="2"/>
    </font>
    <font>
      <sz val="12"/>
      <color theme="1"/>
      <name val="Arial"/>
      <family val="2"/>
    </font>
    <font>
      <b/>
      <sz val="12"/>
      <color theme="1"/>
      <name val="Arial"/>
      <family val="2"/>
    </font>
    <font>
      <sz val="11"/>
      <color theme="1"/>
      <name val="Calibri"/>
      <family val="2"/>
      <scheme val="minor"/>
    </font>
    <font>
      <sz val="10"/>
      <color theme="1"/>
      <name val="Arial"/>
      <family val="2"/>
    </font>
    <font>
      <b/>
      <sz val="10"/>
      <color theme="1"/>
      <name val="Arial"/>
      <family val="2"/>
    </font>
    <font>
      <b/>
      <sz val="10"/>
      <color theme="0"/>
      <name val="Arial"/>
      <family val="2"/>
    </font>
    <font>
      <b/>
      <sz val="10"/>
      <color rgb="FFFF0000"/>
      <name val="Arial"/>
      <family val="2"/>
    </font>
    <font>
      <sz val="10"/>
      <name val="Arial"/>
      <family val="2"/>
    </font>
    <font>
      <b/>
      <sz val="10"/>
      <name val="Arial"/>
      <family val="2"/>
    </font>
    <font>
      <sz val="10"/>
      <color rgb="FF000000"/>
      <name val="Arial"/>
      <family val="2"/>
    </font>
    <font>
      <b/>
      <sz val="9"/>
      <color indexed="81"/>
      <name val="Tahoma"/>
      <family val="2"/>
    </font>
    <font>
      <sz val="9"/>
      <color indexed="81"/>
      <name val="Tahoma"/>
      <family val="2"/>
    </font>
    <font>
      <b/>
      <sz val="9"/>
      <color rgb="FF000000"/>
      <name val="Tahoma"/>
      <family val="2"/>
    </font>
    <font>
      <sz val="9"/>
      <color rgb="FF000000"/>
      <name val="Tahoma"/>
      <family val="2"/>
    </font>
    <font>
      <sz val="10"/>
      <color rgb="FFFF0000"/>
      <name val="Arial"/>
      <family val="2"/>
    </font>
    <font>
      <i/>
      <sz val="10"/>
      <name val="Arial"/>
      <family val="2"/>
    </font>
    <font>
      <b/>
      <i/>
      <sz val="10"/>
      <name val="Arial"/>
      <family val="2"/>
    </font>
    <font>
      <b/>
      <sz val="10"/>
      <color rgb="FF00B050"/>
      <name val="Arial"/>
      <family val="2"/>
    </font>
    <font>
      <sz val="11"/>
      <color rgb="FF000000"/>
      <name val="Arial"/>
      <family val="2"/>
    </font>
    <font>
      <sz val="11"/>
      <name val="Arial"/>
      <family val="2"/>
    </font>
    <font>
      <b/>
      <sz val="11"/>
      <color rgb="FF000000"/>
      <name val="Arial"/>
      <family val="2"/>
    </font>
    <font>
      <b/>
      <sz val="11"/>
      <color theme="0"/>
      <name val="Arial"/>
      <family val="2"/>
    </font>
    <font>
      <b/>
      <sz val="11"/>
      <color rgb="FFFF0000"/>
      <name val="Arial"/>
      <family val="2"/>
    </font>
    <font>
      <b/>
      <sz val="11"/>
      <name val="Arial"/>
      <family val="2"/>
    </font>
    <font>
      <sz val="11"/>
      <color theme="5"/>
      <name val="Arial"/>
      <family val="2"/>
    </font>
    <font>
      <sz val="9"/>
      <color theme="1"/>
      <name val="Arial"/>
      <family val="2"/>
    </font>
    <font>
      <sz val="9"/>
      <name val="Arial"/>
      <family val="2"/>
    </font>
    <font>
      <b/>
      <sz val="9"/>
      <color theme="0"/>
      <name val="Arial"/>
      <family val="2"/>
    </font>
    <font>
      <b/>
      <sz val="9"/>
      <color theme="1"/>
      <name val="Arial"/>
      <family val="2"/>
    </font>
    <font>
      <b/>
      <i/>
      <sz val="9"/>
      <color theme="1"/>
      <name val="Arial"/>
      <family val="2"/>
    </font>
    <font>
      <b/>
      <i/>
      <sz val="10"/>
      <color rgb="FFFF0000"/>
      <name val="Arial"/>
      <family val="2"/>
    </font>
  </fonts>
  <fills count="28">
    <fill>
      <patternFill patternType="none"/>
    </fill>
    <fill>
      <patternFill patternType="gray125"/>
    </fill>
    <fill>
      <patternFill patternType="solid">
        <fgColor rgb="FFFFFFFF"/>
        <bgColor rgb="FF000000"/>
      </patternFill>
    </fill>
    <fill>
      <patternFill patternType="solid">
        <fgColor theme="0" tint="-0.249977111117893"/>
        <bgColor indexed="64"/>
      </patternFill>
    </fill>
    <fill>
      <patternFill patternType="solid">
        <fgColor theme="0" tint="-0.249977111117893"/>
        <bgColor rgb="FF000000"/>
      </patternFill>
    </fill>
    <fill>
      <patternFill patternType="solid">
        <fgColor theme="0"/>
        <bgColor indexed="64"/>
      </patternFill>
    </fill>
    <fill>
      <patternFill patternType="solid">
        <fgColor rgb="FFFFFFFF"/>
        <bgColor indexed="64"/>
      </patternFill>
    </fill>
    <fill>
      <patternFill patternType="solid">
        <fgColor theme="2"/>
        <bgColor indexed="64"/>
      </patternFill>
    </fill>
    <fill>
      <patternFill patternType="solid">
        <fgColor rgb="FF00B050"/>
        <bgColor indexed="64"/>
      </patternFill>
    </fill>
    <fill>
      <patternFill patternType="solid">
        <fgColor theme="6" tint="-0.499984740745262"/>
        <bgColor rgb="FFFFFFCC"/>
      </patternFill>
    </fill>
    <fill>
      <patternFill patternType="solid">
        <fgColor theme="2" tint="-0.749992370372631"/>
        <bgColor rgb="FFFFFFCC"/>
      </patternFill>
    </fill>
    <fill>
      <patternFill patternType="solid">
        <fgColor theme="0" tint="-0.14999847407452621"/>
        <bgColor indexed="64"/>
      </patternFill>
    </fill>
    <fill>
      <patternFill patternType="solid">
        <fgColor theme="0" tint="-0.14999847407452621"/>
        <bgColor rgb="FFFFFFCC"/>
      </patternFill>
    </fill>
    <fill>
      <patternFill patternType="solid">
        <fgColor theme="2" tint="-0.89999084444715716"/>
        <bgColor indexed="64"/>
      </patternFill>
    </fill>
    <fill>
      <patternFill patternType="solid">
        <fgColor theme="2" tint="-9.9978637043366805E-2"/>
        <bgColor rgb="FFFFFFCC"/>
      </patternFill>
    </fill>
    <fill>
      <patternFill patternType="solid">
        <fgColor theme="0" tint="-0.249977111117893"/>
        <bgColor rgb="FFFFFFCC"/>
      </patternFill>
    </fill>
    <fill>
      <patternFill patternType="solid">
        <fgColor theme="6" tint="0.59999389629810485"/>
        <bgColor rgb="FFFFFFCC"/>
      </patternFill>
    </fill>
    <fill>
      <patternFill patternType="solid">
        <fgColor theme="6" tint="0.59999389629810485"/>
        <bgColor indexed="64"/>
      </patternFill>
    </fill>
    <fill>
      <patternFill patternType="solid">
        <fgColor theme="0" tint="-0.499984740745262"/>
        <bgColor indexed="64"/>
      </patternFill>
    </fill>
    <fill>
      <patternFill patternType="solid">
        <fgColor theme="0"/>
        <bgColor rgb="FF000000"/>
      </patternFill>
    </fill>
    <fill>
      <patternFill patternType="solid">
        <fgColor theme="4" tint="-0.249977111117893"/>
        <bgColor indexed="64"/>
      </patternFill>
    </fill>
    <fill>
      <patternFill patternType="solid">
        <fgColor theme="4" tint="-0.249977111117893"/>
        <bgColor rgb="FFFFFFCC"/>
      </patternFill>
    </fill>
    <fill>
      <patternFill patternType="solid">
        <fgColor theme="9" tint="0.59999389629810485"/>
        <bgColor indexed="64"/>
      </patternFill>
    </fill>
    <fill>
      <patternFill patternType="solid">
        <fgColor rgb="FFC21065"/>
        <bgColor indexed="64"/>
      </patternFill>
    </fill>
    <fill>
      <patternFill patternType="solid">
        <fgColor rgb="FFF369AB"/>
        <bgColor indexed="64"/>
      </patternFill>
    </fill>
    <fill>
      <patternFill patternType="solid">
        <fgColor theme="4"/>
        <bgColor indexed="64"/>
      </patternFill>
    </fill>
    <fill>
      <patternFill patternType="solid">
        <fgColor rgb="FFFFC000"/>
        <bgColor indexed="64"/>
      </patternFill>
    </fill>
    <fill>
      <patternFill patternType="solid">
        <fgColor theme="7"/>
        <bgColor indexed="64"/>
      </patternFill>
    </fill>
  </fills>
  <borders count="100">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rgb="FF000000"/>
      </left>
      <right style="medium">
        <color rgb="FF000000"/>
      </right>
      <top style="medium">
        <color rgb="FF000000"/>
      </top>
      <bottom style="medium">
        <color rgb="FF000000"/>
      </bottom>
      <diagonal/>
    </border>
    <border>
      <left/>
      <right/>
      <top style="medium">
        <color indexed="64"/>
      </top>
      <bottom/>
      <diagonal/>
    </border>
    <border>
      <left style="medium">
        <color rgb="FF000000"/>
      </left>
      <right/>
      <top style="medium">
        <color rgb="FF000000"/>
      </top>
      <bottom style="medium">
        <color rgb="FF000000"/>
      </bottom>
      <diagonal/>
    </border>
    <border>
      <left style="medium">
        <color rgb="FF000000"/>
      </left>
      <right/>
      <top style="medium">
        <color indexed="64"/>
      </top>
      <bottom/>
      <diagonal/>
    </border>
    <border>
      <left/>
      <right/>
      <top style="medium">
        <color rgb="FF000000"/>
      </top>
      <bottom style="medium">
        <color rgb="FF000000"/>
      </bottom>
      <diagonal/>
    </border>
    <border>
      <left style="medium">
        <color indexed="64"/>
      </left>
      <right style="medium">
        <color indexed="64"/>
      </right>
      <top/>
      <bottom style="medium">
        <color rgb="FF000000"/>
      </bottom>
      <diagonal/>
    </border>
    <border>
      <left style="thin">
        <color indexed="64"/>
      </left>
      <right style="thin">
        <color indexed="64"/>
      </right>
      <top style="thin">
        <color indexed="64"/>
      </top>
      <bottom style="medium">
        <color rgb="FF000000"/>
      </bottom>
      <diagonal/>
    </border>
    <border>
      <left style="medium">
        <color rgb="FF000000"/>
      </left>
      <right/>
      <top style="medium">
        <color rgb="FF000000"/>
      </top>
      <bottom/>
      <diagonal/>
    </border>
    <border>
      <left/>
      <right/>
      <top style="medium">
        <color rgb="FF000000"/>
      </top>
      <bottom/>
      <diagonal/>
    </border>
    <border>
      <left/>
      <right/>
      <top/>
      <bottom style="medium">
        <color rgb="FF000000"/>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bottom style="medium">
        <color indexed="64"/>
      </bottom>
      <diagonal/>
    </border>
    <border>
      <left style="medium">
        <color indexed="64"/>
      </left>
      <right style="medium">
        <color indexed="64"/>
      </right>
      <top style="medium">
        <color rgb="FF000000"/>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rgb="FF000000"/>
      </top>
      <bottom/>
      <diagonal/>
    </border>
    <border>
      <left style="medium">
        <color rgb="FF000000"/>
      </left>
      <right style="medium">
        <color indexed="64"/>
      </right>
      <top style="medium">
        <color rgb="FF000000"/>
      </top>
      <bottom/>
      <diagonal/>
    </border>
    <border>
      <left style="medium">
        <color indexed="64"/>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rgb="FF000000"/>
      </top>
      <bottom style="medium">
        <color rgb="FF000000"/>
      </bottom>
      <diagonal/>
    </border>
    <border>
      <left style="thin">
        <color indexed="64"/>
      </left>
      <right/>
      <top style="thin">
        <color indexed="64"/>
      </top>
      <bottom style="thin">
        <color indexed="64"/>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rgb="FF000000"/>
      </left>
      <right style="medium">
        <color rgb="FF000000"/>
      </right>
      <top style="medium">
        <color rgb="FF000000"/>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rgb="FF000000"/>
      </top>
      <bottom style="medium">
        <color rgb="FF000000"/>
      </bottom>
      <diagonal/>
    </border>
    <border>
      <left style="thin">
        <color indexed="64"/>
      </left>
      <right style="thin">
        <color indexed="64"/>
      </right>
      <top/>
      <bottom/>
      <diagonal/>
    </border>
    <border>
      <left style="thin">
        <color indexed="64"/>
      </left>
      <right style="thin">
        <color indexed="64"/>
      </right>
      <top style="thin">
        <color rgb="FF000000"/>
      </top>
      <bottom style="thin">
        <color indexed="64"/>
      </bottom>
      <diagonal/>
    </border>
    <border>
      <left style="medium">
        <color indexed="64"/>
      </left>
      <right/>
      <top style="thin">
        <color rgb="FF000000"/>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medium">
        <color rgb="FF000000"/>
      </left>
      <right style="medium">
        <color rgb="FF000000"/>
      </right>
      <top/>
      <bottom/>
      <diagonal/>
    </border>
    <border>
      <left style="thin">
        <color rgb="FF000000"/>
      </left>
      <right style="thin">
        <color rgb="FF000000"/>
      </right>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bottom style="thin">
        <color rgb="FF000000"/>
      </bottom>
      <diagonal/>
    </border>
    <border>
      <left style="thin">
        <color rgb="FF000000"/>
      </left>
      <right style="thin">
        <color rgb="FF000000"/>
      </right>
      <top style="thin">
        <color rgb="FF000000"/>
      </top>
      <bottom style="thin">
        <color indexed="64"/>
      </bottom>
      <diagonal/>
    </border>
    <border>
      <left style="thin">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rgb="FF000000"/>
      </top>
      <bottom/>
      <diagonal/>
    </border>
    <border>
      <left/>
      <right style="thin">
        <color indexed="64"/>
      </right>
      <top/>
      <bottom style="medium">
        <color indexed="64"/>
      </bottom>
      <diagonal/>
    </border>
    <border>
      <left style="medium">
        <color rgb="FF000000"/>
      </left>
      <right/>
      <top/>
      <bottom style="medium">
        <color rgb="FF000000"/>
      </bottom>
      <diagonal/>
    </border>
    <border>
      <left style="medium">
        <color indexed="64"/>
      </left>
      <right style="thin">
        <color indexed="64"/>
      </right>
      <top/>
      <bottom style="thin">
        <color indexed="64"/>
      </bottom>
      <diagonal/>
    </border>
    <border>
      <left style="medium">
        <color indexed="64"/>
      </left>
      <right style="thin">
        <color indexed="64"/>
      </right>
      <top style="thin">
        <color rgb="FF000000"/>
      </top>
      <bottom style="medium">
        <color indexed="64"/>
      </bottom>
      <diagonal/>
    </border>
    <border>
      <left style="thin">
        <color indexed="64"/>
      </left>
      <right style="thin">
        <color indexed="64"/>
      </right>
      <top style="thin">
        <color rgb="FF000000"/>
      </top>
      <bottom style="medium">
        <color indexed="64"/>
      </bottom>
      <diagonal/>
    </border>
    <border>
      <left style="medium">
        <color rgb="FF000000"/>
      </left>
      <right/>
      <top style="thin">
        <color indexed="64"/>
      </top>
      <bottom/>
      <diagonal/>
    </border>
    <border>
      <left style="medium">
        <color rgb="FF000000"/>
      </left>
      <right/>
      <top/>
      <bottom/>
      <diagonal/>
    </border>
    <border>
      <left style="medium">
        <color rgb="FF000000"/>
      </left>
      <right/>
      <top style="thin">
        <color rgb="FF000000"/>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rgb="FF000000"/>
      </top>
      <bottom/>
      <diagonal/>
    </border>
    <border>
      <left style="medium">
        <color indexed="64"/>
      </left>
      <right style="medium">
        <color indexed="64"/>
      </right>
      <top style="thin">
        <color rgb="FF000000"/>
      </top>
      <bottom/>
      <diagonal/>
    </border>
    <border>
      <left/>
      <right style="thin">
        <color indexed="64"/>
      </right>
      <top style="thin">
        <color rgb="FF000000"/>
      </top>
      <bottom style="thin">
        <color indexed="64"/>
      </bottom>
      <diagonal/>
    </border>
    <border>
      <left style="thin">
        <color indexed="64"/>
      </left>
      <right style="medium">
        <color indexed="64"/>
      </right>
      <top style="thin">
        <color rgb="FF000000"/>
      </top>
      <bottom style="thin">
        <color indexed="64"/>
      </bottom>
      <diagonal/>
    </border>
    <border>
      <left/>
      <right style="thin">
        <color indexed="64"/>
      </right>
      <top style="thin">
        <color indexed="64"/>
      </top>
      <bottom style="medium">
        <color rgb="FF000000"/>
      </bottom>
      <diagonal/>
    </border>
    <border>
      <left style="thin">
        <color indexed="64"/>
      </left>
      <right style="medium">
        <color indexed="64"/>
      </right>
      <top style="thin">
        <color indexed="64"/>
      </top>
      <bottom style="medium">
        <color rgb="FF000000"/>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rgb="FF000000"/>
      </left>
      <right style="thin">
        <color rgb="FF000000"/>
      </right>
      <top/>
      <bottom style="medium">
        <color rgb="FF000000"/>
      </bottom>
      <diagonal/>
    </border>
    <border>
      <left style="thin">
        <color indexed="64"/>
      </left>
      <right style="thin">
        <color indexed="64"/>
      </right>
      <top/>
      <bottom style="medium">
        <color rgb="FF000000"/>
      </bottom>
      <diagonal/>
    </border>
    <border>
      <left/>
      <right style="thin">
        <color indexed="64"/>
      </right>
      <top/>
      <bottom style="medium">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s>
  <cellStyleXfs count="3">
    <xf numFmtId="0" fontId="0" fillId="0" borderId="0"/>
    <xf numFmtId="0" fontId="1" fillId="0" borderId="0" applyNumberFormat="0" applyFill="0" applyBorder="0" applyAlignment="0" applyProtection="0"/>
    <xf numFmtId="9" fontId="7" fillId="0" borderId="0" applyFont="0" applyFill="0" applyBorder="0" applyAlignment="0" applyProtection="0"/>
  </cellStyleXfs>
  <cellXfs count="431">
    <xf numFmtId="0" fontId="0" fillId="0" borderId="0" xfId="0"/>
    <xf numFmtId="0" fontId="3" fillId="0" borderId="0" xfId="0" applyFont="1"/>
    <xf numFmtId="0" fontId="4" fillId="0" borderId="0" xfId="0" applyFont="1"/>
    <xf numFmtId="0" fontId="3" fillId="0" borderId="0" xfId="0" applyFont="1" applyAlignment="1">
      <alignment horizontal="left" wrapText="1"/>
    </xf>
    <xf numFmtId="0" fontId="3" fillId="0" borderId="0" xfId="0" applyFont="1" applyAlignment="1">
      <alignment horizontal="center" vertical="center" wrapText="1"/>
    </xf>
    <xf numFmtId="0" fontId="5" fillId="0" borderId="3" xfId="0" applyFont="1" applyBorder="1"/>
    <xf numFmtId="0" fontId="5" fillId="0" borderId="5" xfId="0" applyFont="1" applyBorder="1" applyAlignment="1">
      <alignment horizontal="right" wrapText="1"/>
    </xf>
    <xf numFmtId="0" fontId="3" fillId="0" borderId="39" xfId="0" applyFont="1" applyBorder="1"/>
    <xf numFmtId="0" fontId="3" fillId="0" borderId="40" xfId="0" applyFont="1" applyBorder="1"/>
    <xf numFmtId="0" fontId="4" fillId="3" borderId="39" xfId="0" applyFont="1" applyFill="1" applyBorder="1" applyAlignment="1">
      <alignment vertical="center"/>
    </xf>
    <xf numFmtId="0" fontId="4" fillId="3" borderId="0" xfId="0" applyFont="1" applyFill="1" applyAlignment="1">
      <alignment vertical="center"/>
    </xf>
    <xf numFmtId="0" fontId="6" fillId="0" borderId="4" xfId="0" applyFont="1" applyBorder="1" applyAlignment="1">
      <alignment horizontal="center" vertical="center" wrapText="1"/>
    </xf>
    <xf numFmtId="0" fontId="0" fillId="0" borderId="0" xfId="0" applyAlignment="1">
      <alignment horizontal="left"/>
    </xf>
    <xf numFmtId="0" fontId="2" fillId="4" borderId="1" xfId="0" applyFont="1" applyFill="1" applyBorder="1" applyAlignment="1">
      <alignment horizontal="center" vertical="center" wrapText="1"/>
    </xf>
    <xf numFmtId="0" fontId="6" fillId="0" borderId="26" xfId="0" applyFont="1" applyBorder="1" applyAlignment="1">
      <alignment horizontal="center" vertical="center" wrapText="1"/>
    </xf>
    <xf numFmtId="0" fontId="6" fillId="0" borderId="0" xfId="0" applyFont="1" applyAlignment="1">
      <alignment horizontal="center" vertical="center" wrapText="1"/>
    </xf>
    <xf numFmtId="0" fontId="4" fillId="3" borderId="43" xfId="0" applyFont="1" applyFill="1" applyBorder="1" applyAlignment="1">
      <alignment horizontal="center" vertical="center"/>
    </xf>
    <xf numFmtId="0" fontId="4" fillId="3" borderId="25" xfId="0" applyFont="1" applyFill="1" applyBorder="1" applyAlignment="1">
      <alignment horizontal="center" vertical="center"/>
    </xf>
    <xf numFmtId="0" fontId="4" fillId="3" borderId="2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4" fillId="3" borderId="33" xfId="0" applyFont="1" applyFill="1" applyBorder="1" applyAlignment="1">
      <alignment horizontal="center" vertical="center"/>
    </xf>
    <xf numFmtId="0" fontId="4" fillId="3" borderId="32" xfId="0" applyFont="1" applyFill="1" applyBorder="1" applyAlignment="1">
      <alignment horizontal="center" vertical="center"/>
    </xf>
    <xf numFmtId="0" fontId="4" fillId="3" borderId="38" xfId="0" applyFont="1" applyFill="1" applyBorder="1" applyAlignment="1">
      <alignment horizontal="center" vertical="center" wrapText="1"/>
    </xf>
    <xf numFmtId="0" fontId="3" fillId="0" borderId="0" xfId="0" applyFont="1" applyAlignment="1">
      <alignment horizontal="center" vertical="center"/>
    </xf>
    <xf numFmtId="0" fontId="4" fillId="3" borderId="24" xfId="0" applyFont="1" applyFill="1" applyBorder="1" applyAlignment="1">
      <alignment horizontal="center" vertical="center" wrapText="1"/>
    </xf>
    <xf numFmtId="0" fontId="4" fillId="3" borderId="54" xfId="0" applyFont="1" applyFill="1" applyBorder="1" applyAlignment="1">
      <alignment horizontal="center" vertical="center"/>
    </xf>
    <xf numFmtId="0" fontId="4" fillId="3" borderId="54" xfId="0" applyFont="1" applyFill="1" applyBorder="1" applyAlignment="1">
      <alignment horizontal="center" vertical="center" wrapText="1"/>
    </xf>
    <xf numFmtId="14" fontId="0" fillId="0" borderId="8" xfId="0" applyNumberFormat="1" applyBorder="1" applyAlignment="1">
      <alignment horizontal="center" vertical="center" wrapText="1"/>
    </xf>
    <xf numFmtId="0" fontId="0" fillId="0" borderId="8" xfId="0" applyBorder="1" applyAlignment="1">
      <alignment horizontal="center" vertical="center" wrapText="1"/>
    </xf>
    <xf numFmtId="0" fontId="4" fillId="3" borderId="43"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4" fillId="3" borderId="23" xfId="0" applyFont="1" applyFill="1" applyBorder="1" applyAlignment="1">
      <alignment horizontal="center" vertical="center" wrapText="1"/>
    </xf>
    <xf numFmtId="0" fontId="4" fillId="3" borderId="42" xfId="0" applyFont="1" applyFill="1" applyBorder="1" applyAlignment="1">
      <alignment horizontal="center" vertical="center"/>
    </xf>
    <xf numFmtId="9" fontId="3" fillId="0" borderId="24" xfId="0" applyNumberFormat="1" applyFont="1" applyBorder="1" applyAlignment="1">
      <alignment horizontal="center" vertical="center" wrapText="1"/>
    </xf>
    <xf numFmtId="9" fontId="3" fillId="0" borderId="83" xfId="0" applyNumberFormat="1" applyFont="1" applyBorder="1" applyAlignment="1">
      <alignment horizontal="center" vertical="center" wrapText="1"/>
    </xf>
    <xf numFmtId="9" fontId="6" fillId="3" borderId="25" xfId="0" applyNumberFormat="1" applyFont="1" applyFill="1" applyBorder="1" applyAlignment="1">
      <alignment horizontal="center" wrapText="1"/>
    </xf>
    <xf numFmtId="9" fontId="6" fillId="3" borderId="27" xfId="0" applyNumberFormat="1" applyFont="1" applyFill="1" applyBorder="1" applyAlignment="1">
      <alignment horizontal="center" wrapText="1"/>
    </xf>
    <xf numFmtId="0" fontId="9" fillId="7" borderId="8" xfId="0" applyFont="1" applyFill="1" applyBorder="1" applyAlignment="1">
      <alignment horizontal="center" vertical="center"/>
    </xf>
    <xf numFmtId="0" fontId="8" fillId="0" borderId="8" xfId="0" applyFont="1" applyBorder="1" applyAlignment="1">
      <alignment horizontal="center" vertical="center"/>
    </xf>
    <xf numFmtId="0" fontId="8" fillId="0" borderId="8" xfId="0" applyFont="1" applyBorder="1" applyAlignment="1">
      <alignment horizontal="center" vertical="center" wrapText="1"/>
    </xf>
    <xf numFmtId="10" fontId="0" fillId="0" borderId="8" xfId="2" applyNumberFormat="1" applyFont="1" applyBorder="1" applyAlignment="1">
      <alignment horizontal="center" vertical="center"/>
    </xf>
    <xf numFmtId="0" fontId="12" fillId="0" borderId="8" xfId="0" applyFont="1" applyBorder="1" applyAlignment="1">
      <alignment horizontal="center" vertical="center"/>
    </xf>
    <xf numFmtId="0" fontId="13" fillId="0" borderId="8" xfId="0" applyFont="1" applyBorder="1" applyAlignment="1">
      <alignment horizontal="center" vertical="center"/>
    </xf>
    <xf numFmtId="9" fontId="12" fillId="0" borderId="8" xfId="0" applyNumberFormat="1" applyFont="1" applyBorder="1" applyAlignment="1">
      <alignment horizontal="center" vertical="center"/>
    </xf>
    <xf numFmtId="0" fontId="12" fillId="0" borderId="8" xfId="0" applyFont="1" applyBorder="1" applyAlignment="1" applyProtection="1">
      <alignment horizontal="center" vertical="center"/>
      <protection locked="0"/>
    </xf>
    <xf numFmtId="9" fontId="13" fillId="0" borderId="8" xfId="0" applyNumberFormat="1" applyFont="1" applyBorder="1" applyAlignment="1">
      <alignment horizontal="center" vertical="center"/>
    </xf>
    <xf numFmtId="0" fontId="10" fillId="9" borderId="8" xfId="0" applyFont="1" applyFill="1" applyBorder="1" applyAlignment="1">
      <alignment horizontal="center" vertical="center" wrapText="1"/>
    </xf>
    <xf numFmtId="0" fontId="10" fillId="10" borderId="8" xfId="0" applyFont="1" applyFill="1" applyBorder="1" applyAlignment="1">
      <alignment horizontal="center" vertical="center" wrapText="1"/>
    </xf>
    <xf numFmtId="0" fontId="10" fillId="10" borderId="8" xfId="0" applyFont="1" applyFill="1" applyBorder="1" applyAlignment="1" applyProtection="1">
      <alignment horizontal="center" vertical="center" wrapText="1"/>
      <protection locked="0"/>
    </xf>
    <xf numFmtId="9" fontId="10" fillId="13" borderId="8" xfId="0" applyNumberFormat="1" applyFont="1" applyFill="1" applyBorder="1" applyAlignment="1">
      <alignment horizontal="center" vertical="center"/>
    </xf>
    <xf numFmtId="9" fontId="11" fillId="17" borderId="8" xfId="0" applyNumberFormat="1" applyFont="1" applyFill="1" applyBorder="1" applyAlignment="1">
      <alignment horizontal="center" vertical="center" wrapText="1"/>
    </xf>
    <xf numFmtId="0" fontId="0" fillId="0" borderId="8" xfId="0" applyBorder="1" applyAlignment="1">
      <alignment horizontal="center" vertical="center"/>
    </xf>
    <xf numFmtId="0" fontId="10" fillId="14" borderId="8" xfId="0" applyFont="1" applyFill="1" applyBorder="1" applyAlignment="1">
      <alignment horizontal="center" vertical="center" textRotation="90" wrapText="1"/>
    </xf>
    <xf numFmtId="0" fontId="10" fillId="15" borderId="8" xfId="0" applyFont="1" applyFill="1" applyBorder="1" applyAlignment="1">
      <alignment horizontal="center" vertical="center" textRotation="90" wrapText="1"/>
    </xf>
    <xf numFmtId="9" fontId="10" fillId="16" borderId="8" xfId="0" applyNumberFormat="1" applyFont="1" applyFill="1" applyBorder="1" applyAlignment="1">
      <alignment horizontal="center" vertical="center" textRotation="90" wrapText="1"/>
    </xf>
    <xf numFmtId="10" fontId="9" fillId="11" borderId="8" xfId="0" applyNumberFormat="1" applyFont="1" applyFill="1" applyBorder="1" applyAlignment="1">
      <alignment horizontal="center" vertical="center" wrapText="1"/>
    </xf>
    <xf numFmtId="0" fontId="9" fillId="12" borderId="8" xfId="0" applyFont="1" applyFill="1" applyBorder="1" applyAlignment="1">
      <alignment horizontal="center" vertical="center" wrapText="1"/>
    </xf>
    <xf numFmtId="0" fontId="9" fillId="12" borderId="8" xfId="0" applyFont="1" applyFill="1" applyBorder="1" applyAlignment="1" applyProtection="1">
      <alignment horizontal="center" vertical="center" wrapText="1"/>
      <protection locked="0"/>
    </xf>
    <xf numFmtId="10" fontId="10" fillId="18" borderId="8" xfId="0" applyNumberFormat="1" applyFont="1" applyFill="1" applyBorder="1" applyAlignment="1">
      <alignment horizontal="center" vertical="center"/>
    </xf>
    <xf numFmtId="9" fontId="3" fillId="0" borderId="25" xfId="0" applyNumberFormat="1" applyFont="1" applyBorder="1" applyAlignment="1">
      <alignment horizontal="center" vertical="center" wrapText="1"/>
    </xf>
    <xf numFmtId="9" fontId="0" fillId="0" borderId="8" xfId="2" applyFont="1" applyBorder="1" applyAlignment="1">
      <alignment horizontal="center" vertical="center"/>
    </xf>
    <xf numFmtId="10" fontId="3" fillId="0" borderId="25" xfId="0" applyNumberFormat="1" applyFont="1" applyBorder="1" applyAlignment="1">
      <alignment horizontal="center" vertical="center" wrapText="1"/>
    </xf>
    <xf numFmtId="10" fontId="3" fillId="0" borderId="54" xfId="0" applyNumberFormat="1" applyFont="1" applyBorder="1" applyAlignment="1">
      <alignment horizontal="center" vertical="center" wrapText="1"/>
    </xf>
    <xf numFmtId="0" fontId="3" fillId="0" borderId="8" xfId="0" applyFont="1" applyBorder="1" applyAlignment="1">
      <alignment horizontal="center" vertical="center"/>
    </xf>
    <xf numFmtId="14" fontId="3" fillId="0" borderId="8" xfId="0" applyNumberFormat="1" applyFont="1" applyBorder="1" applyAlignment="1">
      <alignment horizontal="center" vertical="center"/>
    </xf>
    <xf numFmtId="14" fontId="3" fillId="0" borderId="0" xfId="0" applyNumberFormat="1" applyFont="1" applyAlignment="1">
      <alignment horizontal="center" vertical="center"/>
    </xf>
    <xf numFmtId="0" fontId="3" fillId="0" borderId="8" xfId="0" applyFont="1" applyBorder="1" applyAlignment="1">
      <alignment horizontal="center" vertical="center" wrapText="1"/>
    </xf>
    <xf numFmtId="9" fontId="8" fillId="8" borderId="8" xfId="0" applyNumberFormat="1" applyFont="1" applyFill="1" applyBorder="1" applyAlignment="1">
      <alignment horizontal="center" vertical="center" wrapText="1"/>
    </xf>
    <xf numFmtId="10" fontId="8" fillId="0" borderId="8" xfId="0" applyNumberFormat="1" applyFont="1" applyBorder="1" applyAlignment="1">
      <alignment horizontal="center" vertical="center" wrapText="1"/>
    </xf>
    <xf numFmtId="0" fontId="3" fillId="0" borderId="0" xfId="0" applyFont="1" applyAlignment="1">
      <alignment horizontal="justify" vertical="center"/>
    </xf>
    <xf numFmtId="0" fontId="10" fillId="21" borderId="8" xfId="0" applyFont="1" applyFill="1" applyBorder="1" applyAlignment="1">
      <alignment horizontal="center" vertical="center" wrapText="1"/>
    </xf>
    <xf numFmtId="0" fontId="22" fillId="10" borderId="8" xfId="0" applyFont="1" applyFill="1" applyBorder="1" applyAlignment="1">
      <alignment horizontal="justify" vertical="center" wrapText="1"/>
    </xf>
    <xf numFmtId="0" fontId="12" fillId="5" borderId="8" xfId="0" applyFont="1" applyFill="1" applyBorder="1" applyAlignment="1">
      <alignment horizontal="center" vertical="center" wrapText="1"/>
    </xf>
    <xf numFmtId="0" fontId="12" fillId="22" borderId="8" xfId="0" applyFont="1" applyFill="1" applyBorder="1" applyAlignment="1">
      <alignment horizontal="center" vertical="center" wrapText="1"/>
    </xf>
    <xf numFmtId="0" fontId="4" fillId="3" borderId="46"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9" xfId="0" applyFont="1" applyFill="1" applyBorder="1" applyAlignment="1">
      <alignment horizontal="center" vertical="center" wrapText="1"/>
    </xf>
    <xf numFmtId="164" fontId="3" fillId="0" borderId="0" xfId="0" applyNumberFormat="1" applyFont="1" applyAlignment="1">
      <alignment horizontal="center" vertical="center"/>
    </xf>
    <xf numFmtId="0" fontId="5" fillId="0" borderId="0" xfId="0" applyFont="1" applyAlignment="1">
      <alignment horizontal="center" vertical="center"/>
    </xf>
    <xf numFmtId="0" fontId="3" fillId="0" borderId="3" xfId="0" applyFont="1" applyBorder="1" applyAlignment="1">
      <alignment horizontal="center" vertical="center"/>
    </xf>
    <xf numFmtId="0" fontId="10" fillId="21" borderId="8" xfId="0" applyFont="1" applyFill="1" applyBorder="1" applyAlignment="1">
      <alignment horizontal="justify" vertical="center" wrapText="1"/>
    </xf>
    <xf numFmtId="0" fontId="4" fillId="3" borderId="27"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25" fillId="3" borderId="48" xfId="0" applyFont="1" applyFill="1" applyBorder="1" applyAlignment="1">
      <alignment horizontal="center" vertical="center" wrapText="1"/>
    </xf>
    <xf numFmtId="0" fontId="25" fillId="3" borderId="4" xfId="0" applyFont="1" applyFill="1" applyBorder="1" applyAlignment="1">
      <alignment horizontal="center" vertical="center" wrapText="1"/>
    </xf>
    <xf numFmtId="0" fontId="25" fillId="3" borderId="49" xfId="0" applyFont="1" applyFill="1" applyBorder="1" applyAlignment="1">
      <alignment horizontal="center" vertical="center" wrapText="1"/>
    </xf>
    <xf numFmtId="0" fontId="25" fillId="3" borderId="50" xfId="0" applyFont="1" applyFill="1" applyBorder="1" applyAlignment="1">
      <alignment horizontal="center" vertical="center" wrapText="1"/>
    </xf>
    <xf numFmtId="0" fontId="25" fillId="3" borderId="51" xfId="0" applyFont="1" applyFill="1" applyBorder="1" applyAlignment="1">
      <alignment horizontal="center" vertical="center" wrapText="1"/>
    </xf>
    <xf numFmtId="0" fontId="5" fillId="0" borderId="24" xfId="0" applyFont="1" applyBorder="1" applyAlignment="1">
      <alignment horizontal="center" vertical="center" wrapText="1"/>
    </xf>
    <xf numFmtId="0" fontId="3" fillId="0" borderId="26" xfId="0" applyFont="1" applyBorder="1" applyAlignment="1">
      <alignment horizontal="center" vertical="center"/>
    </xf>
    <xf numFmtId="0" fontId="12" fillId="5" borderId="8" xfId="0" applyFont="1" applyFill="1" applyBorder="1" applyAlignment="1" applyProtection="1">
      <alignment horizontal="center" vertical="center" wrapText="1"/>
      <protection locked="0"/>
    </xf>
    <xf numFmtId="0" fontId="12" fillId="0" borderId="8" xfId="0" applyFont="1" applyBorder="1" applyAlignment="1" applyProtection="1">
      <alignment horizontal="center" vertical="center" wrapText="1"/>
      <protection locked="0"/>
    </xf>
    <xf numFmtId="0" fontId="4" fillId="0" borderId="0" xfId="0" applyFont="1" applyAlignment="1">
      <alignment horizontal="center" vertical="center" wrapText="1"/>
    </xf>
    <xf numFmtId="0" fontId="26" fillId="9" borderId="8" xfId="0" applyFont="1" applyFill="1" applyBorder="1" applyAlignment="1">
      <alignment horizontal="center" vertical="center" wrapText="1"/>
    </xf>
    <xf numFmtId="9" fontId="27" fillId="17" borderId="8" xfId="0" applyNumberFormat="1" applyFont="1" applyFill="1" applyBorder="1" applyAlignment="1">
      <alignment horizontal="center" vertical="center" wrapText="1"/>
    </xf>
    <xf numFmtId="0" fontId="26" fillId="10" borderId="8" xfId="0" applyFont="1" applyFill="1" applyBorder="1" applyAlignment="1">
      <alignment horizontal="center" vertical="center" wrapText="1"/>
    </xf>
    <xf numFmtId="0" fontId="26" fillId="10" borderId="8" xfId="0" applyFont="1" applyFill="1" applyBorder="1" applyAlignment="1" applyProtection="1">
      <alignment horizontal="center" vertical="center" wrapText="1"/>
      <protection locked="0"/>
    </xf>
    <xf numFmtId="0" fontId="26" fillId="14" borderId="8" xfId="0" applyFont="1" applyFill="1" applyBorder="1" applyAlignment="1">
      <alignment horizontal="center" vertical="center" textRotation="90" wrapText="1"/>
    </xf>
    <xf numFmtId="0" fontId="26" fillId="15" borderId="8" xfId="0" applyFont="1" applyFill="1" applyBorder="1" applyAlignment="1">
      <alignment horizontal="center" vertical="center" textRotation="90" wrapText="1"/>
    </xf>
    <xf numFmtId="9" fontId="26" fillId="16" borderId="8" xfId="0" applyNumberFormat="1" applyFont="1" applyFill="1" applyBorder="1" applyAlignment="1">
      <alignment horizontal="center" vertical="center" textRotation="90" wrapText="1"/>
    </xf>
    <xf numFmtId="10" fontId="4" fillId="11" borderId="8" xfId="0" applyNumberFormat="1" applyFont="1" applyFill="1" applyBorder="1" applyAlignment="1">
      <alignment horizontal="center" vertical="center" wrapText="1"/>
    </xf>
    <xf numFmtId="0" fontId="4" fillId="12" borderId="8" xfId="0" applyFont="1" applyFill="1" applyBorder="1" applyAlignment="1">
      <alignment horizontal="center" vertical="center" wrapText="1"/>
    </xf>
    <xf numFmtId="0" fontId="4" fillId="12" borderId="8" xfId="0" applyFont="1" applyFill="1" applyBorder="1" applyAlignment="1" applyProtection="1">
      <alignment horizontal="center" vertical="center" wrapText="1"/>
      <protection locked="0"/>
    </xf>
    <xf numFmtId="10" fontId="26" fillId="18" borderId="8" xfId="0" applyNumberFormat="1" applyFont="1" applyFill="1" applyBorder="1" applyAlignment="1">
      <alignment horizontal="center" vertical="center"/>
    </xf>
    <xf numFmtId="0" fontId="4" fillId="0" borderId="3" xfId="0" applyFont="1" applyBorder="1" applyAlignment="1">
      <alignment horizontal="center" vertical="center" wrapText="1"/>
    </xf>
    <xf numFmtId="0" fontId="3" fillId="0" borderId="5" xfId="0" applyFont="1" applyBorder="1" applyAlignment="1">
      <alignment horizontal="center" vertical="center" wrapText="1"/>
    </xf>
    <xf numFmtId="0" fontId="26" fillId="21" borderId="8" xfId="0" applyFont="1" applyFill="1" applyBorder="1" applyAlignment="1">
      <alignment horizontal="center" vertical="center" wrapText="1"/>
    </xf>
    <xf numFmtId="0" fontId="26" fillId="21" borderId="8" xfId="0" applyFont="1" applyFill="1" applyBorder="1" applyAlignment="1" applyProtection="1">
      <alignment horizontal="center" vertical="center" wrapText="1"/>
      <protection locked="0"/>
    </xf>
    <xf numFmtId="0" fontId="26" fillId="21" borderId="8" xfId="0" applyFont="1" applyFill="1" applyBorder="1" applyAlignment="1">
      <alignment horizontal="justify" vertical="center" wrapText="1"/>
    </xf>
    <xf numFmtId="10" fontId="3" fillId="0" borderId="0" xfId="0" applyNumberFormat="1" applyFont="1" applyAlignment="1">
      <alignment horizontal="center" vertical="center"/>
    </xf>
    <xf numFmtId="0" fontId="6" fillId="0" borderId="3" xfId="0" applyFont="1" applyBorder="1" applyAlignment="1">
      <alignment horizontal="center" vertical="center" wrapText="1"/>
    </xf>
    <xf numFmtId="0" fontId="6" fillId="5" borderId="2" xfId="0" applyFont="1" applyFill="1" applyBorder="1" applyAlignment="1">
      <alignment horizontal="center" vertical="center" wrapText="1"/>
    </xf>
    <xf numFmtId="0" fontId="6" fillId="5" borderId="45" xfId="0" applyFont="1" applyFill="1" applyBorder="1" applyAlignment="1">
      <alignment horizontal="center" vertical="center" wrapText="1"/>
    </xf>
    <xf numFmtId="0" fontId="8" fillId="0" borderId="0" xfId="0" applyFont="1" applyAlignment="1">
      <alignment horizontal="center" vertical="center"/>
    </xf>
    <xf numFmtId="0" fontId="10" fillId="21" borderId="8" xfId="0" applyFont="1" applyFill="1" applyBorder="1" applyAlignment="1" applyProtection="1">
      <alignment horizontal="center" vertical="center" wrapText="1"/>
      <protection locked="0"/>
    </xf>
    <xf numFmtId="0" fontId="14" fillId="5" borderId="8" xfId="0" applyFont="1" applyFill="1" applyBorder="1" applyAlignment="1">
      <alignment horizontal="center" vertical="center" wrapText="1"/>
    </xf>
    <xf numFmtId="0" fontId="3" fillId="0" borderId="12" xfId="0" applyFont="1" applyBorder="1" applyAlignment="1">
      <alignment horizontal="center" vertical="center"/>
    </xf>
    <xf numFmtId="0" fontId="3" fillId="0" borderId="6" xfId="0" applyFont="1" applyBorder="1" applyAlignment="1">
      <alignment horizontal="center" vertical="center" wrapText="1"/>
    </xf>
    <xf numFmtId="14" fontId="3" fillId="5" borderId="6" xfId="0" applyNumberFormat="1" applyFont="1" applyFill="1" applyBorder="1" applyAlignment="1">
      <alignment horizontal="center" vertical="center" wrapText="1"/>
    </xf>
    <xf numFmtId="165" fontId="3" fillId="0" borderId="7" xfId="2" applyNumberFormat="1" applyFont="1" applyBorder="1" applyAlignment="1">
      <alignment horizontal="center" vertical="center" wrapText="1"/>
    </xf>
    <xf numFmtId="10" fontId="30" fillId="5" borderId="8" xfId="0" applyNumberFormat="1" applyFont="1" applyFill="1" applyBorder="1" applyAlignment="1">
      <alignment horizontal="center" vertical="center"/>
    </xf>
    <xf numFmtId="0" fontId="23" fillId="0" borderId="55" xfId="0" applyFont="1" applyBorder="1" applyAlignment="1">
      <alignment horizontal="center" vertical="center"/>
    </xf>
    <xf numFmtId="0" fontId="3" fillId="0" borderId="21" xfId="0" applyFont="1" applyBorder="1" applyAlignment="1">
      <alignment horizontal="center" vertical="center" wrapText="1"/>
    </xf>
    <xf numFmtId="0" fontId="24" fillId="0" borderId="21" xfId="0" applyFont="1" applyBorder="1" applyAlignment="1">
      <alignment horizontal="center" vertical="center" wrapText="1"/>
    </xf>
    <xf numFmtId="14" fontId="24" fillId="0" borderId="57" xfId="0" applyNumberFormat="1" applyFont="1" applyBorder="1" applyAlignment="1">
      <alignment horizontal="center" vertical="center" wrapText="1"/>
    </xf>
    <xf numFmtId="164" fontId="3" fillId="0" borderId="57" xfId="0" applyNumberFormat="1" applyFont="1" applyBorder="1" applyAlignment="1">
      <alignment horizontal="center" vertical="center"/>
    </xf>
    <xf numFmtId="0" fontId="12" fillId="0" borderId="8" xfId="0" applyFont="1" applyBorder="1" applyAlignment="1">
      <alignment horizontal="center" vertical="center" wrapText="1"/>
    </xf>
    <xf numFmtId="0" fontId="12" fillId="0" borderId="8" xfId="0" applyFont="1" applyBorder="1" applyAlignment="1">
      <alignment horizontal="justify" vertical="center" wrapText="1"/>
    </xf>
    <xf numFmtId="0" fontId="3" fillId="0" borderId="16" xfId="0" applyFont="1" applyBorder="1" applyAlignment="1">
      <alignment horizontal="center" vertical="center" wrapText="1"/>
    </xf>
    <xf numFmtId="0" fontId="24" fillId="0" borderId="0" xfId="0" applyFont="1" applyAlignment="1">
      <alignment horizontal="center" vertical="center"/>
    </xf>
    <xf numFmtId="0" fontId="24" fillId="0" borderId="56" xfId="0" applyFont="1" applyBorder="1" applyAlignment="1">
      <alignment horizontal="center" vertical="center"/>
    </xf>
    <xf numFmtId="0" fontId="24" fillId="5" borderId="8" xfId="0" applyFont="1" applyFill="1" applyBorder="1" applyAlignment="1">
      <alignment horizontal="center" vertical="center" wrapText="1"/>
    </xf>
    <xf numFmtId="0" fontId="24" fillId="5" borderId="47" xfId="0" applyFont="1" applyFill="1" applyBorder="1" applyAlignment="1">
      <alignment horizontal="center" vertical="center"/>
    </xf>
    <xf numFmtId="0" fontId="24" fillId="5" borderId="35" xfId="0" applyFont="1" applyFill="1" applyBorder="1" applyAlignment="1">
      <alignment horizontal="center" vertical="center" wrapText="1"/>
    </xf>
    <xf numFmtId="0" fontId="24" fillId="5" borderId="13" xfId="0" applyFont="1" applyFill="1" applyBorder="1" applyAlignment="1">
      <alignment horizontal="center" vertical="center" wrapText="1"/>
    </xf>
    <xf numFmtId="14" fontId="24" fillId="5" borderId="8" xfId="0" applyNumberFormat="1" applyFont="1" applyFill="1" applyBorder="1" applyAlignment="1">
      <alignment horizontal="center" vertical="center" wrapText="1"/>
    </xf>
    <xf numFmtId="164" fontId="24" fillId="0" borderId="57" xfId="0" applyNumberFormat="1" applyFont="1" applyBorder="1" applyAlignment="1">
      <alignment horizontal="center" vertical="center"/>
    </xf>
    <xf numFmtId="9" fontId="12" fillId="0" borderId="8" xfId="2" applyFont="1" applyBorder="1" applyAlignment="1" applyProtection="1">
      <alignment horizontal="center" vertical="center"/>
      <protection locked="0"/>
    </xf>
    <xf numFmtId="0" fontId="12" fillId="5" borderId="8" xfId="0" applyFont="1" applyFill="1" applyBorder="1" applyAlignment="1">
      <alignment horizontal="justify" vertical="center" wrapText="1"/>
    </xf>
    <xf numFmtId="9" fontId="12" fillId="8" borderId="8" xfId="0" applyNumberFormat="1" applyFont="1" applyFill="1" applyBorder="1" applyAlignment="1">
      <alignment horizontal="center" vertical="center" wrapText="1"/>
    </xf>
    <xf numFmtId="10" fontId="12" fillId="0" borderId="8" xfId="0" applyNumberFormat="1" applyFont="1" applyBorder="1" applyAlignment="1">
      <alignment horizontal="center" vertical="center" wrapText="1"/>
    </xf>
    <xf numFmtId="0" fontId="28" fillId="5" borderId="8" xfId="0" applyFont="1" applyFill="1" applyBorder="1" applyAlignment="1">
      <alignment horizontal="center" vertical="center" wrapText="1"/>
    </xf>
    <xf numFmtId="0" fontId="24" fillId="19" borderId="8" xfId="0" applyFont="1" applyFill="1" applyBorder="1" applyAlignment="1">
      <alignment horizontal="center" vertical="center" wrapText="1"/>
    </xf>
    <xf numFmtId="0" fontId="24" fillId="5" borderId="8" xfId="0" applyFont="1" applyFill="1" applyBorder="1" applyAlignment="1">
      <alignment horizontal="center" vertical="center"/>
    </xf>
    <xf numFmtId="0" fontId="23" fillId="0" borderId="56" xfId="0" applyFont="1" applyBorder="1" applyAlignment="1">
      <alignment horizontal="center" vertical="center"/>
    </xf>
    <xf numFmtId="0" fontId="3" fillId="0" borderId="35" xfId="0" applyFont="1" applyBorder="1" applyAlignment="1">
      <alignment horizontal="center" vertical="center" wrapText="1"/>
    </xf>
    <xf numFmtId="9" fontId="12" fillId="0" borderId="8" xfId="2" applyFont="1" applyFill="1" applyBorder="1" applyAlignment="1" applyProtection="1">
      <alignment horizontal="center" vertical="center"/>
      <protection locked="0"/>
    </xf>
    <xf numFmtId="0" fontId="24" fillId="5" borderId="56" xfId="0" applyFont="1" applyFill="1" applyBorder="1" applyAlignment="1">
      <alignment horizontal="center" vertical="center"/>
    </xf>
    <xf numFmtId="0" fontId="24" fillId="5" borderId="21" xfId="0" applyFont="1" applyFill="1" applyBorder="1" applyAlignment="1">
      <alignment horizontal="center" vertical="center" wrapText="1"/>
    </xf>
    <xf numFmtId="14" fontId="24" fillId="5" borderId="57" xfId="0" applyNumberFormat="1" applyFont="1" applyFill="1" applyBorder="1" applyAlignment="1">
      <alignment horizontal="center" vertical="center" wrapText="1"/>
    </xf>
    <xf numFmtId="0" fontId="12" fillId="2" borderId="8" xfId="0" applyFont="1" applyFill="1" applyBorder="1" applyAlignment="1">
      <alignment horizontal="center" vertical="center" wrapText="1"/>
    </xf>
    <xf numFmtId="0" fontId="24" fillId="0" borderId="39" xfId="0" applyFont="1" applyBorder="1" applyAlignment="1">
      <alignment horizontal="center" vertical="center" wrapText="1"/>
    </xf>
    <xf numFmtId="0" fontId="14" fillId="0" borderId="8" xfId="0" applyFont="1" applyBorder="1" applyAlignment="1">
      <alignment horizontal="center" vertical="center" wrapText="1"/>
    </xf>
    <xf numFmtId="14" fontId="3" fillId="0" borderId="8" xfId="0" applyNumberFormat="1" applyFont="1" applyBorder="1" applyAlignment="1">
      <alignment horizontal="center" vertical="center" wrapText="1"/>
    </xf>
    <xf numFmtId="0" fontId="23" fillId="0" borderId="8" xfId="0" applyFont="1" applyBorder="1" applyAlignment="1">
      <alignment horizontal="center" vertical="center"/>
    </xf>
    <xf numFmtId="0" fontId="24" fillId="0" borderId="8" xfId="0" applyFont="1" applyBorder="1" applyAlignment="1">
      <alignment horizontal="center" vertical="center" wrapText="1"/>
    </xf>
    <xf numFmtId="14" fontId="24" fillId="0" borderId="8" xfId="0" applyNumberFormat="1" applyFont="1" applyBorder="1" applyAlignment="1">
      <alignment horizontal="center" vertical="center" wrapText="1"/>
    </xf>
    <xf numFmtId="9" fontId="3" fillId="0" borderId="8" xfId="2" applyFont="1" applyFill="1" applyBorder="1" applyAlignment="1">
      <alignment horizontal="center" vertical="center"/>
    </xf>
    <xf numFmtId="0" fontId="24" fillId="0" borderId="8" xfId="0" applyFont="1" applyBorder="1" applyAlignment="1">
      <alignment horizontal="center" vertical="center"/>
    </xf>
    <xf numFmtId="0" fontId="24" fillId="0" borderId="31" xfId="0" applyFont="1" applyBorder="1" applyAlignment="1">
      <alignment horizontal="center" vertical="center" wrapText="1"/>
    </xf>
    <xf numFmtId="0" fontId="24" fillId="0" borderId="93" xfId="0" applyFont="1" applyBorder="1" applyAlignment="1">
      <alignment horizontal="center" vertical="center" wrapText="1"/>
    </xf>
    <xf numFmtId="0" fontId="24" fillId="0" borderId="94" xfId="0" applyFont="1" applyBorder="1" applyAlignment="1">
      <alignment horizontal="center" vertical="center" wrapText="1"/>
    </xf>
    <xf numFmtId="14" fontId="24" fillId="0" borderId="31" xfId="0" applyNumberFormat="1" applyFont="1" applyBorder="1" applyAlignment="1">
      <alignment horizontal="center" vertical="center" wrapText="1"/>
    </xf>
    <xf numFmtId="164" fontId="24" fillId="0" borderId="90" xfId="0" applyNumberFormat="1" applyFont="1" applyBorder="1" applyAlignment="1">
      <alignment horizontal="center" vertical="center"/>
    </xf>
    <xf numFmtId="9" fontId="23" fillId="0" borderId="21" xfId="0" applyNumberFormat="1" applyFont="1" applyBorder="1" applyAlignment="1">
      <alignment horizontal="center" vertical="center"/>
    </xf>
    <xf numFmtId="9" fontId="23" fillId="0" borderId="20" xfId="0" applyNumberFormat="1" applyFont="1" applyBorder="1" applyAlignment="1">
      <alignment horizontal="center" vertical="center"/>
    </xf>
    <xf numFmtId="0" fontId="23" fillId="0" borderId="20" xfId="0" applyFont="1" applyBorder="1" applyAlignment="1">
      <alignment horizontal="center" vertical="center"/>
    </xf>
    <xf numFmtId="14" fontId="24" fillId="0" borderId="8" xfId="0" applyNumberFormat="1" applyFont="1" applyBorder="1" applyAlignment="1">
      <alignment horizontal="center" vertical="center"/>
    </xf>
    <xf numFmtId="0" fontId="24" fillId="6" borderId="35" xfId="0" applyFont="1" applyFill="1" applyBorder="1" applyAlignment="1">
      <alignment horizontal="center" vertical="center" wrapText="1"/>
    </xf>
    <xf numFmtId="9" fontId="24" fillId="0" borderId="21" xfId="0" applyNumberFormat="1" applyFont="1" applyBorder="1" applyAlignment="1">
      <alignment horizontal="center" vertical="center"/>
    </xf>
    <xf numFmtId="9" fontId="24" fillId="0" borderId="20" xfId="0" applyNumberFormat="1" applyFont="1" applyBorder="1" applyAlignment="1">
      <alignment horizontal="center" vertical="center"/>
    </xf>
    <xf numFmtId="0" fontId="24" fillId="0" borderId="20" xfId="0" applyFont="1" applyBorder="1" applyAlignment="1">
      <alignment horizontal="center" vertical="center"/>
    </xf>
    <xf numFmtId="9" fontId="24" fillId="5" borderId="20" xfId="0" applyNumberFormat="1" applyFont="1" applyFill="1" applyBorder="1" applyAlignment="1">
      <alignment horizontal="center" vertical="center"/>
    </xf>
    <xf numFmtId="0" fontId="24" fillId="0" borderId="35" xfId="0" applyFont="1" applyBorder="1" applyAlignment="1">
      <alignment horizontal="center" vertical="center" wrapText="1"/>
    </xf>
    <xf numFmtId="9" fontId="24" fillId="0" borderId="8" xfId="0" applyNumberFormat="1" applyFont="1" applyBorder="1" applyAlignment="1">
      <alignment horizontal="center" vertical="center"/>
    </xf>
    <xf numFmtId="9" fontId="24" fillId="0" borderId="13" xfId="0" applyNumberFormat="1" applyFont="1" applyBorder="1" applyAlignment="1">
      <alignment horizontal="center" vertical="center"/>
    </xf>
    <xf numFmtId="0" fontId="24" fillId="0" borderId="13" xfId="0" applyFont="1" applyBorder="1" applyAlignment="1">
      <alignment horizontal="center" vertical="center"/>
    </xf>
    <xf numFmtId="9" fontId="24" fillId="5" borderId="13" xfId="0" applyNumberFormat="1" applyFont="1" applyFill="1" applyBorder="1" applyAlignment="1">
      <alignment horizontal="center" vertical="center"/>
    </xf>
    <xf numFmtId="0" fontId="24" fillId="0" borderId="62" xfId="0" applyFont="1" applyBorder="1" applyAlignment="1">
      <alignment horizontal="center" vertical="center"/>
    </xf>
    <xf numFmtId="0" fontId="24" fillId="0" borderId="18" xfId="0" applyFont="1" applyBorder="1" applyAlignment="1">
      <alignment horizontal="center" vertical="center" wrapText="1"/>
    </xf>
    <xf numFmtId="0" fontId="24" fillId="0" borderId="71" xfId="0" applyFont="1" applyBorder="1" applyAlignment="1">
      <alignment horizontal="center" vertical="center" wrapText="1"/>
    </xf>
    <xf numFmtId="14" fontId="24" fillId="0" borderId="18" xfId="0" applyNumberFormat="1" applyFont="1" applyBorder="1" applyAlignment="1">
      <alignment horizontal="center" vertical="center" wrapText="1"/>
    </xf>
    <xf numFmtId="164" fontId="24" fillId="0" borderId="91" xfId="0" applyNumberFormat="1" applyFont="1" applyBorder="1" applyAlignment="1">
      <alignment horizontal="center" vertical="center"/>
    </xf>
    <xf numFmtId="10" fontId="4" fillId="25" borderId="8" xfId="0" applyNumberFormat="1" applyFont="1" applyFill="1" applyBorder="1" applyAlignment="1">
      <alignment horizontal="center" vertical="center"/>
    </xf>
    <xf numFmtId="0" fontId="23" fillId="0" borderId="8" xfId="0" applyFont="1" applyBorder="1" applyAlignment="1">
      <alignment horizontal="center" vertical="center" wrapText="1"/>
    </xf>
    <xf numFmtId="0" fontId="3" fillId="0" borderId="13" xfId="0" applyFont="1" applyBorder="1" applyAlignment="1">
      <alignment horizontal="center" vertical="center"/>
    </xf>
    <xf numFmtId="164" fontId="24" fillId="0" borderId="22" xfId="2" applyNumberFormat="1" applyFont="1" applyFill="1" applyBorder="1" applyAlignment="1">
      <alignment horizontal="center" vertical="center" wrapText="1"/>
    </xf>
    <xf numFmtId="9" fontId="24" fillId="0" borderId="8" xfId="2" applyFont="1" applyFill="1" applyBorder="1" applyAlignment="1">
      <alignment horizontal="center" vertical="center"/>
    </xf>
    <xf numFmtId="0" fontId="24" fillId="0" borderId="0" xfId="0" applyFont="1" applyAlignment="1">
      <alignment horizontal="center" vertical="center" wrapText="1"/>
    </xf>
    <xf numFmtId="0" fontId="3" fillId="0" borderId="17" xfId="0" applyFont="1" applyBorder="1" applyAlignment="1">
      <alignment horizontal="center" vertical="center"/>
    </xf>
    <xf numFmtId="0" fontId="3" fillId="0" borderId="18" xfId="0" applyFont="1" applyBorder="1" applyAlignment="1">
      <alignment horizontal="center" vertical="center" wrapText="1"/>
    </xf>
    <xf numFmtId="0" fontId="24" fillId="0" borderId="17" xfId="0" applyFont="1" applyBorder="1" applyAlignment="1">
      <alignment horizontal="center" vertical="center"/>
    </xf>
    <xf numFmtId="0" fontId="24" fillId="0" borderId="17" xfId="0" applyFont="1" applyBorder="1" applyAlignment="1">
      <alignment horizontal="center" vertical="center" wrapText="1"/>
    </xf>
    <xf numFmtId="0" fontId="24" fillId="0" borderId="10" xfId="0" applyFont="1" applyBorder="1" applyAlignment="1">
      <alignment horizontal="center" vertical="center" wrapText="1"/>
    </xf>
    <xf numFmtId="10" fontId="28" fillId="25" borderId="8" xfId="0" applyNumberFormat="1" applyFont="1" applyFill="1" applyBorder="1" applyAlignment="1">
      <alignment horizontal="center" vertical="center"/>
    </xf>
    <xf numFmtId="0" fontId="24" fillId="0" borderId="19" xfId="0" applyFont="1" applyBorder="1" applyAlignment="1">
      <alignment horizontal="center" vertical="center" wrapText="1"/>
    </xf>
    <xf numFmtId="164" fontId="24" fillId="0" borderId="22" xfId="2" applyNumberFormat="1" applyFont="1" applyBorder="1" applyAlignment="1">
      <alignment horizontal="center" vertical="center" wrapText="1"/>
    </xf>
    <xf numFmtId="9" fontId="24" fillId="0" borderId="8" xfId="2" applyFont="1" applyBorder="1" applyAlignment="1">
      <alignment horizontal="center" vertical="center"/>
    </xf>
    <xf numFmtId="0" fontId="24" fillId="0" borderId="72" xfId="0" applyFont="1" applyBorder="1" applyAlignment="1">
      <alignment horizontal="center" vertical="center" wrapText="1"/>
    </xf>
    <xf numFmtId="0" fontId="24" fillId="0" borderId="96" xfId="0" applyFont="1" applyBorder="1" applyAlignment="1">
      <alignment horizontal="center" vertical="center"/>
    </xf>
    <xf numFmtId="0" fontId="24" fillId="0" borderId="59" xfId="0" applyFont="1" applyBorder="1" applyAlignment="1">
      <alignment horizontal="center" vertical="center" wrapText="1"/>
    </xf>
    <xf numFmtId="0" fontId="24" fillId="0" borderId="95" xfId="0" applyFont="1" applyBorder="1" applyAlignment="1">
      <alignment horizontal="center" vertical="center"/>
    </xf>
    <xf numFmtId="0" fontId="24" fillId="5" borderId="58" xfId="0" applyFont="1" applyFill="1" applyBorder="1" applyAlignment="1">
      <alignment horizontal="center" vertical="center" wrapText="1"/>
    </xf>
    <xf numFmtId="0" fontId="24" fillId="0" borderId="58" xfId="0" applyFont="1" applyBorder="1" applyAlignment="1">
      <alignment horizontal="center" vertical="center" wrapText="1"/>
    </xf>
    <xf numFmtId="9" fontId="12" fillId="26" borderId="8" xfId="0" applyNumberFormat="1" applyFont="1" applyFill="1" applyBorder="1" applyAlignment="1">
      <alignment horizontal="center" vertical="center" wrapText="1"/>
    </xf>
    <xf numFmtId="0" fontId="24" fillId="0" borderId="12"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63" xfId="0" applyFont="1" applyBorder="1" applyAlignment="1">
      <alignment horizontal="center" vertical="center" wrapText="1"/>
    </xf>
    <xf numFmtId="14" fontId="24" fillId="0" borderId="6" xfId="0" applyNumberFormat="1" applyFont="1" applyBorder="1" applyAlignment="1">
      <alignment horizontal="center" vertical="center" wrapText="1"/>
    </xf>
    <xf numFmtId="10" fontId="24" fillId="0" borderId="22" xfId="2" applyNumberFormat="1" applyFont="1" applyBorder="1" applyAlignment="1">
      <alignment horizontal="center" vertical="center" wrapText="1"/>
    </xf>
    <xf numFmtId="0" fontId="24" fillId="0" borderId="8" xfId="0" applyFont="1" applyBorder="1" applyAlignment="1" applyProtection="1">
      <alignment horizontal="center" vertical="center"/>
      <protection locked="0"/>
    </xf>
    <xf numFmtId="0" fontId="28" fillId="0" borderId="8" xfId="0" applyFont="1" applyBorder="1" applyAlignment="1">
      <alignment horizontal="center" vertical="center"/>
    </xf>
    <xf numFmtId="9" fontId="24" fillId="8" borderId="8" xfId="0" applyNumberFormat="1" applyFont="1" applyFill="1" applyBorder="1" applyAlignment="1">
      <alignment horizontal="center" vertical="center" wrapText="1"/>
    </xf>
    <xf numFmtId="10" fontId="24" fillId="0" borderId="8" xfId="0" applyNumberFormat="1" applyFont="1" applyBorder="1" applyAlignment="1">
      <alignment horizontal="center" vertical="center" wrapText="1"/>
    </xf>
    <xf numFmtId="0" fontId="24" fillId="0" borderId="20" xfId="0" applyFont="1" applyBorder="1" applyAlignment="1">
      <alignment horizontal="center" vertical="center" wrapText="1"/>
    </xf>
    <xf numFmtId="9" fontId="28" fillId="0" borderId="8" xfId="0" applyNumberFormat="1" applyFont="1" applyBorder="1" applyAlignment="1">
      <alignment horizontal="center" vertical="center"/>
    </xf>
    <xf numFmtId="0" fontId="24" fillId="0" borderId="67" xfId="0" applyFont="1" applyBorder="1" applyAlignment="1">
      <alignment horizontal="center" vertical="center" wrapText="1"/>
    </xf>
    <xf numFmtId="14" fontId="24" fillId="0" borderId="65" xfId="0" applyNumberFormat="1" applyFont="1" applyBorder="1" applyAlignment="1">
      <alignment horizontal="center" vertical="center" wrapText="1"/>
    </xf>
    <xf numFmtId="0" fontId="24" fillId="0" borderId="66" xfId="0" applyFont="1" applyBorder="1" applyAlignment="1">
      <alignment horizontal="center" vertical="center" wrapText="1"/>
    </xf>
    <xf numFmtId="14" fontId="24" fillId="0" borderId="35" xfId="0" applyNumberFormat="1" applyFont="1" applyBorder="1" applyAlignment="1">
      <alignment horizontal="center" vertical="center" wrapText="1"/>
    </xf>
    <xf numFmtId="10" fontId="24" fillId="0" borderId="22" xfId="2" applyNumberFormat="1" applyFont="1" applyFill="1" applyBorder="1" applyAlignment="1">
      <alignment horizontal="center" vertical="center" wrapText="1"/>
    </xf>
    <xf numFmtId="0" fontId="24" fillId="0" borderId="13" xfId="0" applyFont="1" applyBorder="1" applyAlignment="1">
      <alignment horizontal="center" vertical="center" wrapText="1"/>
    </xf>
    <xf numFmtId="0" fontId="24" fillId="0" borderId="47" xfId="0" applyFont="1" applyBorder="1" applyAlignment="1">
      <alignment horizontal="center" vertical="center" wrapText="1"/>
    </xf>
    <xf numFmtId="9" fontId="24" fillId="0" borderId="8" xfId="2" applyFont="1" applyFill="1" applyBorder="1" applyAlignment="1" applyProtection="1">
      <alignment horizontal="center" vertical="center"/>
      <protection locked="0"/>
    </xf>
    <xf numFmtId="0" fontId="24" fillId="2" borderId="8" xfId="0" applyFont="1" applyFill="1" applyBorder="1" applyAlignment="1">
      <alignment horizontal="center" vertical="center" wrapText="1"/>
    </xf>
    <xf numFmtId="0" fontId="24" fillId="0" borderId="25" xfId="0" applyFont="1" applyBorder="1" applyAlignment="1">
      <alignment horizontal="center" vertical="center" wrapText="1"/>
    </xf>
    <xf numFmtId="0" fontId="24" fillId="0" borderId="68" xfId="0" applyFont="1" applyBorder="1" applyAlignment="1">
      <alignment horizontal="center" vertical="center" wrapText="1"/>
    </xf>
    <xf numFmtId="0" fontId="24" fillId="0" borderId="36"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69" xfId="0" applyFont="1" applyBorder="1" applyAlignment="1">
      <alignment horizontal="center" vertical="center" wrapText="1"/>
    </xf>
    <xf numFmtId="0" fontId="24" fillId="0" borderId="70" xfId="0" applyFont="1" applyBorder="1" applyAlignment="1">
      <alignment horizontal="center" vertical="center"/>
    </xf>
    <xf numFmtId="14" fontId="24" fillId="0" borderId="70" xfId="0" applyNumberFormat="1" applyFont="1" applyBorder="1" applyAlignment="1">
      <alignment horizontal="center" vertical="center" wrapText="1"/>
    </xf>
    <xf numFmtId="0" fontId="24" fillId="0" borderId="73" xfId="0" applyFont="1" applyBorder="1" applyAlignment="1">
      <alignment horizontal="center" vertical="center" wrapText="1"/>
    </xf>
    <xf numFmtId="10" fontId="24" fillId="0" borderId="11" xfId="2" applyNumberFormat="1" applyFont="1" applyFill="1" applyBorder="1" applyAlignment="1">
      <alignment horizontal="center" vertical="center" wrapText="1"/>
    </xf>
    <xf numFmtId="9" fontId="24" fillId="27" borderId="8" xfId="0" applyNumberFormat="1" applyFont="1" applyFill="1" applyBorder="1" applyAlignment="1">
      <alignment horizontal="center" vertical="center" wrapText="1"/>
    </xf>
    <xf numFmtId="9" fontId="26" fillId="13" borderId="8" xfId="0" applyNumberFormat="1" applyFont="1" applyFill="1" applyBorder="1" applyAlignment="1">
      <alignment horizontal="center" vertical="center"/>
    </xf>
    <xf numFmtId="9" fontId="8" fillId="27" borderId="8" xfId="0" applyNumberFormat="1" applyFont="1" applyFill="1" applyBorder="1" applyAlignment="1">
      <alignment horizontal="center" vertical="center" wrapText="1"/>
    </xf>
    <xf numFmtId="0" fontId="24" fillId="0" borderId="55" xfId="0" applyFont="1" applyBorder="1" applyAlignment="1">
      <alignment horizontal="center" vertical="center"/>
    </xf>
    <xf numFmtId="0" fontId="24" fillId="0" borderId="26" xfId="0" applyFont="1" applyBorder="1" applyAlignment="1">
      <alignment horizontal="center" vertical="center"/>
    </xf>
    <xf numFmtId="10" fontId="24" fillId="0" borderId="7" xfId="2" applyNumberFormat="1" applyFont="1" applyBorder="1" applyAlignment="1">
      <alignment horizontal="center" vertical="center" wrapText="1"/>
    </xf>
    <xf numFmtId="10" fontId="24" fillId="0" borderId="9" xfId="2" applyNumberFormat="1" applyFont="1" applyFill="1" applyBorder="1" applyAlignment="1">
      <alignment horizontal="center" vertical="center" wrapText="1"/>
    </xf>
    <xf numFmtId="0" fontId="24" fillId="0" borderId="75" xfId="0" applyFont="1" applyBorder="1" applyAlignment="1">
      <alignment horizontal="center" vertical="center"/>
    </xf>
    <xf numFmtId="0" fontId="3" fillId="0" borderId="75" xfId="0" applyFont="1" applyBorder="1" applyAlignment="1">
      <alignment horizontal="center" vertical="center"/>
    </xf>
    <xf numFmtId="10" fontId="3" fillId="0" borderId="9" xfId="2" applyNumberFormat="1" applyFont="1" applyFill="1" applyBorder="1" applyAlignment="1">
      <alignment horizontal="center" vertical="center" wrapText="1"/>
    </xf>
    <xf numFmtId="0" fontId="4" fillId="0" borderId="17" xfId="0" applyFont="1" applyBorder="1" applyAlignment="1">
      <alignment horizontal="center" vertical="center" wrapText="1"/>
    </xf>
    <xf numFmtId="0" fontId="3" fillId="0" borderId="39" xfId="0" applyFont="1" applyBorder="1" applyAlignment="1">
      <alignment horizontal="center" vertical="center"/>
    </xf>
    <xf numFmtId="0" fontId="3" fillId="0" borderId="13" xfId="0" applyFont="1" applyBorder="1" applyAlignment="1">
      <alignment horizontal="center" vertical="center" wrapText="1"/>
    </xf>
    <xf numFmtId="0" fontId="24" fillId="0" borderId="53" xfId="0" applyFont="1" applyBorder="1" applyAlignment="1">
      <alignment horizontal="center" vertical="center"/>
    </xf>
    <xf numFmtId="0" fontId="28" fillId="0" borderId="17" xfId="0" applyFont="1" applyBorder="1" applyAlignment="1">
      <alignment horizontal="center" vertical="center" wrapText="1"/>
    </xf>
    <xf numFmtId="10" fontId="24" fillId="0" borderId="9" xfId="2" applyNumberFormat="1" applyFont="1" applyBorder="1" applyAlignment="1">
      <alignment horizontal="center" vertical="center" wrapText="1"/>
    </xf>
    <xf numFmtId="0" fontId="24" fillId="0" borderId="43" xfId="0" applyFont="1" applyBorder="1" applyAlignment="1">
      <alignment horizontal="center" vertical="center" wrapText="1"/>
    </xf>
    <xf numFmtId="0" fontId="24" fillId="0" borderId="76" xfId="0" applyFont="1" applyBorder="1" applyAlignment="1">
      <alignment horizontal="center" vertical="center"/>
    </xf>
    <xf numFmtId="0" fontId="24" fillId="0" borderId="77" xfId="0" applyFont="1" applyBorder="1" applyAlignment="1">
      <alignment horizontal="center" vertical="center" wrapText="1"/>
    </xf>
    <xf numFmtId="10" fontId="24" fillId="0" borderId="11" xfId="2" applyNumberFormat="1" applyFont="1" applyBorder="1" applyAlignment="1">
      <alignment horizontal="center" vertical="center" wrapText="1"/>
    </xf>
    <xf numFmtId="9" fontId="12" fillId="27" borderId="8" xfId="0" applyNumberFormat="1" applyFont="1" applyFill="1" applyBorder="1" applyAlignment="1">
      <alignment horizontal="center" vertical="center" wrapText="1"/>
    </xf>
    <xf numFmtId="0" fontId="24" fillId="0" borderId="32" xfId="0" applyFont="1" applyBorder="1" applyAlignment="1">
      <alignment horizontal="center" vertical="center" wrapText="1"/>
    </xf>
    <xf numFmtId="0" fontId="24" fillId="0" borderId="6" xfId="0" applyFont="1" applyBorder="1" applyAlignment="1">
      <alignment horizontal="center" vertical="center"/>
    </xf>
    <xf numFmtId="14" fontId="24" fillId="0" borderId="6" xfId="0" applyNumberFormat="1" applyFont="1" applyBorder="1" applyAlignment="1">
      <alignment horizontal="center" vertical="center"/>
    </xf>
    <xf numFmtId="10" fontId="24" fillId="0" borderId="7" xfId="2" applyNumberFormat="1" applyFont="1" applyBorder="1" applyAlignment="1">
      <alignment horizontal="center" vertical="center"/>
    </xf>
    <xf numFmtId="14" fontId="24" fillId="2" borderId="8" xfId="0" applyNumberFormat="1" applyFont="1" applyFill="1" applyBorder="1" applyAlignment="1">
      <alignment horizontal="center" vertical="center"/>
    </xf>
    <xf numFmtId="10" fontId="24" fillId="0" borderId="9" xfId="2" applyNumberFormat="1" applyFont="1" applyBorder="1" applyAlignment="1">
      <alignment horizontal="center" vertical="center"/>
    </xf>
    <xf numFmtId="0" fontId="24" fillId="0" borderId="81" xfId="0" applyFont="1" applyBorder="1" applyAlignment="1">
      <alignment horizontal="center" vertical="center"/>
    </xf>
    <xf numFmtId="14" fontId="24" fillId="0" borderId="10" xfId="0" applyNumberFormat="1" applyFont="1" applyBorder="1" applyAlignment="1">
      <alignment horizontal="center" vertical="center"/>
    </xf>
    <xf numFmtId="10" fontId="24" fillId="0" borderId="11" xfId="2" applyNumberFormat="1" applyFont="1" applyBorder="1" applyAlignment="1">
      <alignment horizontal="center" vertical="center"/>
    </xf>
    <xf numFmtId="0" fontId="3" fillId="0" borderId="56" xfId="0" applyFont="1" applyBorder="1" applyAlignment="1">
      <alignment horizontal="center" vertical="center"/>
    </xf>
    <xf numFmtId="10" fontId="3" fillId="0" borderId="9" xfId="2" applyNumberFormat="1" applyFont="1" applyFill="1" applyBorder="1" applyAlignment="1">
      <alignment horizontal="center" vertical="center"/>
    </xf>
    <xf numFmtId="0" fontId="24" fillId="0" borderId="56" xfId="0" applyFont="1" applyBorder="1" applyAlignment="1">
      <alignment horizontal="center" vertical="center" wrapText="1"/>
    </xf>
    <xf numFmtId="0" fontId="3" fillId="0" borderId="56" xfId="0" applyFont="1" applyBorder="1" applyAlignment="1">
      <alignment horizontal="center" vertical="center" wrapText="1"/>
    </xf>
    <xf numFmtId="0" fontId="24" fillId="0" borderId="82" xfId="0" applyFont="1" applyBorder="1" applyAlignment="1">
      <alignment horizontal="center" vertical="center" wrapText="1"/>
    </xf>
    <xf numFmtId="0" fontId="24" fillId="0" borderId="81" xfId="0" applyFont="1" applyBorder="1" applyAlignment="1">
      <alignment horizontal="center" vertical="center" wrapText="1"/>
    </xf>
    <xf numFmtId="0" fontId="24" fillId="0" borderId="10" xfId="0" applyFont="1" applyBorder="1" applyAlignment="1">
      <alignment horizontal="center" vertical="center"/>
    </xf>
    <xf numFmtId="0" fontId="24" fillId="0" borderId="55" xfId="0" applyFont="1" applyBorder="1" applyAlignment="1">
      <alignment horizontal="center" vertical="center" wrapText="1"/>
    </xf>
    <xf numFmtId="0" fontId="24" fillId="2" borderId="6" xfId="0" applyFont="1" applyFill="1" applyBorder="1" applyAlignment="1">
      <alignment horizontal="center" vertical="center" wrapText="1"/>
    </xf>
    <xf numFmtId="14" fontId="3" fillId="0" borderId="18" xfId="0" applyNumberFormat="1" applyFont="1" applyBorder="1" applyAlignment="1">
      <alignment horizontal="center" vertical="center" wrapText="1"/>
    </xf>
    <xf numFmtId="10" fontId="3" fillId="0" borderId="89" xfId="2" applyNumberFormat="1" applyFont="1" applyFill="1" applyBorder="1" applyAlignment="1">
      <alignment horizontal="center" vertical="center" wrapText="1"/>
    </xf>
    <xf numFmtId="0" fontId="24" fillId="0" borderId="85" xfId="0" applyFont="1" applyBorder="1" applyAlignment="1">
      <alignment horizontal="center" vertical="center"/>
    </xf>
    <xf numFmtId="0" fontId="24" fillId="0" borderId="60" xfId="0" applyFont="1" applyBorder="1" applyAlignment="1">
      <alignment horizontal="center" vertical="center" wrapText="1"/>
    </xf>
    <xf numFmtId="10" fontId="24" fillId="0" borderId="86" xfId="2" applyNumberFormat="1" applyFont="1" applyFill="1" applyBorder="1" applyAlignment="1">
      <alignment horizontal="center" vertical="center" wrapText="1"/>
    </xf>
    <xf numFmtId="0" fontId="3" fillId="0" borderId="66" xfId="0" applyFont="1" applyBorder="1" applyAlignment="1">
      <alignment horizontal="center" vertical="center" wrapText="1"/>
    </xf>
    <xf numFmtId="0" fontId="14" fillId="0" borderId="8" xfId="0" applyFont="1" applyBorder="1" applyAlignment="1" applyProtection="1">
      <alignment horizontal="center" vertical="center" wrapText="1"/>
      <protection locked="0"/>
    </xf>
    <xf numFmtId="0" fontId="3" fillId="0" borderId="87" xfId="0" applyFont="1" applyBorder="1" applyAlignment="1">
      <alignment horizontal="center" vertical="center"/>
    </xf>
    <xf numFmtId="0" fontId="3" fillId="0" borderId="31" xfId="0" applyFont="1" applyBorder="1" applyAlignment="1">
      <alignment horizontal="center" vertical="center" wrapText="1"/>
    </xf>
    <xf numFmtId="0" fontId="3" fillId="0" borderId="58" xfId="0" applyFont="1" applyBorder="1" applyAlignment="1">
      <alignment horizontal="center" vertical="center" wrapText="1"/>
    </xf>
    <xf numFmtId="0" fontId="23" fillId="0" borderId="31" xfId="0" applyFont="1" applyBorder="1" applyAlignment="1">
      <alignment horizontal="center" vertical="center" wrapText="1"/>
    </xf>
    <xf numFmtId="10" fontId="3" fillId="0" borderId="88" xfId="2" applyNumberFormat="1" applyFont="1" applyFill="1" applyBorder="1" applyAlignment="1">
      <alignment horizontal="center" vertical="center" wrapText="1"/>
    </xf>
    <xf numFmtId="9" fontId="12" fillId="0" borderId="13" xfId="0" applyNumberFormat="1" applyFont="1" applyBorder="1" applyAlignment="1">
      <alignment horizontal="center" vertical="center"/>
    </xf>
    <xf numFmtId="0" fontId="24" fillId="0" borderId="15" xfId="0" applyFont="1" applyBorder="1" applyAlignment="1">
      <alignment horizontal="center" vertical="center" wrapText="1"/>
    </xf>
    <xf numFmtId="0" fontId="24" fillId="0" borderId="12" xfId="0" applyFont="1" applyBorder="1" applyAlignment="1">
      <alignment horizontal="center" vertical="center"/>
    </xf>
    <xf numFmtId="165" fontId="24" fillId="0" borderId="7" xfId="2" applyNumberFormat="1" applyFont="1" applyBorder="1" applyAlignment="1">
      <alignment horizontal="center" vertical="center" wrapText="1"/>
    </xf>
    <xf numFmtId="0" fontId="24" fillId="0" borderId="14" xfId="0" applyFont="1" applyBorder="1" applyAlignment="1">
      <alignment horizontal="center" vertical="center"/>
    </xf>
    <xf numFmtId="0" fontId="30" fillId="5" borderId="0" xfId="0" applyFont="1" applyFill="1"/>
    <xf numFmtId="10" fontId="32" fillId="23" borderId="8" xfId="0" applyNumberFormat="1" applyFont="1" applyFill="1" applyBorder="1" applyAlignment="1">
      <alignment horizontal="center" vertical="center"/>
    </xf>
    <xf numFmtId="0" fontId="33" fillId="24" borderId="8" xfId="0" applyFont="1" applyFill="1" applyBorder="1" applyAlignment="1">
      <alignment horizontal="center" vertical="center"/>
    </xf>
    <xf numFmtId="10" fontId="31" fillId="5" borderId="8" xfId="0" applyNumberFormat="1" applyFont="1" applyFill="1" applyBorder="1" applyAlignment="1">
      <alignment horizontal="center" vertical="center"/>
    </xf>
    <xf numFmtId="0" fontId="19" fillId="0" borderId="8" xfId="0" applyFont="1" applyBorder="1" applyAlignment="1">
      <alignment horizontal="justify" vertical="center" wrapText="1"/>
    </xf>
    <xf numFmtId="0" fontId="14" fillId="0" borderId="8" xfId="0" applyFont="1" applyBorder="1" applyAlignment="1">
      <alignment horizontal="justify" vertical="center" wrapText="1"/>
    </xf>
    <xf numFmtId="0" fontId="12" fillId="0" borderId="8" xfId="0" applyFont="1" applyBorder="1" applyAlignment="1">
      <alignment horizontal="justify" vertical="center"/>
    </xf>
    <xf numFmtId="0" fontId="12" fillId="5" borderId="21" xfId="0" applyFont="1" applyFill="1" applyBorder="1" applyAlignment="1">
      <alignment horizontal="justify" vertical="center" wrapText="1"/>
    </xf>
    <xf numFmtId="0" fontId="14" fillId="0" borderId="21" xfId="0" applyFont="1" applyBorder="1" applyAlignment="1">
      <alignment horizontal="justify" vertical="center" wrapText="1"/>
    </xf>
    <xf numFmtId="0" fontId="8" fillId="0" borderId="8" xfId="0" applyFont="1" applyBorder="1" applyAlignment="1">
      <alignment horizontal="justify" vertical="center"/>
    </xf>
    <xf numFmtId="0" fontId="8" fillId="0" borderId="8" xfId="0" applyFont="1" applyBorder="1" applyAlignment="1">
      <alignment horizontal="justify" vertical="center" wrapText="1"/>
    </xf>
    <xf numFmtId="0" fontId="12" fillId="0" borderId="0" xfId="0" applyFont="1" applyAlignment="1">
      <alignment horizontal="justify" vertical="center"/>
    </xf>
    <xf numFmtId="0" fontId="12" fillId="0" borderId="0" xfId="0" applyFont="1" applyAlignment="1">
      <alignment horizontal="justify" vertical="center" wrapText="1"/>
    </xf>
    <xf numFmtId="0" fontId="12" fillId="5" borderId="8" xfId="0" applyFont="1" applyFill="1" applyBorder="1" applyAlignment="1" applyProtection="1">
      <alignment horizontal="justify" vertical="center" wrapText="1"/>
      <protection locked="0"/>
    </xf>
    <xf numFmtId="0" fontId="12" fillId="0" borderId="8" xfId="0" applyFont="1" applyBorder="1" applyAlignment="1" applyProtection="1">
      <alignment horizontal="justify" vertical="center" wrapText="1"/>
      <protection locked="0"/>
    </xf>
    <xf numFmtId="0" fontId="12" fillId="2" borderId="8" xfId="0" applyFont="1" applyFill="1" applyBorder="1" applyAlignment="1">
      <alignment horizontal="justify" vertical="center" wrapText="1"/>
    </xf>
    <xf numFmtId="0" fontId="12" fillId="0" borderId="47" xfId="0" applyFont="1" applyBorder="1" applyAlignment="1">
      <alignment horizontal="justify" vertical="center"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6" fillId="0" borderId="4" xfId="0" applyFont="1" applyBorder="1" applyAlignment="1">
      <alignment horizontal="center" vertical="center" wrapText="1"/>
    </xf>
    <xf numFmtId="0" fontId="2" fillId="4" borderId="38" xfId="0" applyFont="1" applyFill="1" applyBorder="1" applyAlignment="1">
      <alignment horizontal="center" vertical="center" wrapText="1"/>
    </xf>
    <xf numFmtId="0" fontId="2" fillId="4" borderId="26"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4" fillId="3" borderId="41" xfId="0" applyFont="1" applyFill="1" applyBorder="1" applyAlignment="1">
      <alignment horizontal="center" vertical="center"/>
    </xf>
    <xf numFmtId="0" fontId="4" fillId="3" borderId="33" xfId="0" applyFont="1" applyFill="1" applyBorder="1" applyAlignment="1">
      <alignment horizontal="center" vertical="center"/>
    </xf>
    <xf numFmtId="0" fontId="4" fillId="3" borderId="32" xfId="0" applyFont="1" applyFill="1" applyBorder="1" applyAlignment="1">
      <alignment horizontal="center" vertical="center"/>
    </xf>
    <xf numFmtId="0" fontId="4" fillId="3" borderId="38" xfId="0" applyFont="1" applyFill="1" applyBorder="1" applyAlignment="1">
      <alignment horizontal="center"/>
    </xf>
    <xf numFmtId="0" fontId="4" fillId="3" borderId="26" xfId="0" applyFont="1" applyFill="1" applyBorder="1" applyAlignment="1">
      <alignment horizontal="center"/>
    </xf>
    <xf numFmtId="0" fontId="4" fillId="3" borderId="24" xfId="0" applyFont="1" applyFill="1" applyBorder="1" applyAlignment="1">
      <alignment horizontal="center"/>
    </xf>
    <xf numFmtId="0" fontId="3" fillId="0" borderId="39" xfId="0" applyFont="1" applyBorder="1" applyAlignment="1">
      <alignment horizontal="left" vertical="center" wrapText="1"/>
    </xf>
    <xf numFmtId="0" fontId="3" fillId="0" borderId="0" xfId="0" applyFont="1" applyAlignment="1">
      <alignment horizontal="left" vertical="center"/>
    </xf>
    <xf numFmtId="0" fontId="3" fillId="0" borderId="40" xfId="0" applyFont="1" applyBorder="1" applyAlignment="1">
      <alignment horizontal="left" vertical="center"/>
    </xf>
    <xf numFmtId="0" fontId="3" fillId="0" borderId="39" xfId="0" applyFont="1" applyBorder="1" applyAlignment="1">
      <alignment horizontal="left" vertical="top" wrapText="1"/>
    </xf>
    <xf numFmtId="0" fontId="3" fillId="0" borderId="0" xfId="0" applyFont="1" applyAlignment="1">
      <alignment horizontal="left" vertical="top" wrapText="1"/>
    </xf>
    <xf numFmtId="0" fontId="3" fillId="0" borderId="40" xfId="0" applyFont="1" applyBorder="1" applyAlignment="1">
      <alignment horizontal="left" vertical="top" wrapText="1"/>
    </xf>
    <xf numFmtId="0" fontId="4" fillId="3" borderId="39" xfId="0" applyFont="1" applyFill="1" applyBorder="1" applyAlignment="1">
      <alignment horizontal="center"/>
    </xf>
    <xf numFmtId="0" fontId="4" fillId="3" borderId="0" xfId="0" applyFont="1" applyFill="1" applyAlignment="1">
      <alignment horizontal="center"/>
    </xf>
    <xf numFmtId="0" fontId="4" fillId="3" borderId="40" xfId="0" applyFont="1" applyFill="1" applyBorder="1" applyAlignment="1">
      <alignment horizontal="center"/>
    </xf>
    <xf numFmtId="0" fontId="3" fillId="0" borderId="25" xfId="0" applyFont="1" applyBorder="1" applyAlignment="1">
      <alignment horizontal="center" vertical="center" wrapText="1"/>
    </xf>
    <xf numFmtId="0" fontId="3" fillId="0" borderId="41" xfId="1" applyFont="1" applyBorder="1" applyAlignment="1">
      <alignment vertical="center" wrapText="1"/>
    </xf>
    <xf numFmtId="0" fontId="3" fillId="0" borderId="33" xfId="1" applyFont="1" applyBorder="1" applyAlignment="1">
      <alignment vertical="center" wrapText="1"/>
    </xf>
    <xf numFmtId="0" fontId="3" fillId="0" borderId="39" xfId="1" applyFont="1" applyBorder="1" applyAlignment="1">
      <alignment vertical="center" wrapText="1"/>
    </xf>
    <xf numFmtId="0" fontId="3" fillId="0" borderId="0" xfId="1" applyFont="1" applyBorder="1" applyAlignment="1">
      <alignment vertical="center" wrapText="1"/>
    </xf>
    <xf numFmtId="0" fontId="3" fillId="0" borderId="8" xfId="0" applyFont="1" applyBorder="1" applyAlignment="1">
      <alignment horizontal="justify" vertical="center" wrapText="1"/>
    </xf>
    <xf numFmtId="0" fontId="4" fillId="3" borderId="39" xfId="0" applyFont="1" applyFill="1" applyBorder="1" applyAlignment="1">
      <alignment horizontal="center" vertical="center"/>
    </xf>
    <xf numFmtId="0" fontId="4" fillId="3" borderId="0" xfId="0" applyFont="1" applyFill="1" applyAlignment="1">
      <alignment horizontal="center" vertical="center"/>
    </xf>
    <xf numFmtId="0" fontId="4" fillId="3" borderId="40" xfId="0" applyFont="1" applyFill="1" applyBorder="1" applyAlignment="1">
      <alignment horizontal="center" vertical="center"/>
    </xf>
    <xf numFmtId="0" fontId="4" fillId="3" borderId="44"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45" xfId="0" applyFont="1" applyFill="1" applyBorder="1" applyAlignment="1">
      <alignment horizontal="center" vertical="center"/>
    </xf>
    <xf numFmtId="0" fontId="3" fillId="0" borderId="54" xfId="0" applyFont="1" applyBorder="1" applyAlignment="1">
      <alignment horizontal="center" vertical="center" wrapText="1"/>
    </xf>
    <xf numFmtId="0" fontId="6" fillId="3" borderId="27" xfId="0" applyFont="1" applyFill="1" applyBorder="1" applyAlignment="1">
      <alignment horizontal="center" wrapText="1"/>
    </xf>
    <xf numFmtId="0" fontId="6" fillId="3" borderId="29" xfId="0" applyFont="1" applyFill="1" applyBorder="1" applyAlignment="1">
      <alignment horizontal="center" wrapText="1"/>
    </xf>
    <xf numFmtId="0" fontId="3" fillId="0" borderId="8" xfId="0" applyFont="1" applyBorder="1" applyAlignment="1">
      <alignment horizontal="center" vertical="center" wrapText="1"/>
    </xf>
    <xf numFmtId="0" fontId="3" fillId="0" borderId="43" xfId="1" applyFont="1" applyBorder="1" applyAlignment="1">
      <alignment vertical="center" wrapText="1"/>
    </xf>
    <xf numFmtId="0" fontId="3" fillId="0" borderId="34" xfId="1" applyFont="1" applyBorder="1" applyAlignment="1">
      <alignment vertical="center" wrapText="1"/>
    </xf>
    <xf numFmtId="0" fontId="31" fillId="5" borderId="0" xfId="0" applyFont="1" applyFill="1" applyAlignment="1">
      <alignment horizontal="justify" vertical="center" wrapText="1"/>
    </xf>
    <xf numFmtId="0" fontId="30" fillId="5" borderId="0" xfId="0" applyFont="1" applyFill="1" applyAlignment="1">
      <alignment horizontal="justify" vertical="center" wrapText="1"/>
    </xf>
    <xf numFmtId="0" fontId="32" fillId="23" borderId="8" xfId="0" applyFont="1" applyFill="1" applyBorder="1" applyAlignment="1">
      <alignment horizontal="center" vertical="center" wrapText="1"/>
    </xf>
    <xf numFmtId="0" fontId="32" fillId="23" borderId="8" xfId="0" applyFont="1" applyFill="1" applyBorder="1" applyAlignment="1">
      <alignment horizontal="center" vertical="center"/>
    </xf>
    <xf numFmtId="0" fontId="33" fillId="24" borderId="8" xfId="0" applyFont="1" applyFill="1" applyBorder="1" applyAlignment="1">
      <alignment horizontal="center" vertical="center"/>
    </xf>
    <xf numFmtId="0" fontId="30" fillId="5" borderId="8" xfId="0" applyFont="1" applyFill="1" applyBorder="1" applyAlignment="1">
      <alignment horizontal="justify" vertical="center" wrapText="1"/>
    </xf>
    <xf numFmtId="0" fontId="31" fillId="5" borderId="8" xfId="0" applyFont="1" applyFill="1" applyBorder="1" applyAlignment="1">
      <alignment horizontal="justify" vertical="center" wrapText="1"/>
    </xf>
    <xf numFmtId="0" fontId="23" fillId="0" borderId="61" xfId="0" applyFont="1" applyBorder="1" applyAlignment="1">
      <alignment horizontal="center" vertical="center" wrapText="1"/>
    </xf>
    <xf numFmtId="0" fontId="23" fillId="0" borderId="43" xfId="0" applyFont="1" applyBorder="1" applyAlignment="1">
      <alignment horizontal="center" vertical="center" wrapText="1"/>
    </xf>
    <xf numFmtId="0" fontId="23" fillId="0" borderId="53" xfId="0" applyFont="1" applyBorder="1" applyAlignment="1">
      <alignment horizontal="center" vertical="center" wrapText="1"/>
    </xf>
    <xf numFmtId="0" fontId="23" fillId="0" borderId="39" xfId="0" applyFont="1" applyBorder="1" applyAlignment="1">
      <alignment horizontal="center" vertical="center" wrapText="1"/>
    </xf>
    <xf numFmtId="0" fontId="23" fillId="0" borderId="52" xfId="0" applyFont="1" applyBorder="1" applyAlignment="1">
      <alignment horizontal="center" vertical="center" wrapText="1"/>
    </xf>
    <xf numFmtId="0" fontId="23" fillId="0" borderId="41" xfId="0" applyFont="1" applyBorder="1" applyAlignment="1">
      <alignment horizontal="center" vertical="center" wrapText="1"/>
    </xf>
    <xf numFmtId="0" fontId="4" fillId="3" borderId="38"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10" fillId="9" borderId="8" xfId="0" applyFont="1" applyFill="1" applyBorder="1" applyAlignment="1">
      <alignment horizontal="center" vertical="center" wrapText="1"/>
    </xf>
    <xf numFmtId="49" fontId="10" fillId="9" borderId="8" xfId="0" applyNumberFormat="1" applyFont="1" applyFill="1" applyBorder="1" applyAlignment="1">
      <alignment horizontal="center" vertical="center" wrapText="1"/>
    </xf>
    <xf numFmtId="9" fontId="10" fillId="9" borderId="8" xfId="0" applyNumberFormat="1" applyFont="1" applyFill="1" applyBorder="1" applyAlignment="1">
      <alignment horizontal="center" vertical="center" wrapText="1"/>
    </xf>
    <xf numFmtId="0" fontId="10" fillId="20" borderId="47" xfId="0" applyFont="1" applyFill="1" applyBorder="1" applyAlignment="1">
      <alignment horizontal="center" vertical="center"/>
    </xf>
    <xf numFmtId="0" fontId="10" fillId="20" borderId="92" xfId="0" applyFont="1" applyFill="1" applyBorder="1" applyAlignment="1">
      <alignment horizontal="center" vertical="center"/>
    </xf>
    <xf numFmtId="0" fontId="10" fillId="20" borderId="13" xfId="0" applyFont="1" applyFill="1" applyBorder="1" applyAlignment="1">
      <alignment horizontal="center" vertical="center"/>
    </xf>
    <xf numFmtId="0" fontId="10" fillId="10" borderId="47" xfId="0" applyFont="1" applyFill="1" applyBorder="1" applyAlignment="1">
      <alignment horizontal="center" vertical="center" wrapText="1"/>
    </xf>
    <xf numFmtId="0" fontId="10" fillId="10" borderId="13" xfId="0" applyFont="1" applyFill="1" applyBorder="1" applyAlignment="1">
      <alignment horizontal="center" vertical="center" wrapText="1"/>
    </xf>
    <xf numFmtId="0" fontId="10" fillId="10" borderId="47" xfId="0" applyFont="1" applyFill="1" applyBorder="1" applyAlignment="1" applyProtection="1">
      <alignment horizontal="center" vertical="center" wrapText="1"/>
      <protection locked="0"/>
    </xf>
    <xf numFmtId="0" fontId="10" fillId="10" borderId="13" xfId="0" applyFont="1" applyFill="1" applyBorder="1" applyAlignment="1" applyProtection="1">
      <alignment horizontal="center" vertical="center" wrapText="1"/>
      <protection locked="0"/>
    </xf>
    <xf numFmtId="0" fontId="10" fillId="9" borderId="47" xfId="0" applyFont="1" applyFill="1" applyBorder="1" applyAlignment="1">
      <alignment horizontal="center" vertical="center" wrapText="1"/>
    </xf>
    <xf numFmtId="0" fontId="10" fillId="9" borderId="92" xfId="0" applyFont="1" applyFill="1" applyBorder="1" applyAlignment="1">
      <alignment horizontal="center" vertical="center" wrapText="1"/>
    </xf>
    <xf numFmtId="0" fontId="10" fillId="9" borderId="13" xfId="0" applyFont="1" applyFill="1" applyBorder="1" applyAlignment="1">
      <alignment horizontal="center" vertical="center" wrapText="1"/>
    </xf>
    <xf numFmtId="0" fontId="10" fillId="21" borderId="47" xfId="0" applyFont="1" applyFill="1" applyBorder="1" applyAlignment="1">
      <alignment horizontal="center" vertical="center" wrapText="1"/>
    </xf>
    <xf numFmtId="0" fontId="10" fillId="21" borderId="13" xfId="0" applyFont="1" applyFill="1" applyBorder="1" applyAlignment="1">
      <alignment horizontal="center" vertical="center" wrapText="1"/>
    </xf>
    <xf numFmtId="0" fontId="24" fillId="5" borderId="97" xfId="0" applyFont="1" applyFill="1" applyBorder="1" applyAlignment="1">
      <alignment horizontal="center" vertical="center" wrapText="1"/>
    </xf>
    <xf numFmtId="0" fontId="24" fillId="5" borderId="98" xfId="0" applyFont="1" applyFill="1" applyBorder="1" applyAlignment="1">
      <alignment horizontal="center" vertical="center" wrapText="1"/>
    </xf>
    <xf numFmtId="0" fontId="24" fillId="5" borderId="99" xfId="0" applyFont="1" applyFill="1" applyBorder="1" applyAlignment="1">
      <alignment horizontal="center" vertical="center" wrapText="1"/>
    </xf>
    <xf numFmtId="0" fontId="24" fillId="0" borderId="16" xfId="0" applyFont="1" applyBorder="1" applyAlignment="1">
      <alignment horizontal="center" vertical="center" wrapText="1"/>
    </xf>
    <xf numFmtId="0" fontId="24" fillId="0" borderId="19" xfId="0" applyFont="1" applyBorder="1" applyAlignment="1">
      <alignment horizontal="center" vertical="center" wrapText="1"/>
    </xf>
    <xf numFmtId="0" fontId="4" fillId="3" borderId="24" xfId="0" applyFont="1" applyFill="1" applyBorder="1" applyAlignment="1">
      <alignment horizontal="center" vertical="center" wrapText="1"/>
    </xf>
    <xf numFmtId="0" fontId="24" fillId="0" borderId="23" xfId="0" applyFont="1" applyBorder="1" applyAlignment="1">
      <alignment horizontal="center" vertical="center" wrapText="1"/>
    </xf>
    <xf numFmtId="0" fontId="4" fillId="0" borderId="4" xfId="0" applyFont="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26" fillId="9" borderId="8" xfId="0" applyFont="1" applyFill="1" applyBorder="1" applyAlignment="1">
      <alignment horizontal="center" vertical="center" wrapText="1"/>
    </xf>
    <xf numFmtId="0" fontId="26" fillId="21" borderId="47" xfId="0" applyFont="1" applyFill="1" applyBorder="1" applyAlignment="1">
      <alignment horizontal="center" vertical="center" wrapText="1"/>
    </xf>
    <xf numFmtId="0" fontId="26" fillId="21" borderId="13" xfId="0" applyFont="1" applyFill="1" applyBorder="1" applyAlignment="1">
      <alignment horizontal="center" vertical="center" wrapText="1"/>
    </xf>
    <xf numFmtId="9" fontId="26" fillId="9" borderId="8" xfId="0" applyNumberFormat="1" applyFont="1" applyFill="1" applyBorder="1" applyAlignment="1">
      <alignment horizontal="center" vertical="center" wrapText="1"/>
    </xf>
    <xf numFmtId="0" fontId="26" fillId="10" borderId="47" xfId="0" applyFont="1" applyFill="1" applyBorder="1" applyAlignment="1">
      <alignment horizontal="center" vertical="center" wrapText="1"/>
    </xf>
    <xf numFmtId="0" fontId="26" fillId="10" borderId="13" xfId="0" applyFont="1" applyFill="1" applyBorder="1" applyAlignment="1">
      <alignment horizontal="center" vertical="center" wrapText="1"/>
    </xf>
    <xf numFmtId="0" fontId="26" fillId="9" borderId="47" xfId="0" applyFont="1" applyFill="1" applyBorder="1" applyAlignment="1">
      <alignment horizontal="center" vertical="center" wrapText="1"/>
    </xf>
    <xf numFmtId="0" fontId="26" fillId="9" borderId="13" xfId="0" applyFont="1" applyFill="1" applyBorder="1" applyAlignment="1">
      <alignment horizontal="center" vertical="center" wrapText="1"/>
    </xf>
    <xf numFmtId="49" fontId="26" fillId="9" borderId="8" xfId="0" applyNumberFormat="1" applyFont="1" applyFill="1" applyBorder="1" applyAlignment="1">
      <alignment horizontal="center" vertical="center" wrapText="1"/>
    </xf>
    <xf numFmtId="0" fontId="3" fillId="0" borderId="64" xfId="0" applyFont="1" applyBorder="1" applyAlignment="1">
      <alignment horizontal="center" vertical="center" wrapText="1"/>
    </xf>
    <xf numFmtId="0" fontId="24" fillId="0" borderId="37"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6" xfId="0" applyFont="1" applyBorder="1" applyAlignment="1">
      <alignment horizontal="center" vertical="center" wrapText="1"/>
    </xf>
    <xf numFmtId="0" fontId="4" fillId="3" borderId="28" xfId="0" applyFont="1" applyFill="1" applyBorder="1" applyAlignment="1">
      <alignment horizontal="center" vertical="center" wrapText="1"/>
    </xf>
    <xf numFmtId="0" fontId="8" fillId="0" borderId="0" xfId="0" applyFont="1" applyAlignment="1">
      <alignment horizontal="center" vertical="center" wrapText="1"/>
    </xf>
    <xf numFmtId="0" fontId="9" fillId="7" borderId="8" xfId="0" applyFont="1" applyFill="1" applyBorder="1" applyAlignment="1">
      <alignment horizontal="center" vertical="center"/>
    </xf>
    <xf numFmtId="22" fontId="8" fillId="5" borderId="8" xfId="0" applyNumberFormat="1" applyFont="1" applyFill="1" applyBorder="1" applyAlignment="1">
      <alignment horizontal="center" vertical="center"/>
    </xf>
    <xf numFmtId="0" fontId="9" fillId="7" borderId="8"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3" fillId="0" borderId="53"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1" xfId="0" applyFont="1" applyBorder="1" applyAlignment="1">
      <alignment horizontal="center" vertical="center" wrapText="1"/>
    </xf>
    <xf numFmtId="0" fontId="29" fillId="0" borderId="52"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74" xfId="0" applyFont="1" applyBorder="1" applyAlignment="1">
      <alignment horizontal="center" vertical="center" wrapText="1"/>
    </xf>
    <xf numFmtId="0" fontId="24" fillId="0" borderId="80" xfId="0" applyFont="1" applyBorder="1" applyAlignment="1">
      <alignment horizontal="center" vertical="center" wrapText="1"/>
    </xf>
    <xf numFmtId="0" fontId="24" fillId="0" borderId="79" xfId="0" applyFont="1" applyBorder="1" applyAlignment="1">
      <alignment horizontal="center" vertical="center" wrapText="1"/>
    </xf>
    <xf numFmtId="0" fontId="24" fillId="0" borderId="74" xfId="0" applyFont="1" applyBorder="1" applyAlignment="1">
      <alignment horizontal="center" vertical="center" wrapText="1"/>
    </xf>
    <xf numFmtId="0" fontId="3" fillId="0" borderId="78" xfId="0" applyFont="1" applyBorder="1" applyAlignment="1">
      <alignment horizontal="center" vertical="center" wrapText="1"/>
    </xf>
    <xf numFmtId="0" fontId="3" fillId="0" borderId="79" xfId="0" applyFont="1" applyBorder="1" applyAlignment="1">
      <alignment horizontal="center" vertical="center" wrapText="1"/>
    </xf>
    <xf numFmtId="0" fontId="4" fillId="3" borderId="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44" xfId="0" applyFont="1" applyBorder="1" applyAlignment="1">
      <alignment horizontal="center" vertical="center" wrapText="1"/>
    </xf>
    <xf numFmtId="0" fontId="24" fillId="0" borderId="38" xfId="0" applyFont="1" applyBorder="1" applyAlignment="1">
      <alignment horizontal="center" vertical="center" wrapText="1"/>
    </xf>
    <xf numFmtId="0" fontId="24" fillId="0" borderId="52" xfId="0" applyFont="1" applyBorder="1" applyAlignment="1">
      <alignment horizontal="center" vertical="center" wrapText="1"/>
    </xf>
    <xf numFmtId="0" fontId="3" fillId="0" borderId="84"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16" xfId="0" applyFont="1" applyBorder="1" applyAlignment="1">
      <alignment horizontal="center" vertical="center" wrapText="1"/>
    </xf>
    <xf numFmtId="0" fontId="12" fillId="0" borderId="8" xfId="0" applyFont="1" applyFill="1" applyBorder="1" applyAlignment="1">
      <alignment horizontal="justify" vertical="center" wrapText="1"/>
    </xf>
    <xf numFmtId="0" fontId="24" fillId="0" borderId="8" xfId="0" applyFont="1" applyFill="1" applyBorder="1" applyAlignment="1">
      <alignment horizontal="center" vertical="center" wrapText="1"/>
    </xf>
  </cellXfs>
  <cellStyles count="3">
    <cellStyle name="Hipervínculo" xfId="1" builtinId="8"/>
    <cellStyle name="Normal" xfId="0" builtinId="0"/>
    <cellStyle name="Porcentaje" xfId="2" builtinId="5"/>
  </cellStyles>
  <dxfs count="0"/>
  <tableStyles count="0" defaultTableStyle="TableStyleMedium2" defaultPivotStyle="PivotStyleLight16"/>
  <colors>
    <mruColors>
      <color rgb="FFF369AB"/>
      <color rgb="FFDE1271"/>
      <color rgb="FFC210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CO" sz="900" b="1"/>
              <a:t>Porcentaje (%) de avance del PTEI</a:t>
            </a:r>
          </a:p>
          <a:p>
            <a:pPr>
              <a:defRPr sz="900" b="1"/>
            </a:pPr>
            <a:r>
              <a:rPr lang="es-CO" sz="900" b="1"/>
              <a:t>1er Cuatrimestre de 2024</a:t>
            </a:r>
          </a:p>
        </c:rich>
      </c:tx>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5"/>
          <c:order val="5"/>
          <c:spPr>
            <a:solidFill>
              <a:schemeClr val="accent6"/>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Informe!$C$8:$C$16</c:f>
              <c:strCache>
                <c:ptCount val="9"/>
                <c:pt idx="0">
                  <c:v>COMPONENTE 1. MECANISMOS PARA LA TRANSPARENCIA Y ACCESO A LA INFORMACIÓN</c:v>
                </c:pt>
                <c:pt idx="1">
                  <c:v>COMPONENTE 2. RENDICIÓN DE CUENTAS</c:v>
                </c:pt>
                <c:pt idx="2">
                  <c:v>COMPONENTE 3. MECANISMOS PARA MEJORAR LA ATENCIÓN AL CIUDADANO</c:v>
                </c:pt>
                <c:pt idx="3">
                  <c:v>COMPONENTE 4. RACIONALIZACIÓN DE TRÁMITES</c:v>
                </c:pt>
                <c:pt idx="4">
                  <c:v>COMPONENTE 5. APERTURA DE INFORMACIÓN Y DATOS ABIERTOS</c:v>
                </c:pt>
                <c:pt idx="5">
                  <c:v>COMPONENTE 6. PARTICIPACIÓN E INNOVACIÓN EN LA GESTIÓN PÚBLICA</c:v>
                </c:pt>
                <c:pt idx="6">
                  <c:v>COMPONENTE 7. PROMOCIÓN DE LA INTEGRIDAD Y LA ÉTICA PÚBLICA</c:v>
                </c:pt>
                <c:pt idx="7">
                  <c:v>COMPONENTE 8. GESTIÓN DE RIESGOS DE CORRUPCIÓN - MAPAS DE RIESGO</c:v>
                </c:pt>
                <c:pt idx="8">
                  <c:v>COMPONENTE 9. MEDIDAS DE DEBIDA DILIGENCIA Y PREVENCIÓN DE LAVADO DE ACTIVOS</c:v>
                </c:pt>
              </c:strCache>
            </c:strRef>
          </c:cat>
          <c:val>
            <c:numRef>
              <c:f>Informe!$I$8:$I$16</c:f>
              <c:numCache>
                <c:formatCode>0.00%</c:formatCode>
                <c:ptCount val="9"/>
                <c:pt idx="0">
                  <c:v>3.5623278236914607E-2</c:v>
                </c:pt>
                <c:pt idx="1">
                  <c:v>7.7110389610389615E-2</c:v>
                </c:pt>
                <c:pt idx="2">
                  <c:v>1.1363636363636364E-2</c:v>
                </c:pt>
                <c:pt idx="3">
                  <c:v>0</c:v>
                </c:pt>
                <c:pt idx="4">
                  <c:v>1.7045454545454544E-2</c:v>
                </c:pt>
                <c:pt idx="5">
                  <c:v>1.1363636363636362E-2</c:v>
                </c:pt>
                <c:pt idx="6">
                  <c:v>1.988636363636364E-2</c:v>
                </c:pt>
                <c:pt idx="7">
                  <c:v>4.5454545454545442E-2</c:v>
                </c:pt>
                <c:pt idx="8">
                  <c:v>1.1363636363636362E-2</c:v>
                </c:pt>
              </c:numCache>
            </c:numRef>
          </c:val>
          <c:extLst>
            <c:ext xmlns:c16="http://schemas.microsoft.com/office/drawing/2014/chart" uri="{C3380CC4-5D6E-409C-BE32-E72D297353CC}">
              <c16:uniqueId val="{00000005-8BB7-4920-B497-2EE9AB217C7D}"/>
            </c:ext>
          </c:extLst>
        </c:ser>
        <c:dLbls>
          <c:showLegendKey val="0"/>
          <c:showVal val="0"/>
          <c:showCatName val="0"/>
          <c:showSerName val="0"/>
          <c:showPercent val="0"/>
          <c:showBubbleSize val="0"/>
        </c:dLbls>
        <c:gapWidth val="150"/>
        <c:shape val="box"/>
        <c:axId val="1083004480"/>
        <c:axId val="1083004960"/>
        <c:axId val="0"/>
        <c:extLst>
          <c:ext xmlns:c15="http://schemas.microsoft.com/office/drawing/2012/chart" uri="{02D57815-91ED-43cb-92C2-25804820EDAC}">
            <c15:filteredBarSeries>
              <c15:ser>
                <c:idx val="0"/>
                <c:order val="0"/>
                <c:spPr>
                  <a:solidFill>
                    <a:schemeClr val="accent1"/>
                  </a:solidFill>
                  <a:ln>
                    <a:noFill/>
                  </a:ln>
                  <a:effectLst/>
                  <a:sp3d/>
                </c:spPr>
                <c:invertIfNegative val="0"/>
                <c:cat>
                  <c:strRef>
                    <c:extLst>
                      <c:ext uri="{02D57815-91ED-43cb-92C2-25804820EDAC}">
                        <c15:formulaRef>
                          <c15:sqref>Informe!$C$8:$C$16</c15:sqref>
                        </c15:formulaRef>
                      </c:ext>
                    </c:extLst>
                    <c:strCache>
                      <c:ptCount val="9"/>
                      <c:pt idx="0">
                        <c:v>COMPONENTE 1. MECANISMOS PARA LA TRANSPARENCIA Y ACCESO A LA INFORMACIÓN</c:v>
                      </c:pt>
                      <c:pt idx="1">
                        <c:v>COMPONENTE 2. RENDICIÓN DE CUENTAS</c:v>
                      </c:pt>
                      <c:pt idx="2">
                        <c:v>COMPONENTE 3. MECANISMOS PARA MEJORAR LA ATENCIÓN AL CIUDADANO</c:v>
                      </c:pt>
                      <c:pt idx="3">
                        <c:v>COMPONENTE 4. RACIONALIZACIÓN DE TRÁMITES</c:v>
                      </c:pt>
                      <c:pt idx="4">
                        <c:v>COMPONENTE 5. APERTURA DE INFORMACIÓN Y DATOS ABIERTOS</c:v>
                      </c:pt>
                      <c:pt idx="5">
                        <c:v>COMPONENTE 6. PARTICIPACIÓN E INNOVACIÓN EN LA GESTIÓN PÚBLICA</c:v>
                      </c:pt>
                      <c:pt idx="6">
                        <c:v>COMPONENTE 7. PROMOCIÓN DE LA INTEGRIDAD Y LA ÉTICA PÚBLICA</c:v>
                      </c:pt>
                      <c:pt idx="7">
                        <c:v>COMPONENTE 8. GESTIÓN DE RIESGOS DE CORRUPCIÓN - MAPAS DE RIESGO</c:v>
                      </c:pt>
                      <c:pt idx="8">
                        <c:v>COMPONENTE 9. MEDIDAS DE DEBIDA DILIGENCIA Y PREVENCIÓN DE LAVADO DE ACTIVOS</c:v>
                      </c:pt>
                    </c:strCache>
                  </c:strRef>
                </c:cat>
                <c:val>
                  <c:numRef>
                    <c:extLst>
                      <c:ext uri="{02D57815-91ED-43cb-92C2-25804820EDAC}">
                        <c15:formulaRef>
                          <c15:sqref>Informe!$D$8:$D$16</c15:sqref>
                        </c15:formulaRef>
                      </c:ext>
                    </c:extLst>
                    <c:numCache>
                      <c:formatCode>General</c:formatCode>
                      <c:ptCount val="9"/>
                    </c:numCache>
                  </c:numRef>
                </c:val>
                <c:extLst>
                  <c:ext xmlns:c16="http://schemas.microsoft.com/office/drawing/2014/chart" uri="{C3380CC4-5D6E-409C-BE32-E72D297353CC}">
                    <c16:uniqueId val="{00000000-8BB7-4920-B497-2EE9AB217C7D}"/>
                  </c:ext>
                </c:extLst>
              </c15:ser>
            </c15:filteredBarSeries>
            <c15:filteredBarSeries>
              <c15:ser>
                <c:idx val="1"/>
                <c:order val="1"/>
                <c:spPr>
                  <a:solidFill>
                    <a:schemeClr val="accent2"/>
                  </a:solidFill>
                  <a:ln>
                    <a:noFill/>
                  </a:ln>
                  <a:effectLst/>
                  <a:sp3d/>
                </c:spPr>
                <c:invertIfNegative val="0"/>
                <c:cat>
                  <c:strRef>
                    <c:extLst xmlns:c15="http://schemas.microsoft.com/office/drawing/2012/chart">
                      <c:ext xmlns:c15="http://schemas.microsoft.com/office/drawing/2012/chart" uri="{02D57815-91ED-43cb-92C2-25804820EDAC}">
                        <c15:formulaRef>
                          <c15:sqref>Informe!$C$8:$C$16</c15:sqref>
                        </c15:formulaRef>
                      </c:ext>
                    </c:extLst>
                    <c:strCache>
                      <c:ptCount val="9"/>
                      <c:pt idx="0">
                        <c:v>COMPONENTE 1. MECANISMOS PARA LA TRANSPARENCIA Y ACCESO A LA INFORMACIÓN</c:v>
                      </c:pt>
                      <c:pt idx="1">
                        <c:v>COMPONENTE 2. RENDICIÓN DE CUENTAS</c:v>
                      </c:pt>
                      <c:pt idx="2">
                        <c:v>COMPONENTE 3. MECANISMOS PARA MEJORAR LA ATENCIÓN AL CIUDADANO</c:v>
                      </c:pt>
                      <c:pt idx="3">
                        <c:v>COMPONENTE 4. RACIONALIZACIÓN DE TRÁMITES</c:v>
                      </c:pt>
                      <c:pt idx="4">
                        <c:v>COMPONENTE 5. APERTURA DE INFORMACIÓN Y DATOS ABIERTOS</c:v>
                      </c:pt>
                      <c:pt idx="5">
                        <c:v>COMPONENTE 6. PARTICIPACIÓN E INNOVACIÓN EN LA GESTIÓN PÚBLICA</c:v>
                      </c:pt>
                      <c:pt idx="6">
                        <c:v>COMPONENTE 7. PROMOCIÓN DE LA INTEGRIDAD Y LA ÉTICA PÚBLICA</c:v>
                      </c:pt>
                      <c:pt idx="7">
                        <c:v>COMPONENTE 8. GESTIÓN DE RIESGOS DE CORRUPCIÓN - MAPAS DE RIESGO</c:v>
                      </c:pt>
                      <c:pt idx="8">
                        <c:v>COMPONENTE 9. MEDIDAS DE DEBIDA DILIGENCIA Y PREVENCIÓN DE LAVADO DE ACTIVOS</c:v>
                      </c:pt>
                    </c:strCache>
                  </c:strRef>
                </c:cat>
                <c:val>
                  <c:numRef>
                    <c:extLst xmlns:c15="http://schemas.microsoft.com/office/drawing/2012/chart">
                      <c:ext xmlns:c15="http://schemas.microsoft.com/office/drawing/2012/chart" uri="{02D57815-91ED-43cb-92C2-25804820EDAC}">
                        <c15:formulaRef>
                          <c15:sqref>Informe!$E$8:$E$16</c15:sqref>
                        </c15:formulaRef>
                      </c:ext>
                    </c:extLst>
                    <c:numCache>
                      <c:formatCode>General</c:formatCode>
                      <c:ptCount val="9"/>
                    </c:numCache>
                  </c:numRef>
                </c:val>
                <c:extLst xmlns:c15="http://schemas.microsoft.com/office/drawing/2012/chart">
                  <c:ext xmlns:c16="http://schemas.microsoft.com/office/drawing/2014/chart" uri="{C3380CC4-5D6E-409C-BE32-E72D297353CC}">
                    <c16:uniqueId val="{00000001-8BB7-4920-B497-2EE9AB217C7D}"/>
                  </c:ext>
                </c:extLst>
              </c15:ser>
            </c15:filteredBarSeries>
            <c15:filteredBarSeries>
              <c15:ser>
                <c:idx val="2"/>
                <c:order val="2"/>
                <c:spPr>
                  <a:solidFill>
                    <a:schemeClr val="accent3"/>
                  </a:solidFill>
                  <a:ln>
                    <a:noFill/>
                  </a:ln>
                  <a:effectLst/>
                  <a:sp3d/>
                </c:spPr>
                <c:invertIfNegative val="0"/>
                <c:cat>
                  <c:strRef>
                    <c:extLst xmlns:c15="http://schemas.microsoft.com/office/drawing/2012/chart">
                      <c:ext xmlns:c15="http://schemas.microsoft.com/office/drawing/2012/chart" uri="{02D57815-91ED-43cb-92C2-25804820EDAC}">
                        <c15:formulaRef>
                          <c15:sqref>Informe!$C$8:$C$16</c15:sqref>
                        </c15:formulaRef>
                      </c:ext>
                    </c:extLst>
                    <c:strCache>
                      <c:ptCount val="9"/>
                      <c:pt idx="0">
                        <c:v>COMPONENTE 1. MECANISMOS PARA LA TRANSPARENCIA Y ACCESO A LA INFORMACIÓN</c:v>
                      </c:pt>
                      <c:pt idx="1">
                        <c:v>COMPONENTE 2. RENDICIÓN DE CUENTAS</c:v>
                      </c:pt>
                      <c:pt idx="2">
                        <c:v>COMPONENTE 3. MECANISMOS PARA MEJORAR LA ATENCIÓN AL CIUDADANO</c:v>
                      </c:pt>
                      <c:pt idx="3">
                        <c:v>COMPONENTE 4. RACIONALIZACIÓN DE TRÁMITES</c:v>
                      </c:pt>
                      <c:pt idx="4">
                        <c:v>COMPONENTE 5. APERTURA DE INFORMACIÓN Y DATOS ABIERTOS</c:v>
                      </c:pt>
                      <c:pt idx="5">
                        <c:v>COMPONENTE 6. PARTICIPACIÓN E INNOVACIÓN EN LA GESTIÓN PÚBLICA</c:v>
                      </c:pt>
                      <c:pt idx="6">
                        <c:v>COMPONENTE 7. PROMOCIÓN DE LA INTEGRIDAD Y LA ÉTICA PÚBLICA</c:v>
                      </c:pt>
                      <c:pt idx="7">
                        <c:v>COMPONENTE 8. GESTIÓN DE RIESGOS DE CORRUPCIÓN - MAPAS DE RIESGO</c:v>
                      </c:pt>
                      <c:pt idx="8">
                        <c:v>COMPONENTE 9. MEDIDAS DE DEBIDA DILIGENCIA Y PREVENCIÓN DE LAVADO DE ACTIVOS</c:v>
                      </c:pt>
                    </c:strCache>
                  </c:strRef>
                </c:cat>
                <c:val>
                  <c:numRef>
                    <c:extLst xmlns:c15="http://schemas.microsoft.com/office/drawing/2012/chart">
                      <c:ext xmlns:c15="http://schemas.microsoft.com/office/drawing/2012/chart" uri="{02D57815-91ED-43cb-92C2-25804820EDAC}">
                        <c15:formulaRef>
                          <c15:sqref>Informe!$F$8:$F$16</c15:sqref>
                        </c15:formulaRef>
                      </c:ext>
                    </c:extLst>
                    <c:numCache>
                      <c:formatCode>General</c:formatCode>
                      <c:ptCount val="9"/>
                    </c:numCache>
                  </c:numRef>
                </c:val>
                <c:extLst xmlns:c15="http://schemas.microsoft.com/office/drawing/2012/chart">
                  <c:ext xmlns:c16="http://schemas.microsoft.com/office/drawing/2014/chart" uri="{C3380CC4-5D6E-409C-BE32-E72D297353CC}">
                    <c16:uniqueId val="{00000002-8BB7-4920-B497-2EE9AB217C7D}"/>
                  </c:ext>
                </c:extLst>
              </c15:ser>
            </c15:filteredBarSeries>
            <c15:filteredBarSeries>
              <c15:ser>
                <c:idx val="3"/>
                <c:order val="3"/>
                <c:spPr>
                  <a:solidFill>
                    <a:schemeClr val="accent4"/>
                  </a:solidFill>
                  <a:ln>
                    <a:noFill/>
                  </a:ln>
                  <a:effectLst/>
                  <a:sp3d/>
                </c:spPr>
                <c:invertIfNegative val="0"/>
                <c:cat>
                  <c:strRef>
                    <c:extLst xmlns:c15="http://schemas.microsoft.com/office/drawing/2012/chart">
                      <c:ext xmlns:c15="http://schemas.microsoft.com/office/drawing/2012/chart" uri="{02D57815-91ED-43cb-92C2-25804820EDAC}">
                        <c15:formulaRef>
                          <c15:sqref>Informe!$C$8:$C$16</c15:sqref>
                        </c15:formulaRef>
                      </c:ext>
                    </c:extLst>
                    <c:strCache>
                      <c:ptCount val="9"/>
                      <c:pt idx="0">
                        <c:v>COMPONENTE 1. MECANISMOS PARA LA TRANSPARENCIA Y ACCESO A LA INFORMACIÓN</c:v>
                      </c:pt>
                      <c:pt idx="1">
                        <c:v>COMPONENTE 2. RENDICIÓN DE CUENTAS</c:v>
                      </c:pt>
                      <c:pt idx="2">
                        <c:v>COMPONENTE 3. MECANISMOS PARA MEJORAR LA ATENCIÓN AL CIUDADANO</c:v>
                      </c:pt>
                      <c:pt idx="3">
                        <c:v>COMPONENTE 4. RACIONALIZACIÓN DE TRÁMITES</c:v>
                      </c:pt>
                      <c:pt idx="4">
                        <c:v>COMPONENTE 5. APERTURA DE INFORMACIÓN Y DATOS ABIERTOS</c:v>
                      </c:pt>
                      <c:pt idx="5">
                        <c:v>COMPONENTE 6. PARTICIPACIÓN E INNOVACIÓN EN LA GESTIÓN PÚBLICA</c:v>
                      </c:pt>
                      <c:pt idx="6">
                        <c:v>COMPONENTE 7. PROMOCIÓN DE LA INTEGRIDAD Y LA ÉTICA PÚBLICA</c:v>
                      </c:pt>
                      <c:pt idx="7">
                        <c:v>COMPONENTE 8. GESTIÓN DE RIESGOS DE CORRUPCIÓN - MAPAS DE RIESGO</c:v>
                      </c:pt>
                      <c:pt idx="8">
                        <c:v>COMPONENTE 9. MEDIDAS DE DEBIDA DILIGENCIA Y PREVENCIÓN DE LAVADO DE ACTIVOS</c:v>
                      </c:pt>
                    </c:strCache>
                  </c:strRef>
                </c:cat>
                <c:val>
                  <c:numRef>
                    <c:extLst xmlns:c15="http://schemas.microsoft.com/office/drawing/2012/chart">
                      <c:ext xmlns:c15="http://schemas.microsoft.com/office/drawing/2012/chart" uri="{02D57815-91ED-43cb-92C2-25804820EDAC}">
                        <c15:formulaRef>
                          <c15:sqref>Informe!$G$8:$G$16</c15:sqref>
                        </c15:formulaRef>
                      </c:ext>
                    </c:extLst>
                    <c:numCache>
                      <c:formatCode>General</c:formatCode>
                      <c:ptCount val="9"/>
                    </c:numCache>
                  </c:numRef>
                </c:val>
                <c:extLst xmlns:c15="http://schemas.microsoft.com/office/drawing/2012/chart">
                  <c:ext xmlns:c16="http://schemas.microsoft.com/office/drawing/2014/chart" uri="{C3380CC4-5D6E-409C-BE32-E72D297353CC}">
                    <c16:uniqueId val="{00000003-8BB7-4920-B497-2EE9AB217C7D}"/>
                  </c:ext>
                </c:extLst>
              </c15:ser>
            </c15:filteredBarSeries>
            <c15:filteredBarSeries>
              <c15:ser>
                <c:idx val="4"/>
                <c:order val="4"/>
                <c:spPr>
                  <a:solidFill>
                    <a:schemeClr val="accent5"/>
                  </a:solidFill>
                  <a:ln>
                    <a:noFill/>
                  </a:ln>
                  <a:effectLst/>
                  <a:sp3d/>
                </c:spPr>
                <c:invertIfNegative val="0"/>
                <c:cat>
                  <c:strRef>
                    <c:extLst xmlns:c15="http://schemas.microsoft.com/office/drawing/2012/chart">
                      <c:ext xmlns:c15="http://schemas.microsoft.com/office/drawing/2012/chart" uri="{02D57815-91ED-43cb-92C2-25804820EDAC}">
                        <c15:formulaRef>
                          <c15:sqref>Informe!$C$8:$C$16</c15:sqref>
                        </c15:formulaRef>
                      </c:ext>
                    </c:extLst>
                    <c:strCache>
                      <c:ptCount val="9"/>
                      <c:pt idx="0">
                        <c:v>COMPONENTE 1. MECANISMOS PARA LA TRANSPARENCIA Y ACCESO A LA INFORMACIÓN</c:v>
                      </c:pt>
                      <c:pt idx="1">
                        <c:v>COMPONENTE 2. RENDICIÓN DE CUENTAS</c:v>
                      </c:pt>
                      <c:pt idx="2">
                        <c:v>COMPONENTE 3. MECANISMOS PARA MEJORAR LA ATENCIÓN AL CIUDADANO</c:v>
                      </c:pt>
                      <c:pt idx="3">
                        <c:v>COMPONENTE 4. RACIONALIZACIÓN DE TRÁMITES</c:v>
                      </c:pt>
                      <c:pt idx="4">
                        <c:v>COMPONENTE 5. APERTURA DE INFORMACIÓN Y DATOS ABIERTOS</c:v>
                      </c:pt>
                      <c:pt idx="5">
                        <c:v>COMPONENTE 6. PARTICIPACIÓN E INNOVACIÓN EN LA GESTIÓN PÚBLICA</c:v>
                      </c:pt>
                      <c:pt idx="6">
                        <c:v>COMPONENTE 7. PROMOCIÓN DE LA INTEGRIDAD Y LA ÉTICA PÚBLICA</c:v>
                      </c:pt>
                      <c:pt idx="7">
                        <c:v>COMPONENTE 8. GESTIÓN DE RIESGOS DE CORRUPCIÓN - MAPAS DE RIESGO</c:v>
                      </c:pt>
                      <c:pt idx="8">
                        <c:v>COMPONENTE 9. MEDIDAS DE DEBIDA DILIGENCIA Y PREVENCIÓN DE LAVADO DE ACTIVOS</c:v>
                      </c:pt>
                    </c:strCache>
                  </c:strRef>
                </c:cat>
                <c:val>
                  <c:numRef>
                    <c:extLst xmlns:c15="http://schemas.microsoft.com/office/drawing/2012/chart">
                      <c:ext xmlns:c15="http://schemas.microsoft.com/office/drawing/2012/chart" uri="{02D57815-91ED-43cb-92C2-25804820EDAC}">
                        <c15:formulaRef>
                          <c15:sqref>Informe!$H$8:$H$16</c15:sqref>
                        </c15:formulaRef>
                      </c:ext>
                    </c:extLst>
                    <c:numCache>
                      <c:formatCode>General</c:formatCode>
                      <c:ptCount val="9"/>
                    </c:numCache>
                  </c:numRef>
                </c:val>
                <c:extLst xmlns:c15="http://schemas.microsoft.com/office/drawing/2012/chart">
                  <c:ext xmlns:c16="http://schemas.microsoft.com/office/drawing/2014/chart" uri="{C3380CC4-5D6E-409C-BE32-E72D297353CC}">
                    <c16:uniqueId val="{00000004-8BB7-4920-B497-2EE9AB217C7D}"/>
                  </c:ext>
                </c:extLst>
              </c15:ser>
            </c15:filteredBarSeries>
          </c:ext>
        </c:extLst>
      </c:bar3DChart>
      <c:catAx>
        <c:axId val="108300448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83004960"/>
        <c:crosses val="autoZero"/>
        <c:auto val="1"/>
        <c:lblAlgn val="ctr"/>
        <c:lblOffset val="100"/>
        <c:noMultiLvlLbl val="0"/>
      </c:catAx>
      <c:valAx>
        <c:axId val="1083004960"/>
        <c:scaling>
          <c:orientation val="minMax"/>
        </c:scaling>
        <c:delete val="1"/>
        <c:axPos val="l"/>
        <c:numFmt formatCode="0.00%" sourceLinked="1"/>
        <c:majorTickMark val="none"/>
        <c:minorTickMark val="none"/>
        <c:tickLblPos val="nextTo"/>
        <c:crossAx val="108300448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hyperlink" Target="#PTEP!A1"/><Relationship Id="rId2" Type="http://schemas.openxmlformats.org/officeDocument/2006/relationships/image" Target="../media/image1.pn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TEP!A1"/></Relationships>
</file>

<file path=xl/drawings/_rels/drawing8.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158750</xdr:colOff>
      <xdr:row>0</xdr:row>
      <xdr:rowOff>111125</xdr:rowOff>
    </xdr:from>
    <xdr:to>
      <xdr:col>0</xdr:col>
      <xdr:colOff>1238091</xdr:colOff>
      <xdr:row>0</xdr:row>
      <xdr:rowOff>1301750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750" y="111125"/>
          <a:ext cx="1079341" cy="11906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301625</xdr:colOff>
      <xdr:row>0</xdr:row>
      <xdr:rowOff>31751</xdr:rowOff>
    </xdr:from>
    <xdr:to>
      <xdr:col>1</xdr:col>
      <xdr:colOff>1420091</xdr:colOff>
      <xdr:row>0</xdr:row>
      <xdr:rowOff>1291167</xdr:rowOff>
    </xdr:to>
    <xdr:pic>
      <xdr:nvPicPr>
        <xdr:cNvPr id="5" name="Imagen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7875" y="31751"/>
          <a:ext cx="1118466" cy="1259416"/>
        </a:xfrm>
        <a:prstGeom prst="rect">
          <a:avLst/>
        </a:prstGeom>
      </xdr:spPr>
    </xdr:pic>
    <xdr:clientData/>
  </xdr:twoCellAnchor>
  <xdr:twoCellAnchor>
    <xdr:from>
      <xdr:col>11</xdr:col>
      <xdr:colOff>95249</xdr:colOff>
      <xdr:row>0</xdr:row>
      <xdr:rowOff>1083551</xdr:rowOff>
    </xdr:from>
    <xdr:to>
      <xdr:col>11</xdr:col>
      <xdr:colOff>790574</xdr:colOff>
      <xdr:row>0</xdr:row>
      <xdr:rowOff>1378826</xdr:rowOff>
    </xdr:to>
    <xdr:sp macro="" textlink="">
      <xdr:nvSpPr>
        <xdr:cNvPr id="2" name="Rectángulo redondeado 2">
          <a:hlinkClick xmlns:r="http://schemas.openxmlformats.org/officeDocument/2006/relationships" r:id="rId2"/>
          <a:extLst>
            <a:ext uri="{FF2B5EF4-FFF2-40B4-BE49-F238E27FC236}">
              <a16:creationId xmlns:a16="http://schemas.microsoft.com/office/drawing/2014/main" id="{46ED7560-7F81-AE71-1FA7-820EADDB8DF2}"/>
            </a:ext>
            <a:ext uri="{147F2762-F138-4A5C-976F-8EAC2B608ADB}">
              <a16:predDERef xmlns:a16="http://schemas.microsoft.com/office/drawing/2014/main" pred="{7A7F7F4D-E50D-480C-A3BE-9BA52A7770A1}"/>
            </a:ext>
          </a:extLst>
        </xdr:cNvPr>
        <xdr:cNvSpPr/>
      </xdr:nvSpPr>
      <xdr:spPr>
        <a:xfrm>
          <a:off x="19725508" y="1083551"/>
          <a:ext cx="695325" cy="295275"/>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4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174625</xdr:colOff>
      <xdr:row>0</xdr:row>
      <xdr:rowOff>142876</xdr:rowOff>
    </xdr:from>
    <xdr:to>
      <xdr:col>1</xdr:col>
      <xdr:colOff>1293091</xdr:colOff>
      <xdr:row>0</xdr:row>
      <xdr:rowOff>1402292</xdr:rowOff>
    </xdr:to>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6625" y="142876"/>
          <a:ext cx="1118466" cy="1259416"/>
        </a:xfrm>
        <a:prstGeom prst="rect">
          <a:avLst/>
        </a:prstGeom>
      </xdr:spPr>
    </xdr:pic>
    <xdr:clientData/>
  </xdr:twoCellAnchor>
  <xdr:twoCellAnchor>
    <xdr:from>
      <xdr:col>11</xdr:col>
      <xdr:colOff>79375</xdr:colOff>
      <xdr:row>0</xdr:row>
      <xdr:rowOff>705402</xdr:rowOff>
    </xdr:from>
    <xdr:to>
      <xdr:col>11</xdr:col>
      <xdr:colOff>841375</xdr:colOff>
      <xdr:row>0</xdr:row>
      <xdr:rowOff>1118152</xdr:rowOff>
    </xdr:to>
    <xdr:sp macro="" textlink="">
      <xdr:nvSpPr>
        <xdr:cNvPr id="2" name="Rectángulo redondeado 1">
          <a:hlinkClick xmlns:r="http://schemas.openxmlformats.org/officeDocument/2006/relationships" r:id="rId2"/>
          <a:extLst>
            <a:ext uri="{FF2B5EF4-FFF2-40B4-BE49-F238E27FC236}">
              <a16:creationId xmlns:a16="http://schemas.microsoft.com/office/drawing/2014/main" id="{5710447E-2094-B520-92FB-ABA28122A7FB}"/>
            </a:ext>
            <a:ext uri="{147F2762-F138-4A5C-976F-8EAC2B608ADB}">
              <a16:predDERef xmlns:a16="http://schemas.microsoft.com/office/drawing/2014/main" pred="{7A7F7F4D-E50D-480C-A3BE-9BA52A7770A1}"/>
            </a:ext>
          </a:extLst>
        </xdr:cNvPr>
        <xdr:cNvSpPr/>
      </xdr:nvSpPr>
      <xdr:spPr>
        <a:xfrm>
          <a:off x="22563897" y="705402"/>
          <a:ext cx="762000" cy="4127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476250</xdr:colOff>
      <xdr:row>0</xdr:row>
      <xdr:rowOff>174627</xdr:rowOff>
    </xdr:from>
    <xdr:to>
      <xdr:col>1</xdr:col>
      <xdr:colOff>1539875</xdr:colOff>
      <xdr:row>0</xdr:row>
      <xdr:rowOff>1453813</xdr:rowOff>
    </xdr:to>
    <xdr:pic>
      <xdr:nvPicPr>
        <xdr:cNvPr id="5" name="Imagen 4">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8250" y="174627"/>
          <a:ext cx="1063625" cy="1279186"/>
        </a:xfrm>
        <a:prstGeom prst="rect">
          <a:avLst/>
        </a:prstGeom>
      </xdr:spPr>
    </xdr:pic>
    <xdr:clientData/>
  </xdr:twoCellAnchor>
  <xdr:twoCellAnchor>
    <xdr:from>
      <xdr:col>11</xdr:col>
      <xdr:colOff>122169</xdr:colOff>
      <xdr:row>0</xdr:row>
      <xdr:rowOff>1002194</xdr:rowOff>
    </xdr:from>
    <xdr:to>
      <xdr:col>11</xdr:col>
      <xdr:colOff>1138169</xdr:colOff>
      <xdr:row>0</xdr:row>
      <xdr:rowOff>1526069</xdr:rowOff>
    </xdr:to>
    <xdr:sp macro="" textlink="">
      <xdr:nvSpPr>
        <xdr:cNvPr id="2" name="Rectángulo redondeado 2">
          <a:hlinkClick xmlns:r="http://schemas.openxmlformats.org/officeDocument/2006/relationships" r:id="rId2"/>
          <a:extLst>
            <a:ext uri="{FF2B5EF4-FFF2-40B4-BE49-F238E27FC236}">
              <a16:creationId xmlns:a16="http://schemas.microsoft.com/office/drawing/2014/main" id="{53AEB04F-F33D-785C-9DCC-452E5B139AD0}"/>
            </a:ext>
            <a:ext uri="{147F2762-F138-4A5C-976F-8EAC2B608ADB}">
              <a16:predDERef xmlns:a16="http://schemas.microsoft.com/office/drawing/2014/main" pred="{7A7F7F4D-E50D-480C-A3BE-9BA52A7770A1}"/>
            </a:ext>
          </a:extLst>
        </xdr:cNvPr>
        <xdr:cNvSpPr/>
      </xdr:nvSpPr>
      <xdr:spPr>
        <a:xfrm>
          <a:off x="21546517" y="1002194"/>
          <a:ext cx="1016000" cy="523875"/>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8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158750</xdr:colOff>
      <xdr:row>0</xdr:row>
      <xdr:rowOff>111125</xdr:rowOff>
    </xdr:from>
    <xdr:to>
      <xdr:col>1</xdr:col>
      <xdr:colOff>1238091</xdr:colOff>
      <xdr:row>0</xdr:row>
      <xdr:rowOff>1412875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2125" y="111125"/>
          <a:ext cx="1079341" cy="13017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409700" cy="1607820"/>
    <xdr:pic>
      <xdr:nvPicPr>
        <xdr:cNvPr id="2" name="Imagen 1">
          <a:extLst>
            <a:ext uri="{FF2B5EF4-FFF2-40B4-BE49-F238E27FC236}">
              <a16:creationId xmlns:a16="http://schemas.microsoft.com/office/drawing/2014/main" id="{CE0A47AC-2D5C-4293-A6D9-D84E205A20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3597" t="3812" r="43393" b="85611"/>
        <a:stretch>
          <a:fillRect/>
        </a:stretch>
      </xdr:blipFill>
      <xdr:spPr bwMode="auto">
        <a:xfrm>
          <a:off x="0" y="0"/>
          <a:ext cx="1409700" cy="160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9</xdr:col>
      <xdr:colOff>523875</xdr:colOff>
      <xdr:row>6</xdr:row>
      <xdr:rowOff>109537</xdr:rowOff>
    </xdr:from>
    <xdr:to>
      <xdr:col>15</xdr:col>
      <xdr:colOff>523875</xdr:colOff>
      <xdr:row>15</xdr:row>
      <xdr:rowOff>147637</xdr:rowOff>
    </xdr:to>
    <xdr:graphicFrame macro="">
      <xdr:nvGraphicFramePr>
        <xdr:cNvPr id="4" name="Gráfico 3">
          <a:extLst>
            <a:ext uri="{FF2B5EF4-FFF2-40B4-BE49-F238E27FC236}">
              <a16:creationId xmlns:a16="http://schemas.microsoft.com/office/drawing/2014/main" id="{80A86E06-C961-06FF-79FF-E967EFBE86F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365124</xdr:colOff>
      <xdr:row>0</xdr:row>
      <xdr:rowOff>63500</xdr:rowOff>
    </xdr:from>
    <xdr:to>
      <xdr:col>1</xdr:col>
      <xdr:colOff>1548675</xdr:colOff>
      <xdr:row>0</xdr:row>
      <xdr:rowOff>1365250</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5499" y="63500"/>
          <a:ext cx="1183551" cy="1301750"/>
        </a:xfrm>
        <a:prstGeom prst="rect">
          <a:avLst/>
        </a:prstGeom>
      </xdr:spPr>
    </xdr:pic>
    <xdr:clientData/>
  </xdr:twoCellAnchor>
  <xdr:twoCellAnchor>
    <xdr:from>
      <xdr:col>9</xdr:col>
      <xdr:colOff>627342</xdr:colOff>
      <xdr:row>0</xdr:row>
      <xdr:rowOff>622299</xdr:rowOff>
    </xdr:from>
    <xdr:to>
      <xdr:col>10</xdr:col>
      <xdr:colOff>243415</xdr:colOff>
      <xdr:row>0</xdr:row>
      <xdr:rowOff>1099110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3E656C87-D33B-7A23-35A8-0A03BE5E079D}"/>
            </a:ext>
            <a:ext uri="{147F2762-F138-4A5C-976F-8EAC2B608ADB}">
              <a16:predDERef xmlns:a16="http://schemas.microsoft.com/office/drawing/2014/main" pred="{7A7F7F4D-E50D-480C-A3BE-9BA52A7770A1}"/>
            </a:ext>
          </a:extLst>
        </xdr:cNvPr>
        <xdr:cNvSpPr/>
      </xdr:nvSpPr>
      <xdr:spPr>
        <a:xfrm>
          <a:off x="12353675" y="622299"/>
          <a:ext cx="833157" cy="476811"/>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200" b="1" i="0" u="none" strike="noStrike">
              <a:solidFill>
                <a:schemeClr val="lt1"/>
              </a:solidFill>
              <a:latin typeface="Arial" panose="020B0604020202020204" pitchFamily="34" charset="0"/>
              <a:cs typeface="Arial" panose="020B0604020202020204" pitchFamily="34" charset="0"/>
            </a:rPr>
            <a:t>Menú</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466725</xdr:colOff>
      <xdr:row>0</xdr:row>
      <xdr:rowOff>190500</xdr:rowOff>
    </xdr:from>
    <xdr:to>
      <xdr:col>1</xdr:col>
      <xdr:colOff>1416891</xdr:colOff>
      <xdr:row>0</xdr:row>
      <xdr:rowOff>1181100</xdr:rowOff>
    </xdr:to>
    <xdr:pic>
      <xdr:nvPicPr>
        <xdr:cNvPr id="2" name="Imagen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8725" y="190500"/>
          <a:ext cx="950166"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365124</xdr:colOff>
      <xdr:row>0</xdr:row>
      <xdr:rowOff>63500</xdr:rowOff>
    </xdr:from>
    <xdr:to>
      <xdr:col>1</xdr:col>
      <xdr:colOff>1666875</xdr:colOff>
      <xdr:row>0</xdr:row>
      <xdr:rowOff>1659382</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27124" y="63500"/>
          <a:ext cx="1301751" cy="1595882"/>
        </a:xfrm>
        <a:prstGeom prst="rect">
          <a:avLst/>
        </a:prstGeom>
      </xdr:spPr>
    </xdr:pic>
    <xdr:clientData/>
  </xdr:twoCellAnchor>
  <xdr:twoCellAnchor>
    <xdr:from>
      <xdr:col>11</xdr:col>
      <xdr:colOff>156633</xdr:colOff>
      <xdr:row>0</xdr:row>
      <xdr:rowOff>635000</xdr:rowOff>
    </xdr:from>
    <xdr:to>
      <xdr:col>13</xdr:col>
      <xdr:colOff>179916</xdr:colOff>
      <xdr:row>0</xdr:row>
      <xdr:rowOff>1099608</xdr:rowOff>
    </xdr:to>
    <xdr:sp macro="" textlink="">
      <xdr:nvSpPr>
        <xdr:cNvPr id="6" name="Rectángulo redondeado 5">
          <a:hlinkClick xmlns:r="http://schemas.openxmlformats.org/officeDocument/2006/relationships" r:id="rId3"/>
          <a:extLst>
            <a:ext uri="{FF2B5EF4-FFF2-40B4-BE49-F238E27FC236}">
              <a16:creationId xmlns:a16="http://schemas.microsoft.com/office/drawing/2014/main" id="{03EFC4DB-0367-9541-940D-A4DBB1B55557}"/>
            </a:ext>
            <a:ext uri="{147F2762-F138-4A5C-976F-8EAC2B608ADB}">
              <a16:predDERef xmlns:a16="http://schemas.microsoft.com/office/drawing/2014/main" pred="{8F243811-F731-4614-B086-24CAFBEB1DEB}"/>
            </a:ext>
          </a:extLst>
        </xdr:cNvPr>
        <xdr:cNvSpPr/>
      </xdr:nvSpPr>
      <xdr:spPr>
        <a:xfrm>
          <a:off x="17428633" y="635000"/>
          <a:ext cx="1123950" cy="464608"/>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wrap="square" lIns="91440" tIns="45720" rIns="91440" bIns="45720" rtlCol="0" anchor="ctr">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4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301625</xdr:colOff>
      <xdr:row>0</xdr:row>
      <xdr:rowOff>31750</xdr:rowOff>
    </xdr:from>
    <xdr:to>
      <xdr:col>1</xdr:col>
      <xdr:colOff>1793875</xdr:colOff>
      <xdr:row>0</xdr:row>
      <xdr:rowOff>1721448</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25625" y="31750"/>
          <a:ext cx="1492250" cy="1689698"/>
        </a:xfrm>
        <a:prstGeom prst="rect">
          <a:avLst/>
        </a:prstGeom>
      </xdr:spPr>
    </xdr:pic>
    <xdr:clientData/>
  </xdr:twoCellAnchor>
  <xdr:twoCellAnchor>
    <xdr:from>
      <xdr:col>11</xdr:col>
      <xdr:colOff>201082</xdr:colOff>
      <xdr:row>0</xdr:row>
      <xdr:rowOff>987425</xdr:rowOff>
    </xdr:from>
    <xdr:to>
      <xdr:col>13</xdr:col>
      <xdr:colOff>264582</xdr:colOff>
      <xdr:row>0</xdr:row>
      <xdr:rowOff>1463675</xdr:rowOff>
    </xdr:to>
    <xdr:sp macro="" textlink="">
      <xdr:nvSpPr>
        <xdr:cNvPr id="4" name="Rectángulo redondeado 3">
          <a:hlinkClick xmlns:r="http://schemas.openxmlformats.org/officeDocument/2006/relationships" r:id="rId2"/>
          <a:extLst>
            <a:ext uri="{FF2B5EF4-FFF2-40B4-BE49-F238E27FC236}">
              <a16:creationId xmlns:a16="http://schemas.microsoft.com/office/drawing/2014/main" id="{FD34D7D6-6900-D3A1-9D80-875012FB3AEB}"/>
            </a:ext>
            <a:ext uri="{147F2762-F138-4A5C-976F-8EAC2B608ADB}">
              <a16:predDERef xmlns:a16="http://schemas.microsoft.com/office/drawing/2014/main" pred="{39779545-7444-420E-9731-37DCA53901F3}"/>
            </a:ext>
          </a:extLst>
        </xdr:cNvPr>
        <xdr:cNvSpPr/>
      </xdr:nvSpPr>
      <xdr:spPr>
        <a:xfrm>
          <a:off x="16922749" y="987425"/>
          <a:ext cx="952500" cy="4762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wrap="square" lIns="91440" tIns="45720" rIns="91440" bIns="45720" rtlCol="0" anchor="ctr">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338667</xdr:colOff>
      <xdr:row>0</xdr:row>
      <xdr:rowOff>582083</xdr:rowOff>
    </xdr:from>
    <xdr:to>
      <xdr:col>12</xdr:col>
      <xdr:colOff>550334</xdr:colOff>
      <xdr:row>0</xdr:row>
      <xdr:rowOff>1058333</xdr:rowOff>
    </xdr:to>
    <xdr:sp macro="" textlink="">
      <xdr:nvSpPr>
        <xdr:cNvPr id="3" name="Rectángulo redondeado 2">
          <a:hlinkClick xmlns:r="http://schemas.openxmlformats.org/officeDocument/2006/relationships" r:id="rId1"/>
          <a:extLst>
            <a:ext uri="{FF2B5EF4-FFF2-40B4-BE49-F238E27FC236}">
              <a16:creationId xmlns:a16="http://schemas.microsoft.com/office/drawing/2014/main" id="{00000000-0008-0000-0500-000003000000}"/>
            </a:ext>
            <a:ext uri="{147F2762-F138-4A5C-976F-8EAC2B608ADB}">
              <a16:predDERef xmlns:a16="http://schemas.microsoft.com/office/drawing/2014/main" pred="{8688BB8B-9738-470E-AEB8-45F087025AD4}"/>
            </a:ext>
          </a:extLst>
        </xdr:cNvPr>
        <xdr:cNvSpPr/>
      </xdr:nvSpPr>
      <xdr:spPr>
        <a:xfrm>
          <a:off x="10720917" y="582083"/>
          <a:ext cx="1111250" cy="4762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wrap="square" lIns="91440" tIns="45720" rIns="91440" bIns="45720" rtlCol="0" anchor="ctr">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twoCellAnchor editAs="oneCell">
    <xdr:from>
      <xdr:col>1</xdr:col>
      <xdr:colOff>301625</xdr:colOff>
      <xdr:row>0</xdr:row>
      <xdr:rowOff>31751</xdr:rowOff>
    </xdr:from>
    <xdr:to>
      <xdr:col>1</xdr:col>
      <xdr:colOff>1415857</xdr:colOff>
      <xdr:row>0</xdr:row>
      <xdr:rowOff>1291167</xdr:rowOff>
    </xdr:to>
    <xdr:pic>
      <xdr:nvPicPr>
        <xdr:cNvPr id="4" name="Imagen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76792" y="31751"/>
          <a:ext cx="1118466" cy="125941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301625</xdr:colOff>
      <xdr:row>0</xdr:row>
      <xdr:rowOff>31751</xdr:rowOff>
    </xdr:from>
    <xdr:to>
      <xdr:col>1</xdr:col>
      <xdr:colOff>1420091</xdr:colOff>
      <xdr:row>0</xdr:row>
      <xdr:rowOff>1291167</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7850" y="31751"/>
          <a:ext cx="1118466" cy="1259416"/>
        </a:xfrm>
        <a:prstGeom prst="rect">
          <a:avLst/>
        </a:prstGeom>
      </xdr:spPr>
    </xdr:pic>
    <xdr:clientData/>
  </xdr:twoCellAnchor>
  <xdr:twoCellAnchor>
    <xdr:from>
      <xdr:col>11</xdr:col>
      <xdr:colOff>52456</xdr:colOff>
      <xdr:row>0</xdr:row>
      <xdr:rowOff>465668</xdr:rowOff>
    </xdr:from>
    <xdr:to>
      <xdr:col>13</xdr:col>
      <xdr:colOff>370417</xdr:colOff>
      <xdr:row>0</xdr:row>
      <xdr:rowOff>906946</xdr:rowOff>
    </xdr:to>
    <xdr:sp macro="" textlink="">
      <xdr:nvSpPr>
        <xdr:cNvPr id="2" name="Rectángulo redondeado 1">
          <a:hlinkClick xmlns:r="http://schemas.openxmlformats.org/officeDocument/2006/relationships" r:id="rId2"/>
          <a:extLst>
            <a:ext uri="{FF2B5EF4-FFF2-40B4-BE49-F238E27FC236}">
              <a16:creationId xmlns:a16="http://schemas.microsoft.com/office/drawing/2014/main" id="{95844863-0C20-B4EE-5E6A-F3AE96AAFE19}"/>
            </a:ext>
            <a:ext uri="{147F2762-F138-4A5C-976F-8EAC2B608ADB}">
              <a16:predDERef xmlns:a16="http://schemas.microsoft.com/office/drawing/2014/main" pred="{DB23D2B2-9853-4368-8071-1DC3497868E1}"/>
            </a:ext>
          </a:extLst>
        </xdr:cNvPr>
        <xdr:cNvSpPr/>
      </xdr:nvSpPr>
      <xdr:spPr>
        <a:xfrm>
          <a:off x="16160289" y="465668"/>
          <a:ext cx="1016461" cy="441278"/>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wrap="square" lIns="91440" tIns="45720" rIns="91440" bIns="45720" rtlCol="0" anchor="ctr">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301625</xdr:colOff>
      <xdr:row>0</xdr:row>
      <xdr:rowOff>31751</xdr:rowOff>
    </xdr:from>
    <xdr:to>
      <xdr:col>1</xdr:col>
      <xdr:colOff>1420091</xdr:colOff>
      <xdr:row>0</xdr:row>
      <xdr:rowOff>1291167</xdr:rowOff>
    </xdr:to>
    <xdr:pic>
      <xdr:nvPicPr>
        <xdr:cNvPr id="5" name="Imagen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8825" y="31751"/>
          <a:ext cx="1118466" cy="1259416"/>
        </a:xfrm>
        <a:prstGeom prst="rect">
          <a:avLst/>
        </a:prstGeom>
      </xdr:spPr>
    </xdr:pic>
    <xdr:clientData/>
  </xdr:twoCellAnchor>
  <xdr:twoCellAnchor>
    <xdr:from>
      <xdr:col>11</xdr:col>
      <xdr:colOff>65509</xdr:colOff>
      <xdr:row>0</xdr:row>
      <xdr:rowOff>1051497</xdr:rowOff>
    </xdr:from>
    <xdr:to>
      <xdr:col>11</xdr:col>
      <xdr:colOff>817984</xdr:colOff>
      <xdr:row>0</xdr:row>
      <xdr:rowOff>1337247</xdr:rowOff>
    </xdr:to>
    <xdr:sp macro="" textlink="">
      <xdr:nvSpPr>
        <xdr:cNvPr id="2" name="Rectángulo redondeado 1">
          <a:hlinkClick xmlns:r="http://schemas.openxmlformats.org/officeDocument/2006/relationships" r:id="rId2"/>
          <a:extLst>
            <a:ext uri="{FF2B5EF4-FFF2-40B4-BE49-F238E27FC236}">
              <a16:creationId xmlns:a16="http://schemas.microsoft.com/office/drawing/2014/main" id="{D484BF5F-82EC-5238-330A-1F15CBACDCA9}"/>
            </a:ext>
            <a:ext uri="{147F2762-F138-4A5C-976F-8EAC2B608ADB}">
              <a16:predDERef xmlns:a16="http://schemas.microsoft.com/office/drawing/2014/main" pred="{3CFF865E-58FF-2C85-559E-3BED0E7A84FF}"/>
            </a:ext>
          </a:extLst>
        </xdr:cNvPr>
        <xdr:cNvSpPr/>
      </xdr:nvSpPr>
      <xdr:spPr>
        <a:xfrm>
          <a:off x="17416085" y="1051497"/>
          <a:ext cx="752475" cy="2857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wrap="square" lIns="91440" tIns="45720" rIns="91440" bIns="45720" rtlCol="0" anchor="ctr">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4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0.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1.xml"/><Relationship Id="rId1" Type="http://schemas.openxmlformats.org/officeDocument/2006/relationships/printerSettings" Target="../printerSettings/printerSettings10.bin"/><Relationship Id="rId5" Type="http://schemas.openxmlformats.org/officeDocument/2006/relationships/comments" Target="../comments8.xml"/><Relationship Id="rId4" Type="http://schemas.openxmlformats.org/officeDocument/2006/relationships/vmlDrawing" Target="../drawings/vmlDrawing17.v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2.xml"/><Relationship Id="rId1" Type="http://schemas.openxmlformats.org/officeDocument/2006/relationships/printerSettings" Target="../printerSettings/printerSettings11.bin"/><Relationship Id="rId5" Type="http://schemas.openxmlformats.org/officeDocument/2006/relationships/comments" Target="../comments9.xml"/><Relationship Id="rId4" Type="http://schemas.openxmlformats.org/officeDocument/2006/relationships/vmlDrawing" Target="../drawings/vmlDrawing19.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vmlDrawing" Target="../drawings/vmlDrawing6.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5.bin"/><Relationship Id="rId5" Type="http://schemas.openxmlformats.org/officeDocument/2006/relationships/comments" Target="../comments3.xml"/><Relationship Id="rId4" Type="http://schemas.openxmlformats.org/officeDocument/2006/relationships/vmlDrawing" Target="../drawings/vmlDrawing8.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7.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vmlDrawing" Target="../drawings/vmlDrawing10.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7.bin"/><Relationship Id="rId5" Type="http://schemas.openxmlformats.org/officeDocument/2006/relationships/comments" Target="../comments5.xml"/><Relationship Id="rId4" Type="http://schemas.openxmlformats.org/officeDocument/2006/relationships/vmlDrawing" Target="../drawings/vmlDrawing12.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9.xml"/><Relationship Id="rId1" Type="http://schemas.openxmlformats.org/officeDocument/2006/relationships/printerSettings" Target="../printerSettings/printerSettings8.bin"/><Relationship Id="rId5" Type="http://schemas.openxmlformats.org/officeDocument/2006/relationships/comments" Target="../comments6.xml"/><Relationship Id="rId4" Type="http://schemas.openxmlformats.org/officeDocument/2006/relationships/vmlDrawing" Target="../drawings/vmlDrawing1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21065"/>
    <pageSetUpPr fitToPage="1"/>
  </sheetPr>
  <dimension ref="A1:G18"/>
  <sheetViews>
    <sheetView showGridLines="0" zoomScale="80" zoomScaleNormal="80" zoomScaleSheetLayoutView="90" workbookViewId="0">
      <selection activeCell="B5" sqref="B5:G5"/>
    </sheetView>
  </sheetViews>
  <sheetFormatPr baseColWidth="10" defaultColWidth="9.140625" defaultRowHeight="15" x14ac:dyDescent="0.25"/>
  <cols>
    <col min="1" max="1" width="33.42578125" customWidth="1"/>
    <col min="6" max="6" width="30.85546875" customWidth="1"/>
    <col min="7" max="7" width="28.5703125" customWidth="1"/>
  </cols>
  <sheetData>
    <row r="1" spans="1:7" s="1" customFormat="1" ht="104.25" customHeight="1" thickBot="1" x14ac:dyDescent="0.25">
      <c r="A1" s="5"/>
      <c r="B1" s="313" t="s">
        <v>0</v>
      </c>
      <c r="C1" s="313"/>
      <c r="D1" s="313"/>
      <c r="E1" s="313"/>
      <c r="F1" s="313"/>
      <c r="G1" s="6" t="s">
        <v>1</v>
      </c>
    </row>
    <row r="2" spans="1:7" ht="15.75" thickBot="1" x14ac:dyDescent="0.3"/>
    <row r="3" spans="1:7" ht="15.75" thickBot="1" x14ac:dyDescent="0.3">
      <c r="A3" s="314" t="s">
        <v>2</v>
      </c>
      <c r="B3" s="315"/>
      <c r="C3" s="315"/>
      <c r="D3" s="315"/>
      <c r="E3" s="315"/>
      <c r="F3" s="315"/>
      <c r="G3" s="316"/>
    </row>
    <row r="4" spans="1:7" ht="42" customHeight="1" thickBot="1" x14ac:dyDescent="0.3">
      <c r="A4" s="13" t="s">
        <v>3</v>
      </c>
      <c r="B4" s="310" t="s">
        <v>4</v>
      </c>
      <c r="C4" s="311"/>
      <c r="D4" s="311"/>
      <c r="E4" s="311"/>
      <c r="F4" s="311"/>
      <c r="G4" s="312"/>
    </row>
    <row r="5" spans="1:7" ht="77.25" customHeight="1" thickBot="1" x14ac:dyDescent="0.3">
      <c r="A5" s="13" t="s">
        <v>5</v>
      </c>
      <c r="B5" s="310" t="s">
        <v>6</v>
      </c>
      <c r="C5" s="311"/>
      <c r="D5" s="311"/>
      <c r="E5" s="311"/>
      <c r="F5" s="311"/>
      <c r="G5" s="312"/>
    </row>
    <row r="6" spans="1:7" ht="75.75" customHeight="1" thickBot="1" x14ac:dyDescent="0.3">
      <c r="A6" s="13" t="s">
        <v>7</v>
      </c>
      <c r="B6" s="310" t="s">
        <v>8</v>
      </c>
      <c r="C6" s="311"/>
      <c r="D6" s="311"/>
      <c r="E6" s="311"/>
      <c r="F6" s="311"/>
      <c r="G6" s="312"/>
    </row>
    <row r="7" spans="1:7" ht="34.5" customHeight="1" thickBot="1" x14ac:dyDescent="0.3">
      <c r="A7" s="13" t="s">
        <v>9</v>
      </c>
      <c r="B7" s="310" t="s">
        <v>10</v>
      </c>
      <c r="C7" s="311"/>
      <c r="D7" s="311"/>
      <c r="E7" s="311"/>
      <c r="F7" s="311"/>
      <c r="G7" s="312"/>
    </row>
    <row r="8" spans="1:7" ht="44.25" customHeight="1" thickBot="1" x14ac:dyDescent="0.3">
      <c r="A8" s="13" t="s">
        <v>11</v>
      </c>
      <c r="B8" s="310" t="s">
        <v>12</v>
      </c>
      <c r="C8" s="311"/>
      <c r="D8" s="311"/>
      <c r="E8" s="311"/>
      <c r="F8" s="311"/>
      <c r="G8" s="312"/>
    </row>
    <row r="9" spans="1:7" ht="30" customHeight="1" thickBot="1" x14ac:dyDescent="0.3">
      <c r="A9" s="13" t="s">
        <v>13</v>
      </c>
      <c r="B9" s="310" t="s">
        <v>14</v>
      </c>
      <c r="C9" s="311"/>
      <c r="D9" s="311"/>
      <c r="E9" s="311"/>
      <c r="F9" s="311"/>
      <c r="G9" s="312"/>
    </row>
    <row r="10" spans="1:7" ht="38.25" customHeight="1" thickBot="1" x14ac:dyDescent="0.3">
      <c r="A10" s="13" t="s">
        <v>15</v>
      </c>
      <c r="B10" s="310" t="s">
        <v>16</v>
      </c>
      <c r="C10" s="311"/>
      <c r="D10" s="311"/>
      <c r="E10" s="311"/>
      <c r="F10" s="311"/>
      <c r="G10" s="312"/>
    </row>
    <row r="11" spans="1:7" ht="32.25" customHeight="1" thickBot="1" x14ac:dyDescent="0.3">
      <c r="A11" s="13" t="s">
        <v>17</v>
      </c>
      <c r="B11" s="310" t="s">
        <v>18</v>
      </c>
      <c r="C11" s="311"/>
      <c r="D11" s="311"/>
      <c r="E11" s="311"/>
      <c r="F11" s="311"/>
      <c r="G11" s="312"/>
    </row>
    <row r="12" spans="1:7" ht="60" customHeight="1" thickBot="1" x14ac:dyDescent="0.3">
      <c r="A12" s="13" t="s">
        <v>19</v>
      </c>
      <c r="B12" s="310" t="s">
        <v>20</v>
      </c>
      <c r="C12" s="311"/>
      <c r="D12" s="311"/>
      <c r="E12" s="311"/>
      <c r="F12" s="311"/>
      <c r="G12" s="312"/>
    </row>
    <row r="13" spans="1:7" ht="37.5" customHeight="1" thickBot="1" x14ac:dyDescent="0.3">
      <c r="A13" s="13" t="s">
        <v>21</v>
      </c>
      <c r="B13" s="310" t="s">
        <v>22</v>
      </c>
      <c r="C13" s="311"/>
      <c r="D13" s="311"/>
      <c r="E13" s="311"/>
      <c r="F13" s="311"/>
      <c r="G13" s="312"/>
    </row>
    <row r="14" spans="1:7" ht="15.75" thickBot="1" x14ac:dyDescent="0.3">
      <c r="A14" s="13" t="s">
        <v>23</v>
      </c>
      <c r="B14" s="310" t="s">
        <v>24</v>
      </c>
      <c r="C14" s="311"/>
      <c r="D14" s="311"/>
      <c r="E14" s="311"/>
      <c r="F14" s="311"/>
      <c r="G14" s="312"/>
    </row>
    <row r="15" spans="1:7" ht="15.75" thickBot="1" x14ac:dyDescent="0.3">
      <c r="A15" s="13" t="s">
        <v>25</v>
      </c>
      <c r="B15" s="310" t="s">
        <v>26</v>
      </c>
      <c r="C15" s="311"/>
      <c r="D15" s="311"/>
      <c r="E15" s="311"/>
      <c r="F15" s="311"/>
      <c r="G15" s="312"/>
    </row>
    <row r="16" spans="1:7" ht="49.5" customHeight="1" thickBot="1" x14ac:dyDescent="0.3">
      <c r="A16" s="13" t="s">
        <v>27</v>
      </c>
      <c r="B16" s="310" t="s">
        <v>28</v>
      </c>
      <c r="C16" s="311"/>
      <c r="D16" s="311"/>
      <c r="E16" s="311"/>
      <c r="F16" s="311"/>
      <c r="G16" s="312"/>
    </row>
    <row r="17" spans="1:7" ht="51.75" customHeight="1" thickBot="1" x14ac:dyDescent="0.3">
      <c r="A17" s="13" t="s">
        <v>29</v>
      </c>
      <c r="B17" s="310" t="s">
        <v>30</v>
      </c>
      <c r="C17" s="311"/>
      <c r="D17" s="311"/>
      <c r="E17" s="311"/>
      <c r="F17" s="311"/>
      <c r="G17" s="312"/>
    </row>
    <row r="18" spans="1:7" x14ac:dyDescent="0.25">
      <c r="B18" s="12"/>
      <c r="C18" s="12"/>
      <c r="D18" s="12"/>
      <c r="E18" s="12"/>
      <c r="F18" s="12"/>
      <c r="G18" s="12"/>
    </row>
  </sheetData>
  <mergeCells count="16">
    <mergeCell ref="B1:F1"/>
    <mergeCell ref="B10:G10"/>
    <mergeCell ref="B11:G11"/>
    <mergeCell ref="B9:G9"/>
    <mergeCell ref="B12:G12"/>
    <mergeCell ref="A3:G3"/>
    <mergeCell ref="B4:G4"/>
    <mergeCell ref="B5:G5"/>
    <mergeCell ref="B6:G6"/>
    <mergeCell ref="B7:G7"/>
    <mergeCell ref="B8:G8"/>
    <mergeCell ref="B17:G17"/>
    <mergeCell ref="B13:G13"/>
    <mergeCell ref="B14:G14"/>
    <mergeCell ref="B15:G15"/>
    <mergeCell ref="B16:G16"/>
  </mergeCells>
  <pageMargins left="0.70866141732283472" right="0.70866141732283472" top="0.74803149606299213" bottom="0.74803149606299213" header="0.31496062992125984" footer="0.31496062992125984"/>
  <pageSetup paperSize="9" scale="67" orientation="portrait" r:id="rId1"/>
  <headerFooter>
    <oddFooter>&amp;R&amp;G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249977111117893"/>
  </sheetPr>
  <dimension ref="B1:BT14"/>
  <sheetViews>
    <sheetView showGridLines="0" zoomScale="80" zoomScaleNormal="80" zoomScaleSheetLayoutView="70" workbookViewId="0"/>
  </sheetViews>
  <sheetFormatPr baseColWidth="10" defaultColWidth="11.42578125" defaultRowHeight="14.25" x14ac:dyDescent="0.25"/>
  <cols>
    <col min="1" max="1" width="6.5703125" style="24" customWidth="1"/>
    <col min="2" max="2" width="28.5703125" style="4" customWidth="1"/>
    <col min="3" max="3" width="11.42578125" style="24"/>
    <col min="4" max="4" width="49.5703125" style="24" customWidth="1"/>
    <col min="5" max="9" width="25.42578125" style="24" customWidth="1"/>
    <col min="10" max="10" width="14.85546875" style="24" customWidth="1"/>
    <col min="11" max="11" width="19.85546875" style="24" customWidth="1"/>
    <col min="12" max="12" width="14.42578125" style="24" customWidth="1"/>
    <col min="13" max="23" width="11.42578125" style="24"/>
    <col min="24" max="50" width="11.42578125" style="24" customWidth="1"/>
    <col min="51" max="54" width="11.42578125" style="24"/>
    <col min="55" max="55" width="40.42578125" style="24" customWidth="1"/>
    <col min="56" max="56" width="25.42578125" style="24" customWidth="1"/>
    <col min="57" max="57" width="45.85546875" style="24" customWidth="1"/>
    <col min="58" max="58" width="26.5703125" style="24" customWidth="1"/>
    <col min="59" max="59" width="15.85546875" style="24" hidden="1" customWidth="1"/>
    <col min="60" max="60" width="26.5703125" style="24" hidden="1" customWidth="1"/>
    <col min="61" max="61" width="15.85546875" style="24" hidden="1" customWidth="1"/>
    <col min="62" max="62" width="26.5703125" style="24" hidden="1" customWidth="1"/>
    <col min="63" max="63" width="15.85546875" style="24" hidden="1" customWidth="1"/>
    <col min="64" max="64" width="26.5703125" style="24" hidden="1" customWidth="1"/>
    <col min="65" max="65" width="15.85546875" style="24" hidden="1" customWidth="1"/>
    <col min="66" max="66" width="26.5703125" style="24" hidden="1" customWidth="1"/>
    <col min="67" max="67" width="50.5703125" style="24" customWidth="1"/>
    <col min="68" max="68" width="20.140625" style="24" customWidth="1"/>
    <col min="69" max="70" width="20.140625" style="24" hidden="1" customWidth="1"/>
    <col min="71" max="72" width="20.140625" style="24" customWidth="1"/>
    <col min="73" max="16384" width="11.42578125" style="24"/>
  </cols>
  <sheetData>
    <row r="1" spans="2:72" ht="112.5" customHeight="1" thickBot="1" x14ac:dyDescent="0.3">
      <c r="B1" s="113"/>
      <c r="C1" s="313" t="s">
        <v>0</v>
      </c>
      <c r="D1" s="313"/>
      <c r="E1" s="313"/>
      <c r="F1" s="313"/>
      <c r="G1" s="313"/>
      <c r="H1" s="313"/>
      <c r="I1" s="313"/>
      <c r="J1" s="313"/>
      <c r="K1" s="31" t="s">
        <v>1</v>
      </c>
    </row>
    <row r="2" spans="2:72" ht="15.75" customHeight="1" thickBot="1" x14ac:dyDescent="0.3">
      <c r="B2" s="15"/>
      <c r="C2" s="15"/>
      <c r="D2" s="15"/>
      <c r="E2" s="15"/>
      <c r="F2" s="15"/>
      <c r="G2" s="15"/>
      <c r="H2" s="15"/>
      <c r="I2" s="15"/>
      <c r="J2" s="15"/>
      <c r="K2" s="32"/>
      <c r="L2" s="365" t="s">
        <v>56</v>
      </c>
      <c r="M2" s="365"/>
      <c r="N2" s="365"/>
      <c r="O2" s="365" t="s">
        <v>57</v>
      </c>
      <c r="P2" s="365"/>
      <c r="Q2" s="365"/>
      <c r="R2" s="365" t="s">
        <v>58</v>
      </c>
      <c r="S2" s="365"/>
      <c r="T2" s="365"/>
      <c r="U2" s="365" t="s">
        <v>59</v>
      </c>
      <c r="V2" s="365"/>
      <c r="W2" s="365"/>
      <c r="X2" s="365" t="s">
        <v>60</v>
      </c>
      <c r="Y2" s="365"/>
      <c r="Z2" s="365"/>
      <c r="AA2" s="365" t="s">
        <v>61</v>
      </c>
      <c r="AB2" s="365"/>
      <c r="AC2" s="365"/>
      <c r="AD2" s="365" t="s">
        <v>62</v>
      </c>
      <c r="AE2" s="365"/>
      <c r="AF2" s="365"/>
      <c r="AG2" s="365" t="s">
        <v>63</v>
      </c>
      <c r="AH2" s="365"/>
      <c r="AI2" s="365"/>
      <c r="AJ2" s="365" t="s">
        <v>64</v>
      </c>
      <c r="AK2" s="365"/>
      <c r="AL2" s="365"/>
      <c r="AM2" s="365" t="s">
        <v>65</v>
      </c>
      <c r="AN2" s="365"/>
      <c r="AO2" s="365"/>
      <c r="AP2" s="365" t="s">
        <v>66</v>
      </c>
      <c r="AQ2" s="365"/>
      <c r="AR2" s="365"/>
      <c r="AS2" s="365" t="s">
        <v>67</v>
      </c>
      <c r="AT2" s="365"/>
      <c r="AU2" s="365"/>
      <c r="AV2" s="366" t="s">
        <v>68</v>
      </c>
      <c r="AW2" s="366"/>
      <c r="AX2" s="366"/>
      <c r="AY2" s="365" t="s">
        <v>69</v>
      </c>
      <c r="AZ2" s="365"/>
      <c r="BA2" s="367" t="s">
        <v>70</v>
      </c>
      <c r="BB2" s="367"/>
      <c r="BC2" s="48" t="s">
        <v>71</v>
      </c>
      <c r="BD2" s="48"/>
      <c r="BE2" s="48"/>
      <c r="BF2" s="48"/>
      <c r="BG2" s="48"/>
      <c r="BH2" s="48"/>
      <c r="BI2" s="48"/>
      <c r="BJ2" s="48"/>
      <c r="BK2" s="48"/>
      <c r="BL2" s="48"/>
      <c r="BM2" s="48"/>
      <c r="BN2" s="48"/>
      <c r="BO2" s="368" t="s">
        <v>72</v>
      </c>
      <c r="BP2" s="369"/>
      <c r="BQ2" s="369"/>
      <c r="BR2" s="369"/>
      <c r="BS2" s="369"/>
      <c r="BT2" s="369"/>
    </row>
    <row r="3" spans="2:72" ht="60" customHeight="1" thickBot="1" x14ac:dyDescent="0.3">
      <c r="B3" s="388" t="s">
        <v>530</v>
      </c>
      <c r="C3" s="389"/>
      <c r="D3" s="389"/>
      <c r="E3" s="389"/>
      <c r="F3" s="389"/>
      <c r="G3" s="389"/>
      <c r="H3" s="389"/>
      <c r="I3" s="389"/>
      <c r="J3" s="389"/>
      <c r="K3" s="421"/>
      <c r="L3" s="365"/>
      <c r="M3" s="365"/>
      <c r="N3" s="365"/>
      <c r="O3" s="365"/>
      <c r="P3" s="365"/>
      <c r="Q3" s="365"/>
      <c r="R3" s="365"/>
      <c r="S3" s="365"/>
      <c r="T3" s="365"/>
      <c r="U3" s="365"/>
      <c r="V3" s="365"/>
      <c r="W3" s="365"/>
      <c r="X3" s="365"/>
      <c r="Y3" s="365"/>
      <c r="Z3" s="365"/>
      <c r="AA3" s="365"/>
      <c r="AB3" s="365"/>
      <c r="AC3" s="365"/>
      <c r="AD3" s="365"/>
      <c r="AE3" s="365"/>
      <c r="AF3" s="365"/>
      <c r="AG3" s="365"/>
      <c r="AH3" s="365"/>
      <c r="AI3" s="365"/>
      <c r="AJ3" s="365"/>
      <c r="AK3" s="365"/>
      <c r="AL3" s="365"/>
      <c r="AM3" s="365"/>
      <c r="AN3" s="365"/>
      <c r="AO3" s="365"/>
      <c r="AP3" s="365"/>
      <c r="AQ3" s="365"/>
      <c r="AR3" s="365"/>
      <c r="AS3" s="365"/>
      <c r="AT3" s="365"/>
      <c r="AU3" s="365"/>
      <c r="AV3" s="366"/>
      <c r="AW3" s="366"/>
      <c r="AX3" s="366"/>
      <c r="AY3" s="365"/>
      <c r="AZ3" s="365"/>
      <c r="BA3" s="48"/>
      <c r="BB3" s="52">
        <v>0.2</v>
      </c>
      <c r="BC3" s="49" t="s">
        <v>74</v>
      </c>
      <c r="BD3" s="49"/>
      <c r="BE3" s="49" t="s">
        <v>75</v>
      </c>
      <c r="BF3" s="49"/>
      <c r="BG3" s="50" t="s">
        <v>76</v>
      </c>
      <c r="BH3" s="50"/>
      <c r="BI3" s="50" t="s">
        <v>77</v>
      </c>
      <c r="BJ3" s="50"/>
      <c r="BK3" s="50" t="s">
        <v>78</v>
      </c>
      <c r="BL3" s="50"/>
      <c r="BM3" s="50" t="s">
        <v>79</v>
      </c>
      <c r="BN3" s="50"/>
      <c r="BO3" s="72" t="s">
        <v>80</v>
      </c>
      <c r="BP3" s="72" t="s">
        <v>641</v>
      </c>
      <c r="BQ3" s="72" t="s">
        <v>81</v>
      </c>
      <c r="BR3" s="72" t="s">
        <v>82</v>
      </c>
      <c r="BS3" s="378" t="s">
        <v>83</v>
      </c>
      <c r="BT3" s="379"/>
    </row>
    <row r="4" spans="2:72" ht="28.5" customHeight="1" thickBot="1" x14ac:dyDescent="0.3">
      <c r="B4" s="19" t="s">
        <v>84</v>
      </c>
      <c r="C4" s="33" t="s">
        <v>85</v>
      </c>
      <c r="D4" s="33" t="s">
        <v>7</v>
      </c>
      <c r="E4" s="33" t="s">
        <v>9</v>
      </c>
      <c r="F4" s="27" t="s">
        <v>431</v>
      </c>
      <c r="G4" s="27" t="s">
        <v>87</v>
      </c>
      <c r="H4" s="27" t="s">
        <v>19</v>
      </c>
      <c r="I4" s="27" t="s">
        <v>17</v>
      </c>
      <c r="J4" s="27" t="s">
        <v>432</v>
      </c>
      <c r="K4" s="27" t="s">
        <v>39</v>
      </c>
      <c r="L4" s="54" t="s">
        <v>88</v>
      </c>
      <c r="M4" s="55" t="s">
        <v>89</v>
      </c>
      <c r="N4" s="56" t="s">
        <v>90</v>
      </c>
      <c r="O4" s="54" t="s">
        <v>88</v>
      </c>
      <c r="P4" s="55" t="s">
        <v>89</v>
      </c>
      <c r="Q4" s="56" t="s">
        <v>90</v>
      </c>
      <c r="R4" s="54" t="s">
        <v>88</v>
      </c>
      <c r="S4" s="55" t="s">
        <v>89</v>
      </c>
      <c r="T4" s="56" t="s">
        <v>90</v>
      </c>
      <c r="U4" s="54" t="s">
        <v>88</v>
      </c>
      <c r="V4" s="55" t="s">
        <v>89</v>
      </c>
      <c r="W4" s="56" t="s">
        <v>90</v>
      </c>
      <c r="X4" s="54" t="s">
        <v>88</v>
      </c>
      <c r="Y4" s="55" t="s">
        <v>89</v>
      </c>
      <c r="Z4" s="56" t="s">
        <v>90</v>
      </c>
      <c r="AA4" s="54" t="s">
        <v>88</v>
      </c>
      <c r="AB4" s="55" t="s">
        <v>89</v>
      </c>
      <c r="AC4" s="56" t="s">
        <v>90</v>
      </c>
      <c r="AD4" s="54" t="s">
        <v>88</v>
      </c>
      <c r="AE4" s="55" t="s">
        <v>89</v>
      </c>
      <c r="AF4" s="56" t="s">
        <v>90</v>
      </c>
      <c r="AG4" s="54" t="s">
        <v>88</v>
      </c>
      <c r="AH4" s="55" t="s">
        <v>89</v>
      </c>
      <c r="AI4" s="56" t="s">
        <v>90</v>
      </c>
      <c r="AJ4" s="54" t="s">
        <v>88</v>
      </c>
      <c r="AK4" s="55" t="s">
        <v>89</v>
      </c>
      <c r="AL4" s="56" t="s">
        <v>90</v>
      </c>
      <c r="AM4" s="54" t="s">
        <v>88</v>
      </c>
      <c r="AN4" s="55" t="s">
        <v>89</v>
      </c>
      <c r="AO4" s="56" t="s">
        <v>90</v>
      </c>
      <c r="AP4" s="54" t="s">
        <v>88</v>
      </c>
      <c r="AQ4" s="55" t="s">
        <v>89</v>
      </c>
      <c r="AR4" s="56" t="s">
        <v>90</v>
      </c>
      <c r="AS4" s="54" t="s">
        <v>88</v>
      </c>
      <c r="AT4" s="55" t="s">
        <v>89</v>
      </c>
      <c r="AU4" s="56" t="s">
        <v>90</v>
      </c>
      <c r="AV4" s="54" t="s">
        <v>88</v>
      </c>
      <c r="AW4" s="55" t="s">
        <v>89</v>
      </c>
      <c r="AX4" s="56" t="s">
        <v>90</v>
      </c>
      <c r="AY4" s="54" t="s">
        <v>88</v>
      </c>
      <c r="AZ4" s="55" t="s">
        <v>89</v>
      </c>
      <c r="BA4" s="56" t="s">
        <v>90</v>
      </c>
      <c r="BB4" s="57">
        <f>SUM(BB5:BB13)</f>
        <v>1.988636363636364E-2</v>
      </c>
      <c r="BC4" s="58" t="s">
        <v>91</v>
      </c>
      <c r="BD4" s="58" t="s">
        <v>92</v>
      </c>
      <c r="BE4" s="58" t="s">
        <v>91</v>
      </c>
      <c r="BF4" s="58" t="s">
        <v>92</v>
      </c>
      <c r="BG4" s="59" t="s">
        <v>91</v>
      </c>
      <c r="BH4" s="59" t="s">
        <v>92</v>
      </c>
      <c r="BI4" s="59" t="s">
        <v>91</v>
      </c>
      <c r="BJ4" s="59" t="s">
        <v>92</v>
      </c>
      <c r="BK4" s="59" t="s">
        <v>91</v>
      </c>
      <c r="BL4" s="59" t="s">
        <v>92</v>
      </c>
      <c r="BM4" s="59" t="s">
        <v>91</v>
      </c>
      <c r="BN4" s="59" t="s">
        <v>92</v>
      </c>
      <c r="BO4" s="72"/>
      <c r="BP4" s="72"/>
      <c r="BQ4" s="72"/>
      <c r="BR4" s="72"/>
      <c r="BS4" s="117" t="s">
        <v>93</v>
      </c>
      <c r="BT4" s="117" t="s">
        <v>94</v>
      </c>
    </row>
    <row r="5" spans="2:72" s="132" customFormat="1" ht="64.5" customHeight="1" x14ac:dyDescent="0.25">
      <c r="B5" s="424" t="s">
        <v>531</v>
      </c>
      <c r="C5" s="274" t="s">
        <v>532</v>
      </c>
      <c r="D5" s="275" t="s">
        <v>533</v>
      </c>
      <c r="E5" s="209" t="s">
        <v>534</v>
      </c>
      <c r="F5" s="209" t="s">
        <v>227</v>
      </c>
      <c r="G5" s="259"/>
      <c r="H5" s="209" t="s">
        <v>364</v>
      </c>
      <c r="I5" s="209" t="s">
        <v>534</v>
      </c>
      <c r="J5" s="211">
        <v>45565</v>
      </c>
      <c r="K5" s="242">
        <f>PTEP!$G$16/PTEP!$D$16</f>
        <v>1.1363636363636364E-2</v>
      </c>
      <c r="L5" s="43"/>
      <c r="M5" s="43"/>
      <c r="N5" s="45"/>
      <c r="O5" s="43"/>
      <c r="P5" s="43"/>
      <c r="Q5" s="45"/>
      <c r="R5" s="43"/>
      <c r="S5" s="43"/>
      <c r="T5" s="45"/>
      <c r="U5" s="43"/>
      <c r="V5" s="43"/>
      <c r="W5" s="45"/>
      <c r="X5" s="43"/>
      <c r="Y5" s="46"/>
      <c r="Z5" s="46"/>
      <c r="AA5" s="43"/>
      <c r="AB5" s="46"/>
      <c r="AC5" s="46"/>
      <c r="AD5" s="43"/>
      <c r="AE5" s="46"/>
      <c r="AF5" s="46"/>
      <c r="AG5" s="43"/>
      <c r="AH5" s="46"/>
      <c r="AI5" s="46"/>
      <c r="AJ5" s="161">
        <v>1</v>
      </c>
      <c r="AK5" s="161"/>
      <c r="AL5" s="200">
        <f>AK5/AJ5</f>
        <v>0</v>
      </c>
      <c r="AM5" s="43"/>
      <c r="AN5" s="46"/>
      <c r="AO5" s="46"/>
      <c r="AP5" s="43"/>
      <c r="AQ5" s="46"/>
      <c r="AR5" s="46"/>
      <c r="AS5" s="43"/>
      <c r="AT5" s="46"/>
      <c r="AU5" s="46"/>
      <c r="AV5" s="43"/>
      <c r="AW5" s="46"/>
      <c r="AX5" s="46"/>
      <c r="AY5" s="43">
        <f t="shared" ref="AY5:AY13" si="0">L5+O5+R5+U5+X5++AA5+AD5+AG5+AJ5+AM5+AP5+AS5+AV5</f>
        <v>1</v>
      </c>
      <c r="AZ5" s="44">
        <f>M5+P5+S5+V5+Y5+AB5+AE5+AH5+AK5+AN5+AQ5+AT5+AW5</f>
        <v>0</v>
      </c>
      <c r="BA5" s="51">
        <f>AZ5/AY5</f>
        <v>0</v>
      </c>
      <c r="BB5" s="60">
        <f>IFERROR(BA5*K5,"")</f>
        <v>0</v>
      </c>
      <c r="BC5" s="141"/>
      <c r="BD5" s="141" t="s">
        <v>111</v>
      </c>
      <c r="BE5" s="130" t="s">
        <v>229</v>
      </c>
      <c r="BF5" s="141" t="s">
        <v>112</v>
      </c>
      <c r="BG5" s="93"/>
      <c r="BH5" s="93"/>
      <c r="BI5" s="93"/>
      <c r="BJ5" s="93"/>
      <c r="BK5" s="93"/>
      <c r="BL5" s="93"/>
      <c r="BM5" s="93"/>
      <c r="BN5" s="93"/>
      <c r="BO5" s="130" t="s">
        <v>663</v>
      </c>
      <c r="BP5" s="74" t="s">
        <v>437</v>
      </c>
      <c r="BQ5" s="74" t="s">
        <v>437</v>
      </c>
      <c r="BR5" s="74" t="s">
        <v>437</v>
      </c>
      <c r="BS5" s="257">
        <f>BA5</f>
        <v>0</v>
      </c>
      <c r="BT5" s="143">
        <f>BB5</f>
        <v>0</v>
      </c>
    </row>
    <row r="6" spans="2:72" s="132" customFormat="1" ht="151.5" customHeight="1" x14ac:dyDescent="0.25">
      <c r="B6" s="425"/>
      <c r="C6" s="269" t="s">
        <v>535</v>
      </c>
      <c r="D6" s="227" t="s">
        <v>536</v>
      </c>
      <c r="E6" s="158" t="s">
        <v>537</v>
      </c>
      <c r="F6" s="158" t="s">
        <v>109</v>
      </c>
      <c r="G6" s="161"/>
      <c r="H6" s="158" t="s">
        <v>364</v>
      </c>
      <c r="I6" s="158" t="s">
        <v>538</v>
      </c>
      <c r="J6" s="159">
        <v>45657</v>
      </c>
      <c r="K6" s="252">
        <f>PTEP!$G$16/PTEP!$D$16</f>
        <v>1.1363636363636364E-2</v>
      </c>
      <c r="L6" s="43"/>
      <c r="M6" s="43"/>
      <c r="N6" s="45"/>
      <c r="O6" s="43"/>
      <c r="P6" s="43"/>
      <c r="Q6" s="45"/>
      <c r="R6" s="43"/>
      <c r="S6" s="43"/>
      <c r="T6" s="45"/>
      <c r="U6" s="43"/>
      <c r="V6" s="43"/>
      <c r="W6" s="43"/>
      <c r="X6" s="43"/>
      <c r="Y6" s="46"/>
      <c r="Z6" s="46"/>
      <c r="AA6" s="43"/>
      <c r="AB6" s="46"/>
      <c r="AC6" s="46"/>
      <c r="AD6" s="43"/>
      <c r="AE6" s="46"/>
      <c r="AF6" s="46"/>
      <c r="AG6" s="43"/>
      <c r="AH6" s="46"/>
      <c r="AI6" s="46"/>
      <c r="AJ6" s="43"/>
      <c r="AK6" s="46"/>
      <c r="AL6" s="47"/>
      <c r="AM6" s="43"/>
      <c r="AN6" s="46"/>
      <c r="AO6" s="46"/>
      <c r="AP6" s="43"/>
      <c r="AQ6" s="46"/>
      <c r="AR6" s="46"/>
      <c r="AS6" s="161">
        <v>1</v>
      </c>
      <c r="AT6" s="161"/>
      <c r="AU6" s="200">
        <f>AT6/AS6</f>
        <v>0</v>
      </c>
      <c r="AV6" s="43"/>
      <c r="AW6" s="46"/>
      <c r="AX6" s="46"/>
      <c r="AY6" s="43">
        <f t="shared" si="0"/>
        <v>1</v>
      </c>
      <c r="AZ6" s="44">
        <f t="shared" ref="AZ6:AZ13" si="1">M6+P6+S6+V6+Y6+AB6+AE6+AH6+AK6+AN6+AQ6+AT6+AW6</f>
        <v>0</v>
      </c>
      <c r="BA6" s="51">
        <f t="shared" ref="BA6:BA13" si="2">AZ6/AY6</f>
        <v>0</v>
      </c>
      <c r="BB6" s="60">
        <f t="shared" ref="BB6:BB13" si="3">IFERROR(BA6*K6,"")</f>
        <v>0</v>
      </c>
      <c r="BC6" s="141"/>
      <c r="BD6" s="141" t="s">
        <v>111</v>
      </c>
      <c r="BE6" s="141"/>
      <c r="BF6" s="141" t="s">
        <v>112</v>
      </c>
      <c r="BG6" s="93"/>
      <c r="BH6" s="93"/>
      <c r="BI6" s="93"/>
      <c r="BJ6" s="93"/>
      <c r="BK6" s="93"/>
      <c r="BL6" s="94"/>
      <c r="BM6" s="93"/>
      <c r="BN6" s="93"/>
      <c r="BO6" s="130" t="s">
        <v>694</v>
      </c>
      <c r="BP6" s="74" t="s">
        <v>437</v>
      </c>
      <c r="BQ6" s="74" t="s">
        <v>437</v>
      </c>
      <c r="BR6" s="74" t="s">
        <v>437</v>
      </c>
      <c r="BS6" s="257">
        <f t="shared" ref="BS6:BT13" si="4">BA6</f>
        <v>0</v>
      </c>
      <c r="BT6" s="143">
        <f t="shared" si="4"/>
        <v>0</v>
      </c>
    </row>
    <row r="7" spans="2:72" s="132" customFormat="1" ht="289.5" customHeight="1" x14ac:dyDescent="0.25">
      <c r="B7" s="410" t="s">
        <v>539</v>
      </c>
      <c r="C7" s="269" t="s">
        <v>540</v>
      </c>
      <c r="D7" s="158" t="s">
        <v>541</v>
      </c>
      <c r="E7" s="158" t="s">
        <v>542</v>
      </c>
      <c r="F7" s="158" t="s">
        <v>109</v>
      </c>
      <c r="G7" s="158" t="s">
        <v>195</v>
      </c>
      <c r="H7" s="158" t="s">
        <v>364</v>
      </c>
      <c r="I7" s="158" t="s">
        <v>542</v>
      </c>
      <c r="J7" s="159" t="s">
        <v>543</v>
      </c>
      <c r="K7" s="243">
        <f>PTEP!$G$16/PTEP!$D$16</f>
        <v>1.1363636363636364E-2</v>
      </c>
      <c r="L7" s="43"/>
      <c r="M7" s="43"/>
      <c r="N7" s="45"/>
      <c r="O7" s="43"/>
      <c r="P7" s="43"/>
      <c r="Q7" s="45"/>
      <c r="R7" s="43"/>
      <c r="S7" s="43"/>
      <c r="T7" s="43"/>
      <c r="U7" s="161">
        <v>1</v>
      </c>
      <c r="V7" s="161">
        <v>1</v>
      </c>
      <c r="W7" s="190">
        <f>V7/U7</f>
        <v>1</v>
      </c>
      <c r="X7" s="43"/>
      <c r="Y7" s="46"/>
      <c r="Z7" s="46"/>
      <c r="AA7" s="43"/>
      <c r="AB7" s="46"/>
      <c r="AC7" s="46"/>
      <c r="AD7" s="43"/>
      <c r="AE7" s="46"/>
      <c r="AF7" s="46"/>
      <c r="AG7" s="43"/>
      <c r="AH7" s="46"/>
      <c r="AI7" s="46"/>
      <c r="AJ7" s="43"/>
      <c r="AK7" s="46"/>
      <c r="AL7" s="46"/>
      <c r="AM7" s="43"/>
      <c r="AN7" s="46"/>
      <c r="AO7" s="46"/>
      <c r="AP7" s="43"/>
      <c r="AQ7" s="46"/>
      <c r="AR7" s="47"/>
      <c r="AS7" s="43"/>
      <c r="AT7" s="46"/>
      <c r="AU7" s="46"/>
      <c r="AV7" s="43"/>
      <c r="AW7" s="46"/>
      <c r="AX7" s="46"/>
      <c r="AY7" s="43">
        <f t="shared" si="0"/>
        <v>1</v>
      </c>
      <c r="AZ7" s="44">
        <f t="shared" si="1"/>
        <v>1</v>
      </c>
      <c r="BA7" s="51">
        <f t="shared" si="2"/>
        <v>1</v>
      </c>
      <c r="BB7" s="60">
        <f t="shared" si="3"/>
        <v>1.1363636363636364E-2</v>
      </c>
      <c r="BC7" s="130"/>
      <c r="BD7" s="130" t="s">
        <v>111</v>
      </c>
      <c r="BE7" s="130" t="s">
        <v>544</v>
      </c>
      <c r="BF7" s="130" t="s">
        <v>545</v>
      </c>
      <c r="BG7" s="94"/>
      <c r="BH7" s="94"/>
      <c r="BI7" s="94"/>
      <c r="BJ7" s="94"/>
      <c r="BK7" s="94"/>
      <c r="BL7" s="94"/>
      <c r="BM7" s="94"/>
      <c r="BN7" s="94"/>
      <c r="BO7" s="130" t="s">
        <v>697</v>
      </c>
      <c r="BP7" s="129" t="s">
        <v>643</v>
      </c>
      <c r="BQ7" s="129" t="s">
        <v>437</v>
      </c>
      <c r="BR7" s="129" t="s">
        <v>437</v>
      </c>
      <c r="BS7" s="142">
        <f>BA7</f>
        <v>1</v>
      </c>
      <c r="BT7" s="143">
        <f t="shared" si="4"/>
        <v>1.1363636363636364E-2</v>
      </c>
    </row>
    <row r="8" spans="2:72" ht="179.25" customHeight="1" x14ac:dyDescent="0.25">
      <c r="B8" s="411"/>
      <c r="C8" s="270" t="s">
        <v>546</v>
      </c>
      <c r="D8" s="68" t="s">
        <v>547</v>
      </c>
      <c r="E8" s="68" t="s">
        <v>548</v>
      </c>
      <c r="F8" s="68" t="s">
        <v>109</v>
      </c>
      <c r="G8" s="68"/>
      <c r="H8" s="68" t="s">
        <v>364</v>
      </c>
      <c r="I8" s="187" t="s">
        <v>116</v>
      </c>
      <c r="J8" s="156" t="s">
        <v>478</v>
      </c>
      <c r="K8" s="246">
        <f>PTEP!$G$16/PTEP!$D$16</f>
        <v>1.1363636363636364E-2</v>
      </c>
      <c r="L8" s="43"/>
      <c r="M8" s="43"/>
      <c r="N8" s="45"/>
      <c r="O8" s="43"/>
      <c r="P8" s="43"/>
      <c r="Q8" s="45"/>
      <c r="R8" s="65">
        <v>1</v>
      </c>
      <c r="S8" s="65">
        <v>1</v>
      </c>
      <c r="T8" s="160">
        <f>S8/R8</f>
        <v>1</v>
      </c>
      <c r="U8" s="43"/>
      <c r="V8" s="43"/>
      <c r="W8" s="43"/>
      <c r="X8" s="43"/>
      <c r="Y8" s="46"/>
      <c r="Z8" s="46"/>
      <c r="AA8" s="65">
        <v>1</v>
      </c>
      <c r="AB8" s="65"/>
      <c r="AC8" s="160">
        <f>AB8/AA8</f>
        <v>0</v>
      </c>
      <c r="AD8" s="43"/>
      <c r="AE8" s="46"/>
      <c r="AF8" s="46"/>
      <c r="AG8" s="43"/>
      <c r="AH8" s="46"/>
      <c r="AI8" s="46"/>
      <c r="AJ8" s="65">
        <v>1</v>
      </c>
      <c r="AK8" s="65"/>
      <c r="AL8" s="160">
        <f>AK8/AJ8</f>
        <v>0</v>
      </c>
      <c r="AM8" s="43"/>
      <c r="AN8" s="46"/>
      <c r="AO8" s="46"/>
      <c r="AP8" s="43"/>
      <c r="AQ8" s="46"/>
      <c r="AR8" s="46"/>
      <c r="AS8" s="65">
        <v>1</v>
      </c>
      <c r="AT8" s="65"/>
      <c r="AU8" s="160">
        <f t="shared" ref="AU8:AU13" si="5">AT8/AS8</f>
        <v>0</v>
      </c>
      <c r="AV8" s="43"/>
      <c r="AW8" s="46"/>
      <c r="AX8" s="46"/>
      <c r="AY8" s="43">
        <f t="shared" si="0"/>
        <v>4</v>
      </c>
      <c r="AZ8" s="44">
        <f t="shared" si="1"/>
        <v>1</v>
      </c>
      <c r="BA8" s="51">
        <f t="shared" si="2"/>
        <v>0.25</v>
      </c>
      <c r="BB8" s="60">
        <f t="shared" si="3"/>
        <v>2.840909090909091E-3</v>
      </c>
      <c r="BC8" s="130" t="s">
        <v>549</v>
      </c>
      <c r="BD8" s="130" t="s">
        <v>111</v>
      </c>
      <c r="BE8" s="130" t="s">
        <v>550</v>
      </c>
      <c r="BF8" s="130" t="s">
        <v>551</v>
      </c>
      <c r="BG8" s="94"/>
      <c r="BH8" s="94"/>
      <c r="BI8" s="94"/>
      <c r="BJ8" s="94"/>
      <c r="BK8" s="94"/>
      <c r="BL8" s="94"/>
      <c r="BM8" s="94"/>
      <c r="BN8" s="94"/>
      <c r="BO8" s="130" t="s">
        <v>695</v>
      </c>
      <c r="BP8" s="129" t="s">
        <v>643</v>
      </c>
      <c r="BQ8" s="129" t="s">
        <v>437</v>
      </c>
      <c r="BR8" s="129" t="s">
        <v>437</v>
      </c>
      <c r="BS8" s="142">
        <f t="shared" si="4"/>
        <v>0.25</v>
      </c>
      <c r="BT8" s="70">
        <f t="shared" si="4"/>
        <v>2.840909090909091E-3</v>
      </c>
    </row>
    <row r="9" spans="2:72" ht="166.5" customHeight="1" x14ac:dyDescent="0.25">
      <c r="B9" s="422"/>
      <c r="C9" s="270" t="s">
        <v>552</v>
      </c>
      <c r="D9" s="68" t="s">
        <v>553</v>
      </c>
      <c r="E9" s="68" t="s">
        <v>548</v>
      </c>
      <c r="F9" s="68" t="s">
        <v>109</v>
      </c>
      <c r="G9" s="68"/>
      <c r="H9" s="68" t="s">
        <v>364</v>
      </c>
      <c r="I9" s="187" t="s">
        <v>116</v>
      </c>
      <c r="J9" s="156" t="s">
        <v>478</v>
      </c>
      <c r="K9" s="246">
        <f>PTEP!$G$16/PTEP!$D$16</f>
        <v>1.1363636363636364E-2</v>
      </c>
      <c r="L9" s="43"/>
      <c r="M9" s="43"/>
      <c r="N9" s="45"/>
      <c r="O9" s="43"/>
      <c r="P9" s="43"/>
      <c r="Q9" s="45"/>
      <c r="R9" s="65">
        <v>1</v>
      </c>
      <c r="S9" s="65">
        <v>1</v>
      </c>
      <c r="T9" s="160">
        <f>S9/R9</f>
        <v>1</v>
      </c>
      <c r="U9" s="43"/>
      <c r="V9" s="43"/>
      <c r="W9" s="43"/>
      <c r="X9" s="43"/>
      <c r="Y9" s="46"/>
      <c r="Z9" s="46"/>
      <c r="AA9" s="65">
        <v>1</v>
      </c>
      <c r="AB9" s="65"/>
      <c r="AC9" s="160">
        <f>AB9/AA9</f>
        <v>0</v>
      </c>
      <c r="AD9" s="43"/>
      <c r="AE9" s="46"/>
      <c r="AF9" s="46"/>
      <c r="AG9" s="43"/>
      <c r="AH9" s="46"/>
      <c r="AI9" s="46"/>
      <c r="AJ9" s="65">
        <v>1</v>
      </c>
      <c r="AK9" s="65"/>
      <c r="AL9" s="160">
        <f>AK9/AJ9</f>
        <v>0</v>
      </c>
      <c r="AM9" s="43"/>
      <c r="AN9" s="46"/>
      <c r="AO9" s="46"/>
      <c r="AP9" s="43"/>
      <c r="AQ9" s="46"/>
      <c r="AR9" s="46"/>
      <c r="AS9" s="65">
        <v>1</v>
      </c>
      <c r="AT9" s="65"/>
      <c r="AU9" s="160">
        <f t="shared" si="5"/>
        <v>0</v>
      </c>
      <c r="AV9" s="43"/>
      <c r="AW9" s="46"/>
      <c r="AX9" s="46"/>
      <c r="AY9" s="43">
        <f t="shared" si="0"/>
        <v>4</v>
      </c>
      <c r="AZ9" s="44">
        <f t="shared" si="1"/>
        <v>1</v>
      </c>
      <c r="BA9" s="51">
        <f t="shared" si="2"/>
        <v>0.25</v>
      </c>
      <c r="BB9" s="60">
        <f t="shared" si="3"/>
        <v>2.840909090909091E-3</v>
      </c>
      <c r="BC9" s="130" t="s">
        <v>554</v>
      </c>
      <c r="BD9" s="130" t="s">
        <v>111</v>
      </c>
      <c r="BE9" s="130" t="s">
        <v>555</v>
      </c>
      <c r="BF9" s="130" t="s">
        <v>556</v>
      </c>
      <c r="BG9" s="94"/>
      <c r="BH9" s="94"/>
      <c r="BI9" s="94"/>
      <c r="BJ9" s="94"/>
      <c r="BK9" s="94"/>
      <c r="BL9" s="94"/>
      <c r="BM9" s="94"/>
      <c r="BN9" s="94"/>
      <c r="BO9" s="130" t="s">
        <v>696</v>
      </c>
      <c r="BP9" s="129" t="s">
        <v>643</v>
      </c>
      <c r="BQ9" s="129" t="s">
        <v>437</v>
      </c>
      <c r="BR9" s="129" t="s">
        <v>437</v>
      </c>
      <c r="BS9" s="142">
        <f t="shared" si="4"/>
        <v>0.25</v>
      </c>
      <c r="BT9" s="70">
        <f t="shared" si="4"/>
        <v>2.840909090909091E-3</v>
      </c>
    </row>
    <row r="10" spans="2:72" s="132" customFormat="1" ht="63" customHeight="1" x14ac:dyDescent="0.25">
      <c r="B10" s="271" t="s">
        <v>557</v>
      </c>
      <c r="C10" s="269" t="s">
        <v>558</v>
      </c>
      <c r="D10" s="158" t="s">
        <v>559</v>
      </c>
      <c r="E10" s="158" t="s">
        <v>560</v>
      </c>
      <c r="F10" s="158" t="s">
        <v>109</v>
      </c>
      <c r="G10" s="159"/>
      <c r="H10" s="158" t="s">
        <v>364</v>
      </c>
      <c r="I10" s="158" t="s">
        <v>560</v>
      </c>
      <c r="J10" s="159">
        <v>45657</v>
      </c>
      <c r="K10" s="252">
        <f>PTEP!$G$16/PTEP!$D$16</f>
        <v>1.1363636363636364E-2</v>
      </c>
      <c r="L10" s="43"/>
      <c r="M10" s="43"/>
      <c r="N10" s="45"/>
      <c r="O10" s="43"/>
      <c r="P10" s="43"/>
      <c r="Q10" s="45"/>
      <c r="R10" s="43"/>
      <c r="S10" s="43"/>
      <c r="T10" s="43"/>
      <c r="U10" s="43"/>
      <c r="V10" s="43"/>
      <c r="W10" s="43"/>
      <c r="X10" s="43"/>
      <c r="Y10" s="46"/>
      <c r="Z10" s="46"/>
      <c r="AA10" s="43"/>
      <c r="AB10" s="46"/>
      <c r="AC10" s="149"/>
      <c r="AD10" s="43"/>
      <c r="AE10" s="46"/>
      <c r="AF10" s="46"/>
      <c r="AG10" s="43"/>
      <c r="AH10" s="46"/>
      <c r="AI10" s="46"/>
      <c r="AJ10" s="43"/>
      <c r="AK10" s="46"/>
      <c r="AL10" s="46"/>
      <c r="AM10" s="43"/>
      <c r="AN10" s="46"/>
      <c r="AO10" s="46"/>
      <c r="AP10" s="43"/>
      <c r="AQ10" s="46"/>
      <c r="AR10" s="149"/>
      <c r="AS10" s="161">
        <v>1</v>
      </c>
      <c r="AT10" s="161"/>
      <c r="AU10" s="200">
        <f t="shared" si="5"/>
        <v>0</v>
      </c>
      <c r="AV10" s="43"/>
      <c r="AW10" s="46"/>
      <c r="AX10" s="46"/>
      <c r="AY10" s="43">
        <f t="shared" si="0"/>
        <v>1</v>
      </c>
      <c r="AZ10" s="44">
        <f t="shared" si="1"/>
        <v>0</v>
      </c>
      <c r="BA10" s="51">
        <f t="shared" si="2"/>
        <v>0</v>
      </c>
      <c r="BB10" s="60">
        <f t="shared" si="3"/>
        <v>0</v>
      </c>
      <c r="BC10" s="141"/>
      <c r="BD10" s="141" t="s">
        <v>111</v>
      </c>
      <c r="BE10" s="141"/>
      <c r="BF10" s="141" t="s">
        <v>112</v>
      </c>
      <c r="BG10" s="93"/>
      <c r="BH10" s="93"/>
      <c r="BI10" s="94"/>
      <c r="BJ10" s="94"/>
      <c r="BK10" s="93"/>
      <c r="BL10" s="93"/>
      <c r="BM10" s="153"/>
      <c r="BN10" s="93"/>
      <c r="BO10" s="130" t="s">
        <v>656</v>
      </c>
      <c r="BP10" s="74" t="s">
        <v>437</v>
      </c>
      <c r="BQ10" s="74" t="s">
        <v>437</v>
      </c>
      <c r="BR10" s="74" t="s">
        <v>437</v>
      </c>
      <c r="BS10" s="257">
        <f t="shared" si="4"/>
        <v>0</v>
      </c>
      <c r="BT10" s="143">
        <f t="shared" si="4"/>
        <v>0</v>
      </c>
    </row>
    <row r="11" spans="2:72" s="132" customFormat="1" ht="63" customHeight="1" x14ac:dyDescent="0.25">
      <c r="B11" s="271" t="s">
        <v>561</v>
      </c>
      <c r="C11" s="269" t="s">
        <v>562</v>
      </c>
      <c r="D11" s="158" t="s">
        <v>563</v>
      </c>
      <c r="E11" s="158" t="s">
        <v>564</v>
      </c>
      <c r="F11" s="158" t="s">
        <v>109</v>
      </c>
      <c r="G11" s="159" t="s">
        <v>414</v>
      </c>
      <c r="H11" s="158" t="s">
        <v>364</v>
      </c>
      <c r="I11" s="158" t="s">
        <v>348</v>
      </c>
      <c r="J11" s="159" t="s">
        <v>522</v>
      </c>
      <c r="K11" s="252">
        <f>PTEP!$G$16/PTEP!$D$16</f>
        <v>1.1363636363636364E-2</v>
      </c>
      <c r="L11" s="43"/>
      <c r="M11" s="43"/>
      <c r="N11" s="45"/>
      <c r="O11" s="43"/>
      <c r="P11" s="43"/>
      <c r="Q11" s="45"/>
      <c r="R11" s="43"/>
      <c r="S11" s="43"/>
      <c r="T11" s="45"/>
      <c r="U11" s="43"/>
      <c r="V11" s="43"/>
      <c r="W11" s="43"/>
      <c r="X11" s="43"/>
      <c r="Y11" s="46"/>
      <c r="Z11" s="46"/>
      <c r="AA11" s="43"/>
      <c r="AB11" s="46"/>
      <c r="AC11" s="149"/>
      <c r="AD11" s="161">
        <v>1</v>
      </c>
      <c r="AE11" s="161"/>
      <c r="AF11" s="200">
        <f>AE11/AD11</f>
        <v>0</v>
      </c>
      <c r="AG11" s="43"/>
      <c r="AH11" s="46"/>
      <c r="AI11" s="46"/>
      <c r="AJ11" s="43"/>
      <c r="AK11" s="46"/>
      <c r="AL11" s="46"/>
      <c r="AM11" s="43"/>
      <c r="AN11" s="46"/>
      <c r="AO11" s="46"/>
      <c r="AP11" s="43"/>
      <c r="AQ11" s="46"/>
      <c r="AR11" s="46"/>
      <c r="AS11" s="161">
        <v>1</v>
      </c>
      <c r="AT11" s="161"/>
      <c r="AU11" s="200">
        <f t="shared" si="5"/>
        <v>0</v>
      </c>
      <c r="AV11" s="43"/>
      <c r="AW11" s="46"/>
      <c r="AX11" s="46"/>
      <c r="AY11" s="43">
        <f t="shared" si="0"/>
        <v>2</v>
      </c>
      <c r="AZ11" s="44">
        <f t="shared" si="1"/>
        <v>0</v>
      </c>
      <c r="BA11" s="51">
        <f t="shared" si="2"/>
        <v>0</v>
      </c>
      <c r="BB11" s="60">
        <f t="shared" si="3"/>
        <v>0</v>
      </c>
      <c r="BC11" s="141"/>
      <c r="BD11" s="141" t="s">
        <v>111</v>
      </c>
      <c r="BE11" s="141"/>
      <c r="BF11" s="141" t="s">
        <v>112</v>
      </c>
      <c r="BG11" s="93"/>
      <c r="BH11" s="93"/>
      <c r="BI11" s="94"/>
      <c r="BJ11" s="94"/>
      <c r="BK11" s="93"/>
      <c r="BL11" s="93"/>
      <c r="BM11" s="93"/>
      <c r="BN11" s="93"/>
      <c r="BO11" s="130" t="s">
        <v>667</v>
      </c>
      <c r="BP11" s="74" t="s">
        <v>437</v>
      </c>
      <c r="BQ11" s="74" t="s">
        <v>437</v>
      </c>
      <c r="BR11" s="74" t="s">
        <v>437</v>
      </c>
      <c r="BS11" s="257">
        <f t="shared" si="4"/>
        <v>0</v>
      </c>
      <c r="BT11" s="143">
        <f t="shared" si="4"/>
        <v>0</v>
      </c>
    </row>
    <row r="12" spans="2:72" s="132" customFormat="1" ht="63" customHeight="1" x14ac:dyDescent="0.25">
      <c r="B12" s="410" t="s">
        <v>565</v>
      </c>
      <c r="C12" s="269" t="s">
        <v>566</v>
      </c>
      <c r="D12" s="158" t="s">
        <v>567</v>
      </c>
      <c r="E12" s="158" t="s">
        <v>564</v>
      </c>
      <c r="F12" s="158" t="s">
        <v>109</v>
      </c>
      <c r="G12" s="161"/>
      <c r="H12" s="158" t="s">
        <v>364</v>
      </c>
      <c r="I12" s="158" t="s">
        <v>348</v>
      </c>
      <c r="J12" s="159" t="s">
        <v>568</v>
      </c>
      <c r="K12" s="252">
        <f>PTEP!$G$16/PTEP!$D$16</f>
        <v>1.1363636363636364E-2</v>
      </c>
      <c r="L12" s="43"/>
      <c r="M12" s="43"/>
      <c r="N12" s="45"/>
      <c r="O12" s="43"/>
      <c r="P12" s="43"/>
      <c r="Q12" s="45"/>
      <c r="R12" s="43"/>
      <c r="S12" s="43"/>
      <c r="T12" s="43"/>
      <c r="U12" s="43"/>
      <c r="V12" s="43"/>
      <c r="W12" s="43"/>
      <c r="X12" s="43"/>
      <c r="Y12" s="46"/>
      <c r="Z12" s="46"/>
      <c r="AA12" s="161">
        <v>1</v>
      </c>
      <c r="AB12" s="161"/>
      <c r="AC12" s="200">
        <f>AB12/AA12</f>
        <v>0</v>
      </c>
      <c r="AD12" s="200"/>
      <c r="AE12" s="46"/>
      <c r="AF12" s="46"/>
      <c r="AG12" s="43"/>
      <c r="AH12" s="46"/>
      <c r="AI12" s="46"/>
      <c r="AJ12" s="43"/>
      <c r="AK12" s="46"/>
      <c r="AL12" s="46"/>
      <c r="AM12" s="43"/>
      <c r="AN12" s="46"/>
      <c r="AO12" s="46"/>
      <c r="AP12" s="43"/>
      <c r="AQ12" s="46"/>
      <c r="AR12" s="46"/>
      <c r="AS12" s="161">
        <v>1</v>
      </c>
      <c r="AT12" s="161"/>
      <c r="AU12" s="200">
        <f t="shared" si="5"/>
        <v>0</v>
      </c>
      <c r="AV12" s="43"/>
      <c r="AW12" s="46"/>
      <c r="AX12" s="46"/>
      <c r="AY12" s="43">
        <f t="shared" si="0"/>
        <v>2</v>
      </c>
      <c r="AZ12" s="44">
        <f t="shared" si="1"/>
        <v>0</v>
      </c>
      <c r="BA12" s="51">
        <f t="shared" si="2"/>
        <v>0</v>
      </c>
      <c r="BB12" s="60">
        <f t="shared" si="3"/>
        <v>0</v>
      </c>
      <c r="BC12" s="141"/>
      <c r="BD12" s="141" t="s">
        <v>111</v>
      </c>
      <c r="BE12" s="141"/>
      <c r="BF12" s="141" t="s">
        <v>112</v>
      </c>
      <c r="BG12" s="93"/>
      <c r="BH12" s="93"/>
      <c r="BI12" s="94"/>
      <c r="BJ12" s="94"/>
      <c r="BK12" s="93"/>
      <c r="BL12" s="93"/>
      <c r="BM12" s="93"/>
      <c r="BN12" s="93"/>
      <c r="BO12" s="130" t="s">
        <v>666</v>
      </c>
      <c r="BP12" s="74" t="s">
        <v>437</v>
      </c>
      <c r="BQ12" s="74" t="s">
        <v>437</v>
      </c>
      <c r="BR12" s="74" t="s">
        <v>437</v>
      </c>
      <c r="BS12" s="257">
        <f t="shared" si="4"/>
        <v>0</v>
      </c>
      <c r="BT12" s="143">
        <f t="shared" si="4"/>
        <v>0</v>
      </c>
    </row>
    <row r="13" spans="2:72" s="132" customFormat="1" ht="310.5" customHeight="1" thickBot="1" x14ac:dyDescent="0.3">
      <c r="B13" s="423"/>
      <c r="C13" s="272" t="s">
        <v>569</v>
      </c>
      <c r="D13" s="196" t="s">
        <v>570</v>
      </c>
      <c r="E13" s="196" t="s">
        <v>571</v>
      </c>
      <c r="F13" s="196" t="s">
        <v>195</v>
      </c>
      <c r="G13" s="273"/>
      <c r="H13" s="196" t="s">
        <v>364</v>
      </c>
      <c r="I13" s="196" t="s">
        <v>116</v>
      </c>
      <c r="J13" s="196" t="s">
        <v>572</v>
      </c>
      <c r="K13" s="243">
        <f>PTEP!$G$16/PTEP!$D$16</f>
        <v>1.1363636363636364E-2</v>
      </c>
      <c r="L13" s="43"/>
      <c r="M13" s="43"/>
      <c r="N13" s="45"/>
      <c r="O13" s="43"/>
      <c r="P13" s="43"/>
      <c r="Q13" s="45"/>
      <c r="R13" s="161">
        <v>3</v>
      </c>
      <c r="S13" s="161">
        <v>3</v>
      </c>
      <c r="T13" s="190">
        <f>S13/R13</f>
        <v>1</v>
      </c>
      <c r="U13" s="43"/>
      <c r="V13" s="43"/>
      <c r="W13" s="43"/>
      <c r="X13" s="43"/>
      <c r="Y13" s="46"/>
      <c r="Z13" s="46"/>
      <c r="AA13" s="161">
        <v>3</v>
      </c>
      <c r="AB13" s="161"/>
      <c r="AC13" s="190">
        <f>AB13/AA13</f>
        <v>0</v>
      </c>
      <c r="AD13" s="43"/>
      <c r="AE13" s="46"/>
      <c r="AF13" s="149"/>
      <c r="AG13" s="43"/>
      <c r="AH13" s="46"/>
      <c r="AI13" s="46"/>
      <c r="AJ13" s="161">
        <v>3</v>
      </c>
      <c r="AK13" s="161"/>
      <c r="AL13" s="190">
        <f>AK13/AJ13</f>
        <v>0</v>
      </c>
      <c r="AM13" s="43"/>
      <c r="AN13" s="46"/>
      <c r="AO13" s="46"/>
      <c r="AP13" s="43"/>
      <c r="AQ13" s="46"/>
      <c r="AR13" s="46"/>
      <c r="AS13" s="161">
        <v>3</v>
      </c>
      <c r="AT13" s="161"/>
      <c r="AU13" s="190">
        <f t="shared" si="5"/>
        <v>0</v>
      </c>
      <c r="AV13" s="43"/>
      <c r="AW13" s="46"/>
      <c r="AX13" s="46"/>
      <c r="AY13" s="43">
        <f t="shared" si="0"/>
        <v>12</v>
      </c>
      <c r="AZ13" s="44">
        <f t="shared" si="1"/>
        <v>3</v>
      </c>
      <c r="BA13" s="51">
        <f t="shared" si="2"/>
        <v>0.25</v>
      </c>
      <c r="BB13" s="60">
        <f t="shared" si="3"/>
        <v>2.840909090909091E-3</v>
      </c>
      <c r="BC13" s="130"/>
      <c r="BD13" s="130"/>
      <c r="BE13" s="130" t="s">
        <v>573</v>
      </c>
      <c r="BF13" s="130" t="s">
        <v>574</v>
      </c>
      <c r="BG13" s="94"/>
      <c r="BH13" s="94"/>
      <c r="BI13" s="94"/>
      <c r="BJ13" s="94"/>
      <c r="BK13" s="94"/>
      <c r="BL13" s="94"/>
      <c r="BM13" s="129"/>
      <c r="BN13" s="94"/>
      <c r="BO13" s="130" t="s">
        <v>708</v>
      </c>
      <c r="BP13" s="129" t="s">
        <v>643</v>
      </c>
      <c r="BQ13" s="129" t="s">
        <v>437</v>
      </c>
      <c r="BR13" s="129" t="s">
        <v>437</v>
      </c>
      <c r="BS13" s="142">
        <f t="shared" si="4"/>
        <v>0.25</v>
      </c>
      <c r="BT13" s="143">
        <f t="shared" si="4"/>
        <v>2.840909090909091E-3</v>
      </c>
    </row>
    <row r="14" spans="2:72" ht="15" x14ac:dyDescent="0.25">
      <c r="C14" s="4"/>
      <c r="D14" s="4"/>
      <c r="E14" s="4"/>
      <c r="F14" s="4"/>
      <c r="G14" s="4"/>
      <c r="H14" s="4"/>
      <c r="I14" s="4"/>
      <c r="J14" s="4"/>
      <c r="BB14" s="60">
        <f>SUM(BB5:BB13)</f>
        <v>1.988636363636364E-2</v>
      </c>
      <c r="BT14" s="186">
        <f>SUM(BT5:BT13)</f>
        <v>1.988636363636364E-2</v>
      </c>
    </row>
  </sheetData>
  <autoFilter ref="A4:BT4" xr:uid="{00000000-0009-0000-0000-000008000000}"/>
  <mergeCells count="22">
    <mergeCell ref="BS3:BT3"/>
    <mergeCell ref="BO2:BT2"/>
    <mergeCell ref="AP2:AR3"/>
    <mergeCell ref="AS2:AU3"/>
    <mergeCell ref="AV2:AX3"/>
    <mergeCell ref="AY2:AZ3"/>
    <mergeCell ref="BA2:BB2"/>
    <mergeCell ref="AA2:AC3"/>
    <mergeCell ref="AD2:AF3"/>
    <mergeCell ref="AG2:AI3"/>
    <mergeCell ref="AJ2:AL3"/>
    <mergeCell ref="AM2:AO3"/>
    <mergeCell ref="L2:N3"/>
    <mergeCell ref="O2:Q3"/>
    <mergeCell ref="R2:T3"/>
    <mergeCell ref="U2:W3"/>
    <mergeCell ref="X2:Z3"/>
    <mergeCell ref="B3:K3"/>
    <mergeCell ref="B7:B9"/>
    <mergeCell ref="B12:B13"/>
    <mergeCell ref="C1:J1"/>
    <mergeCell ref="B5:B6"/>
  </mergeCells>
  <pageMargins left="0.7" right="0.7" top="0.75" bottom="0.75" header="0.3" footer="0.3"/>
  <pageSetup paperSize="9" scale="52"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499984740745262"/>
    <pageSetUpPr fitToPage="1"/>
  </sheetPr>
  <dimension ref="B1:BT13"/>
  <sheetViews>
    <sheetView showGridLines="0" zoomScale="80" zoomScaleNormal="80" zoomScaleSheetLayoutView="90" workbookViewId="0"/>
  </sheetViews>
  <sheetFormatPr baseColWidth="10" defaultColWidth="11.42578125" defaultRowHeight="14.25" x14ac:dyDescent="0.25"/>
  <cols>
    <col min="1" max="1" width="11.42578125" style="24"/>
    <col min="2" max="2" width="26.5703125" style="4" customWidth="1"/>
    <col min="3" max="3" width="8.42578125" style="24" customWidth="1"/>
    <col min="4" max="4" width="48.42578125" style="24" customWidth="1"/>
    <col min="5" max="5" width="32.42578125" style="24" bestFit="1" customWidth="1"/>
    <col min="6" max="9" width="28.140625" style="24" customWidth="1"/>
    <col min="10" max="10" width="37.85546875" style="24" customWidth="1"/>
    <col min="11" max="11" width="21.42578125" style="24" customWidth="1"/>
    <col min="12" max="12" width="14" style="24" customWidth="1"/>
    <col min="13" max="23" width="11.42578125" style="24"/>
    <col min="24" max="50" width="11.42578125" style="24" customWidth="1"/>
    <col min="51" max="54" width="11.42578125" style="24"/>
    <col min="55" max="55" width="33.42578125" style="24" customWidth="1"/>
    <col min="56" max="56" width="29.5703125" style="24" customWidth="1"/>
    <col min="57" max="57" width="29.42578125" style="24" customWidth="1"/>
    <col min="58" max="58" width="21.85546875" style="24" customWidth="1"/>
    <col min="59" max="59" width="15.85546875" style="24" hidden="1" customWidth="1"/>
    <col min="60" max="60" width="26" style="24" hidden="1" customWidth="1"/>
    <col min="61" max="61" width="15.85546875" style="24" hidden="1" customWidth="1"/>
    <col min="62" max="62" width="26" style="24" hidden="1" customWidth="1"/>
    <col min="63" max="63" width="15.85546875" style="24" hidden="1" customWidth="1"/>
    <col min="64" max="64" width="26" style="24" hidden="1" customWidth="1"/>
    <col min="65" max="65" width="15.85546875" style="24" hidden="1" customWidth="1"/>
    <col min="66" max="66" width="26" style="24" hidden="1" customWidth="1"/>
    <col min="67" max="67" width="50.5703125" style="24" customWidth="1"/>
    <col min="68" max="68" width="18.42578125" style="24" customWidth="1"/>
    <col min="69" max="70" width="18.42578125" style="24" hidden="1" customWidth="1"/>
    <col min="71" max="72" width="18.42578125" style="24" customWidth="1"/>
    <col min="73" max="16384" width="11.42578125" style="24"/>
  </cols>
  <sheetData>
    <row r="1" spans="2:72" ht="112.5" customHeight="1" thickBot="1" x14ac:dyDescent="0.3">
      <c r="B1" s="113"/>
      <c r="C1" s="313" t="s">
        <v>0</v>
      </c>
      <c r="D1" s="313"/>
      <c r="E1" s="313"/>
      <c r="F1" s="313"/>
      <c r="G1" s="313"/>
      <c r="H1" s="313"/>
      <c r="I1" s="313"/>
      <c r="J1" s="313"/>
      <c r="K1" s="31" t="s">
        <v>1</v>
      </c>
    </row>
    <row r="2" spans="2:72" ht="38.1" customHeight="1" thickBot="1" x14ac:dyDescent="0.3">
      <c r="B2" s="20"/>
      <c r="C2" s="20"/>
      <c r="D2" s="20"/>
      <c r="E2" s="20"/>
      <c r="F2" s="20"/>
      <c r="G2" s="20"/>
      <c r="H2" s="20"/>
      <c r="I2" s="20"/>
      <c r="J2" s="20"/>
      <c r="K2" s="4"/>
      <c r="L2" s="365" t="s">
        <v>56</v>
      </c>
      <c r="M2" s="365"/>
      <c r="N2" s="365"/>
      <c r="O2" s="365" t="s">
        <v>57</v>
      </c>
      <c r="P2" s="365"/>
      <c r="Q2" s="365"/>
      <c r="R2" s="365" t="s">
        <v>58</v>
      </c>
      <c r="S2" s="365"/>
      <c r="T2" s="365"/>
      <c r="U2" s="365" t="s">
        <v>59</v>
      </c>
      <c r="V2" s="365"/>
      <c r="W2" s="365"/>
      <c r="X2" s="365" t="s">
        <v>60</v>
      </c>
      <c r="Y2" s="365"/>
      <c r="Z2" s="365"/>
      <c r="AA2" s="365" t="s">
        <v>61</v>
      </c>
      <c r="AB2" s="365"/>
      <c r="AC2" s="365"/>
      <c r="AD2" s="365" t="s">
        <v>62</v>
      </c>
      <c r="AE2" s="365"/>
      <c r="AF2" s="365"/>
      <c r="AG2" s="365" t="s">
        <v>63</v>
      </c>
      <c r="AH2" s="365"/>
      <c r="AI2" s="365"/>
      <c r="AJ2" s="365" t="s">
        <v>64</v>
      </c>
      <c r="AK2" s="365"/>
      <c r="AL2" s="365"/>
      <c r="AM2" s="365" t="s">
        <v>65</v>
      </c>
      <c r="AN2" s="365"/>
      <c r="AO2" s="365"/>
      <c r="AP2" s="365" t="s">
        <v>66</v>
      </c>
      <c r="AQ2" s="365"/>
      <c r="AR2" s="365"/>
      <c r="AS2" s="365" t="s">
        <v>67</v>
      </c>
      <c r="AT2" s="365"/>
      <c r="AU2" s="365"/>
      <c r="AV2" s="366" t="s">
        <v>68</v>
      </c>
      <c r="AW2" s="366"/>
      <c r="AX2" s="366"/>
      <c r="AY2" s="365" t="s">
        <v>69</v>
      </c>
      <c r="AZ2" s="365"/>
      <c r="BA2" s="367" t="s">
        <v>70</v>
      </c>
      <c r="BB2" s="367"/>
      <c r="BC2" s="375" t="s">
        <v>71</v>
      </c>
      <c r="BD2" s="377"/>
      <c r="BE2" s="48"/>
      <c r="BF2" s="48"/>
      <c r="BG2" s="48"/>
      <c r="BH2" s="48"/>
      <c r="BI2" s="48"/>
      <c r="BJ2" s="48"/>
      <c r="BK2" s="48"/>
      <c r="BL2" s="48"/>
      <c r="BM2" s="48"/>
      <c r="BN2" s="48"/>
      <c r="BO2" s="368" t="s">
        <v>72</v>
      </c>
      <c r="BP2" s="369"/>
      <c r="BQ2" s="369"/>
      <c r="BR2" s="369"/>
      <c r="BS2" s="369"/>
      <c r="BT2" s="369"/>
    </row>
    <row r="3" spans="2:72" ht="60" customHeight="1" thickBot="1" x14ac:dyDescent="0.3">
      <c r="B3" s="388" t="s">
        <v>575</v>
      </c>
      <c r="C3" s="389"/>
      <c r="D3" s="389"/>
      <c r="E3" s="389"/>
      <c r="F3" s="389"/>
      <c r="G3" s="389"/>
      <c r="H3" s="389"/>
      <c r="I3" s="389"/>
      <c r="J3" s="389"/>
      <c r="K3" s="421"/>
      <c r="L3" s="365"/>
      <c r="M3" s="365"/>
      <c r="N3" s="365"/>
      <c r="O3" s="365"/>
      <c r="P3" s="365"/>
      <c r="Q3" s="365"/>
      <c r="R3" s="365"/>
      <c r="S3" s="365"/>
      <c r="T3" s="365"/>
      <c r="U3" s="365"/>
      <c r="V3" s="365"/>
      <c r="W3" s="365"/>
      <c r="X3" s="365"/>
      <c r="Y3" s="365"/>
      <c r="Z3" s="365"/>
      <c r="AA3" s="365"/>
      <c r="AB3" s="365"/>
      <c r="AC3" s="365"/>
      <c r="AD3" s="365"/>
      <c r="AE3" s="365"/>
      <c r="AF3" s="365"/>
      <c r="AG3" s="365"/>
      <c r="AH3" s="365"/>
      <c r="AI3" s="365"/>
      <c r="AJ3" s="365"/>
      <c r="AK3" s="365"/>
      <c r="AL3" s="365"/>
      <c r="AM3" s="365"/>
      <c r="AN3" s="365"/>
      <c r="AO3" s="365"/>
      <c r="AP3" s="365"/>
      <c r="AQ3" s="365"/>
      <c r="AR3" s="365"/>
      <c r="AS3" s="365"/>
      <c r="AT3" s="365"/>
      <c r="AU3" s="365"/>
      <c r="AV3" s="366"/>
      <c r="AW3" s="366"/>
      <c r="AX3" s="366"/>
      <c r="AY3" s="365"/>
      <c r="AZ3" s="365"/>
      <c r="BA3" s="48"/>
      <c r="BB3" s="52">
        <v>0.2</v>
      </c>
      <c r="BC3" s="371" t="s">
        <v>74</v>
      </c>
      <c r="BD3" s="372"/>
      <c r="BE3" s="49" t="s">
        <v>75</v>
      </c>
      <c r="BF3" s="49"/>
      <c r="BG3" s="50" t="s">
        <v>76</v>
      </c>
      <c r="BH3" s="50"/>
      <c r="BI3" s="50" t="s">
        <v>77</v>
      </c>
      <c r="BJ3" s="50"/>
      <c r="BK3" s="50" t="s">
        <v>78</v>
      </c>
      <c r="BL3" s="50"/>
      <c r="BM3" s="50" t="s">
        <v>79</v>
      </c>
      <c r="BN3" s="50"/>
      <c r="BO3" s="72" t="s">
        <v>80</v>
      </c>
      <c r="BP3" s="72" t="s">
        <v>641</v>
      </c>
      <c r="BQ3" s="72" t="s">
        <v>81</v>
      </c>
      <c r="BR3" s="72" t="s">
        <v>82</v>
      </c>
      <c r="BS3" s="378" t="s">
        <v>83</v>
      </c>
      <c r="BT3" s="379"/>
    </row>
    <row r="4" spans="2:72" ht="28.5" customHeight="1" thickBot="1" x14ac:dyDescent="0.3">
      <c r="B4" s="19" t="s">
        <v>84</v>
      </c>
      <c r="C4" s="19" t="s">
        <v>85</v>
      </c>
      <c r="D4" s="19" t="s">
        <v>7</v>
      </c>
      <c r="E4" s="19" t="s">
        <v>9</v>
      </c>
      <c r="F4" s="18" t="s">
        <v>86</v>
      </c>
      <c r="G4" s="18" t="s">
        <v>87</v>
      </c>
      <c r="H4" s="18" t="s">
        <v>19</v>
      </c>
      <c r="I4" s="18" t="s">
        <v>17</v>
      </c>
      <c r="J4" s="18" t="s">
        <v>15</v>
      </c>
      <c r="K4" s="18" t="s">
        <v>39</v>
      </c>
      <c r="L4" s="54" t="s">
        <v>88</v>
      </c>
      <c r="M4" s="55" t="s">
        <v>89</v>
      </c>
      <c r="N4" s="56" t="s">
        <v>90</v>
      </c>
      <c r="O4" s="54" t="s">
        <v>88</v>
      </c>
      <c r="P4" s="55" t="s">
        <v>89</v>
      </c>
      <c r="Q4" s="56" t="s">
        <v>90</v>
      </c>
      <c r="R4" s="54" t="s">
        <v>88</v>
      </c>
      <c r="S4" s="55" t="s">
        <v>89</v>
      </c>
      <c r="T4" s="56" t="s">
        <v>90</v>
      </c>
      <c r="U4" s="54" t="s">
        <v>88</v>
      </c>
      <c r="V4" s="55" t="s">
        <v>89</v>
      </c>
      <c r="W4" s="56" t="s">
        <v>90</v>
      </c>
      <c r="X4" s="54" t="s">
        <v>88</v>
      </c>
      <c r="Y4" s="55" t="s">
        <v>89</v>
      </c>
      <c r="Z4" s="56" t="s">
        <v>90</v>
      </c>
      <c r="AA4" s="54" t="s">
        <v>88</v>
      </c>
      <c r="AB4" s="55" t="s">
        <v>89</v>
      </c>
      <c r="AC4" s="56" t="s">
        <v>90</v>
      </c>
      <c r="AD4" s="54" t="s">
        <v>88</v>
      </c>
      <c r="AE4" s="55" t="s">
        <v>89</v>
      </c>
      <c r="AF4" s="56" t="s">
        <v>90</v>
      </c>
      <c r="AG4" s="54" t="s">
        <v>88</v>
      </c>
      <c r="AH4" s="55" t="s">
        <v>89</v>
      </c>
      <c r="AI4" s="56" t="s">
        <v>90</v>
      </c>
      <c r="AJ4" s="54" t="s">
        <v>88</v>
      </c>
      <c r="AK4" s="55" t="s">
        <v>89</v>
      </c>
      <c r="AL4" s="56" t="s">
        <v>90</v>
      </c>
      <c r="AM4" s="54" t="s">
        <v>88</v>
      </c>
      <c r="AN4" s="55" t="s">
        <v>89</v>
      </c>
      <c r="AO4" s="56" t="s">
        <v>90</v>
      </c>
      <c r="AP4" s="54" t="s">
        <v>88</v>
      </c>
      <c r="AQ4" s="55" t="s">
        <v>89</v>
      </c>
      <c r="AR4" s="56" t="s">
        <v>90</v>
      </c>
      <c r="AS4" s="54" t="s">
        <v>88</v>
      </c>
      <c r="AT4" s="55" t="s">
        <v>89</v>
      </c>
      <c r="AU4" s="56" t="s">
        <v>90</v>
      </c>
      <c r="AV4" s="54" t="s">
        <v>88</v>
      </c>
      <c r="AW4" s="55" t="s">
        <v>89</v>
      </c>
      <c r="AX4" s="56" t="s">
        <v>90</v>
      </c>
      <c r="AY4" s="54" t="s">
        <v>88</v>
      </c>
      <c r="AZ4" s="55" t="s">
        <v>89</v>
      </c>
      <c r="BA4" s="56" t="s">
        <v>90</v>
      </c>
      <c r="BB4" s="57">
        <f>SUM(BB5:BB12)</f>
        <v>4.5454545454545442E-2</v>
      </c>
      <c r="BC4" s="58" t="s">
        <v>91</v>
      </c>
      <c r="BD4" s="58" t="s">
        <v>92</v>
      </c>
      <c r="BE4" s="58" t="s">
        <v>91</v>
      </c>
      <c r="BF4" s="58" t="s">
        <v>92</v>
      </c>
      <c r="BG4" s="59" t="s">
        <v>91</v>
      </c>
      <c r="BH4" s="59" t="s">
        <v>92</v>
      </c>
      <c r="BI4" s="59" t="s">
        <v>91</v>
      </c>
      <c r="BJ4" s="59" t="s">
        <v>92</v>
      </c>
      <c r="BK4" s="59" t="s">
        <v>91</v>
      </c>
      <c r="BL4" s="59" t="s">
        <v>92</v>
      </c>
      <c r="BM4" s="59" t="s">
        <v>91</v>
      </c>
      <c r="BN4" s="59" t="s">
        <v>92</v>
      </c>
      <c r="BO4" s="72"/>
      <c r="BP4" s="72"/>
      <c r="BQ4" s="72"/>
      <c r="BR4" s="72"/>
      <c r="BS4" s="117" t="s">
        <v>93</v>
      </c>
      <c r="BT4" s="117" t="s">
        <v>94</v>
      </c>
    </row>
    <row r="5" spans="2:72" s="132" customFormat="1" ht="74.25" customHeight="1" x14ac:dyDescent="0.25">
      <c r="B5" s="289" t="s">
        <v>576</v>
      </c>
      <c r="C5" s="290" t="s">
        <v>577</v>
      </c>
      <c r="D5" s="158" t="s">
        <v>578</v>
      </c>
      <c r="E5" s="209" t="s">
        <v>579</v>
      </c>
      <c r="F5" s="209" t="s">
        <v>219</v>
      </c>
      <c r="G5" s="209"/>
      <c r="H5" s="209" t="s">
        <v>100</v>
      </c>
      <c r="I5" s="209" t="s">
        <v>580</v>
      </c>
      <c r="J5" s="211">
        <v>45657</v>
      </c>
      <c r="K5" s="242">
        <f>PTEP!$G$17/PTEP!$D$17</f>
        <v>1.1363636363636364E-2</v>
      </c>
      <c r="L5" s="43"/>
      <c r="M5" s="43"/>
      <c r="N5" s="45"/>
      <c r="O5" s="43"/>
      <c r="P5" s="43"/>
      <c r="Q5" s="45"/>
      <c r="R5" s="43"/>
      <c r="S5" s="43"/>
      <c r="T5" s="45"/>
      <c r="U5" s="43"/>
      <c r="V5" s="43"/>
      <c r="W5" s="45"/>
      <c r="X5" s="43"/>
      <c r="Y5" s="46"/>
      <c r="Z5" s="46"/>
      <c r="AA5" s="43"/>
      <c r="AB5" s="46"/>
      <c r="AC5" s="46"/>
      <c r="AD5" s="43"/>
      <c r="AE5" s="46"/>
      <c r="AF5" s="46"/>
      <c r="AG5" s="43"/>
      <c r="AH5" s="46"/>
      <c r="AI5" s="46"/>
      <c r="AJ5" s="43"/>
      <c r="AK5" s="46"/>
      <c r="AL5" s="46"/>
      <c r="AM5" s="43"/>
      <c r="AN5" s="46"/>
      <c r="AO5" s="46"/>
      <c r="AP5" s="43"/>
      <c r="AQ5" s="46"/>
      <c r="AR5" s="46"/>
      <c r="AS5" s="161">
        <v>1</v>
      </c>
      <c r="AT5" s="161"/>
      <c r="AU5" s="200">
        <f>AT5/AS5</f>
        <v>0</v>
      </c>
      <c r="AV5" s="43"/>
      <c r="AW5" s="46"/>
      <c r="AX5" s="46"/>
      <c r="AY5" s="43">
        <f t="shared" ref="AY5:AY12" si="0">L5+O5+R5+U5+X5++AA5+AD5+AG5+AJ5+AM5+AP5+AS5+AV5</f>
        <v>1</v>
      </c>
      <c r="AZ5" s="44">
        <f>M5+P5+S5+V5+Y5+AB5+AE5+AH5+AK5+AN5+AQ5+AT5+AW5</f>
        <v>0</v>
      </c>
      <c r="BA5" s="51">
        <f>AZ5/AY5</f>
        <v>0</v>
      </c>
      <c r="BB5" s="60">
        <f>IFERROR(BA5*K5,"")</f>
        <v>0</v>
      </c>
      <c r="BC5" s="141" t="s">
        <v>581</v>
      </c>
      <c r="BD5" s="141" t="s">
        <v>582</v>
      </c>
      <c r="BE5" s="141"/>
      <c r="BF5" s="141" t="s">
        <v>112</v>
      </c>
      <c r="BG5" s="93"/>
      <c r="BH5" s="93"/>
      <c r="BI5" s="93"/>
      <c r="BJ5" s="93"/>
      <c r="BK5" s="93"/>
      <c r="BL5" s="93"/>
      <c r="BM5" s="93"/>
      <c r="BN5" s="93"/>
      <c r="BO5" s="130" t="s">
        <v>656</v>
      </c>
      <c r="BP5" s="74" t="s">
        <v>437</v>
      </c>
      <c r="BQ5" s="74" t="s">
        <v>437</v>
      </c>
      <c r="BR5" s="74" t="s">
        <v>437</v>
      </c>
      <c r="BS5" s="257">
        <f>BA5</f>
        <v>0</v>
      </c>
      <c r="BT5" s="143">
        <f>BB5</f>
        <v>0</v>
      </c>
    </row>
    <row r="6" spans="2:72" ht="155.25" customHeight="1" x14ac:dyDescent="0.25">
      <c r="B6" s="131" t="s">
        <v>583</v>
      </c>
      <c r="C6" s="188" t="s">
        <v>584</v>
      </c>
      <c r="D6" s="68" t="s">
        <v>585</v>
      </c>
      <c r="E6" s="68" t="s">
        <v>586</v>
      </c>
      <c r="F6" s="68" t="s">
        <v>219</v>
      </c>
      <c r="G6" s="68"/>
      <c r="H6" s="68" t="s">
        <v>100</v>
      </c>
      <c r="I6" s="68" t="s">
        <v>586</v>
      </c>
      <c r="J6" s="156">
        <v>45322</v>
      </c>
      <c r="K6" s="246">
        <f>PTEP!$G$17/PTEP!$D$17</f>
        <v>1.1363636363636364E-2</v>
      </c>
      <c r="L6" s="43">
        <v>1</v>
      </c>
      <c r="M6" s="43">
        <v>1</v>
      </c>
      <c r="N6" s="45">
        <f>M6/L6</f>
        <v>1</v>
      </c>
      <c r="O6" s="43"/>
      <c r="P6" s="43"/>
      <c r="Q6" s="45"/>
      <c r="R6" s="43"/>
      <c r="S6" s="43"/>
      <c r="T6" s="45"/>
      <c r="U6" s="43"/>
      <c r="V6" s="43"/>
      <c r="W6" s="43"/>
      <c r="X6" s="43"/>
      <c r="Y6" s="46"/>
      <c r="Z6" s="46"/>
      <c r="AA6" s="43"/>
      <c r="AB6" s="46"/>
      <c r="AC6" s="46"/>
      <c r="AD6" s="43"/>
      <c r="AE6" s="46"/>
      <c r="AF6" s="46"/>
      <c r="AG6" s="43"/>
      <c r="AH6" s="46"/>
      <c r="AI6" s="46"/>
      <c r="AJ6" s="43"/>
      <c r="AK6" s="46"/>
      <c r="AL6" s="47"/>
      <c r="AM6" s="43"/>
      <c r="AN6" s="46"/>
      <c r="AO6" s="46"/>
      <c r="AP6" s="43"/>
      <c r="AQ6" s="46"/>
      <c r="AR6" s="46"/>
      <c r="AS6" s="43"/>
      <c r="AT6" s="46"/>
      <c r="AU6" s="46"/>
      <c r="AV6" s="43"/>
      <c r="AW6" s="46"/>
      <c r="AX6" s="46"/>
      <c r="AY6" s="43">
        <f t="shared" si="0"/>
        <v>1</v>
      </c>
      <c r="AZ6" s="44">
        <f t="shared" ref="AZ6:AZ12" si="1">M6+P6+S6+V6+Y6+AB6+AE6+AH6+AK6+AN6+AQ6+AT6+AW6</f>
        <v>1</v>
      </c>
      <c r="BA6" s="51">
        <f t="shared" ref="BA6:BA12" si="2">AZ6/AY6</f>
        <v>1</v>
      </c>
      <c r="BB6" s="60">
        <f t="shared" ref="BB6:BB12" si="3">IFERROR(BA6*K6,"")</f>
        <v>1.1363636363636364E-2</v>
      </c>
      <c r="BC6" s="130" t="s">
        <v>587</v>
      </c>
      <c r="BD6" s="130" t="s">
        <v>588</v>
      </c>
      <c r="BE6" s="130"/>
      <c r="BF6" s="298" t="s">
        <v>589</v>
      </c>
      <c r="BG6" s="94"/>
      <c r="BH6" s="94"/>
      <c r="BI6" s="94"/>
      <c r="BJ6" s="94"/>
      <c r="BK6" s="94"/>
      <c r="BL6" s="94"/>
      <c r="BM6" s="94"/>
      <c r="BN6" s="94"/>
      <c r="BO6" s="130" t="s">
        <v>698</v>
      </c>
      <c r="BP6" s="129" t="s">
        <v>643</v>
      </c>
      <c r="BQ6" s="129" t="s">
        <v>437</v>
      </c>
      <c r="BR6" s="129" t="s">
        <v>437</v>
      </c>
      <c r="BS6" s="142">
        <f t="shared" ref="BS6:BT12" si="4">BA6</f>
        <v>1</v>
      </c>
      <c r="BT6" s="70">
        <f t="shared" si="4"/>
        <v>1.1363636363636364E-2</v>
      </c>
    </row>
    <row r="7" spans="2:72" ht="150.75" customHeight="1" x14ac:dyDescent="0.25">
      <c r="B7" s="428" t="s">
        <v>590</v>
      </c>
      <c r="C7" s="188" t="s">
        <v>591</v>
      </c>
      <c r="D7" s="68" t="s">
        <v>592</v>
      </c>
      <c r="E7" s="68" t="s">
        <v>542</v>
      </c>
      <c r="F7" s="68" t="s">
        <v>219</v>
      </c>
      <c r="G7" s="68"/>
      <c r="H7" s="68" t="s">
        <v>100</v>
      </c>
      <c r="I7" s="68" t="s">
        <v>542</v>
      </c>
      <c r="J7" s="156">
        <v>45351</v>
      </c>
      <c r="K7" s="246">
        <f>PTEP!$G$17/PTEP!$D$17</f>
        <v>1.1363636363636364E-2</v>
      </c>
      <c r="L7" s="43"/>
      <c r="M7" s="43"/>
      <c r="N7" s="45"/>
      <c r="O7" s="65">
        <v>1</v>
      </c>
      <c r="P7" s="65">
        <v>1</v>
      </c>
      <c r="Q7" s="160">
        <f>P7/O7</f>
        <v>1</v>
      </c>
      <c r="R7" s="43"/>
      <c r="S7" s="43"/>
      <c r="T7" s="43"/>
      <c r="U7" s="43"/>
      <c r="V7" s="43"/>
      <c r="W7" s="45"/>
      <c r="X7" s="43"/>
      <c r="Y7" s="46"/>
      <c r="Z7" s="46"/>
      <c r="AA7" s="43"/>
      <c r="AB7" s="46"/>
      <c r="AC7" s="46"/>
      <c r="AD7" s="43"/>
      <c r="AE7" s="46"/>
      <c r="AF7" s="46"/>
      <c r="AG7" s="43"/>
      <c r="AH7" s="46"/>
      <c r="AI7" s="46"/>
      <c r="AJ7" s="43"/>
      <c r="AK7" s="46"/>
      <c r="AL7" s="46"/>
      <c r="AM7" s="43"/>
      <c r="AN7" s="46"/>
      <c r="AO7" s="46"/>
      <c r="AP7" s="43"/>
      <c r="AQ7" s="46"/>
      <c r="AR7" s="47"/>
      <c r="AS7" s="43"/>
      <c r="AT7" s="46"/>
      <c r="AU7" s="46"/>
      <c r="AV7" s="43"/>
      <c r="AW7" s="46"/>
      <c r="AX7" s="46"/>
      <c r="AY7" s="43">
        <f t="shared" si="0"/>
        <v>1</v>
      </c>
      <c r="AZ7" s="44">
        <f t="shared" si="1"/>
        <v>1</v>
      </c>
      <c r="BA7" s="51">
        <f t="shared" si="2"/>
        <v>1</v>
      </c>
      <c r="BB7" s="60">
        <f t="shared" si="3"/>
        <v>1.1363636363636364E-2</v>
      </c>
      <c r="BC7" s="130" t="s">
        <v>593</v>
      </c>
      <c r="BD7" s="130" t="s">
        <v>594</v>
      </c>
      <c r="BE7" s="130"/>
      <c r="BF7" s="298" t="s">
        <v>589</v>
      </c>
      <c r="BG7" s="94"/>
      <c r="BH7" s="94"/>
      <c r="BI7" s="94"/>
      <c r="BJ7" s="94"/>
      <c r="BK7" s="94"/>
      <c r="BL7" s="94"/>
      <c r="BM7" s="94"/>
      <c r="BN7" s="94"/>
      <c r="BO7" s="130" t="s">
        <v>724</v>
      </c>
      <c r="BP7" s="129" t="s">
        <v>643</v>
      </c>
      <c r="BQ7" s="129" t="s">
        <v>437</v>
      </c>
      <c r="BR7" s="129" t="s">
        <v>437</v>
      </c>
      <c r="BS7" s="142">
        <f>BA7</f>
        <v>1</v>
      </c>
      <c r="BT7" s="70">
        <f t="shared" si="4"/>
        <v>1.1363636363636364E-2</v>
      </c>
    </row>
    <row r="8" spans="2:72" s="132" customFormat="1" ht="121.5" customHeight="1" x14ac:dyDescent="0.25">
      <c r="B8" s="402"/>
      <c r="C8" s="179" t="s">
        <v>595</v>
      </c>
      <c r="D8" s="158" t="s">
        <v>596</v>
      </c>
      <c r="E8" s="158" t="s">
        <v>597</v>
      </c>
      <c r="F8" s="158" t="s">
        <v>219</v>
      </c>
      <c r="G8" s="158"/>
      <c r="H8" s="158" t="s">
        <v>100</v>
      </c>
      <c r="I8" s="158"/>
      <c r="J8" s="158" t="s">
        <v>598</v>
      </c>
      <c r="K8" s="252">
        <f>PTEP!$G$17/PTEP!$D$17</f>
        <v>1.1363636363636364E-2</v>
      </c>
      <c r="L8" s="43"/>
      <c r="M8" s="43"/>
      <c r="N8" s="45"/>
      <c r="O8" s="43"/>
      <c r="P8" s="43"/>
      <c r="Q8" s="45"/>
      <c r="R8" s="43"/>
      <c r="S8" s="43"/>
      <c r="T8" s="45"/>
      <c r="U8" s="43"/>
      <c r="V8" s="43"/>
      <c r="W8" s="43"/>
      <c r="X8" s="43"/>
      <c r="Y8" s="46"/>
      <c r="Z8" s="46"/>
      <c r="AA8" s="43">
        <v>1</v>
      </c>
      <c r="AB8" s="46"/>
      <c r="AC8" s="46"/>
      <c r="AD8" s="43"/>
      <c r="AE8" s="46"/>
      <c r="AF8" s="46"/>
      <c r="AG8" s="43"/>
      <c r="AH8" s="46"/>
      <c r="AI8" s="46"/>
      <c r="AJ8" s="43"/>
      <c r="AK8" s="46"/>
      <c r="AL8" s="46"/>
      <c r="AM8" s="43"/>
      <c r="AN8" s="46"/>
      <c r="AO8" s="46"/>
      <c r="AP8" s="43"/>
      <c r="AQ8" s="46"/>
      <c r="AR8" s="46"/>
      <c r="AS8" s="161">
        <v>1</v>
      </c>
      <c r="AT8" s="161"/>
      <c r="AU8" s="200">
        <f>AT8/AS8</f>
        <v>0</v>
      </c>
      <c r="AV8" s="43"/>
      <c r="AW8" s="46"/>
      <c r="AX8" s="46"/>
      <c r="AY8" s="43">
        <f t="shared" si="0"/>
        <v>2</v>
      </c>
      <c r="AZ8" s="44">
        <f t="shared" si="1"/>
        <v>0</v>
      </c>
      <c r="BA8" s="51">
        <f t="shared" si="2"/>
        <v>0</v>
      </c>
      <c r="BB8" s="60">
        <f t="shared" si="3"/>
        <v>0</v>
      </c>
      <c r="BC8" s="141"/>
      <c r="BD8" s="141" t="s">
        <v>111</v>
      </c>
      <c r="BE8" s="141"/>
      <c r="BF8" s="141" t="s">
        <v>112</v>
      </c>
      <c r="BG8" s="93"/>
      <c r="BH8" s="93"/>
      <c r="BI8" s="94"/>
      <c r="BJ8" s="94"/>
      <c r="BK8" s="93"/>
      <c r="BL8" s="93"/>
      <c r="BM8" s="93"/>
      <c r="BN8" s="93"/>
      <c r="BO8" s="130" t="s">
        <v>699</v>
      </c>
      <c r="BP8" s="74" t="s">
        <v>437</v>
      </c>
      <c r="BQ8" s="74" t="s">
        <v>437</v>
      </c>
      <c r="BR8" s="74" t="s">
        <v>437</v>
      </c>
      <c r="BS8" s="257">
        <f t="shared" si="4"/>
        <v>0</v>
      </c>
      <c r="BT8" s="143">
        <f t="shared" si="4"/>
        <v>0</v>
      </c>
    </row>
    <row r="9" spans="2:72" ht="217.5" customHeight="1" x14ac:dyDescent="0.25">
      <c r="B9" s="402"/>
      <c r="C9" s="192" t="s">
        <v>599</v>
      </c>
      <c r="D9" s="193" t="s">
        <v>600</v>
      </c>
      <c r="E9" s="193" t="s">
        <v>601</v>
      </c>
      <c r="F9" s="193" t="s">
        <v>219</v>
      </c>
      <c r="G9" s="193"/>
      <c r="H9" s="193" t="s">
        <v>100</v>
      </c>
      <c r="I9" s="193" t="s">
        <v>602</v>
      </c>
      <c r="J9" s="276">
        <v>45320</v>
      </c>
      <c r="K9" s="277">
        <f>PTEP!$G$17/PTEP!$D$17</f>
        <v>1.1363636363636364E-2</v>
      </c>
      <c r="L9" s="43"/>
      <c r="M9" s="43"/>
      <c r="N9" s="45"/>
      <c r="O9" s="65">
        <v>1</v>
      </c>
      <c r="P9" s="65">
        <v>1</v>
      </c>
      <c r="Q9" s="160">
        <f>P9/O9</f>
        <v>1</v>
      </c>
      <c r="R9" s="43"/>
      <c r="S9" s="43"/>
      <c r="T9" s="45"/>
      <c r="U9" s="43"/>
      <c r="V9" s="43"/>
      <c r="W9" s="43"/>
      <c r="X9" s="43"/>
      <c r="Y9" s="46"/>
      <c r="Z9" s="46"/>
      <c r="AA9" s="43"/>
      <c r="AB9" s="46"/>
      <c r="AC9" s="46"/>
      <c r="AD9" s="43"/>
      <c r="AE9" s="46"/>
      <c r="AF9" s="46"/>
      <c r="AG9" s="43"/>
      <c r="AH9" s="46"/>
      <c r="AI9" s="46"/>
      <c r="AJ9" s="43"/>
      <c r="AK9" s="46"/>
      <c r="AL9" s="46"/>
      <c r="AM9" s="43"/>
      <c r="AN9" s="46"/>
      <c r="AO9" s="46"/>
      <c r="AP9" s="43"/>
      <c r="AQ9" s="46"/>
      <c r="AR9" s="46"/>
      <c r="AS9" s="43"/>
      <c r="AT9" s="46"/>
      <c r="AU9" s="46"/>
      <c r="AV9" s="43"/>
      <c r="AW9" s="46"/>
      <c r="AX9" s="46"/>
      <c r="AY9" s="43">
        <f t="shared" si="0"/>
        <v>1</v>
      </c>
      <c r="AZ9" s="44">
        <f t="shared" si="1"/>
        <v>1</v>
      </c>
      <c r="BA9" s="51">
        <f t="shared" si="2"/>
        <v>1</v>
      </c>
      <c r="BB9" s="60">
        <f t="shared" si="3"/>
        <v>1.1363636363636364E-2</v>
      </c>
      <c r="BC9" s="130" t="s">
        <v>587</v>
      </c>
      <c r="BD9" s="130" t="s">
        <v>588</v>
      </c>
      <c r="BE9" s="130"/>
      <c r="BF9" s="298" t="s">
        <v>589</v>
      </c>
      <c r="BG9" s="94"/>
      <c r="BH9" s="94"/>
      <c r="BI9" s="94"/>
      <c r="BJ9" s="94"/>
      <c r="BK9" s="94"/>
      <c r="BL9" s="94"/>
      <c r="BM9" s="94"/>
      <c r="BN9" s="94"/>
      <c r="BO9" s="130" t="s">
        <v>700</v>
      </c>
      <c r="BP9" s="129" t="s">
        <v>643</v>
      </c>
      <c r="BQ9" s="129" t="s">
        <v>437</v>
      </c>
      <c r="BR9" s="129" t="s">
        <v>437</v>
      </c>
      <c r="BS9" s="142">
        <f t="shared" si="4"/>
        <v>1</v>
      </c>
      <c r="BT9" s="70">
        <f t="shared" si="4"/>
        <v>1.1363636363636364E-2</v>
      </c>
    </row>
    <row r="10" spans="2:72" s="132" customFormat="1" ht="181.5" customHeight="1" x14ac:dyDescent="0.25">
      <c r="B10" s="426" t="s">
        <v>603</v>
      </c>
      <c r="C10" s="278" t="s">
        <v>604</v>
      </c>
      <c r="D10" s="279" t="s">
        <v>650</v>
      </c>
      <c r="E10" s="279" t="s">
        <v>605</v>
      </c>
      <c r="F10" s="279" t="s">
        <v>219</v>
      </c>
      <c r="G10" s="279"/>
      <c r="H10" s="279" t="s">
        <v>100</v>
      </c>
      <c r="I10" s="279" t="s">
        <v>606</v>
      </c>
      <c r="J10" s="221" t="s">
        <v>651</v>
      </c>
      <c r="K10" s="280">
        <f>PTEP!$G$17/PTEP!$D$17</f>
        <v>1.1363636363636364E-2</v>
      </c>
      <c r="L10" s="161">
        <v>1</v>
      </c>
      <c r="M10" s="161">
        <v>1</v>
      </c>
      <c r="N10" s="190">
        <f>M10/L10</f>
        <v>1</v>
      </c>
      <c r="O10" s="43"/>
      <c r="P10" s="43"/>
      <c r="Q10" s="45"/>
      <c r="R10" s="43"/>
      <c r="S10" s="43"/>
      <c r="T10" s="43"/>
      <c r="U10" s="43"/>
      <c r="V10" s="43"/>
      <c r="W10" s="43"/>
      <c r="X10" s="161">
        <v>1</v>
      </c>
      <c r="Y10" s="161"/>
      <c r="Z10" s="190">
        <f>Y10/X10</f>
        <v>0</v>
      </c>
      <c r="AA10" s="43"/>
      <c r="AB10" s="46"/>
      <c r="AC10" s="149"/>
      <c r="AD10" s="43"/>
      <c r="AE10" s="46"/>
      <c r="AF10" s="46"/>
      <c r="AG10" s="43"/>
      <c r="AH10" s="46"/>
      <c r="AI10" s="46"/>
      <c r="AJ10" s="161">
        <v>1</v>
      </c>
      <c r="AK10" s="161"/>
      <c r="AL10" s="190">
        <f>AK10/AJ10</f>
        <v>0</v>
      </c>
      <c r="AM10" s="43"/>
      <c r="AN10" s="46"/>
      <c r="AO10" s="46"/>
      <c r="AP10" s="43"/>
      <c r="AQ10" s="46"/>
      <c r="AR10" s="149"/>
      <c r="AS10" s="43"/>
      <c r="AT10" s="46"/>
      <c r="AU10" s="46"/>
      <c r="AV10" s="43"/>
      <c r="AW10" s="46"/>
      <c r="AX10" s="46"/>
      <c r="AY10" s="43">
        <f t="shared" si="0"/>
        <v>3</v>
      </c>
      <c r="AZ10" s="44">
        <f t="shared" si="1"/>
        <v>1</v>
      </c>
      <c r="BA10" s="51">
        <f t="shared" si="2"/>
        <v>0.33333333333333331</v>
      </c>
      <c r="BB10" s="60">
        <f t="shared" si="3"/>
        <v>3.787878787878788E-3</v>
      </c>
      <c r="BC10" s="130" t="s">
        <v>608</v>
      </c>
      <c r="BD10" s="130" t="s">
        <v>609</v>
      </c>
      <c r="BE10" s="130"/>
      <c r="BF10" s="130" t="s">
        <v>112</v>
      </c>
      <c r="BG10" s="94"/>
      <c r="BH10" s="94"/>
      <c r="BI10" s="94"/>
      <c r="BJ10" s="94"/>
      <c r="BK10" s="94"/>
      <c r="BL10" s="94"/>
      <c r="BM10" s="129"/>
      <c r="BN10" s="94"/>
      <c r="BO10" s="130" t="s">
        <v>702</v>
      </c>
      <c r="BP10" s="129" t="s">
        <v>643</v>
      </c>
      <c r="BQ10" s="129" t="s">
        <v>437</v>
      </c>
      <c r="BR10" s="129" t="s">
        <v>437</v>
      </c>
      <c r="BS10" s="142">
        <f t="shared" si="4"/>
        <v>0.33333333333333331</v>
      </c>
      <c r="BT10" s="143">
        <f t="shared" si="4"/>
        <v>3.787878787878788E-3</v>
      </c>
    </row>
    <row r="11" spans="2:72" ht="222.75" customHeight="1" x14ac:dyDescent="0.25">
      <c r="B11" s="402"/>
      <c r="C11" s="188" t="s">
        <v>610</v>
      </c>
      <c r="D11" s="68" t="s">
        <v>611</v>
      </c>
      <c r="E11" s="193" t="s">
        <v>612</v>
      </c>
      <c r="F11" s="193" t="s">
        <v>219</v>
      </c>
      <c r="G11" s="193"/>
      <c r="H11" s="68" t="s">
        <v>100</v>
      </c>
      <c r="I11" s="187" t="s">
        <v>121</v>
      </c>
      <c r="J11" s="281" t="s">
        <v>607</v>
      </c>
      <c r="K11" s="246">
        <f>PTEP!$G$17/PTEP!$D$17</f>
        <v>1.1363636363636364E-2</v>
      </c>
      <c r="L11" s="65">
        <v>1</v>
      </c>
      <c r="M11" s="65">
        <v>1</v>
      </c>
      <c r="N11" s="160">
        <f>M11/L11</f>
        <v>1</v>
      </c>
      <c r="O11" s="43"/>
      <c r="P11" s="43"/>
      <c r="Q11" s="45"/>
      <c r="R11" s="43"/>
      <c r="S11" s="43"/>
      <c r="T11" s="45"/>
      <c r="U11" s="43"/>
      <c r="V11" s="43"/>
      <c r="W11" s="43"/>
      <c r="X11" s="65">
        <v>1</v>
      </c>
      <c r="Y11" s="65"/>
      <c r="Z11" s="160">
        <f>Y11/X11</f>
        <v>0</v>
      </c>
      <c r="AA11" s="43"/>
      <c r="AB11" s="46"/>
      <c r="AC11" s="149"/>
      <c r="AD11" s="43"/>
      <c r="AE11" s="46"/>
      <c r="AF11" s="46"/>
      <c r="AG11" s="43"/>
      <c r="AH11" s="46"/>
      <c r="AI11" s="46"/>
      <c r="AJ11" s="65">
        <v>1</v>
      </c>
      <c r="AK11" s="65"/>
      <c r="AL11" s="160">
        <f>AK11/AJ11</f>
        <v>0</v>
      </c>
      <c r="AM11" s="43"/>
      <c r="AN11" s="46"/>
      <c r="AO11" s="46"/>
      <c r="AP11" s="43"/>
      <c r="AQ11" s="46"/>
      <c r="AR11" s="46"/>
      <c r="AS11" s="43"/>
      <c r="AT11" s="46"/>
      <c r="AU11" s="149"/>
      <c r="AV11" s="43"/>
      <c r="AW11" s="46"/>
      <c r="AX11" s="46"/>
      <c r="AY11" s="43">
        <f t="shared" si="0"/>
        <v>3</v>
      </c>
      <c r="AZ11" s="44">
        <f t="shared" si="1"/>
        <v>1</v>
      </c>
      <c r="BA11" s="51">
        <f t="shared" si="2"/>
        <v>0.33333333333333331</v>
      </c>
      <c r="BB11" s="60">
        <f t="shared" si="3"/>
        <v>3.787878787878788E-3</v>
      </c>
      <c r="BC11" s="130" t="s">
        <v>613</v>
      </c>
      <c r="BD11" s="130" t="s">
        <v>614</v>
      </c>
      <c r="BE11" s="130"/>
      <c r="BF11" s="130" t="s">
        <v>112</v>
      </c>
      <c r="BG11" s="282"/>
      <c r="BH11" s="94"/>
      <c r="BI11" s="94"/>
      <c r="BJ11" s="94"/>
      <c r="BK11" s="94"/>
      <c r="BL11" s="94"/>
      <c r="BM11" s="94"/>
      <c r="BN11" s="94"/>
      <c r="BO11" s="130" t="s">
        <v>701</v>
      </c>
      <c r="BP11" s="129" t="s">
        <v>643</v>
      </c>
      <c r="BQ11" s="129" t="s">
        <v>437</v>
      </c>
      <c r="BR11" s="129" t="s">
        <v>437</v>
      </c>
      <c r="BS11" s="142">
        <f t="shared" si="4"/>
        <v>0.33333333333333331</v>
      </c>
      <c r="BT11" s="70">
        <f t="shared" si="4"/>
        <v>3.787878787878788E-3</v>
      </c>
    </row>
    <row r="12" spans="2:72" ht="249.75" customHeight="1" thickBot="1" x14ac:dyDescent="0.3">
      <c r="B12" s="427"/>
      <c r="C12" s="283" t="s">
        <v>615</v>
      </c>
      <c r="D12" s="284" t="s">
        <v>616</v>
      </c>
      <c r="E12" s="285" t="s">
        <v>617</v>
      </c>
      <c r="F12" s="285" t="s">
        <v>227</v>
      </c>
      <c r="G12" s="285"/>
      <c r="H12" s="284" t="s">
        <v>100</v>
      </c>
      <c r="I12" s="286" t="s">
        <v>618</v>
      </c>
      <c r="J12" s="281" t="s">
        <v>619</v>
      </c>
      <c r="K12" s="287">
        <f>PTEP!$G$17/PTEP!$D$17</f>
        <v>1.1363636363636364E-2</v>
      </c>
      <c r="L12" s="43">
        <v>1</v>
      </c>
      <c r="M12" s="43">
        <v>1</v>
      </c>
      <c r="N12" s="288">
        <v>1</v>
      </c>
      <c r="O12" s="43"/>
      <c r="P12" s="43"/>
      <c r="Q12" s="45"/>
      <c r="R12" s="43"/>
      <c r="S12" s="43"/>
      <c r="T12" s="43"/>
      <c r="U12" s="43"/>
      <c r="V12" s="43"/>
      <c r="W12" s="43"/>
      <c r="X12" s="65">
        <v>1</v>
      </c>
      <c r="Y12" s="65"/>
      <c r="Z12" s="160">
        <f>Y12/X12</f>
        <v>0</v>
      </c>
      <c r="AA12" s="43"/>
      <c r="AB12" s="46"/>
      <c r="AC12" s="149"/>
      <c r="AD12" s="43"/>
      <c r="AE12" s="46"/>
      <c r="AF12" s="46"/>
      <c r="AG12" s="43"/>
      <c r="AH12" s="46"/>
      <c r="AI12" s="46"/>
      <c r="AJ12" s="65">
        <v>1</v>
      </c>
      <c r="AK12" s="65"/>
      <c r="AL12" s="160">
        <f>AK12/AJ12</f>
        <v>0</v>
      </c>
      <c r="AM12" s="43"/>
      <c r="AN12" s="46"/>
      <c r="AO12" s="46"/>
      <c r="AP12" s="43"/>
      <c r="AQ12" s="46"/>
      <c r="AR12" s="46"/>
      <c r="AS12" s="43"/>
      <c r="AT12" s="46"/>
      <c r="AU12" s="46"/>
      <c r="AV12" s="43"/>
      <c r="AW12" s="46"/>
      <c r="AX12" s="46"/>
      <c r="AY12" s="43">
        <f t="shared" si="0"/>
        <v>3</v>
      </c>
      <c r="AZ12" s="44">
        <f t="shared" si="1"/>
        <v>1</v>
      </c>
      <c r="BA12" s="51">
        <f t="shared" si="2"/>
        <v>0.33333333333333331</v>
      </c>
      <c r="BB12" s="60">
        <f t="shared" si="3"/>
        <v>3.787878787878788E-3</v>
      </c>
      <c r="BC12" s="130" t="s">
        <v>620</v>
      </c>
      <c r="BD12" s="130" t="s">
        <v>621</v>
      </c>
      <c r="BE12" s="130" t="s">
        <v>622</v>
      </c>
      <c r="BF12" s="130" t="s">
        <v>112</v>
      </c>
      <c r="BG12" s="94"/>
      <c r="BH12" s="94"/>
      <c r="BI12" s="94"/>
      <c r="BJ12" s="94"/>
      <c r="BK12" s="94"/>
      <c r="BL12" s="94"/>
      <c r="BM12" s="94"/>
      <c r="BN12" s="94"/>
      <c r="BO12" s="130" t="s">
        <v>725</v>
      </c>
      <c r="BP12" s="129" t="s">
        <v>643</v>
      </c>
      <c r="BQ12" s="129" t="s">
        <v>437</v>
      </c>
      <c r="BR12" s="129" t="s">
        <v>437</v>
      </c>
      <c r="BS12" s="142">
        <f t="shared" si="4"/>
        <v>0.33333333333333331</v>
      </c>
      <c r="BT12" s="70">
        <f t="shared" si="4"/>
        <v>3.787878787878788E-3</v>
      </c>
    </row>
    <row r="13" spans="2:72" ht="15" x14ac:dyDescent="0.25">
      <c r="BB13" s="60">
        <f>SUM(BB5:BB12)</f>
        <v>4.5454545454545442E-2</v>
      </c>
      <c r="BT13" s="186">
        <f>SUM(BT5:BT12)</f>
        <v>4.5454545454545442E-2</v>
      </c>
    </row>
  </sheetData>
  <autoFilter ref="A4:BT4" xr:uid="{00000000-0009-0000-0000-000009000000}"/>
  <mergeCells count="23">
    <mergeCell ref="B10:B12"/>
    <mergeCell ref="C1:J1"/>
    <mergeCell ref="B7:B9"/>
    <mergeCell ref="AV2:AX3"/>
    <mergeCell ref="AY2:AZ3"/>
    <mergeCell ref="L2:N3"/>
    <mergeCell ref="O2:Q3"/>
    <mergeCell ref="R2:T3"/>
    <mergeCell ref="U2:W3"/>
    <mergeCell ref="X2:Z3"/>
    <mergeCell ref="AA2:AC3"/>
    <mergeCell ref="AD2:AF3"/>
    <mergeCell ref="AG2:AI3"/>
    <mergeCell ref="AJ2:AL3"/>
    <mergeCell ref="AM2:AO3"/>
    <mergeCell ref="AP2:AR3"/>
    <mergeCell ref="BS3:BT3"/>
    <mergeCell ref="BO2:BT2"/>
    <mergeCell ref="BC3:BD3"/>
    <mergeCell ref="BC2:BD2"/>
    <mergeCell ref="B3:K3"/>
    <mergeCell ref="BA2:BB2"/>
    <mergeCell ref="AS2:AU3"/>
  </mergeCells>
  <pageMargins left="0.70866141732283472" right="0.70866141732283472" top="0.74803149606299213" bottom="0.74803149606299213" header="0.31496062992125984" footer="0.31496062992125984"/>
  <pageSetup paperSize="9" scale="10" orientation="portrait" r:id="rId1"/>
  <headerFooter>
    <oddFooter>&amp;R&amp;G</oddFooter>
  </headerFooter>
  <drawing r:id="rId2"/>
  <legacyDrawing r:id="rId3"/>
  <legacyDrawingHF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499984740745262"/>
    <pageSetUpPr fitToPage="1"/>
  </sheetPr>
  <dimension ref="B1:BT8"/>
  <sheetViews>
    <sheetView showGridLines="0" zoomScale="80" zoomScaleNormal="80" zoomScaleSheetLayoutView="100" workbookViewId="0"/>
  </sheetViews>
  <sheetFormatPr baseColWidth="10" defaultColWidth="11.42578125" defaultRowHeight="14.25" x14ac:dyDescent="0.25"/>
  <cols>
    <col min="1" max="1" width="11.42578125" style="24"/>
    <col min="2" max="2" width="28.5703125" style="4" customWidth="1"/>
    <col min="3" max="3" width="9.140625" style="24" customWidth="1"/>
    <col min="4" max="4" width="53.42578125" style="24" customWidth="1"/>
    <col min="5" max="9" width="26.42578125" style="24" customWidth="1"/>
    <col min="10" max="10" width="29.42578125" style="24" customWidth="1"/>
    <col min="11" max="11" width="16.42578125" style="24" customWidth="1"/>
    <col min="12" max="12" width="21.85546875" style="24" customWidth="1"/>
    <col min="13" max="23" width="11.42578125" style="24"/>
    <col min="24" max="50" width="0" style="24" hidden="1" customWidth="1"/>
    <col min="51" max="54" width="11.42578125" style="24"/>
    <col min="55" max="55" width="42.42578125" style="24" customWidth="1"/>
    <col min="56" max="56" width="28.85546875" style="24" customWidth="1"/>
    <col min="57" max="57" width="11.42578125" style="24"/>
    <col min="58" max="58" width="22.5703125" style="24" customWidth="1"/>
    <col min="59" max="59" width="15.85546875" style="24" hidden="1" customWidth="1"/>
    <col min="60" max="60" width="26" style="24" hidden="1" customWidth="1"/>
    <col min="61" max="61" width="15.85546875" style="24" hidden="1" customWidth="1"/>
    <col min="62" max="62" width="26" style="24" hidden="1" customWidth="1"/>
    <col min="63" max="63" width="15.85546875" style="24" hidden="1" customWidth="1"/>
    <col min="64" max="64" width="26" style="24" hidden="1" customWidth="1"/>
    <col min="65" max="65" width="15.85546875" style="24" hidden="1" customWidth="1"/>
    <col min="66" max="66" width="26" style="24" hidden="1" customWidth="1"/>
    <col min="67" max="67" width="50.5703125" style="24" customWidth="1"/>
    <col min="68" max="68" width="16.42578125" style="24" customWidth="1"/>
    <col min="69" max="70" width="16.42578125" style="24" hidden="1" customWidth="1"/>
    <col min="71" max="72" width="16.42578125" style="24" customWidth="1"/>
    <col min="73" max="16384" width="11.42578125" style="24"/>
  </cols>
  <sheetData>
    <row r="1" spans="2:72" ht="126" customHeight="1" thickBot="1" x14ac:dyDescent="0.3">
      <c r="B1" s="113"/>
      <c r="C1" s="313" t="s">
        <v>0</v>
      </c>
      <c r="D1" s="313"/>
      <c r="E1" s="313"/>
      <c r="F1" s="313"/>
      <c r="G1" s="313"/>
      <c r="H1" s="313"/>
      <c r="I1" s="313"/>
      <c r="J1" s="313"/>
      <c r="K1" s="31" t="s">
        <v>1</v>
      </c>
    </row>
    <row r="2" spans="2:72" ht="15.75" customHeight="1" thickBot="1" x14ac:dyDescent="0.3">
      <c r="B2" s="20"/>
      <c r="C2" s="20"/>
      <c r="D2" s="20"/>
      <c r="E2" s="20"/>
      <c r="F2" s="20"/>
      <c r="G2" s="20"/>
      <c r="H2" s="20"/>
      <c r="I2" s="20"/>
      <c r="J2" s="20"/>
      <c r="K2" s="4"/>
      <c r="L2" s="365" t="s">
        <v>56</v>
      </c>
      <c r="M2" s="365"/>
      <c r="N2" s="365"/>
      <c r="O2" s="365" t="s">
        <v>57</v>
      </c>
      <c r="P2" s="365"/>
      <c r="Q2" s="365"/>
      <c r="R2" s="365" t="s">
        <v>58</v>
      </c>
      <c r="S2" s="365"/>
      <c r="T2" s="365"/>
      <c r="U2" s="365" t="s">
        <v>59</v>
      </c>
      <c r="V2" s="365"/>
      <c r="W2" s="365"/>
      <c r="X2" s="365" t="s">
        <v>60</v>
      </c>
      <c r="Y2" s="365"/>
      <c r="Z2" s="365"/>
      <c r="AA2" s="365" t="s">
        <v>61</v>
      </c>
      <c r="AB2" s="365"/>
      <c r="AC2" s="365"/>
      <c r="AD2" s="365" t="s">
        <v>62</v>
      </c>
      <c r="AE2" s="365"/>
      <c r="AF2" s="365"/>
      <c r="AG2" s="365" t="s">
        <v>63</v>
      </c>
      <c r="AH2" s="365"/>
      <c r="AI2" s="365"/>
      <c r="AJ2" s="365" t="s">
        <v>64</v>
      </c>
      <c r="AK2" s="365"/>
      <c r="AL2" s="365"/>
      <c r="AM2" s="365" t="s">
        <v>65</v>
      </c>
      <c r="AN2" s="365"/>
      <c r="AO2" s="365"/>
      <c r="AP2" s="365" t="s">
        <v>66</v>
      </c>
      <c r="AQ2" s="365"/>
      <c r="AR2" s="365"/>
      <c r="AS2" s="365" t="s">
        <v>67</v>
      </c>
      <c r="AT2" s="365"/>
      <c r="AU2" s="365"/>
      <c r="AV2" s="366" t="s">
        <v>68</v>
      </c>
      <c r="AW2" s="366"/>
      <c r="AX2" s="366"/>
      <c r="AY2" s="365" t="s">
        <v>69</v>
      </c>
      <c r="AZ2" s="365"/>
      <c r="BA2" s="367" t="s">
        <v>70</v>
      </c>
      <c r="BB2" s="367"/>
      <c r="BC2" s="375" t="s">
        <v>71</v>
      </c>
      <c r="BD2" s="377"/>
      <c r="BE2" s="48"/>
      <c r="BF2" s="48"/>
      <c r="BG2" s="48"/>
      <c r="BH2" s="48"/>
      <c r="BI2" s="48"/>
      <c r="BJ2" s="48"/>
      <c r="BK2" s="48"/>
      <c r="BL2" s="48"/>
      <c r="BM2" s="48"/>
      <c r="BN2" s="48"/>
      <c r="BO2" s="368" t="s">
        <v>72</v>
      </c>
      <c r="BP2" s="369"/>
      <c r="BQ2" s="369"/>
      <c r="BR2" s="369"/>
      <c r="BS2" s="369"/>
      <c r="BT2" s="369"/>
    </row>
    <row r="3" spans="2:72" ht="60" customHeight="1" thickBot="1" x14ac:dyDescent="0.3">
      <c r="B3" s="388" t="s">
        <v>623</v>
      </c>
      <c r="C3" s="389"/>
      <c r="D3" s="389"/>
      <c r="E3" s="389"/>
      <c r="F3" s="389"/>
      <c r="G3" s="389"/>
      <c r="H3" s="389"/>
      <c r="I3" s="389"/>
      <c r="J3" s="389"/>
      <c r="K3" s="421"/>
      <c r="L3" s="365"/>
      <c r="M3" s="365"/>
      <c r="N3" s="365"/>
      <c r="O3" s="365"/>
      <c r="P3" s="365"/>
      <c r="Q3" s="365"/>
      <c r="R3" s="365"/>
      <c r="S3" s="365"/>
      <c r="T3" s="365"/>
      <c r="U3" s="365"/>
      <c r="V3" s="365"/>
      <c r="W3" s="365"/>
      <c r="X3" s="365"/>
      <c r="Y3" s="365"/>
      <c r="Z3" s="365"/>
      <c r="AA3" s="365"/>
      <c r="AB3" s="365"/>
      <c r="AC3" s="365"/>
      <c r="AD3" s="365"/>
      <c r="AE3" s="365"/>
      <c r="AF3" s="365"/>
      <c r="AG3" s="365"/>
      <c r="AH3" s="365"/>
      <c r="AI3" s="365"/>
      <c r="AJ3" s="365"/>
      <c r="AK3" s="365"/>
      <c r="AL3" s="365"/>
      <c r="AM3" s="365"/>
      <c r="AN3" s="365"/>
      <c r="AO3" s="365"/>
      <c r="AP3" s="365"/>
      <c r="AQ3" s="365"/>
      <c r="AR3" s="365"/>
      <c r="AS3" s="365"/>
      <c r="AT3" s="365"/>
      <c r="AU3" s="365"/>
      <c r="AV3" s="366"/>
      <c r="AW3" s="366"/>
      <c r="AX3" s="366"/>
      <c r="AY3" s="365"/>
      <c r="AZ3" s="365"/>
      <c r="BA3" s="48"/>
      <c r="BB3" s="52">
        <v>0.2</v>
      </c>
      <c r="BC3" s="371" t="s">
        <v>74</v>
      </c>
      <c r="BD3" s="372"/>
      <c r="BE3" s="49" t="s">
        <v>75</v>
      </c>
      <c r="BF3" s="49"/>
      <c r="BG3" s="50" t="s">
        <v>76</v>
      </c>
      <c r="BH3" s="50"/>
      <c r="BI3" s="50" t="s">
        <v>77</v>
      </c>
      <c r="BJ3" s="50"/>
      <c r="BK3" s="50" t="s">
        <v>78</v>
      </c>
      <c r="BL3" s="50"/>
      <c r="BM3" s="50" t="s">
        <v>79</v>
      </c>
      <c r="BN3" s="50"/>
      <c r="BO3" s="72" t="s">
        <v>80</v>
      </c>
      <c r="BP3" s="72" t="s">
        <v>641</v>
      </c>
      <c r="BQ3" s="72" t="s">
        <v>81</v>
      </c>
      <c r="BR3" s="72" t="s">
        <v>82</v>
      </c>
      <c r="BS3" s="378" t="s">
        <v>83</v>
      </c>
      <c r="BT3" s="379"/>
    </row>
    <row r="4" spans="2:72" ht="28.5" customHeight="1" thickBot="1" x14ac:dyDescent="0.3">
      <c r="B4" s="33" t="s">
        <v>84</v>
      </c>
      <c r="C4" s="33" t="s">
        <v>85</v>
      </c>
      <c r="D4" s="33" t="s">
        <v>7</v>
      </c>
      <c r="E4" s="33" t="s">
        <v>9</v>
      </c>
      <c r="F4" s="27" t="s">
        <v>86</v>
      </c>
      <c r="G4" s="27" t="s">
        <v>87</v>
      </c>
      <c r="H4" s="27" t="s">
        <v>19</v>
      </c>
      <c r="I4" s="27" t="s">
        <v>17</v>
      </c>
      <c r="J4" s="27" t="s">
        <v>15</v>
      </c>
      <c r="K4" s="27" t="s">
        <v>39</v>
      </c>
      <c r="L4" s="54" t="s">
        <v>88</v>
      </c>
      <c r="M4" s="55" t="s">
        <v>89</v>
      </c>
      <c r="N4" s="56" t="s">
        <v>90</v>
      </c>
      <c r="O4" s="54" t="s">
        <v>88</v>
      </c>
      <c r="P4" s="55" t="s">
        <v>89</v>
      </c>
      <c r="Q4" s="56" t="s">
        <v>90</v>
      </c>
      <c r="R4" s="54" t="s">
        <v>88</v>
      </c>
      <c r="S4" s="55" t="s">
        <v>89</v>
      </c>
      <c r="T4" s="56" t="s">
        <v>90</v>
      </c>
      <c r="U4" s="54" t="s">
        <v>88</v>
      </c>
      <c r="V4" s="55" t="s">
        <v>89</v>
      </c>
      <c r="W4" s="56" t="s">
        <v>90</v>
      </c>
      <c r="X4" s="54" t="s">
        <v>88</v>
      </c>
      <c r="Y4" s="55" t="s">
        <v>89</v>
      </c>
      <c r="Z4" s="56" t="s">
        <v>90</v>
      </c>
      <c r="AA4" s="54" t="s">
        <v>88</v>
      </c>
      <c r="AB4" s="55" t="s">
        <v>89</v>
      </c>
      <c r="AC4" s="56" t="s">
        <v>90</v>
      </c>
      <c r="AD4" s="54" t="s">
        <v>88</v>
      </c>
      <c r="AE4" s="55" t="s">
        <v>89</v>
      </c>
      <c r="AF4" s="56" t="s">
        <v>90</v>
      </c>
      <c r="AG4" s="54" t="s">
        <v>88</v>
      </c>
      <c r="AH4" s="55" t="s">
        <v>89</v>
      </c>
      <c r="AI4" s="56" t="s">
        <v>90</v>
      </c>
      <c r="AJ4" s="54" t="s">
        <v>88</v>
      </c>
      <c r="AK4" s="55" t="s">
        <v>89</v>
      </c>
      <c r="AL4" s="56" t="s">
        <v>90</v>
      </c>
      <c r="AM4" s="54" t="s">
        <v>88</v>
      </c>
      <c r="AN4" s="55" t="s">
        <v>89</v>
      </c>
      <c r="AO4" s="56" t="s">
        <v>90</v>
      </c>
      <c r="AP4" s="54" t="s">
        <v>88</v>
      </c>
      <c r="AQ4" s="55" t="s">
        <v>89</v>
      </c>
      <c r="AR4" s="56" t="s">
        <v>90</v>
      </c>
      <c r="AS4" s="54" t="s">
        <v>88</v>
      </c>
      <c r="AT4" s="55" t="s">
        <v>89</v>
      </c>
      <c r="AU4" s="56" t="s">
        <v>90</v>
      </c>
      <c r="AV4" s="54" t="s">
        <v>88</v>
      </c>
      <c r="AW4" s="55" t="s">
        <v>89</v>
      </c>
      <c r="AX4" s="56" t="s">
        <v>90</v>
      </c>
      <c r="AY4" s="54" t="s">
        <v>88</v>
      </c>
      <c r="AZ4" s="55" t="s">
        <v>89</v>
      </c>
      <c r="BA4" s="56" t="s">
        <v>90</v>
      </c>
      <c r="BB4" s="57">
        <f>SUM(BB5:BB7)</f>
        <v>1.1363636363636362E-2</v>
      </c>
      <c r="BC4" s="58" t="s">
        <v>91</v>
      </c>
      <c r="BD4" s="58" t="s">
        <v>92</v>
      </c>
      <c r="BE4" s="58" t="s">
        <v>91</v>
      </c>
      <c r="BF4" s="58" t="s">
        <v>92</v>
      </c>
      <c r="BG4" s="59" t="s">
        <v>91</v>
      </c>
      <c r="BH4" s="59" t="s">
        <v>92</v>
      </c>
      <c r="BI4" s="59" t="s">
        <v>91</v>
      </c>
      <c r="BJ4" s="59" t="s">
        <v>92</v>
      </c>
      <c r="BK4" s="59" t="s">
        <v>91</v>
      </c>
      <c r="BL4" s="59" t="s">
        <v>92</v>
      </c>
      <c r="BM4" s="59" t="s">
        <v>91</v>
      </c>
      <c r="BN4" s="59" t="s">
        <v>92</v>
      </c>
      <c r="BO4" s="72"/>
      <c r="BP4" s="72"/>
      <c r="BQ4" s="72"/>
      <c r="BR4" s="72"/>
      <c r="BS4" s="117" t="s">
        <v>93</v>
      </c>
      <c r="BT4" s="117" t="s">
        <v>94</v>
      </c>
    </row>
    <row r="5" spans="2:72" ht="364.5" customHeight="1" thickBot="1" x14ac:dyDescent="0.3">
      <c r="B5" s="68" t="s">
        <v>624</v>
      </c>
      <c r="C5" s="119" t="s">
        <v>625</v>
      </c>
      <c r="D5" s="120" t="s">
        <v>626</v>
      </c>
      <c r="E5" s="120" t="s">
        <v>627</v>
      </c>
      <c r="F5" s="120" t="s">
        <v>219</v>
      </c>
      <c r="G5" s="120"/>
      <c r="H5" s="120" t="s">
        <v>364</v>
      </c>
      <c r="I5" s="120" t="s">
        <v>628</v>
      </c>
      <c r="J5" s="121">
        <v>45351</v>
      </c>
      <c r="K5" s="122">
        <f>PTEP!$G$18/PTEP!$D$18</f>
        <v>1.1363636363636362E-2</v>
      </c>
      <c r="L5" s="43"/>
      <c r="M5" s="43"/>
      <c r="N5" s="45"/>
      <c r="O5" s="43">
        <v>1</v>
      </c>
      <c r="P5" s="43">
        <v>1</v>
      </c>
      <c r="Q5" s="45">
        <f>P5/1</f>
        <v>1</v>
      </c>
      <c r="R5" s="43"/>
      <c r="S5" s="43"/>
      <c r="T5" s="45"/>
      <c r="U5" s="43"/>
      <c r="V5" s="43"/>
      <c r="W5" s="45"/>
      <c r="X5" s="43"/>
      <c r="Y5" s="46"/>
      <c r="Z5" s="46"/>
      <c r="AA5" s="43"/>
      <c r="AB5" s="46"/>
      <c r="AC5" s="46"/>
      <c r="AD5" s="43"/>
      <c r="AE5" s="46"/>
      <c r="AF5" s="46"/>
      <c r="AG5" s="43"/>
      <c r="AH5" s="46"/>
      <c r="AI5" s="46"/>
      <c r="AJ5" s="43"/>
      <c r="AK5" s="46"/>
      <c r="AL5" s="46"/>
      <c r="AM5" s="43"/>
      <c r="AN5" s="46"/>
      <c r="AO5" s="46"/>
      <c r="AP5" s="43"/>
      <c r="AQ5" s="46"/>
      <c r="AR5" s="46"/>
      <c r="AS5" s="43"/>
      <c r="AT5" s="46"/>
      <c r="AU5" s="46"/>
      <c r="AV5" s="43"/>
      <c r="AW5" s="46"/>
      <c r="AX5" s="46"/>
      <c r="AY5" s="43">
        <f t="shared" ref="AY5:AY7" si="0">L5+O5+R5+U5+X5++AA5+AD5+AG5+AJ5+AM5+AP5+AS5+AV5</f>
        <v>1</v>
      </c>
      <c r="AZ5" s="44">
        <f>M5+P5+S5+V5+Y5+AB5+AE5+AH5+AK5+AN5+AQ5+AT5+AW5</f>
        <v>1</v>
      </c>
      <c r="BA5" s="51">
        <f>AZ5/AY5</f>
        <v>1</v>
      </c>
      <c r="BB5" s="60">
        <f>IFERROR(BA5*K5,"")</f>
        <v>1.1363636363636362E-2</v>
      </c>
      <c r="BC5" s="74" t="s">
        <v>629</v>
      </c>
      <c r="BD5" s="74" t="s">
        <v>630</v>
      </c>
      <c r="BE5" s="74"/>
      <c r="BF5" s="118" t="s">
        <v>589</v>
      </c>
      <c r="BG5" s="93"/>
      <c r="BH5" s="93"/>
      <c r="BI5" s="93"/>
      <c r="BJ5" s="93"/>
      <c r="BK5" s="93"/>
      <c r="BL5" s="93"/>
      <c r="BM5" s="93"/>
      <c r="BN5" s="93"/>
      <c r="BO5" s="130" t="s">
        <v>703</v>
      </c>
      <c r="BP5" s="129" t="s">
        <v>643</v>
      </c>
      <c r="BQ5" s="75" t="s">
        <v>437</v>
      </c>
      <c r="BR5" s="75" t="s">
        <v>437</v>
      </c>
      <c r="BS5" s="69">
        <f>BA5</f>
        <v>1</v>
      </c>
      <c r="BT5" s="70">
        <f>BB5</f>
        <v>1.1363636363636362E-2</v>
      </c>
    </row>
    <row r="6" spans="2:72" s="132" customFormat="1" ht="119.25" customHeight="1" thickBot="1" x14ac:dyDescent="0.3">
      <c r="B6" s="158" t="s">
        <v>631</v>
      </c>
      <c r="C6" s="179" t="s">
        <v>632</v>
      </c>
      <c r="D6" s="158" t="s">
        <v>633</v>
      </c>
      <c r="E6" s="158" t="s">
        <v>564</v>
      </c>
      <c r="F6" s="158" t="s">
        <v>219</v>
      </c>
      <c r="G6" s="158"/>
      <c r="H6" s="158" t="s">
        <v>364</v>
      </c>
      <c r="I6" s="158" t="s">
        <v>348</v>
      </c>
      <c r="J6" s="158" t="s">
        <v>117</v>
      </c>
      <c r="K6" s="291">
        <f>PTEP!$G$18/PTEP!$D$18</f>
        <v>1.1363636363636362E-2</v>
      </c>
      <c r="L6" s="43"/>
      <c r="M6" s="43"/>
      <c r="N6" s="45"/>
      <c r="O6" s="43"/>
      <c r="P6" s="43"/>
      <c r="Q6" s="45"/>
      <c r="R6" s="43"/>
      <c r="S6" s="43"/>
      <c r="T6" s="45"/>
      <c r="U6" s="43"/>
      <c r="V6" s="43"/>
      <c r="W6" s="43"/>
      <c r="X6" s="43"/>
      <c r="Y6" s="46"/>
      <c r="Z6" s="46"/>
      <c r="AA6" s="161">
        <v>1</v>
      </c>
      <c r="AB6" s="161"/>
      <c r="AC6" s="200">
        <f>AB6/AA6</f>
        <v>0</v>
      </c>
      <c r="AD6" s="43"/>
      <c r="AE6" s="46"/>
      <c r="AF6" s="46"/>
      <c r="AG6" s="43"/>
      <c r="AH6" s="46"/>
      <c r="AI6" s="46"/>
      <c r="AJ6" s="43"/>
      <c r="AK6" s="46"/>
      <c r="AL6" s="47"/>
      <c r="AM6" s="43"/>
      <c r="AN6" s="46"/>
      <c r="AO6" s="46"/>
      <c r="AP6" s="43"/>
      <c r="AQ6" s="46"/>
      <c r="AR6" s="46"/>
      <c r="AS6" s="161">
        <v>1</v>
      </c>
      <c r="AT6" s="161"/>
      <c r="AU6" s="200">
        <f>AT6/AS6</f>
        <v>0</v>
      </c>
      <c r="AV6" s="43"/>
      <c r="AW6" s="46"/>
      <c r="AX6" s="46"/>
      <c r="AY6" s="43">
        <f t="shared" si="0"/>
        <v>2</v>
      </c>
      <c r="AZ6" s="44">
        <f t="shared" ref="AZ6:AZ7" si="1">M6+P6+S6+V6+Y6+AB6+AE6+AH6+AK6+AN6+AQ6+AT6+AW6</f>
        <v>0</v>
      </c>
      <c r="BA6" s="51">
        <f t="shared" ref="BA6:BA7" si="2">AZ6/AY6</f>
        <v>0</v>
      </c>
      <c r="BB6" s="60">
        <f t="shared" ref="BB6:BB7" si="3">IFERROR(BA6*K6,"")</f>
        <v>0</v>
      </c>
      <c r="BC6" s="74"/>
      <c r="BD6" s="74"/>
      <c r="BE6" s="74"/>
      <c r="BF6" s="74" t="s">
        <v>112</v>
      </c>
      <c r="BG6" s="93"/>
      <c r="BH6" s="93"/>
      <c r="BI6" s="93"/>
      <c r="BJ6" s="93"/>
      <c r="BK6" s="93"/>
      <c r="BL6" s="94"/>
      <c r="BM6" s="93"/>
      <c r="BN6" s="93"/>
      <c r="BO6" s="130" t="s">
        <v>713</v>
      </c>
      <c r="BP6" s="74" t="s">
        <v>437</v>
      </c>
      <c r="BQ6" s="74" t="s">
        <v>437</v>
      </c>
      <c r="BR6" s="74" t="s">
        <v>437</v>
      </c>
      <c r="BS6" s="142">
        <f t="shared" ref="BS6:BT7" si="4">BA6</f>
        <v>0</v>
      </c>
      <c r="BT6" s="143">
        <f t="shared" si="4"/>
        <v>0</v>
      </c>
    </row>
    <row r="7" spans="2:72" s="132" customFormat="1" ht="93.75" customHeight="1" thickBot="1" x14ac:dyDescent="0.3">
      <c r="B7" s="158" t="s">
        <v>634</v>
      </c>
      <c r="C7" s="292" t="s">
        <v>635</v>
      </c>
      <c r="D7" s="196" t="s">
        <v>636</v>
      </c>
      <c r="E7" s="196" t="s">
        <v>637</v>
      </c>
      <c r="F7" s="196" t="s">
        <v>219</v>
      </c>
      <c r="G7" s="196"/>
      <c r="H7" s="196" t="s">
        <v>364</v>
      </c>
      <c r="I7" s="196" t="s">
        <v>121</v>
      </c>
      <c r="J7" s="196" t="s">
        <v>638</v>
      </c>
      <c r="K7" s="291">
        <f>PTEP!$G$18/PTEP!$D$18</f>
        <v>1.1363636363636362E-2</v>
      </c>
      <c r="L7" s="43"/>
      <c r="M7" s="43"/>
      <c r="N7" s="45"/>
      <c r="O7" s="43"/>
      <c r="P7" s="43"/>
      <c r="Q7" s="45"/>
      <c r="R7" s="43"/>
      <c r="S7" s="43"/>
      <c r="T7" s="43"/>
      <c r="U7" s="43"/>
      <c r="V7" s="43"/>
      <c r="W7" s="45"/>
      <c r="X7" s="161">
        <v>1</v>
      </c>
      <c r="Y7" s="161"/>
      <c r="Z7" s="200">
        <f>Y7/X7</f>
        <v>0</v>
      </c>
      <c r="AA7" s="43"/>
      <c r="AB7" s="46"/>
      <c r="AC7" s="46"/>
      <c r="AD7" s="43"/>
      <c r="AE7" s="46"/>
      <c r="AF7" s="46"/>
      <c r="AG7" s="43"/>
      <c r="AH7" s="46"/>
      <c r="AI7" s="46"/>
      <c r="AJ7" s="161">
        <v>1</v>
      </c>
      <c r="AK7" s="161"/>
      <c r="AL7" s="200">
        <f>AK7/AJ7</f>
        <v>0</v>
      </c>
      <c r="AM7" s="43"/>
      <c r="AN7" s="46"/>
      <c r="AO7" s="46"/>
      <c r="AP7" s="43"/>
      <c r="AQ7" s="46"/>
      <c r="AR7" s="47"/>
      <c r="AS7" s="43"/>
      <c r="AT7" s="46"/>
      <c r="AU7" s="46"/>
      <c r="AV7" s="43"/>
      <c r="AW7" s="46"/>
      <c r="AX7" s="46"/>
      <c r="AY7" s="43">
        <f t="shared" si="0"/>
        <v>2</v>
      </c>
      <c r="AZ7" s="44">
        <f t="shared" si="1"/>
        <v>0</v>
      </c>
      <c r="BA7" s="51">
        <f t="shared" si="2"/>
        <v>0</v>
      </c>
      <c r="BB7" s="60">
        <f t="shared" si="3"/>
        <v>0</v>
      </c>
      <c r="BC7" s="74"/>
      <c r="BD7" s="74"/>
      <c r="BE7" s="74"/>
      <c r="BF7" s="74" t="s">
        <v>112</v>
      </c>
      <c r="BG7" s="93"/>
      <c r="BH7" s="93"/>
      <c r="BI7" s="94"/>
      <c r="BJ7" s="94"/>
      <c r="BK7" s="93"/>
      <c r="BL7" s="93"/>
      <c r="BM7" s="93"/>
      <c r="BN7" s="93"/>
      <c r="BO7" s="130" t="s">
        <v>668</v>
      </c>
      <c r="BP7" s="74" t="s">
        <v>437</v>
      </c>
      <c r="BQ7" s="74" t="s">
        <v>437</v>
      </c>
      <c r="BR7" s="74" t="s">
        <v>437</v>
      </c>
      <c r="BS7" s="142">
        <f>BA7</f>
        <v>0</v>
      </c>
      <c r="BT7" s="143">
        <f t="shared" si="4"/>
        <v>0</v>
      </c>
    </row>
    <row r="8" spans="2:72" ht="15" x14ac:dyDescent="0.25">
      <c r="BB8" s="60">
        <f>SUM(BB5:BB7)</f>
        <v>1.1363636363636362E-2</v>
      </c>
      <c r="BT8" s="186">
        <f>SUM(BT5:BT7)</f>
        <v>1.1363636363636362E-2</v>
      </c>
    </row>
  </sheetData>
  <autoFilter ref="A4:BT4" xr:uid="{00000000-0009-0000-0000-00000A000000}"/>
  <mergeCells count="21">
    <mergeCell ref="B3:K3"/>
    <mergeCell ref="C1:J1"/>
    <mergeCell ref="L2:N3"/>
    <mergeCell ref="O2:Q3"/>
    <mergeCell ref="R2:T3"/>
    <mergeCell ref="BS3:BT3"/>
    <mergeCell ref="BO2:BT2"/>
    <mergeCell ref="AJ2:AL3"/>
    <mergeCell ref="AM2:AO3"/>
    <mergeCell ref="U2:W3"/>
    <mergeCell ref="X2:Z3"/>
    <mergeCell ref="AA2:AC3"/>
    <mergeCell ref="AD2:AF3"/>
    <mergeCell ref="AG2:AI3"/>
    <mergeCell ref="AP2:AR3"/>
    <mergeCell ref="AS2:AU3"/>
    <mergeCell ref="AV2:AX3"/>
    <mergeCell ref="BC3:BD3"/>
    <mergeCell ref="BC2:BD2"/>
    <mergeCell ref="AY2:AZ3"/>
    <mergeCell ref="BA2:BB2"/>
  </mergeCells>
  <pageMargins left="0.70866141732283472" right="0.70866141732283472" top="0.74803149606299213" bottom="0.74803149606299213" header="0.31496062992125984" footer="0.31496062992125984"/>
  <pageSetup paperSize="9" scale="10" orientation="portrait" r:id="rId1"/>
  <headerFooter>
    <oddFooter>&amp;R&amp;G</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DE1271"/>
  </sheetPr>
  <dimension ref="B1:H28"/>
  <sheetViews>
    <sheetView showGridLines="0" zoomScale="80" zoomScaleNormal="80" zoomScaleSheetLayoutView="130" workbookViewId="0"/>
  </sheetViews>
  <sheetFormatPr baseColWidth="10" defaultColWidth="11.42578125" defaultRowHeight="14.25" x14ac:dyDescent="0.2"/>
  <cols>
    <col min="1" max="1" width="5" style="1" customWidth="1"/>
    <col min="2" max="2" width="21.140625" style="1" customWidth="1"/>
    <col min="3" max="3" width="33.5703125" style="1" customWidth="1"/>
    <col min="4" max="5" width="11.42578125" style="1"/>
    <col min="6" max="6" width="15.42578125" style="1" customWidth="1"/>
    <col min="7" max="7" width="18.42578125" style="1" customWidth="1"/>
    <col min="8" max="8" width="6.140625" style="1" customWidth="1"/>
    <col min="9" max="16384" width="11.42578125" style="1"/>
  </cols>
  <sheetData>
    <row r="1" spans="2:8" ht="123.75" customHeight="1" thickBot="1" x14ac:dyDescent="0.25">
      <c r="B1" s="5"/>
      <c r="C1" s="313" t="s">
        <v>31</v>
      </c>
      <c r="D1" s="313"/>
      <c r="E1" s="313"/>
      <c r="F1" s="313"/>
      <c r="G1" s="6" t="s">
        <v>1</v>
      </c>
    </row>
    <row r="2" spans="2:8" ht="15" thickBot="1" x14ac:dyDescent="0.25"/>
    <row r="3" spans="2:8" ht="15" x14ac:dyDescent="0.25">
      <c r="B3" s="320" t="s">
        <v>32</v>
      </c>
      <c r="C3" s="321"/>
      <c r="D3" s="321"/>
      <c r="E3" s="321"/>
      <c r="F3" s="321"/>
      <c r="G3" s="322"/>
    </row>
    <row r="4" spans="2:8" ht="87" customHeight="1" x14ac:dyDescent="0.2">
      <c r="B4" s="323" t="s">
        <v>33</v>
      </c>
      <c r="C4" s="324"/>
      <c r="D4" s="324"/>
      <c r="E4" s="324"/>
      <c r="F4" s="324"/>
      <c r="G4" s="325"/>
    </row>
    <row r="5" spans="2:8" ht="15" x14ac:dyDescent="0.25">
      <c r="B5" s="329" t="s">
        <v>34</v>
      </c>
      <c r="C5" s="330"/>
      <c r="D5" s="330"/>
      <c r="E5" s="330"/>
      <c r="F5" s="330"/>
      <c r="G5" s="331"/>
    </row>
    <row r="6" spans="2:8" ht="163.5" customHeight="1" x14ac:dyDescent="0.2">
      <c r="B6" s="326" t="s">
        <v>35</v>
      </c>
      <c r="C6" s="327"/>
      <c r="D6" s="327"/>
      <c r="E6" s="327"/>
      <c r="F6" s="327"/>
      <c r="G6" s="328"/>
    </row>
    <row r="7" spans="2:8" x14ac:dyDescent="0.2">
      <c r="B7" s="7"/>
      <c r="G7" s="8"/>
    </row>
    <row r="8" spans="2:8" ht="15" thickBot="1" x14ac:dyDescent="0.25">
      <c r="B8" s="7"/>
      <c r="G8" s="8"/>
    </row>
    <row r="9" spans="2:8" ht="30.75" customHeight="1" thickBot="1" x14ac:dyDescent="0.3">
      <c r="B9" s="317" t="s">
        <v>36</v>
      </c>
      <c r="C9" s="318"/>
      <c r="D9" s="319" t="s">
        <v>37</v>
      </c>
      <c r="E9" s="318"/>
      <c r="F9" s="22" t="s">
        <v>38</v>
      </c>
      <c r="G9" s="34" t="s">
        <v>39</v>
      </c>
      <c r="H9" s="2"/>
    </row>
    <row r="10" spans="2:8" s="3" customFormat="1" ht="28.5" customHeight="1" thickBot="1" x14ac:dyDescent="0.25">
      <c r="B10" s="333" t="s">
        <v>40</v>
      </c>
      <c r="C10" s="334"/>
      <c r="D10" s="332">
        <f>COUNTA('Componente 1'!C5:C25)</f>
        <v>21</v>
      </c>
      <c r="E10" s="332"/>
      <c r="F10" s="61">
        <f>'Componente 1'!BB2</f>
        <v>0</v>
      </c>
      <c r="G10" s="35">
        <f>IFERROR(D10/$D$19,"0")</f>
        <v>0.23863636363636365</v>
      </c>
    </row>
    <row r="11" spans="2:8" s="3" customFormat="1" ht="28.5" customHeight="1" thickBot="1" x14ac:dyDescent="0.25">
      <c r="B11" s="335" t="s">
        <v>41</v>
      </c>
      <c r="C11" s="336"/>
      <c r="D11" s="332">
        <f>COUNTA('Componente 2'!C5:C25)</f>
        <v>21</v>
      </c>
      <c r="E11" s="332"/>
      <c r="F11" s="63">
        <f>'Componente 2'!BB26</f>
        <v>7.7110389610389615E-2</v>
      </c>
      <c r="G11" s="36">
        <f t="shared" ref="G11:G18" si="0">IFERROR(D11/$D$19,"0")</f>
        <v>0.23863636363636365</v>
      </c>
    </row>
    <row r="12" spans="2:8" s="3" customFormat="1" ht="28.5" customHeight="1" thickBot="1" x14ac:dyDescent="0.25">
      <c r="B12" s="335" t="s">
        <v>42</v>
      </c>
      <c r="C12" s="336"/>
      <c r="D12" s="332">
        <f>COUNTA('Componente 3'!C5:C14)</f>
        <v>10</v>
      </c>
      <c r="E12" s="332"/>
      <c r="F12" s="63">
        <f>'Componente 3'!BB15</f>
        <v>1.1363636363636364E-2</v>
      </c>
      <c r="G12" s="36">
        <f t="shared" si="0"/>
        <v>0.11363636363636363</v>
      </c>
    </row>
    <row r="13" spans="2:8" s="3" customFormat="1" ht="28.5" customHeight="1" thickBot="1" x14ac:dyDescent="0.25">
      <c r="B13" s="335" t="s">
        <v>43</v>
      </c>
      <c r="C13" s="336"/>
      <c r="D13" s="332">
        <f>COUNTA('Componente 4'!C14:C15)</f>
        <v>2</v>
      </c>
      <c r="E13" s="332"/>
      <c r="F13" s="63">
        <f>'Componente 4'!BB16</f>
        <v>0</v>
      </c>
      <c r="G13" s="36">
        <f t="shared" si="0"/>
        <v>2.2727272727272728E-2</v>
      </c>
    </row>
    <row r="14" spans="2:8" s="3" customFormat="1" ht="28.5" customHeight="1" thickBot="1" x14ac:dyDescent="0.25">
      <c r="B14" s="335" t="s">
        <v>44</v>
      </c>
      <c r="C14" s="336"/>
      <c r="D14" s="332">
        <f>COUNTA('Componente 5'!C5:C12)</f>
        <v>8</v>
      </c>
      <c r="E14" s="332"/>
      <c r="F14" s="63">
        <f>'Componente 5'!BB13</f>
        <v>2.7777777777777776E-2</v>
      </c>
      <c r="G14" s="36">
        <f t="shared" si="0"/>
        <v>9.0909090909090912E-2</v>
      </c>
    </row>
    <row r="15" spans="2:8" s="3" customFormat="1" ht="28.5" customHeight="1" thickBot="1" x14ac:dyDescent="0.25">
      <c r="B15" s="335" t="s">
        <v>45</v>
      </c>
      <c r="C15" s="336"/>
      <c r="D15" s="332">
        <v>6</v>
      </c>
      <c r="E15" s="332"/>
      <c r="F15" s="63">
        <f>'Componente 6'!BB11</f>
        <v>1.1363636363636362E-2</v>
      </c>
      <c r="G15" s="36">
        <f t="shared" si="0"/>
        <v>6.8181818181818177E-2</v>
      </c>
    </row>
    <row r="16" spans="2:8" s="3" customFormat="1" ht="28.5" customHeight="1" thickBot="1" x14ac:dyDescent="0.25">
      <c r="B16" s="335" t="s">
        <v>46</v>
      </c>
      <c r="C16" s="336"/>
      <c r="D16" s="332">
        <f>COUNTA('Componente 7'!C5:C13)</f>
        <v>9</v>
      </c>
      <c r="E16" s="332"/>
      <c r="F16" s="63">
        <f>'Componente 7'!BB14</f>
        <v>1.988636363636364E-2</v>
      </c>
      <c r="G16" s="36">
        <f t="shared" si="0"/>
        <v>0.10227272727272728</v>
      </c>
    </row>
    <row r="17" spans="2:7" s="3" customFormat="1" ht="28.5" customHeight="1" x14ac:dyDescent="0.2">
      <c r="B17" s="335" t="s">
        <v>47</v>
      </c>
      <c r="C17" s="336"/>
      <c r="D17" s="332">
        <f>COUNTA('Componente 8'!C5:C12)</f>
        <v>8</v>
      </c>
      <c r="E17" s="332"/>
      <c r="F17" s="63">
        <f>'Componente 8'!BB13</f>
        <v>4.5454545454545442E-2</v>
      </c>
      <c r="G17" s="36">
        <f t="shared" si="0"/>
        <v>9.0909090909090912E-2</v>
      </c>
    </row>
    <row r="18" spans="2:7" s="3" customFormat="1" ht="28.5" customHeight="1" x14ac:dyDescent="0.2">
      <c r="B18" s="348" t="s">
        <v>48</v>
      </c>
      <c r="C18" s="349"/>
      <c r="D18" s="344">
        <f>COUNTA('Componente 9'!C5:C7)</f>
        <v>3</v>
      </c>
      <c r="E18" s="344"/>
      <c r="F18" s="64">
        <f>'Componente 9'!BB8</f>
        <v>1.1363636363636362E-2</v>
      </c>
      <c r="G18" s="36">
        <f t="shared" si="0"/>
        <v>3.4090909090909088E-2</v>
      </c>
    </row>
    <row r="19" spans="2:7" ht="15.75" x14ac:dyDescent="0.25">
      <c r="B19" s="335"/>
      <c r="C19" s="336"/>
      <c r="D19" s="345">
        <f>SUM(D10:E18)</f>
        <v>88</v>
      </c>
      <c r="E19" s="346"/>
      <c r="F19" s="38">
        <f>SUM(F10:F18)</f>
        <v>0.20431998556998557</v>
      </c>
      <c r="G19" s="37">
        <f>SUM(G10:G18)</f>
        <v>1</v>
      </c>
    </row>
    <row r="20" spans="2:7" x14ac:dyDescent="0.2">
      <c r="B20" s="7"/>
      <c r="G20" s="8"/>
    </row>
    <row r="21" spans="2:7" x14ac:dyDescent="0.2">
      <c r="B21" s="7"/>
      <c r="G21" s="8"/>
    </row>
    <row r="22" spans="2:7" ht="15" x14ac:dyDescent="0.2">
      <c r="B22" s="338" t="s">
        <v>49</v>
      </c>
      <c r="C22" s="339"/>
      <c r="D22" s="339"/>
      <c r="E22" s="339"/>
      <c r="F22" s="339"/>
      <c r="G22" s="340"/>
    </row>
    <row r="23" spans="2:7" ht="15" x14ac:dyDescent="0.2">
      <c r="B23" s="9" t="s">
        <v>50</v>
      </c>
      <c r="C23" s="10" t="s">
        <v>51</v>
      </c>
      <c r="D23" s="339" t="s">
        <v>52</v>
      </c>
      <c r="E23" s="339"/>
      <c r="F23" s="339"/>
      <c r="G23" s="340"/>
    </row>
    <row r="24" spans="2:7" ht="39" customHeight="1" x14ac:dyDescent="0.2">
      <c r="B24" s="65">
        <v>1</v>
      </c>
      <c r="C24" s="66">
        <v>45317</v>
      </c>
      <c r="D24" s="347" t="s">
        <v>53</v>
      </c>
      <c r="E24" s="347"/>
      <c r="F24" s="347"/>
      <c r="G24" s="347"/>
    </row>
    <row r="25" spans="2:7" ht="321.75" customHeight="1" x14ac:dyDescent="0.2">
      <c r="B25" s="65">
        <v>2</v>
      </c>
      <c r="C25" s="66">
        <v>45400</v>
      </c>
      <c r="D25" s="337" t="s">
        <v>54</v>
      </c>
      <c r="E25" s="337"/>
      <c r="F25" s="337"/>
      <c r="G25" s="337"/>
    </row>
    <row r="26" spans="2:7" ht="39" customHeight="1" x14ac:dyDescent="0.2">
      <c r="B26" s="24"/>
      <c r="C26" s="67"/>
      <c r="D26" s="4"/>
      <c r="E26" s="4"/>
      <c r="F26" s="4"/>
      <c r="G26" s="4"/>
    </row>
    <row r="27" spans="2:7" x14ac:dyDescent="0.2">
      <c r="B27" s="7"/>
      <c r="G27" s="8"/>
    </row>
    <row r="28" spans="2:7" ht="15.75" thickBot="1" x14ac:dyDescent="0.25">
      <c r="B28" s="341" t="s">
        <v>55</v>
      </c>
      <c r="C28" s="342"/>
      <c r="D28" s="342"/>
      <c r="E28" s="342"/>
      <c r="F28" s="342"/>
      <c r="G28" s="343"/>
    </row>
  </sheetData>
  <mergeCells count="32">
    <mergeCell ref="D25:G25"/>
    <mergeCell ref="C1:F1"/>
    <mergeCell ref="B22:G22"/>
    <mergeCell ref="D23:G23"/>
    <mergeCell ref="B28:G28"/>
    <mergeCell ref="B19:C19"/>
    <mergeCell ref="D17:E17"/>
    <mergeCell ref="D18:E18"/>
    <mergeCell ref="D19:E19"/>
    <mergeCell ref="D24:G24"/>
    <mergeCell ref="B16:C16"/>
    <mergeCell ref="B17:C17"/>
    <mergeCell ref="B18:C18"/>
    <mergeCell ref="D10:E10"/>
    <mergeCell ref="D11:E11"/>
    <mergeCell ref="D12:E12"/>
    <mergeCell ref="D13:E13"/>
    <mergeCell ref="D14:E14"/>
    <mergeCell ref="D15:E15"/>
    <mergeCell ref="D16:E16"/>
    <mergeCell ref="B10:C10"/>
    <mergeCell ref="B11:C11"/>
    <mergeCell ref="B12:C12"/>
    <mergeCell ref="B13:C13"/>
    <mergeCell ref="B14:C14"/>
    <mergeCell ref="B15:C15"/>
    <mergeCell ref="B9:C9"/>
    <mergeCell ref="D9:E9"/>
    <mergeCell ref="B3:G3"/>
    <mergeCell ref="B4:G4"/>
    <mergeCell ref="B6:G6"/>
    <mergeCell ref="B5:G5"/>
  </mergeCells>
  <hyperlinks>
    <hyperlink ref="B10:C10" location="'Componente 1'!A1" display=" 1. MECANISMOS PARA LA TRANSPARENCIA Y ACCESO A LA INFORMACIÓN" xr:uid="{00000000-0004-0000-0100-000000000000}"/>
    <hyperlink ref="B11:C11" location="'Componente 2'!A1" display="2. RENDICIÓN DE CUENTAS" xr:uid="{00000000-0004-0000-0100-000001000000}"/>
    <hyperlink ref="B12:C12" location="'Componente 3'!A1" display="3. MECANISMOS PARA MEJORAR LA ATENCIÓN AL CIUDADANO" xr:uid="{00000000-0004-0000-0100-000002000000}"/>
    <hyperlink ref="B13:C13" location="'Componente 4'!A1" display="4. RACIONALIZACIÓN DE TRÁMITES" xr:uid="{00000000-0004-0000-0100-000003000000}"/>
    <hyperlink ref="B14:C14" location="'Componente 5'!A1" display="5. APERTURA DE INFORMACIÓN Y DATOS ABIERTOS" xr:uid="{00000000-0004-0000-0100-000004000000}"/>
    <hyperlink ref="B15:C15" location="'Componente 6'!A1" display="6. PARTICIPACIÓN E INNOVACIÓN EN LA GESTIÓN PÚBLICA" xr:uid="{00000000-0004-0000-0100-000005000000}"/>
    <hyperlink ref="B16:C16" location="'Componente 7'!A1" display="7. PROMOCIÓN DE LA INTEGRIDAD Y LA ÉTICA PÚBLICA" xr:uid="{00000000-0004-0000-0100-000006000000}"/>
    <hyperlink ref="B17:C17" location="'Componente 8'!A1" display="8. GESTIÓN DE RIESGOS DE CORRUPCIÓN - MAPAS DE RIESGO" xr:uid="{00000000-0004-0000-0100-000007000000}"/>
    <hyperlink ref="B18:C18" location="'Componente 9'!A1" display="9. MEDIDAS DE DEBIDA DILIGENCIA Y PREVENCIÓN DE LAVADO DE ACTIVOS" xr:uid="{00000000-0004-0000-0100-000008000000}"/>
  </hyperlinks>
  <pageMargins left="0.70866141732283472" right="0.70866141732283472" top="0.74803149606299213" bottom="0.74803149606299213" header="0.31496062992125984" footer="0.31496062992125984"/>
  <pageSetup paperSize="9" scale="69" orientation="portrait" r:id="rId1"/>
  <headerFooter>
    <oddFooter>&amp;R&amp;G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82C0E-60EE-436B-BE57-0A3AAF44B7B8}">
  <sheetPr>
    <tabColor rgb="FFC21065"/>
  </sheetPr>
  <dimension ref="C2:M20"/>
  <sheetViews>
    <sheetView tabSelected="1" workbookViewId="0"/>
  </sheetViews>
  <sheetFormatPr baseColWidth="10" defaultColWidth="11.42578125" defaultRowHeight="12" x14ac:dyDescent="0.2"/>
  <cols>
    <col min="1" max="16384" width="11.42578125" style="293"/>
  </cols>
  <sheetData>
    <row r="2" spans="3:13" x14ac:dyDescent="0.2">
      <c r="C2" s="350" t="s">
        <v>669</v>
      </c>
      <c r="D2" s="350"/>
      <c r="E2" s="350"/>
      <c r="F2" s="350"/>
      <c r="G2" s="350"/>
      <c r="H2" s="350"/>
      <c r="I2" s="350"/>
      <c r="J2" s="350"/>
      <c r="K2" s="350"/>
      <c r="L2" s="350"/>
      <c r="M2" s="350"/>
    </row>
    <row r="3" spans="3:13" x14ac:dyDescent="0.2">
      <c r="C3" s="350"/>
      <c r="D3" s="350"/>
      <c r="E3" s="350"/>
      <c r="F3" s="350"/>
      <c r="G3" s="350"/>
      <c r="H3" s="350"/>
      <c r="I3" s="350"/>
      <c r="J3" s="350"/>
      <c r="K3" s="350"/>
      <c r="L3" s="350"/>
      <c r="M3" s="350"/>
    </row>
    <row r="4" spans="3:13" x14ac:dyDescent="0.2">
      <c r="C4" s="350"/>
      <c r="D4" s="350"/>
      <c r="E4" s="350"/>
      <c r="F4" s="350"/>
      <c r="G4" s="350"/>
      <c r="H4" s="350"/>
      <c r="I4" s="350"/>
      <c r="J4" s="350"/>
      <c r="K4" s="350"/>
      <c r="L4" s="350"/>
      <c r="M4" s="350"/>
    </row>
    <row r="5" spans="3:13" x14ac:dyDescent="0.2">
      <c r="C5" s="350"/>
      <c r="D5" s="350"/>
      <c r="E5" s="350"/>
      <c r="F5" s="350"/>
      <c r="G5" s="350"/>
      <c r="H5" s="350"/>
      <c r="I5" s="350"/>
      <c r="J5" s="350"/>
      <c r="K5" s="350"/>
      <c r="L5" s="350"/>
      <c r="M5" s="350"/>
    </row>
    <row r="6" spans="3:13" ht="32.25" customHeight="1" x14ac:dyDescent="0.2">
      <c r="C6" s="352" t="s">
        <v>652</v>
      </c>
      <c r="D6" s="353"/>
      <c r="E6" s="353"/>
      <c r="F6" s="353"/>
      <c r="G6" s="353"/>
      <c r="H6" s="353"/>
      <c r="I6" s="294">
        <f>+SUM(I8:I16)</f>
        <v>0.22921094057457694</v>
      </c>
    </row>
    <row r="7" spans="3:13" x14ac:dyDescent="0.2">
      <c r="C7" s="354" t="s">
        <v>36</v>
      </c>
      <c r="D7" s="354"/>
      <c r="E7" s="354"/>
      <c r="F7" s="354"/>
      <c r="G7" s="354"/>
      <c r="H7" s="354"/>
      <c r="I7" s="295" t="s">
        <v>653</v>
      </c>
    </row>
    <row r="8" spans="3:13" ht="24.95" customHeight="1" x14ac:dyDescent="0.2">
      <c r="C8" s="355" t="s">
        <v>73</v>
      </c>
      <c r="D8" s="355"/>
      <c r="E8" s="355"/>
      <c r="F8" s="355"/>
      <c r="G8" s="355"/>
      <c r="H8" s="355"/>
      <c r="I8" s="123">
        <f>+'Componente 1'!BT26</f>
        <v>3.5623278236914607E-2</v>
      </c>
    </row>
    <row r="9" spans="3:13" ht="24.95" customHeight="1" x14ac:dyDescent="0.2">
      <c r="C9" s="355" t="s">
        <v>230</v>
      </c>
      <c r="D9" s="355"/>
      <c r="E9" s="355"/>
      <c r="F9" s="355"/>
      <c r="G9" s="355"/>
      <c r="H9" s="355"/>
      <c r="I9" s="123">
        <f>+'Componente 2'!BT26</f>
        <v>7.7110389610389615E-2</v>
      </c>
    </row>
    <row r="10" spans="3:13" ht="24.95" customHeight="1" x14ac:dyDescent="0.2">
      <c r="C10" s="355" t="s">
        <v>359</v>
      </c>
      <c r="D10" s="355"/>
      <c r="E10" s="355"/>
      <c r="F10" s="355"/>
      <c r="G10" s="355"/>
      <c r="H10" s="355"/>
      <c r="I10" s="123">
        <f>+'Componente 3'!BT15</f>
        <v>1.1363636363636364E-2</v>
      </c>
    </row>
    <row r="11" spans="3:13" ht="24.95" customHeight="1" x14ac:dyDescent="0.2">
      <c r="C11" s="356" t="s">
        <v>430</v>
      </c>
      <c r="D11" s="356"/>
      <c r="E11" s="356"/>
      <c r="F11" s="356"/>
      <c r="G11" s="356"/>
      <c r="H11" s="356"/>
      <c r="I11" s="296">
        <f>+'Componente 4'!BT16</f>
        <v>0</v>
      </c>
    </row>
    <row r="12" spans="3:13" ht="24.95" customHeight="1" x14ac:dyDescent="0.2">
      <c r="C12" s="355" t="s">
        <v>447</v>
      </c>
      <c r="D12" s="355"/>
      <c r="E12" s="355"/>
      <c r="F12" s="355"/>
      <c r="G12" s="355"/>
      <c r="H12" s="355"/>
      <c r="I12" s="123">
        <f>+'Componente 5'!BT13</f>
        <v>1.7045454545454544E-2</v>
      </c>
    </row>
    <row r="13" spans="3:13" ht="24.95" customHeight="1" x14ac:dyDescent="0.2">
      <c r="C13" s="355" t="s">
        <v>503</v>
      </c>
      <c r="D13" s="355"/>
      <c r="E13" s="355"/>
      <c r="F13" s="355"/>
      <c r="G13" s="355"/>
      <c r="H13" s="355"/>
      <c r="I13" s="123">
        <f>+'Componente 6'!BT11</f>
        <v>1.1363636363636362E-2</v>
      </c>
    </row>
    <row r="14" spans="3:13" ht="24.95" customHeight="1" x14ac:dyDescent="0.2">
      <c r="C14" s="355" t="s">
        <v>530</v>
      </c>
      <c r="D14" s="355"/>
      <c r="E14" s="355"/>
      <c r="F14" s="355"/>
      <c r="G14" s="355"/>
      <c r="H14" s="355"/>
      <c r="I14" s="123">
        <f>+'Componente 7'!BT14</f>
        <v>1.988636363636364E-2</v>
      </c>
    </row>
    <row r="15" spans="3:13" ht="24.95" customHeight="1" x14ac:dyDescent="0.2">
      <c r="C15" s="355" t="s">
        <v>575</v>
      </c>
      <c r="D15" s="355"/>
      <c r="E15" s="355"/>
      <c r="F15" s="355"/>
      <c r="G15" s="355"/>
      <c r="H15" s="355"/>
      <c r="I15" s="123">
        <f>+'Componente 8'!BT13</f>
        <v>4.5454545454545442E-2</v>
      </c>
    </row>
    <row r="16" spans="3:13" ht="24.95" customHeight="1" x14ac:dyDescent="0.2">
      <c r="C16" s="355" t="s">
        <v>623</v>
      </c>
      <c r="D16" s="355"/>
      <c r="E16" s="355"/>
      <c r="F16" s="355"/>
      <c r="G16" s="355"/>
      <c r="H16" s="355"/>
      <c r="I16" s="123">
        <f>+'Componente 9'!BT8</f>
        <v>1.1363636363636362E-2</v>
      </c>
    </row>
    <row r="17" spans="3:13" ht="87" customHeight="1" x14ac:dyDescent="0.2">
      <c r="C17" s="351" t="s">
        <v>728</v>
      </c>
      <c r="D17" s="351"/>
      <c r="E17" s="351"/>
      <c r="F17" s="351"/>
      <c r="G17" s="351"/>
      <c r="H17" s="351"/>
      <c r="I17" s="351"/>
      <c r="J17" s="351"/>
      <c r="K17" s="351"/>
      <c r="L17" s="351"/>
      <c r="M17" s="351"/>
    </row>
    <row r="18" spans="3:13" ht="112.5" customHeight="1" x14ac:dyDescent="0.2">
      <c r="C18" s="351"/>
      <c r="D18" s="351"/>
      <c r="E18" s="351"/>
      <c r="F18" s="351"/>
      <c r="G18" s="351"/>
      <c r="H18" s="351"/>
      <c r="I18" s="351"/>
      <c r="J18" s="351"/>
      <c r="K18" s="351"/>
      <c r="L18" s="351"/>
      <c r="M18" s="351"/>
    </row>
    <row r="19" spans="3:13" ht="169.5" customHeight="1" x14ac:dyDescent="0.2">
      <c r="C19" s="351"/>
      <c r="D19" s="351"/>
      <c r="E19" s="351"/>
      <c r="F19" s="351"/>
      <c r="G19" s="351"/>
      <c r="H19" s="351"/>
      <c r="I19" s="351"/>
      <c r="J19" s="351"/>
      <c r="K19" s="351"/>
      <c r="L19" s="351"/>
      <c r="M19" s="351"/>
    </row>
    <row r="20" spans="3:13" ht="179.25" customHeight="1" x14ac:dyDescent="0.2">
      <c r="C20" s="351"/>
      <c r="D20" s="351"/>
      <c r="E20" s="351"/>
      <c r="F20" s="351"/>
      <c r="G20" s="351"/>
      <c r="H20" s="351"/>
      <c r="I20" s="351"/>
      <c r="J20" s="351"/>
      <c r="K20" s="351"/>
      <c r="L20" s="351"/>
      <c r="M20" s="351"/>
    </row>
  </sheetData>
  <mergeCells count="13">
    <mergeCell ref="C2:M5"/>
    <mergeCell ref="C17:M20"/>
    <mergeCell ref="C6:H6"/>
    <mergeCell ref="C7:H7"/>
    <mergeCell ref="C8:H8"/>
    <mergeCell ref="C9:H9"/>
    <mergeCell ref="C10:H10"/>
    <mergeCell ref="C11:H11"/>
    <mergeCell ref="C15:H15"/>
    <mergeCell ref="C16:H16"/>
    <mergeCell ref="C12:H12"/>
    <mergeCell ref="C13:H13"/>
    <mergeCell ref="C14:H1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pageSetUpPr fitToPage="1"/>
  </sheetPr>
  <dimension ref="A1:BT26"/>
  <sheetViews>
    <sheetView showGridLines="0" zoomScale="80" zoomScaleNormal="80" zoomScaleSheetLayoutView="70" workbookViewId="0"/>
  </sheetViews>
  <sheetFormatPr baseColWidth="10" defaultColWidth="11.42578125" defaultRowHeight="14.25" x14ac:dyDescent="0.25"/>
  <cols>
    <col min="1" max="1" width="6.85546875" style="24" customWidth="1"/>
    <col min="2" max="2" width="28.5703125" style="4" customWidth="1"/>
    <col min="3" max="3" width="7.42578125" style="24" customWidth="1"/>
    <col min="4" max="4" width="54.42578125" style="24" customWidth="1"/>
    <col min="5" max="5" width="43.42578125" style="24" customWidth="1"/>
    <col min="6" max="6" width="35.42578125" style="24" customWidth="1"/>
    <col min="7" max="7" width="31" style="24" customWidth="1"/>
    <col min="8" max="8" width="19.42578125" style="24" customWidth="1"/>
    <col min="9" max="9" width="32.5703125" style="4" customWidth="1"/>
    <col min="10" max="10" width="18.42578125" style="24" customWidth="1"/>
    <col min="11" max="11" width="13.85546875" style="24" customWidth="1"/>
    <col min="12" max="26" width="7.140625" style="24" customWidth="1"/>
    <col min="27" max="32" width="5.85546875" style="24" customWidth="1"/>
    <col min="33" max="46" width="7" style="24" customWidth="1"/>
    <col min="47" max="47" width="8.42578125" style="24" customWidth="1"/>
    <col min="48" max="54" width="11.42578125" style="24" customWidth="1"/>
    <col min="55" max="55" width="41.42578125" style="24" customWidth="1"/>
    <col min="56" max="56" width="36.42578125" style="24" customWidth="1"/>
    <col min="57" max="57" width="50.140625" style="24" customWidth="1"/>
    <col min="58" max="58" width="41.42578125" style="24" customWidth="1"/>
    <col min="59" max="60" width="40" style="24" hidden="1" customWidth="1"/>
    <col min="61" max="62" width="37.85546875" style="24" hidden="1" customWidth="1"/>
    <col min="63" max="66" width="24" style="24" hidden="1" customWidth="1"/>
    <col min="67" max="67" width="58.140625" style="71" customWidth="1"/>
    <col min="68" max="68" width="17.42578125" style="24" customWidth="1"/>
    <col min="69" max="70" width="50.5703125" style="24" hidden="1" customWidth="1"/>
    <col min="71" max="71" width="11.42578125" style="24"/>
    <col min="72" max="72" width="15.42578125" style="24" customWidth="1"/>
    <col min="73" max="16384" width="11.42578125" style="24"/>
  </cols>
  <sheetData>
    <row r="1" spans="1:72" ht="117" customHeight="1" thickBot="1" x14ac:dyDescent="0.3">
      <c r="A1" s="81"/>
      <c r="B1" s="82"/>
      <c r="C1" s="313" t="s">
        <v>0</v>
      </c>
      <c r="D1" s="313"/>
      <c r="E1" s="313"/>
      <c r="F1" s="313"/>
      <c r="G1" s="313"/>
      <c r="H1" s="11"/>
      <c r="I1" s="11"/>
      <c r="J1" s="11"/>
      <c r="K1" s="11"/>
    </row>
    <row r="2" spans="1:72" ht="96" customHeight="1" thickBot="1" x14ac:dyDescent="0.3">
      <c r="C2" s="4"/>
      <c r="D2" s="4"/>
      <c r="E2" s="4"/>
      <c r="F2" s="4"/>
      <c r="G2" s="4"/>
      <c r="H2" s="4"/>
      <c r="J2" s="4"/>
      <c r="K2" s="4"/>
      <c r="L2" s="365" t="s">
        <v>56</v>
      </c>
      <c r="M2" s="365"/>
      <c r="N2" s="365"/>
      <c r="O2" s="365" t="s">
        <v>57</v>
      </c>
      <c r="P2" s="365"/>
      <c r="Q2" s="365"/>
      <c r="R2" s="365" t="s">
        <v>58</v>
      </c>
      <c r="S2" s="365"/>
      <c r="T2" s="365"/>
      <c r="U2" s="365" t="s">
        <v>59</v>
      </c>
      <c r="V2" s="365"/>
      <c r="W2" s="365"/>
      <c r="X2" s="365" t="s">
        <v>60</v>
      </c>
      <c r="Y2" s="365"/>
      <c r="Z2" s="365"/>
      <c r="AA2" s="365" t="s">
        <v>61</v>
      </c>
      <c r="AB2" s="365"/>
      <c r="AC2" s="365"/>
      <c r="AD2" s="365" t="s">
        <v>62</v>
      </c>
      <c r="AE2" s="365"/>
      <c r="AF2" s="365"/>
      <c r="AG2" s="365" t="s">
        <v>63</v>
      </c>
      <c r="AH2" s="365"/>
      <c r="AI2" s="365"/>
      <c r="AJ2" s="365" t="s">
        <v>64</v>
      </c>
      <c r="AK2" s="365"/>
      <c r="AL2" s="365"/>
      <c r="AM2" s="365" t="s">
        <v>65</v>
      </c>
      <c r="AN2" s="365"/>
      <c r="AO2" s="365"/>
      <c r="AP2" s="365" t="s">
        <v>66</v>
      </c>
      <c r="AQ2" s="365"/>
      <c r="AR2" s="365"/>
      <c r="AS2" s="365" t="s">
        <v>67</v>
      </c>
      <c r="AT2" s="365"/>
      <c r="AU2" s="365"/>
      <c r="AV2" s="366" t="s">
        <v>68</v>
      </c>
      <c r="AW2" s="366"/>
      <c r="AX2" s="366"/>
      <c r="AY2" s="365" t="s">
        <v>69</v>
      </c>
      <c r="AZ2" s="365"/>
      <c r="BA2" s="367" t="s">
        <v>70</v>
      </c>
      <c r="BB2" s="367"/>
      <c r="BC2" s="375" t="s">
        <v>71</v>
      </c>
      <c r="BD2" s="376"/>
      <c r="BE2" s="376"/>
      <c r="BF2" s="376"/>
      <c r="BG2" s="376"/>
      <c r="BH2" s="376"/>
      <c r="BI2" s="376"/>
      <c r="BJ2" s="376"/>
      <c r="BK2" s="376"/>
      <c r="BL2" s="376"/>
      <c r="BM2" s="376"/>
      <c r="BN2" s="377"/>
      <c r="BO2" s="368" t="s">
        <v>72</v>
      </c>
      <c r="BP2" s="369"/>
      <c r="BQ2" s="369"/>
      <c r="BR2" s="369"/>
      <c r="BS2" s="369"/>
      <c r="BT2" s="370"/>
    </row>
    <row r="3" spans="1:72" ht="60" customHeight="1" thickBot="1" x14ac:dyDescent="0.3">
      <c r="B3" s="363" t="s">
        <v>73</v>
      </c>
      <c r="C3" s="364"/>
      <c r="D3" s="364"/>
      <c r="E3" s="364"/>
      <c r="F3" s="364"/>
      <c r="G3" s="364"/>
      <c r="H3" s="364"/>
      <c r="I3" s="364"/>
      <c r="J3" s="364"/>
      <c r="K3" s="364"/>
      <c r="L3" s="365"/>
      <c r="M3" s="365"/>
      <c r="N3" s="365"/>
      <c r="O3" s="365"/>
      <c r="P3" s="365"/>
      <c r="Q3" s="365"/>
      <c r="R3" s="365"/>
      <c r="S3" s="365"/>
      <c r="T3" s="365"/>
      <c r="U3" s="365"/>
      <c r="V3" s="365"/>
      <c r="W3" s="365"/>
      <c r="X3" s="365"/>
      <c r="Y3" s="365"/>
      <c r="Z3" s="365"/>
      <c r="AA3" s="365"/>
      <c r="AB3" s="365"/>
      <c r="AC3" s="365"/>
      <c r="AD3" s="365"/>
      <c r="AE3" s="365"/>
      <c r="AF3" s="365"/>
      <c r="AG3" s="365"/>
      <c r="AH3" s="365"/>
      <c r="AI3" s="365"/>
      <c r="AJ3" s="365"/>
      <c r="AK3" s="365"/>
      <c r="AL3" s="365"/>
      <c r="AM3" s="365"/>
      <c r="AN3" s="365"/>
      <c r="AO3" s="365"/>
      <c r="AP3" s="365"/>
      <c r="AQ3" s="365"/>
      <c r="AR3" s="365"/>
      <c r="AS3" s="365"/>
      <c r="AT3" s="365"/>
      <c r="AU3" s="365"/>
      <c r="AV3" s="366"/>
      <c r="AW3" s="366"/>
      <c r="AX3" s="366"/>
      <c r="AY3" s="365"/>
      <c r="AZ3" s="365"/>
      <c r="BA3" s="48"/>
      <c r="BB3" s="52">
        <v>0.2</v>
      </c>
      <c r="BC3" s="371" t="s">
        <v>74</v>
      </c>
      <c r="BD3" s="372"/>
      <c r="BE3" s="371" t="s">
        <v>75</v>
      </c>
      <c r="BF3" s="372"/>
      <c r="BG3" s="373" t="s">
        <v>76</v>
      </c>
      <c r="BH3" s="374"/>
      <c r="BI3" s="373" t="s">
        <v>77</v>
      </c>
      <c r="BJ3" s="374"/>
      <c r="BK3" s="373" t="s">
        <v>78</v>
      </c>
      <c r="BL3" s="374"/>
      <c r="BM3" s="373" t="s">
        <v>79</v>
      </c>
      <c r="BN3" s="374"/>
      <c r="BO3" s="72" t="s">
        <v>642</v>
      </c>
      <c r="BP3" s="72" t="s">
        <v>641</v>
      </c>
      <c r="BQ3" s="72" t="s">
        <v>81</v>
      </c>
      <c r="BR3" s="72" t="s">
        <v>82</v>
      </c>
      <c r="BS3" s="378" t="s">
        <v>83</v>
      </c>
      <c r="BT3" s="379"/>
    </row>
    <row r="4" spans="1:72" ht="41.1" customHeight="1" thickBot="1" x14ac:dyDescent="0.3">
      <c r="B4" s="76" t="s">
        <v>84</v>
      </c>
      <c r="C4" s="22" t="s">
        <v>85</v>
      </c>
      <c r="D4" s="77" t="s">
        <v>7</v>
      </c>
      <c r="E4" s="78" t="s">
        <v>9</v>
      </c>
      <c r="F4" s="78" t="s">
        <v>86</v>
      </c>
      <c r="G4" s="78" t="s">
        <v>87</v>
      </c>
      <c r="H4" s="78" t="s">
        <v>19</v>
      </c>
      <c r="I4" s="79" t="s">
        <v>17</v>
      </c>
      <c r="J4" s="79" t="s">
        <v>15</v>
      </c>
      <c r="K4" s="78" t="s">
        <v>39</v>
      </c>
      <c r="L4" s="54" t="s">
        <v>88</v>
      </c>
      <c r="M4" s="55" t="s">
        <v>89</v>
      </c>
      <c r="N4" s="56" t="s">
        <v>90</v>
      </c>
      <c r="O4" s="54" t="s">
        <v>88</v>
      </c>
      <c r="P4" s="55" t="s">
        <v>89</v>
      </c>
      <c r="Q4" s="56" t="s">
        <v>90</v>
      </c>
      <c r="R4" s="54" t="s">
        <v>88</v>
      </c>
      <c r="S4" s="55" t="s">
        <v>89</v>
      </c>
      <c r="T4" s="56" t="s">
        <v>90</v>
      </c>
      <c r="U4" s="54" t="s">
        <v>88</v>
      </c>
      <c r="V4" s="55" t="s">
        <v>89</v>
      </c>
      <c r="W4" s="56" t="s">
        <v>90</v>
      </c>
      <c r="X4" s="54" t="s">
        <v>88</v>
      </c>
      <c r="Y4" s="55" t="s">
        <v>89</v>
      </c>
      <c r="Z4" s="56" t="s">
        <v>90</v>
      </c>
      <c r="AA4" s="54" t="s">
        <v>88</v>
      </c>
      <c r="AB4" s="55" t="s">
        <v>89</v>
      </c>
      <c r="AC4" s="56" t="s">
        <v>90</v>
      </c>
      <c r="AD4" s="54" t="s">
        <v>88</v>
      </c>
      <c r="AE4" s="55" t="s">
        <v>89</v>
      </c>
      <c r="AF4" s="56" t="s">
        <v>90</v>
      </c>
      <c r="AG4" s="54" t="s">
        <v>88</v>
      </c>
      <c r="AH4" s="55" t="s">
        <v>89</v>
      </c>
      <c r="AI4" s="56" t="s">
        <v>90</v>
      </c>
      <c r="AJ4" s="54" t="s">
        <v>88</v>
      </c>
      <c r="AK4" s="55" t="s">
        <v>89</v>
      </c>
      <c r="AL4" s="56" t="s">
        <v>90</v>
      </c>
      <c r="AM4" s="54" t="s">
        <v>88</v>
      </c>
      <c r="AN4" s="55" t="s">
        <v>89</v>
      </c>
      <c r="AO4" s="56" t="s">
        <v>90</v>
      </c>
      <c r="AP4" s="54" t="s">
        <v>88</v>
      </c>
      <c r="AQ4" s="55" t="s">
        <v>89</v>
      </c>
      <c r="AR4" s="56" t="s">
        <v>90</v>
      </c>
      <c r="AS4" s="54" t="s">
        <v>88</v>
      </c>
      <c r="AT4" s="55" t="s">
        <v>89</v>
      </c>
      <c r="AU4" s="56" t="s">
        <v>90</v>
      </c>
      <c r="AV4" s="54" t="s">
        <v>88</v>
      </c>
      <c r="AW4" s="55" t="s">
        <v>89</v>
      </c>
      <c r="AX4" s="56" t="s">
        <v>90</v>
      </c>
      <c r="AY4" s="54" t="s">
        <v>88</v>
      </c>
      <c r="AZ4" s="55" t="s">
        <v>89</v>
      </c>
      <c r="BA4" s="56" t="s">
        <v>90</v>
      </c>
      <c r="BB4" s="57">
        <f>SUM(BB5:BB25)</f>
        <v>3.5623278236914607E-2</v>
      </c>
      <c r="BC4" s="58" t="s">
        <v>91</v>
      </c>
      <c r="BD4" s="58" t="s">
        <v>92</v>
      </c>
      <c r="BE4" s="58" t="s">
        <v>91</v>
      </c>
      <c r="BF4" s="58" t="s">
        <v>92</v>
      </c>
      <c r="BG4" s="59" t="s">
        <v>91</v>
      </c>
      <c r="BH4" s="59" t="s">
        <v>92</v>
      </c>
      <c r="BI4" s="59" t="s">
        <v>91</v>
      </c>
      <c r="BJ4" s="59" t="s">
        <v>92</v>
      </c>
      <c r="BK4" s="59" t="s">
        <v>91</v>
      </c>
      <c r="BL4" s="59" t="s">
        <v>92</v>
      </c>
      <c r="BM4" s="59" t="s">
        <v>91</v>
      </c>
      <c r="BN4" s="59" t="s">
        <v>92</v>
      </c>
      <c r="BO4" s="73"/>
      <c r="BP4" s="49"/>
      <c r="BQ4" s="49"/>
      <c r="BR4" s="49"/>
      <c r="BS4" s="50" t="s">
        <v>93</v>
      </c>
      <c r="BT4" s="50" t="s">
        <v>94</v>
      </c>
    </row>
    <row r="5" spans="1:72" ht="256.5" customHeight="1" x14ac:dyDescent="0.25">
      <c r="B5" s="362" t="s">
        <v>95</v>
      </c>
      <c r="C5" s="124" t="s">
        <v>96</v>
      </c>
      <c r="D5" s="125" t="s">
        <v>646</v>
      </c>
      <c r="E5" s="125" t="s">
        <v>97</v>
      </c>
      <c r="F5" s="125" t="s">
        <v>98</v>
      </c>
      <c r="G5" s="125" t="s">
        <v>99</v>
      </c>
      <c r="H5" s="4" t="s">
        <v>100</v>
      </c>
      <c r="I5" s="126" t="s">
        <v>101</v>
      </c>
      <c r="J5" s="127" t="s">
        <v>102</v>
      </c>
      <c r="K5" s="128">
        <f>PTEP!$G$10/PTEP!$D$10</f>
        <v>1.1363636363636364E-2</v>
      </c>
      <c r="L5" s="43"/>
      <c r="M5" s="43"/>
      <c r="N5" s="45"/>
      <c r="O5" s="43"/>
      <c r="P5" s="43"/>
      <c r="Q5" s="45"/>
      <c r="R5" s="65"/>
      <c r="S5" s="65"/>
      <c r="T5" s="65"/>
      <c r="U5" s="43">
        <v>1</v>
      </c>
      <c r="V5" s="43">
        <v>1</v>
      </c>
      <c r="W5" s="45">
        <f>V5/U5</f>
        <v>1</v>
      </c>
      <c r="X5" s="43">
        <v>1</v>
      </c>
      <c r="Y5" s="43"/>
      <c r="Z5" s="45">
        <f>Y5/X5</f>
        <v>0</v>
      </c>
      <c r="AA5" s="43"/>
      <c r="AB5" s="46"/>
      <c r="AC5" s="46"/>
      <c r="AD5" s="43"/>
      <c r="AE5" s="46"/>
      <c r="AF5" s="46"/>
      <c r="AG5" s="43"/>
      <c r="AH5" s="46"/>
      <c r="AI5" s="46"/>
      <c r="AJ5" s="43"/>
      <c r="AK5" s="46"/>
      <c r="AL5" s="46"/>
      <c r="AM5" s="43"/>
      <c r="AN5" s="46"/>
      <c r="AO5" s="46"/>
      <c r="AP5" s="43"/>
      <c r="AQ5" s="46"/>
      <c r="AR5" s="46"/>
      <c r="AS5" s="43"/>
      <c r="AT5" s="46"/>
      <c r="AU5" s="46"/>
      <c r="AV5" s="43"/>
      <c r="AW5" s="46"/>
      <c r="AX5" s="46"/>
      <c r="AY5" s="43">
        <f>L5+O5+U5+R5+X5++AA5+AD5+AG5+AJ5+AM5+AP5+AS5+AV5</f>
        <v>2</v>
      </c>
      <c r="AZ5" s="44">
        <f>M5+P5+V5+S5+Y5+AB5+AE5+AH5+AK5+AN5+AQ5+AT5+AW5</f>
        <v>1</v>
      </c>
      <c r="BA5" s="51">
        <f>AZ5/AY5</f>
        <v>0.5</v>
      </c>
      <c r="BB5" s="60">
        <f>IFERROR(BA5*K5,"")</f>
        <v>5.681818181818182E-3</v>
      </c>
      <c r="BC5" s="130"/>
      <c r="BD5" s="130" t="s">
        <v>103</v>
      </c>
      <c r="BE5" s="130" t="s">
        <v>104</v>
      </c>
      <c r="BF5" s="130" t="s">
        <v>105</v>
      </c>
      <c r="BG5" s="94"/>
      <c r="BH5" s="94"/>
      <c r="BI5" s="94"/>
      <c r="BJ5" s="94"/>
      <c r="BK5" s="94"/>
      <c r="BL5" s="94"/>
      <c r="BM5" s="94"/>
      <c r="BN5" s="94"/>
      <c r="BO5" s="130" t="s">
        <v>670</v>
      </c>
      <c r="BP5" s="129" t="s">
        <v>643</v>
      </c>
      <c r="BQ5" s="129" t="s">
        <v>437</v>
      </c>
      <c r="BR5" s="129" t="s">
        <v>437</v>
      </c>
      <c r="BS5" s="142">
        <f>BA5</f>
        <v>0.5</v>
      </c>
      <c r="BT5" s="70">
        <f>BB5</f>
        <v>5.681818181818182E-3</v>
      </c>
    </row>
    <row r="6" spans="1:72" s="132" customFormat="1" ht="60.75" customHeight="1" x14ac:dyDescent="0.25">
      <c r="B6" s="360"/>
      <c r="C6" s="133" t="s">
        <v>106</v>
      </c>
      <c r="D6" s="134" t="s">
        <v>107</v>
      </c>
      <c r="E6" s="134" t="s">
        <v>108</v>
      </c>
      <c r="F6" s="134" t="s">
        <v>109</v>
      </c>
      <c r="G6" s="135"/>
      <c r="H6" s="136" t="s">
        <v>100</v>
      </c>
      <c r="I6" s="137" t="s">
        <v>110</v>
      </c>
      <c r="J6" s="138">
        <v>45504</v>
      </c>
      <c r="K6" s="139">
        <f>PTEP!$G$10/PTEP!$D$10</f>
        <v>1.1363636363636364E-2</v>
      </c>
      <c r="L6" s="43"/>
      <c r="M6" s="43"/>
      <c r="N6" s="45"/>
      <c r="O6" s="43"/>
      <c r="P6" s="43"/>
      <c r="Q6" s="45"/>
      <c r="R6" s="43"/>
      <c r="S6" s="43"/>
      <c r="T6" s="45"/>
      <c r="U6" s="43"/>
      <c r="V6" s="43"/>
      <c r="W6" s="43"/>
      <c r="X6" s="43"/>
      <c r="Y6" s="46"/>
      <c r="Z6" s="46"/>
      <c r="AA6" s="43"/>
      <c r="AB6" s="46"/>
      <c r="AC6" s="46"/>
      <c r="AD6" s="43">
        <v>1</v>
      </c>
      <c r="AE6" s="46"/>
      <c r="AF6" s="140">
        <f>AE6/AD6</f>
        <v>0</v>
      </c>
      <c r="AG6" s="43"/>
      <c r="AH6" s="46"/>
      <c r="AI6" s="46"/>
      <c r="AJ6" s="43"/>
      <c r="AK6" s="46"/>
      <c r="AL6" s="47"/>
      <c r="AM6" s="43"/>
      <c r="AN6" s="46"/>
      <c r="AO6" s="46"/>
      <c r="AP6" s="43"/>
      <c r="AQ6" s="46"/>
      <c r="AR6" s="46"/>
      <c r="AS6" s="43"/>
      <c r="AT6" s="46"/>
      <c r="AU6" s="46"/>
      <c r="AV6" s="43"/>
      <c r="AW6" s="46"/>
      <c r="AX6" s="46"/>
      <c r="AY6" s="43">
        <f t="shared" ref="AY6:AY14" si="0">L6+O6+R6+U6+X6++AA6+AD6+AG6+AJ6+AM6+AP6+AS6+AV6</f>
        <v>1</v>
      </c>
      <c r="AZ6" s="44">
        <f t="shared" ref="AZ6:AZ14" si="1">M6+P6+S6+V6+Y6+AB6+AE6+AH6+AK6+AN6+AQ6+AT6+AW6</f>
        <v>0</v>
      </c>
      <c r="BA6" s="51">
        <f t="shared" ref="BA6:BA14" si="2">AZ6/AY6</f>
        <v>0</v>
      </c>
      <c r="BB6" s="60">
        <f t="shared" ref="BB6:BB25" si="3">IFERROR(BA6*K6,"")</f>
        <v>0</v>
      </c>
      <c r="BC6" s="141"/>
      <c r="BD6" s="141" t="s">
        <v>111</v>
      </c>
      <c r="BE6" s="141"/>
      <c r="BF6" s="141" t="s">
        <v>112</v>
      </c>
      <c r="BG6" s="93"/>
      <c r="BH6" s="93"/>
      <c r="BI6" s="93"/>
      <c r="BJ6" s="93"/>
      <c r="BK6" s="93"/>
      <c r="BL6" s="94"/>
      <c r="BM6" s="93"/>
      <c r="BN6" s="93"/>
      <c r="BO6" s="130" t="s">
        <v>654</v>
      </c>
      <c r="BP6" s="74" t="s">
        <v>437</v>
      </c>
      <c r="BQ6" s="74" t="s">
        <v>437</v>
      </c>
      <c r="BR6" s="74" t="s">
        <v>437</v>
      </c>
      <c r="BS6" s="207">
        <f t="shared" ref="BS6:BT14" si="4">BA6</f>
        <v>0</v>
      </c>
      <c r="BT6" s="143">
        <f t="shared" si="4"/>
        <v>0</v>
      </c>
    </row>
    <row r="7" spans="1:72" s="132" customFormat="1" ht="153" customHeight="1" x14ac:dyDescent="0.25">
      <c r="B7" s="360"/>
      <c r="C7" s="133" t="s">
        <v>113</v>
      </c>
      <c r="D7" s="134" t="s">
        <v>114</v>
      </c>
      <c r="E7" s="134" t="s">
        <v>115</v>
      </c>
      <c r="F7" s="134" t="s">
        <v>109</v>
      </c>
      <c r="G7" s="144"/>
      <c r="H7" s="136" t="s">
        <v>100</v>
      </c>
      <c r="I7" s="134" t="s">
        <v>116</v>
      </c>
      <c r="J7" s="138" t="s">
        <v>117</v>
      </c>
      <c r="K7" s="139">
        <f>PTEP!$G$10/PTEP!$D$10</f>
        <v>1.1363636363636364E-2</v>
      </c>
      <c r="L7" s="43"/>
      <c r="M7" s="43"/>
      <c r="N7" s="45"/>
      <c r="O7" s="43"/>
      <c r="P7" s="43"/>
      <c r="Q7" s="45"/>
      <c r="R7" s="43"/>
      <c r="S7" s="43"/>
      <c r="T7" s="45"/>
      <c r="U7" s="43"/>
      <c r="V7" s="43"/>
      <c r="W7" s="45"/>
      <c r="X7" s="43"/>
      <c r="Y7" s="46"/>
      <c r="Z7" s="46"/>
      <c r="AA7" s="43">
        <v>1</v>
      </c>
      <c r="AB7" s="46"/>
      <c r="AC7" s="140">
        <f>AB7/AA7</f>
        <v>0</v>
      </c>
      <c r="AD7" s="43"/>
      <c r="AE7" s="46"/>
      <c r="AF7" s="46"/>
      <c r="AG7" s="43"/>
      <c r="AH7" s="46"/>
      <c r="AI7" s="46"/>
      <c r="AJ7" s="43"/>
      <c r="AK7" s="46"/>
      <c r="AL7" s="46"/>
      <c r="AM7" s="43"/>
      <c r="AN7" s="46"/>
      <c r="AO7" s="46"/>
      <c r="AP7" s="43"/>
      <c r="AQ7" s="46"/>
      <c r="AR7" s="47"/>
      <c r="AS7" s="43">
        <v>1</v>
      </c>
      <c r="AT7" s="46"/>
      <c r="AU7" s="140">
        <f>AT7/AS7</f>
        <v>0</v>
      </c>
      <c r="AV7" s="43"/>
      <c r="AW7" s="46"/>
      <c r="AX7" s="46"/>
      <c r="AY7" s="43">
        <f t="shared" si="0"/>
        <v>2</v>
      </c>
      <c r="AZ7" s="44">
        <f t="shared" si="1"/>
        <v>0</v>
      </c>
      <c r="BA7" s="51">
        <f t="shared" si="2"/>
        <v>0</v>
      </c>
      <c r="BB7" s="60">
        <f t="shared" si="3"/>
        <v>0</v>
      </c>
      <c r="BC7" s="141"/>
      <c r="BD7" s="141" t="s">
        <v>111</v>
      </c>
      <c r="BE7" s="141"/>
      <c r="BF7" s="141" t="s">
        <v>112</v>
      </c>
      <c r="BG7" s="93"/>
      <c r="BH7" s="93"/>
      <c r="BI7" s="94"/>
      <c r="BJ7" s="94"/>
      <c r="BK7" s="93"/>
      <c r="BL7" s="93"/>
      <c r="BM7" s="93"/>
      <c r="BN7" s="93"/>
      <c r="BO7" s="130" t="s">
        <v>655</v>
      </c>
      <c r="BP7" s="74" t="s">
        <v>437</v>
      </c>
      <c r="BQ7" s="74" t="s">
        <v>437</v>
      </c>
      <c r="BR7" s="74" t="s">
        <v>437</v>
      </c>
      <c r="BS7" s="207">
        <f>BA7</f>
        <v>0</v>
      </c>
      <c r="BT7" s="143">
        <f t="shared" si="4"/>
        <v>0</v>
      </c>
    </row>
    <row r="8" spans="1:72" s="132" customFormat="1" ht="117.75" customHeight="1" x14ac:dyDescent="0.25">
      <c r="B8" s="360"/>
      <c r="C8" s="133" t="s">
        <v>118</v>
      </c>
      <c r="D8" s="145" t="s">
        <v>119</v>
      </c>
      <c r="E8" s="134" t="s">
        <v>120</v>
      </c>
      <c r="F8" s="134" t="s">
        <v>109</v>
      </c>
      <c r="G8" s="146"/>
      <c r="H8" s="136" t="s">
        <v>100</v>
      </c>
      <c r="I8" s="134" t="s">
        <v>121</v>
      </c>
      <c r="J8" s="138">
        <v>45657</v>
      </c>
      <c r="K8" s="139">
        <f>PTEP!$G$10/PTEP!$D$10</f>
        <v>1.1363636363636364E-2</v>
      </c>
      <c r="L8" s="43"/>
      <c r="M8" s="43"/>
      <c r="N8" s="45"/>
      <c r="O8" s="43"/>
      <c r="P8" s="43"/>
      <c r="Q8" s="45"/>
      <c r="R8" s="43"/>
      <c r="S8" s="43"/>
      <c r="T8" s="45"/>
      <c r="U8" s="43"/>
      <c r="V8" s="43"/>
      <c r="W8" s="43"/>
      <c r="X8" s="43"/>
      <c r="Y8" s="46"/>
      <c r="Z8" s="46"/>
      <c r="AA8" s="43"/>
      <c r="AB8" s="46"/>
      <c r="AC8" s="46"/>
      <c r="AD8" s="43"/>
      <c r="AE8" s="46"/>
      <c r="AF8" s="46"/>
      <c r="AG8" s="43"/>
      <c r="AH8" s="46"/>
      <c r="AI8" s="46"/>
      <c r="AJ8" s="43"/>
      <c r="AK8" s="46"/>
      <c r="AL8" s="46"/>
      <c r="AM8" s="43"/>
      <c r="AN8" s="46"/>
      <c r="AO8" s="46"/>
      <c r="AP8" s="43"/>
      <c r="AQ8" s="46"/>
      <c r="AR8" s="46"/>
      <c r="AS8" s="43">
        <v>1</v>
      </c>
      <c r="AT8" s="46"/>
      <c r="AU8" s="140">
        <f t="shared" ref="AU8:AU21" si="5">AT8/AS8</f>
        <v>0</v>
      </c>
      <c r="AV8" s="43"/>
      <c r="AW8" s="46"/>
      <c r="AX8" s="46"/>
      <c r="AY8" s="43">
        <f t="shared" si="0"/>
        <v>1</v>
      </c>
      <c r="AZ8" s="44">
        <f t="shared" si="1"/>
        <v>0</v>
      </c>
      <c r="BA8" s="51">
        <f t="shared" si="2"/>
        <v>0</v>
      </c>
      <c r="BB8" s="60">
        <f t="shared" si="3"/>
        <v>0</v>
      </c>
      <c r="BC8" s="141"/>
      <c r="BD8" s="141" t="s">
        <v>111</v>
      </c>
      <c r="BE8" s="141"/>
      <c r="BF8" s="141" t="s">
        <v>112</v>
      </c>
      <c r="BG8" s="93"/>
      <c r="BH8" s="93"/>
      <c r="BI8" s="94"/>
      <c r="BJ8" s="94"/>
      <c r="BK8" s="93"/>
      <c r="BL8" s="93"/>
      <c r="BM8" s="93"/>
      <c r="BN8" s="93"/>
      <c r="BO8" s="130" t="s">
        <v>681</v>
      </c>
      <c r="BP8" s="74" t="s">
        <v>437</v>
      </c>
      <c r="BQ8" s="74" t="s">
        <v>437</v>
      </c>
      <c r="BR8" s="74" t="s">
        <v>437</v>
      </c>
      <c r="BS8" s="207">
        <f t="shared" si="4"/>
        <v>0</v>
      </c>
      <c r="BT8" s="143">
        <f t="shared" si="4"/>
        <v>0</v>
      </c>
    </row>
    <row r="9" spans="1:72" ht="374.25" customHeight="1" x14ac:dyDescent="0.25">
      <c r="B9" s="360"/>
      <c r="C9" s="147" t="s">
        <v>122</v>
      </c>
      <c r="D9" s="68" t="s">
        <v>123</v>
      </c>
      <c r="E9" s="68" t="s">
        <v>124</v>
      </c>
      <c r="F9" s="68" t="s">
        <v>125</v>
      </c>
      <c r="G9" s="65"/>
      <c r="H9" s="148" t="s">
        <v>100</v>
      </c>
      <c r="I9" s="68" t="s">
        <v>121</v>
      </c>
      <c r="J9" s="66">
        <v>45657</v>
      </c>
      <c r="K9" s="128">
        <f>PTEP!$G$10/PTEP!$D$10</f>
        <v>1.1363636363636364E-2</v>
      </c>
      <c r="L9" s="43"/>
      <c r="M9" s="43"/>
      <c r="N9" s="45"/>
      <c r="O9" s="43">
        <v>2</v>
      </c>
      <c r="P9" s="43">
        <v>2</v>
      </c>
      <c r="Q9" s="45">
        <f>P9/O9</f>
        <v>1</v>
      </c>
      <c r="R9" s="43">
        <v>2</v>
      </c>
      <c r="S9" s="43">
        <v>2</v>
      </c>
      <c r="T9" s="45">
        <f>S9/R9</f>
        <v>1</v>
      </c>
      <c r="U9" s="43">
        <v>2</v>
      </c>
      <c r="V9" s="43">
        <v>2</v>
      </c>
      <c r="W9" s="45">
        <f>V9/U9</f>
        <v>1</v>
      </c>
      <c r="X9" s="43">
        <v>2</v>
      </c>
      <c r="Y9" s="46"/>
      <c r="Z9" s="45">
        <f>Y9/X9</f>
        <v>0</v>
      </c>
      <c r="AA9" s="43">
        <v>2</v>
      </c>
      <c r="AB9" s="46"/>
      <c r="AC9" s="45">
        <f>AB9/AA9</f>
        <v>0</v>
      </c>
      <c r="AD9" s="43">
        <v>2</v>
      </c>
      <c r="AE9" s="46"/>
      <c r="AF9" s="45">
        <f>AE9/AD9</f>
        <v>0</v>
      </c>
      <c r="AG9" s="43">
        <v>2</v>
      </c>
      <c r="AH9" s="46"/>
      <c r="AI9" s="45">
        <f>AH9/AG9</f>
        <v>0</v>
      </c>
      <c r="AJ9" s="43">
        <v>2</v>
      </c>
      <c r="AK9" s="46"/>
      <c r="AL9" s="45">
        <f>AK9/AJ9</f>
        <v>0</v>
      </c>
      <c r="AM9" s="43">
        <v>2</v>
      </c>
      <c r="AN9" s="46"/>
      <c r="AO9" s="45">
        <f>AN9/AM9</f>
        <v>0</v>
      </c>
      <c r="AP9" s="43">
        <v>2</v>
      </c>
      <c r="AQ9" s="46"/>
      <c r="AR9" s="45">
        <f>AQ9/AP9</f>
        <v>0</v>
      </c>
      <c r="AS9" s="43">
        <v>2</v>
      </c>
      <c r="AT9" s="46"/>
      <c r="AU9" s="149">
        <f t="shared" si="5"/>
        <v>0</v>
      </c>
      <c r="AV9" s="43"/>
      <c r="AW9" s="46"/>
      <c r="AX9" s="46"/>
      <c r="AY9" s="43">
        <f t="shared" si="0"/>
        <v>22</v>
      </c>
      <c r="AZ9" s="44">
        <f t="shared" si="1"/>
        <v>6</v>
      </c>
      <c r="BA9" s="51">
        <f t="shared" si="2"/>
        <v>0.27272727272727271</v>
      </c>
      <c r="BB9" s="60">
        <f t="shared" si="3"/>
        <v>3.0991735537190079E-3</v>
      </c>
      <c r="BC9" s="130"/>
      <c r="BD9" s="297"/>
      <c r="BE9" s="130" t="s">
        <v>126</v>
      </c>
      <c r="BF9" s="130" t="s">
        <v>127</v>
      </c>
      <c r="BG9" s="94"/>
      <c r="BH9" s="94"/>
      <c r="BI9" s="94"/>
      <c r="BJ9" s="94"/>
      <c r="BK9" s="94"/>
      <c r="BL9" s="94"/>
      <c r="BM9" s="94"/>
      <c r="BN9" s="94"/>
      <c r="BO9" s="130" t="s">
        <v>671</v>
      </c>
      <c r="BP9" s="129" t="s">
        <v>643</v>
      </c>
      <c r="BQ9" s="129" t="s">
        <v>437</v>
      </c>
      <c r="BR9" s="129" t="s">
        <v>437</v>
      </c>
      <c r="BS9" s="142">
        <f t="shared" si="4"/>
        <v>0.27272727272727271</v>
      </c>
      <c r="BT9" s="70">
        <f t="shared" si="4"/>
        <v>3.0991735537190079E-3</v>
      </c>
    </row>
    <row r="10" spans="1:72" s="132" customFormat="1" ht="113.25" customHeight="1" x14ac:dyDescent="0.25">
      <c r="B10" s="360"/>
      <c r="C10" s="150" t="s">
        <v>128</v>
      </c>
      <c r="D10" s="134" t="s">
        <v>644</v>
      </c>
      <c r="E10" s="134" t="s">
        <v>129</v>
      </c>
      <c r="F10" s="134" t="s">
        <v>130</v>
      </c>
      <c r="G10" s="134" t="s">
        <v>131</v>
      </c>
      <c r="H10" s="136" t="s">
        <v>100</v>
      </c>
      <c r="I10" s="151" t="s">
        <v>101</v>
      </c>
      <c r="J10" s="152" t="s">
        <v>132</v>
      </c>
      <c r="K10" s="139">
        <f>PTEP!$G$10/PTEP!$D$10</f>
        <v>1.1363636363636364E-2</v>
      </c>
      <c r="L10" s="43"/>
      <c r="M10" s="43"/>
      <c r="N10" s="45"/>
      <c r="O10" s="43"/>
      <c r="P10" s="43"/>
      <c r="Q10" s="45"/>
      <c r="R10" s="43"/>
      <c r="S10" s="43"/>
      <c r="T10" s="45"/>
      <c r="U10" s="43"/>
      <c r="V10" s="43"/>
      <c r="W10" s="43"/>
      <c r="X10" s="43">
        <v>1</v>
      </c>
      <c r="Y10" s="46"/>
      <c r="Z10" s="45">
        <f>Y10/X10</f>
        <v>0</v>
      </c>
      <c r="AA10" s="43">
        <v>1</v>
      </c>
      <c r="AB10" s="46"/>
      <c r="AC10" s="45">
        <f>AB10/AA10</f>
        <v>0</v>
      </c>
      <c r="AD10" s="43"/>
      <c r="AE10" s="46"/>
      <c r="AF10" s="46"/>
      <c r="AG10" s="43"/>
      <c r="AH10" s="46"/>
      <c r="AI10" s="46"/>
      <c r="AJ10" s="43"/>
      <c r="AK10" s="46"/>
      <c r="AL10" s="46"/>
      <c r="AM10" s="43"/>
      <c r="AN10" s="46"/>
      <c r="AO10" s="46"/>
      <c r="AP10" s="43"/>
      <c r="AQ10" s="46"/>
      <c r="AR10" s="149"/>
      <c r="AS10" s="43"/>
      <c r="AT10" s="46"/>
      <c r="AU10" s="140"/>
      <c r="AV10" s="43"/>
      <c r="AW10" s="46"/>
      <c r="AX10" s="46"/>
      <c r="AY10" s="43">
        <f>L10+O10+R10+U10+X10++AA10+AD10+AG10+AJ10+AM10+AP10+AS10+AV10</f>
        <v>2</v>
      </c>
      <c r="AZ10" s="44">
        <f t="shared" si="1"/>
        <v>0</v>
      </c>
      <c r="BA10" s="51">
        <f t="shared" si="2"/>
        <v>0</v>
      </c>
      <c r="BB10" s="60">
        <f t="shared" si="3"/>
        <v>0</v>
      </c>
      <c r="BC10" s="141"/>
      <c r="BD10" s="141" t="s">
        <v>111</v>
      </c>
      <c r="BE10" s="141"/>
      <c r="BF10" s="141" t="s">
        <v>112</v>
      </c>
      <c r="BG10" s="93"/>
      <c r="BH10" s="93"/>
      <c r="BI10" s="94"/>
      <c r="BJ10" s="94"/>
      <c r="BK10" s="93"/>
      <c r="BL10" s="93"/>
      <c r="BM10" s="153"/>
      <c r="BN10" s="93"/>
      <c r="BO10" s="130" t="s">
        <v>672</v>
      </c>
      <c r="BP10" s="74" t="s">
        <v>437</v>
      </c>
      <c r="BQ10" s="74" t="s">
        <v>437</v>
      </c>
      <c r="BR10" s="74" t="s">
        <v>437</v>
      </c>
      <c r="BS10" s="207">
        <f t="shared" si="4"/>
        <v>0</v>
      </c>
      <c r="BT10" s="143">
        <f t="shared" si="4"/>
        <v>0</v>
      </c>
    </row>
    <row r="11" spans="1:72" s="132" customFormat="1" ht="72" customHeight="1" x14ac:dyDescent="0.25">
      <c r="B11" s="154"/>
      <c r="C11" s="133" t="s">
        <v>133</v>
      </c>
      <c r="D11" s="134" t="s">
        <v>134</v>
      </c>
      <c r="E11" s="134" t="s">
        <v>135</v>
      </c>
      <c r="F11" s="134" t="s">
        <v>125</v>
      </c>
      <c r="G11" s="146"/>
      <c r="H11" s="136" t="s">
        <v>100</v>
      </c>
      <c r="I11" s="134" t="s">
        <v>136</v>
      </c>
      <c r="J11" s="138">
        <v>45657</v>
      </c>
      <c r="K11" s="139">
        <f>PTEP!$G$10/PTEP!$D$10</f>
        <v>1.1363636363636364E-2</v>
      </c>
      <c r="L11" s="43"/>
      <c r="M11" s="43"/>
      <c r="N11" s="45"/>
      <c r="O11" s="43"/>
      <c r="P11" s="43"/>
      <c r="Q11" s="45"/>
      <c r="R11" s="43"/>
      <c r="S11" s="43"/>
      <c r="T11" s="45"/>
      <c r="U11" s="43"/>
      <c r="V11" s="43"/>
      <c r="W11" s="43"/>
      <c r="X11" s="43"/>
      <c r="Y11" s="46"/>
      <c r="Z11" s="46"/>
      <c r="AA11" s="43"/>
      <c r="AB11" s="46"/>
      <c r="AC11" s="149"/>
      <c r="AD11" s="43"/>
      <c r="AE11" s="46"/>
      <c r="AF11" s="46"/>
      <c r="AG11" s="43"/>
      <c r="AH11" s="46"/>
      <c r="AI11" s="46"/>
      <c r="AJ11" s="43"/>
      <c r="AK11" s="46"/>
      <c r="AL11" s="46"/>
      <c r="AM11" s="43"/>
      <c r="AN11" s="46"/>
      <c r="AO11" s="46"/>
      <c r="AP11" s="43"/>
      <c r="AQ11" s="46"/>
      <c r="AR11" s="46"/>
      <c r="AS11" s="43">
        <v>1</v>
      </c>
      <c r="AT11" s="46"/>
      <c r="AU11" s="140">
        <f t="shared" si="5"/>
        <v>0</v>
      </c>
      <c r="AV11" s="43"/>
      <c r="AW11" s="46"/>
      <c r="AX11" s="46"/>
      <c r="AY11" s="43">
        <f t="shared" si="0"/>
        <v>1</v>
      </c>
      <c r="AZ11" s="44">
        <f t="shared" si="1"/>
        <v>0</v>
      </c>
      <c r="BA11" s="51">
        <f t="shared" si="2"/>
        <v>0</v>
      </c>
      <c r="BB11" s="60">
        <f t="shared" si="3"/>
        <v>0</v>
      </c>
      <c r="BC11" s="141"/>
      <c r="BD11" s="141" t="s">
        <v>111</v>
      </c>
      <c r="BE11" s="141" t="s">
        <v>137</v>
      </c>
      <c r="BF11" s="141" t="s">
        <v>112</v>
      </c>
      <c r="BG11" s="93"/>
      <c r="BH11" s="93"/>
      <c r="BI11" s="94"/>
      <c r="BJ11" s="94"/>
      <c r="BK11" s="93"/>
      <c r="BL11" s="93"/>
      <c r="BM11" s="93"/>
      <c r="BN11" s="93"/>
      <c r="BO11" s="130" t="s">
        <v>656</v>
      </c>
      <c r="BP11" s="74" t="s">
        <v>437</v>
      </c>
      <c r="BQ11" s="74" t="s">
        <v>437</v>
      </c>
      <c r="BR11" s="74" t="s">
        <v>437</v>
      </c>
      <c r="BS11" s="207">
        <f t="shared" si="4"/>
        <v>0</v>
      </c>
      <c r="BT11" s="143">
        <f t="shared" si="4"/>
        <v>0</v>
      </c>
    </row>
    <row r="12" spans="1:72" ht="268.5" customHeight="1" x14ac:dyDescent="0.25">
      <c r="B12" s="359" t="s">
        <v>138</v>
      </c>
      <c r="C12" s="147" t="s">
        <v>139</v>
      </c>
      <c r="D12" s="68" t="s">
        <v>140</v>
      </c>
      <c r="E12" s="68" t="s">
        <v>141</v>
      </c>
      <c r="F12" s="68" t="s">
        <v>125</v>
      </c>
      <c r="G12" s="65"/>
      <c r="H12" s="148" t="s">
        <v>100</v>
      </c>
      <c r="I12" s="68" t="s">
        <v>121</v>
      </c>
      <c r="J12" s="66">
        <v>45657</v>
      </c>
      <c r="K12" s="128">
        <f>PTEP!$G$10/PTEP!$D$10</f>
        <v>1.1363636363636364E-2</v>
      </c>
      <c r="L12" s="43"/>
      <c r="M12" s="43"/>
      <c r="N12" s="45"/>
      <c r="O12" s="43">
        <v>1</v>
      </c>
      <c r="P12" s="43">
        <v>1</v>
      </c>
      <c r="Q12" s="149">
        <f>P12/O12</f>
        <v>1</v>
      </c>
      <c r="R12" s="43">
        <v>1</v>
      </c>
      <c r="S12" s="43">
        <v>1</v>
      </c>
      <c r="T12" s="149">
        <f>S12/R12</f>
        <v>1</v>
      </c>
      <c r="U12" s="43">
        <v>1</v>
      </c>
      <c r="V12" s="43">
        <v>1</v>
      </c>
      <c r="W12" s="149">
        <f>V12/U12</f>
        <v>1</v>
      </c>
      <c r="X12" s="43">
        <v>1</v>
      </c>
      <c r="Y12" s="46"/>
      <c r="Z12" s="149">
        <f>Y12/X12</f>
        <v>0</v>
      </c>
      <c r="AA12" s="43">
        <v>1</v>
      </c>
      <c r="AB12" s="46"/>
      <c r="AC12" s="149">
        <f>AB12/AA12</f>
        <v>0</v>
      </c>
      <c r="AD12" s="43">
        <v>1</v>
      </c>
      <c r="AE12" s="46"/>
      <c r="AF12" s="149">
        <f>AE12/AD12</f>
        <v>0</v>
      </c>
      <c r="AG12" s="43">
        <v>1</v>
      </c>
      <c r="AH12" s="46"/>
      <c r="AI12" s="149">
        <f>AH12/AG12</f>
        <v>0</v>
      </c>
      <c r="AJ12" s="43">
        <v>1</v>
      </c>
      <c r="AK12" s="46"/>
      <c r="AL12" s="149">
        <f>AK12/AJ12</f>
        <v>0</v>
      </c>
      <c r="AM12" s="43">
        <v>1</v>
      </c>
      <c r="AN12" s="46"/>
      <c r="AO12" s="149">
        <f>AN12/AM12</f>
        <v>0</v>
      </c>
      <c r="AP12" s="43">
        <v>1</v>
      </c>
      <c r="AQ12" s="46"/>
      <c r="AR12" s="149">
        <f>AQ12/AP12</f>
        <v>0</v>
      </c>
      <c r="AS12" s="43">
        <v>1</v>
      </c>
      <c r="AT12" s="46"/>
      <c r="AU12" s="149">
        <f t="shared" si="5"/>
        <v>0</v>
      </c>
      <c r="AV12" s="43"/>
      <c r="AW12" s="46"/>
      <c r="AX12" s="46"/>
      <c r="AY12" s="43">
        <f t="shared" si="0"/>
        <v>11</v>
      </c>
      <c r="AZ12" s="44">
        <f t="shared" si="1"/>
        <v>3</v>
      </c>
      <c r="BA12" s="51">
        <f t="shared" si="2"/>
        <v>0.27272727272727271</v>
      </c>
      <c r="BB12" s="60">
        <f t="shared" si="3"/>
        <v>3.0991735537190079E-3</v>
      </c>
      <c r="BC12" s="130"/>
      <c r="BD12" s="130" t="s">
        <v>111</v>
      </c>
      <c r="BE12" s="130" t="s">
        <v>142</v>
      </c>
      <c r="BF12" s="130" t="s">
        <v>143</v>
      </c>
      <c r="BG12" s="94"/>
      <c r="BH12" s="94"/>
      <c r="BI12" s="94"/>
      <c r="BJ12" s="94"/>
      <c r="BK12" s="94"/>
      <c r="BL12" s="94"/>
      <c r="BM12" s="94"/>
      <c r="BN12" s="94"/>
      <c r="BO12" s="429" t="s">
        <v>726</v>
      </c>
      <c r="BP12" s="129" t="s">
        <v>643</v>
      </c>
      <c r="BQ12" s="129" t="s">
        <v>437</v>
      </c>
      <c r="BR12" s="129" t="s">
        <v>437</v>
      </c>
      <c r="BS12" s="142">
        <f t="shared" si="4"/>
        <v>0.27272727272727271</v>
      </c>
      <c r="BT12" s="70">
        <f t="shared" si="4"/>
        <v>3.0991735537190079E-3</v>
      </c>
    </row>
    <row r="13" spans="1:72" ht="318" customHeight="1" x14ac:dyDescent="0.25">
      <c r="B13" s="360"/>
      <c r="C13" s="147" t="s">
        <v>144</v>
      </c>
      <c r="D13" s="68" t="s">
        <v>145</v>
      </c>
      <c r="E13" s="68" t="s">
        <v>141</v>
      </c>
      <c r="F13" s="68" t="s">
        <v>125</v>
      </c>
      <c r="G13" s="65"/>
      <c r="H13" s="148" t="s">
        <v>100</v>
      </c>
      <c r="I13" s="68" t="s">
        <v>121</v>
      </c>
      <c r="J13" s="66">
        <v>45657</v>
      </c>
      <c r="K13" s="128">
        <f>PTEP!$G$10/PTEP!$D$10</f>
        <v>1.1363636363636364E-2</v>
      </c>
      <c r="L13" s="43"/>
      <c r="M13" s="43"/>
      <c r="N13" s="45"/>
      <c r="O13" s="43">
        <v>1</v>
      </c>
      <c r="P13" s="43">
        <v>1</v>
      </c>
      <c r="Q13" s="149">
        <f>P13/O13</f>
        <v>1</v>
      </c>
      <c r="R13" s="43">
        <v>1</v>
      </c>
      <c r="S13" s="43">
        <v>1</v>
      </c>
      <c r="T13" s="149">
        <f>S13/R13</f>
        <v>1</v>
      </c>
      <c r="U13" s="43">
        <v>1</v>
      </c>
      <c r="V13" s="43">
        <v>1</v>
      </c>
      <c r="W13" s="149">
        <f>V13/U13</f>
        <v>1</v>
      </c>
      <c r="X13" s="43">
        <v>1</v>
      </c>
      <c r="Y13" s="46"/>
      <c r="Z13" s="149">
        <f>Y13/X13</f>
        <v>0</v>
      </c>
      <c r="AA13" s="43">
        <v>1</v>
      </c>
      <c r="AB13" s="46"/>
      <c r="AC13" s="149">
        <f>AB13/AA13</f>
        <v>0</v>
      </c>
      <c r="AD13" s="43">
        <v>1</v>
      </c>
      <c r="AE13" s="46"/>
      <c r="AF13" s="149">
        <f>AE13/AD13</f>
        <v>0</v>
      </c>
      <c r="AG13" s="43">
        <v>1</v>
      </c>
      <c r="AH13" s="46"/>
      <c r="AI13" s="149">
        <f>AH13/AG13</f>
        <v>0</v>
      </c>
      <c r="AJ13" s="43">
        <v>1</v>
      </c>
      <c r="AK13" s="46"/>
      <c r="AL13" s="149">
        <f>AK13/AJ13</f>
        <v>0</v>
      </c>
      <c r="AM13" s="43">
        <v>1</v>
      </c>
      <c r="AN13" s="46"/>
      <c r="AO13" s="149">
        <f>AN13/AM13</f>
        <v>0</v>
      </c>
      <c r="AP13" s="43">
        <v>1</v>
      </c>
      <c r="AQ13" s="46"/>
      <c r="AR13" s="149">
        <f>AQ13/AP13</f>
        <v>0</v>
      </c>
      <c r="AS13" s="43">
        <v>1</v>
      </c>
      <c r="AT13" s="43"/>
      <c r="AU13" s="149">
        <f t="shared" si="5"/>
        <v>0</v>
      </c>
      <c r="AV13" s="43"/>
      <c r="AW13" s="46"/>
      <c r="AX13" s="46"/>
      <c r="AY13" s="43">
        <f t="shared" si="0"/>
        <v>11</v>
      </c>
      <c r="AZ13" s="44">
        <f t="shared" si="1"/>
        <v>3</v>
      </c>
      <c r="BA13" s="51">
        <f t="shared" si="2"/>
        <v>0.27272727272727271</v>
      </c>
      <c r="BB13" s="60">
        <f t="shared" si="3"/>
        <v>3.0991735537190079E-3</v>
      </c>
      <c r="BC13" s="130"/>
      <c r="BD13" s="130" t="s">
        <v>111</v>
      </c>
      <c r="BE13" s="130" t="s">
        <v>146</v>
      </c>
      <c r="BF13" s="130" t="s">
        <v>147</v>
      </c>
      <c r="BG13" s="94"/>
      <c r="BH13" s="94"/>
      <c r="BI13" s="94"/>
      <c r="BJ13" s="94"/>
      <c r="BK13" s="94"/>
      <c r="BL13" s="94"/>
      <c r="BM13" s="155"/>
      <c r="BN13" s="94"/>
      <c r="BO13" s="429" t="s">
        <v>714</v>
      </c>
      <c r="BP13" s="129" t="s">
        <v>643</v>
      </c>
      <c r="BQ13" s="129" t="s">
        <v>437</v>
      </c>
      <c r="BR13" s="129" t="s">
        <v>437</v>
      </c>
      <c r="BS13" s="142">
        <f t="shared" si="4"/>
        <v>0.27272727272727271</v>
      </c>
      <c r="BT13" s="70">
        <f t="shared" si="4"/>
        <v>3.0991735537190079E-3</v>
      </c>
    </row>
    <row r="14" spans="1:72" ht="194.25" customHeight="1" x14ac:dyDescent="0.25">
      <c r="B14" s="360"/>
      <c r="C14" s="147" t="s">
        <v>148</v>
      </c>
      <c r="D14" s="68" t="s">
        <v>149</v>
      </c>
      <c r="E14" s="68" t="s">
        <v>150</v>
      </c>
      <c r="F14" s="68" t="s">
        <v>125</v>
      </c>
      <c r="G14" s="68"/>
      <c r="H14" s="148" t="s">
        <v>100</v>
      </c>
      <c r="I14" s="68" t="s">
        <v>121</v>
      </c>
      <c r="J14" s="156" t="s">
        <v>151</v>
      </c>
      <c r="K14" s="128">
        <f>PTEP!$G$10/PTEP!$D$10</f>
        <v>1.1363636363636364E-2</v>
      </c>
      <c r="L14" s="43"/>
      <c r="M14" s="43"/>
      <c r="N14" s="45"/>
      <c r="O14" s="43"/>
      <c r="P14" s="43"/>
      <c r="Q14" s="45"/>
      <c r="R14" s="43"/>
      <c r="S14" s="43"/>
      <c r="T14" s="45"/>
      <c r="U14" s="43">
        <v>1</v>
      </c>
      <c r="V14" s="43">
        <v>1</v>
      </c>
      <c r="W14" s="149">
        <f>V14/U14</f>
        <v>1</v>
      </c>
      <c r="X14" s="43"/>
      <c r="Y14" s="46"/>
      <c r="Z14" s="149"/>
      <c r="AA14" s="43"/>
      <c r="AB14" s="46"/>
      <c r="AC14" s="149"/>
      <c r="AD14" s="43">
        <v>1</v>
      </c>
      <c r="AE14" s="46"/>
      <c r="AF14" s="149">
        <f>AE14/AD14</f>
        <v>0</v>
      </c>
      <c r="AG14" s="43"/>
      <c r="AH14" s="46"/>
      <c r="AI14" s="149"/>
      <c r="AJ14" s="43"/>
      <c r="AK14" s="46"/>
      <c r="AL14" s="46"/>
      <c r="AM14" s="43">
        <v>1</v>
      </c>
      <c r="AN14" s="46"/>
      <c r="AO14" s="149">
        <f>AN14/AM14</f>
        <v>0</v>
      </c>
      <c r="AP14" s="43"/>
      <c r="AQ14" s="46"/>
      <c r="AR14" s="46"/>
      <c r="AS14" s="43"/>
      <c r="AT14" s="46"/>
      <c r="AU14" s="149"/>
      <c r="AV14" s="43"/>
      <c r="AW14" s="46"/>
      <c r="AX14" s="46"/>
      <c r="AY14" s="43">
        <f t="shared" si="0"/>
        <v>3</v>
      </c>
      <c r="AZ14" s="44">
        <f t="shared" si="1"/>
        <v>1</v>
      </c>
      <c r="BA14" s="51">
        <f t="shared" si="2"/>
        <v>0.33333333333333331</v>
      </c>
      <c r="BB14" s="60">
        <f t="shared" si="3"/>
        <v>3.787878787878788E-3</v>
      </c>
      <c r="BC14" s="130"/>
      <c r="BD14" s="130" t="s">
        <v>111</v>
      </c>
      <c r="BE14" s="130" t="s">
        <v>152</v>
      </c>
      <c r="BF14" s="130" t="s">
        <v>153</v>
      </c>
      <c r="BG14" s="94"/>
      <c r="BH14" s="94"/>
      <c r="BI14" s="94"/>
      <c r="BJ14" s="94"/>
      <c r="BK14" s="94"/>
      <c r="BL14" s="94"/>
      <c r="BM14" s="94"/>
      <c r="BN14" s="94"/>
      <c r="BO14" s="130" t="s">
        <v>673</v>
      </c>
      <c r="BP14" s="129" t="s">
        <v>643</v>
      </c>
      <c r="BQ14" s="129" t="s">
        <v>437</v>
      </c>
      <c r="BR14" s="129" t="s">
        <v>437</v>
      </c>
      <c r="BS14" s="142">
        <f t="shared" si="4"/>
        <v>0.33333333333333331</v>
      </c>
      <c r="BT14" s="70">
        <f t="shared" si="4"/>
        <v>3.787878787878788E-3</v>
      </c>
    </row>
    <row r="15" spans="1:72" s="132" customFormat="1" ht="216.6" customHeight="1" x14ac:dyDescent="0.25">
      <c r="B15" s="360"/>
      <c r="C15" s="133" t="s">
        <v>154</v>
      </c>
      <c r="D15" s="158" t="s">
        <v>155</v>
      </c>
      <c r="E15" s="158" t="s">
        <v>156</v>
      </c>
      <c r="F15" s="158" t="s">
        <v>157</v>
      </c>
      <c r="G15" s="158"/>
      <c r="H15" s="176" t="s">
        <v>100</v>
      </c>
      <c r="I15" s="158" t="s">
        <v>158</v>
      </c>
      <c r="J15" s="159" t="s">
        <v>159</v>
      </c>
      <c r="K15" s="139">
        <f>PTEP!$G$10/PTEP!$D$10</f>
        <v>1.1363636363636364E-2</v>
      </c>
      <c r="L15" s="43"/>
      <c r="M15" s="43"/>
      <c r="N15" s="45"/>
      <c r="O15" s="43"/>
      <c r="P15" s="43"/>
      <c r="Q15" s="45"/>
      <c r="R15" s="43"/>
      <c r="S15" s="43"/>
      <c r="T15" s="45"/>
      <c r="U15" s="43">
        <v>1</v>
      </c>
      <c r="V15" s="43">
        <v>1</v>
      </c>
      <c r="W15" s="149">
        <f>V15/U15</f>
        <v>1</v>
      </c>
      <c r="X15" s="43"/>
      <c r="Y15" s="46"/>
      <c r="Z15" s="149"/>
      <c r="AA15" s="43"/>
      <c r="AB15" s="46"/>
      <c r="AC15" s="149"/>
      <c r="AD15" s="43">
        <v>1</v>
      </c>
      <c r="AE15" s="46"/>
      <c r="AF15" s="149">
        <f t="shared" ref="AF15:AF23" si="6">AE15/AD15</f>
        <v>0</v>
      </c>
      <c r="AG15" s="43"/>
      <c r="AH15" s="46"/>
      <c r="AI15" s="149"/>
      <c r="AJ15" s="43"/>
      <c r="AK15" s="46"/>
      <c r="AL15" s="46"/>
      <c r="AM15" s="161"/>
      <c r="AN15" s="161"/>
      <c r="AO15" s="161"/>
      <c r="AP15" s="43">
        <v>1</v>
      </c>
      <c r="AQ15" s="46"/>
      <c r="AR15" s="149">
        <f>AQ15/AP15</f>
        <v>0</v>
      </c>
      <c r="AS15" s="43"/>
      <c r="AT15" s="46"/>
      <c r="AU15" s="149"/>
      <c r="AV15" s="43"/>
      <c r="AW15" s="46"/>
      <c r="AX15" s="46"/>
      <c r="AY15" s="43">
        <f>L15+O15+R15+U15+X15++AA15+AD15+AG15+AJ15+AP15+AM15+AS15+AV15</f>
        <v>3</v>
      </c>
      <c r="AZ15" s="44">
        <f>M15+P15+S15+V15+Y15+AB15+AE15+AH15+AK15+AQ15+AO15+AT15+AW15</f>
        <v>1</v>
      </c>
      <c r="BA15" s="51">
        <f t="shared" ref="BA15:BA25" si="7">AZ15/AY15</f>
        <v>0.33333333333333331</v>
      </c>
      <c r="BB15" s="60">
        <f t="shared" si="3"/>
        <v>3.787878787878788E-3</v>
      </c>
      <c r="BC15" s="299"/>
      <c r="BD15" s="130" t="s">
        <v>111</v>
      </c>
      <c r="BE15" s="130" t="s">
        <v>160</v>
      </c>
      <c r="BF15" s="130" t="s">
        <v>161</v>
      </c>
      <c r="BG15" s="43"/>
      <c r="BH15" s="43"/>
      <c r="BI15" s="43"/>
      <c r="BJ15" s="43"/>
      <c r="BK15" s="43"/>
      <c r="BL15" s="43"/>
      <c r="BM15" s="43"/>
      <c r="BN15" s="43"/>
      <c r="BO15" s="130" t="s">
        <v>715</v>
      </c>
      <c r="BP15" s="129" t="s">
        <v>645</v>
      </c>
      <c r="BQ15" s="129" t="s">
        <v>437</v>
      </c>
      <c r="BR15" s="129" t="s">
        <v>437</v>
      </c>
      <c r="BS15" s="142">
        <f t="shared" ref="BS15" si="8">BA15</f>
        <v>0.33333333333333331</v>
      </c>
      <c r="BT15" s="143">
        <f t="shared" ref="BT15" si="9">BB15</f>
        <v>3.787878787878788E-3</v>
      </c>
    </row>
    <row r="16" spans="1:72" s="132" customFormat="1" ht="92.25" customHeight="1" x14ac:dyDescent="0.25">
      <c r="B16" s="360"/>
      <c r="C16" s="133" t="s">
        <v>162</v>
      </c>
      <c r="D16" s="158" t="s">
        <v>163</v>
      </c>
      <c r="E16" s="158" t="s">
        <v>164</v>
      </c>
      <c r="F16" s="158" t="s">
        <v>157</v>
      </c>
      <c r="G16" s="158"/>
      <c r="H16" s="171" t="s">
        <v>100</v>
      </c>
      <c r="I16" s="158" t="s">
        <v>165</v>
      </c>
      <c r="J16" s="159">
        <v>45504</v>
      </c>
      <c r="K16" s="139">
        <f>PTEP!$G$10/PTEP!$D$10</f>
        <v>1.1363636363636364E-2</v>
      </c>
      <c r="L16" s="161"/>
      <c r="M16" s="161"/>
      <c r="N16" s="161"/>
      <c r="O16" s="161"/>
      <c r="P16" s="161"/>
      <c r="Q16" s="161"/>
      <c r="R16" s="161"/>
      <c r="S16" s="161"/>
      <c r="T16" s="45"/>
      <c r="U16" s="161"/>
      <c r="V16" s="161"/>
      <c r="W16" s="161"/>
      <c r="X16" s="161"/>
      <c r="Y16" s="161"/>
      <c r="Z16" s="161"/>
      <c r="AA16" s="161"/>
      <c r="AB16" s="161"/>
      <c r="AC16" s="161"/>
      <c r="AD16" s="43">
        <v>1</v>
      </c>
      <c r="AE16" s="161"/>
      <c r="AF16" s="149">
        <f t="shared" si="6"/>
        <v>0</v>
      </c>
      <c r="AG16" s="161"/>
      <c r="AH16" s="161"/>
      <c r="AI16" s="161"/>
      <c r="AJ16" s="161"/>
      <c r="AK16" s="161"/>
      <c r="AL16" s="161"/>
      <c r="AM16" s="161"/>
      <c r="AN16" s="161"/>
      <c r="AO16" s="161"/>
      <c r="AP16" s="43">
        <v>1</v>
      </c>
      <c r="AQ16" s="161"/>
      <c r="AR16" s="149">
        <f t="shared" ref="AR16" si="10">AQ16/AP16</f>
        <v>0</v>
      </c>
      <c r="AS16" s="161"/>
      <c r="AT16" s="161"/>
      <c r="AU16" s="140"/>
      <c r="AV16" s="161"/>
      <c r="AW16" s="161"/>
      <c r="AX16" s="161"/>
      <c r="AY16" s="43">
        <f t="shared" ref="AY16:AY25" si="11">L16+O16+R16+U16+X16++AA16+AD16+AG16+AJ16+AM16+AP16+AS16+AV16</f>
        <v>2</v>
      </c>
      <c r="AZ16" s="44">
        <f t="shared" ref="AZ16:AZ25" si="12">M16+P16+S16+V16+Y16+AB16+AE16+AH16+AK16+AN16+AQ16+AT16+AW16</f>
        <v>0</v>
      </c>
      <c r="BA16" s="51">
        <f t="shared" si="7"/>
        <v>0</v>
      </c>
      <c r="BB16" s="60">
        <f t="shared" si="3"/>
        <v>0</v>
      </c>
      <c r="BC16" s="299"/>
      <c r="BD16" s="141" t="s">
        <v>111</v>
      </c>
      <c r="BE16" s="299"/>
      <c r="BF16" s="141" t="s">
        <v>112</v>
      </c>
      <c r="BG16" s="43"/>
      <c r="BH16" s="43"/>
      <c r="BI16" s="43"/>
      <c r="BJ16" s="43"/>
      <c r="BK16" s="43"/>
      <c r="BL16" s="43"/>
      <c r="BM16" s="43"/>
      <c r="BN16" s="43"/>
      <c r="BO16" s="130" t="s">
        <v>709</v>
      </c>
      <c r="BP16" s="74" t="s">
        <v>437</v>
      </c>
      <c r="BQ16" s="74" t="s">
        <v>437</v>
      </c>
      <c r="BR16" s="74" t="s">
        <v>437</v>
      </c>
      <c r="BS16" s="207">
        <f t="shared" ref="BS16" si="13">BA16</f>
        <v>0</v>
      </c>
      <c r="BT16" s="143">
        <f t="shared" ref="BT16" si="14">BB16</f>
        <v>0</v>
      </c>
    </row>
    <row r="17" spans="2:72" s="132" customFormat="1" ht="127.5" x14ac:dyDescent="0.25">
      <c r="B17" s="359" t="s">
        <v>166</v>
      </c>
      <c r="C17" s="133" t="s">
        <v>167</v>
      </c>
      <c r="D17" s="158" t="s">
        <v>168</v>
      </c>
      <c r="E17" s="158" t="s">
        <v>169</v>
      </c>
      <c r="F17" s="158" t="s">
        <v>170</v>
      </c>
      <c r="G17" s="170"/>
      <c r="H17" s="171" t="s">
        <v>100</v>
      </c>
      <c r="I17" s="158" t="s">
        <v>136</v>
      </c>
      <c r="J17" s="170">
        <v>45657</v>
      </c>
      <c r="K17" s="139">
        <f>PTEP!$G$10/PTEP!$D$10</f>
        <v>1.1363636363636364E-2</v>
      </c>
      <c r="L17" s="177"/>
      <c r="M17" s="178"/>
      <c r="N17" s="179"/>
      <c r="O17" s="178"/>
      <c r="P17" s="178"/>
      <c r="Q17" s="179"/>
      <c r="R17" s="178"/>
      <c r="S17" s="180"/>
      <c r="T17" s="179"/>
      <c r="U17" s="179"/>
      <c r="V17" s="179"/>
      <c r="W17" s="179"/>
      <c r="X17" s="179"/>
      <c r="Y17" s="179"/>
      <c r="Z17" s="179"/>
      <c r="AA17" s="178"/>
      <c r="AB17" s="179"/>
      <c r="AC17" s="179"/>
      <c r="AD17" s="179"/>
      <c r="AE17" s="179"/>
      <c r="AF17" s="179"/>
      <c r="AG17" s="179"/>
      <c r="AH17" s="179"/>
      <c r="AI17" s="179"/>
      <c r="AJ17" s="178"/>
      <c r="AK17" s="179"/>
      <c r="AL17" s="179"/>
      <c r="AM17" s="179"/>
      <c r="AN17" s="179"/>
      <c r="AO17" s="179"/>
      <c r="AP17" s="179"/>
      <c r="AQ17" s="179"/>
      <c r="AR17" s="179"/>
      <c r="AS17" s="43">
        <v>1</v>
      </c>
      <c r="AT17" s="161"/>
      <c r="AU17" s="149">
        <f t="shared" ref="AU17:AU20" si="15">AT17/AS17</f>
        <v>0</v>
      </c>
      <c r="AV17" s="179"/>
      <c r="AW17" s="179"/>
      <c r="AX17" s="179"/>
      <c r="AY17" s="43">
        <f t="shared" si="11"/>
        <v>1</v>
      </c>
      <c r="AZ17" s="47">
        <f>M17+P17+S17+V17+Y17+AB17+AE17+AH17+AK17+AN17+AQ17+AT17+AW17</f>
        <v>0</v>
      </c>
      <c r="BA17" s="51">
        <f t="shared" si="7"/>
        <v>0</v>
      </c>
      <c r="BB17" s="60">
        <f t="shared" si="3"/>
        <v>0</v>
      </c>
      <c r="BC17" s="141"/>
      <c r="BD17" s="141" t="s">
        <v>111</v>
      </c>
      <c r="BE17" s="141" t="s">
        <v>171</v>
      </c>
      <c r="BF17" s="141" t="s">
        <v>172</v>
      </c>
      <c r="BG17" s="43"/>
      <c r="BH17" s="43"/>
      <c r="BI17" s="43"/>
      <c r="BJ17" s="43"/>
      <c r="BK17" s="43"/>
      <c r="BL17" s="43"/>
      <c r="BM17" s="43"/>
      <c r="BN17" s="43"/>
      <c r="BO17" s="130" t="s">
        <v>656</v>
      </c>
      <c r="BP17" s="74" t="s">
        <v>437</v>
      </c>
      <c r="BQ17" s="74" t="s">
        <v>437</v>
      </c>
      <c r="BR17" s="74" t="s">
        <v>437</v>
      </c>
      <c r="BS17" s="207">
        <f t="shared" ref="BS17" si="16">BA17</f>
        <v>0</v>
      </c>
      <c r="BT17" s="143">
        <f t="shared" ref="BT17" si="17">BB17</f>
        <v>0</v>
      </c>
    </row>
    <row r="18" spans="2:72" s="132" customFormat="1" ht="51" x14ac:dyDescent="0.25">
      <c r="B18" s="360"/>
      <c r="C18" s="133" t="s">
        <v>173</v>
      </c>
      <c r="D18" s="158" t="s">
        <v>174</v>
      </c>
      <c r="E18" s="158" t="s">
        <v>175</v>
      </c>
      <c r="F18" s="158" t="s">
        <v>170</v>
      </c>
      <c r="G18" s="170"/>
      <c r="H18" s="171" t="s">
        <v>100</v>
      </c>
      <c r="I18" s="158" t="s">
        <v>136</v>
      </c>
      <c r="J18" s="170">
        <v>45657</v>
      </c>
      <c r="K18" s="139">
        <f>PTEP!$G$10/PTEP!$D$10</f>
        <v>1.1363636363636364E-2</v>
      </c>
      <c r="L18" s="172"/>
      <c r="M18" s="173"/>
      <c r="N18" s="174"/>
      <c r="O18" s="173"/>
      <c r="P18" s="173"/>
      <c r="Q18" s="174"/>
      <c r="R18" s="173"/>
      <c r="S18" s="175"/>
      <c r="T18" s="174"/>
      <c r="U18" s="174"/>
      <c r="V18" s="174"/>
      <c r="W18" s="174"/>
      <c r="X18" s="174"/>
      <c r="Y18" s="174"/>
      <c r="Z18" s="174"/>
      <c r="AA18" s="173"/>
      <c r="AB18" s="174"/>
      <c r="AC18" s="174"/>
      <c r="AD18" s="174"/>
      <c r="AE18" s="174"/>
      <c r="AF18" s="174"/>
      <c r="AG18" s="174"/>
      <c r="AH18" s="174"/>
      <c r="AI18" s="174"/>
      <c r="AJ18" s="173"/>
      <c r="AK18" s="174"/>
      <c r="AL18" s="174"/>
      <c r="AM18" s="174"/>
      <c r="AN18" s="174"/>
      <c r="AO18" s="174"/>
      <c r="AP18" s="174"/>
      <c r="AQ18" s="174"/>
      <c r="AR18" s="174"/>
      <c r="AS18" s="43">
        <v>1</v>
      </c>
      <c r="AT18" s="161"/>
      <c r="AU18" s="149">
        <f t="shared" si="15"/>
        <v>0</v>
      </c>
      <c r="AV18" s="174"/>
      <c r="AW18" s="174"/>
      <c r="AX18" s="174"/>
      <c r="AY18" s="43">
        <f t="shared" si="11"/>
        <v>1</v>
      </c>
      <c r="AZ18" s="47">
        <f t="shared" si="12"/>
        <v>0</v>
      </c>
      <c r="BA18" s="51">
        <f t="shared" si="7"/>
        <v>0</v>
      </c>
      <c r="BB18" s="60">
        <f t="shared" si="3"/>
        <v>0</v>
      </c>
      <c r="BC18" s="300"/>
      <c r="BD18" s="141" t="s">
        <v>111</v>
      </c>
      <c r="BE18" s="300" t="s">
        <v>176</v>
      </c>
      <c r="BF18" s="141" t="s">
        <v>177</v>
      </c>
      <c r="BG18" s="43"/>
      <c r="BH18" s="43"/>
      <c r="BI18" s="43"/>
      <c r="BJ18" s="43"/>
      <c r="BK18" s="43"/>
      <c r="BL18" s="43"/>
      <c r="BM18" s="43"/>
      <c r="BN18" s="43"/>
      <c r="BO18" s="130" t="s">
        <v>656</v>
      </c>
      <c r="BP18" s="74" t="s">
        <v>437</v>
      </c>
      <c r="BQ18" s="74" t="s">
        <v>437</v>
      </c>
      <c r="BR18" s="74" t="s">
        <v>437</v>
      </c>
      <c r="BS18" s="207">
        <f t="shared" ref="BS18" si="18">BA18</f>
        <v>0</v>
      </c>
      <c r="BT18" s="143">
        <f t="shared" ref="BT18" si="19">BB18</f>
        <v>0</v>
      </c>
    </row>
    <row r="19" spans="2:72" s="132" customFormat="1" ht="71.25" x14ac:dyDescent="0.25">
      <c r="B19" s="360"/>
      <c r="C19" s="133" t="s">
        <v>178</v>
      </c>
      <c r="D19" s="158" t="s">
        <v>179</v>
      </c>
      <c r="E19" s="158" t="s">
        <v>180</v>
      </c>
      <c r="F19" s="158" t="s">
        <v>170</v>
      </c>
      <c r="G19" s="170"/>
      <c r="H19" s="171" t="s">
        <v>100</v>
      </c>
      <c r="I19" s="158" t="s">
        <v>181</v>
      </c>
      <c r="J19" s="159" t="s">
        <v>117</v>
      </c>
      <c r="K19" s="139">
        <f>PTEP!$G$10/PTEP!$D$10</f>
        <v>1.1363636363636364E-2</v>
      </c>
      <c r="L19" s="172"/>
      <c r="M19" s="173"/>
      <c r="N19" s="174"/>
      <c r="O19" s="173"/>
      <c r="P19" s="173"/>
      <c r="Q19" s="174"/>
      <c r="R19" s="173"/>
      <c r="S19" s="175"/>
      <c r="T19" s="174"/>
      <c r="U19" s="174"/>
      <c r="V19" s="174"/>
      <c r="W19" s="174"/>
      <c r="X19" s="174"/>
      <c r="Y19" s="174"/>
      <c r="Z19" s="174"/>
      <c r="AA19" s="43">
        <v>1</v>
      </c>
      <c r="AB19" s="161"/>
      <c r="AC19" s="149">
        <f t="shared" ref="AC19" si="20">AB19/AA19</f>
        <v>0</v>
      </c>
      <c r="AD19" s="174"/>
      <c r="AE19" s="174"/>
      <c r="AF19" s="174"/>
      <c r="AG19" s="174"/>
      <c r="AH19" s="174"/>
      <c r="AI19" s="174"/>
      <c r="AJ19" s="173"/>
      <c r="AK19" s="174"/>
      <c r="AL19" s="174"/>
      <c r="AM19" s="174"/>
      <c r="AN19" s="174"/>
      <c r="AO19" s="174"/>
      <c r="AP19" s="174"/>
      <c r="AQ19" s="174"/>
      <c r="AR19" s="174"/>
      <c r="AS19" s="43">
        <v>1</v>
      </c>
      <c r="AT19" s="161"/>
      <c r="AU19" s="149">
        <f t="shared" si="15"/>
        <v>0</v>
      </c>
      <c r="AV19" s="174"/>
      <c r="AW19" s="174"/>
      <c r="AX19" s="174"/>
      <c r="AY19" s="43">
        <f t="shared" si="11"/>
        <v>2</v>
      </c>
      <c r="AZ19" s="47">
        <f t="shared" si="12"/>
        <v>0</v>
      </c>
      <c r="BA19" s="51">
        <f t="shared" si="7"/>
        <v>0</v>
      </c>
      <c r="BB19" s="60">
        <f t="shared" si="3"/>
        <v>0</v>
      </c>
      <c r="BC19" s="300"/>
      <c r="BD19" s="141" t="s">
        <v>111</v>
      </c>
      <c r="BE19" s="300" t="s">
        <v>182</v>
      </c>
      <c r="BF19" s="141" t="s">
        <v>112</v>
      </c>
      <c r="BG19" s="43"/>
      <c r="BH19" s="43"/>
      <c r="BI19" s="43"/>
      <c r="BJ19" s="43"/>
      <c r="BK19" s="43"/>
      <c r="BL19" s="43"/>
      <c r="BM19" s="43"/>
      <c r="BN19" s="43"/>
      <c r="BO19" s="130" t="s">
        <v>658</v>
      </c>
      <c r="BP19" s="74" t="s">
        <v>437</v>
      </c>
      <c r="BQ19" s="74" t="s">
        <v>437</v>
      </c>
      <c r="BR19" s="74" t="s">
        <v>437</v>
      </c>
      <c r="BS19" s="207">
        <f t="shared" ref="BS19" si="21">BA19</f>
        <v>0</v>
      </c>
      <c r="BT19" s="143">
        <f t="shared" ref="BT19" si="22">BB19</f>
        <v>0</v>
      </c>
    </row>
    <row r="20" spans="2:72" ht="264.75" customHeight="1" x14ac:dyDescent="0.25">
      <c r="B20" s="361"/>
      <c r="C20" s="147" t="s">
        <v>183</v>
      </c>
      <c r="D20" s="68" t="s">
        <v>184</v>
      </c>
      <c r="E20" s="68" t="s">
        <v>185</v>
      </c>
      <c r="F20" s="68" t="s">
        <v>170</v>
      </c>
      <c r="G20" s="66"/>
      <c r="H20" s="148" t="s">
        <v>100</v>
      </c>
      <c r="I20" s="68" t="s">
        <v>186</v>
      </c>
      <c r="J20" s="156" t="s">
        <v>187</v>
      </c>
      <c r="K20" s="128">
        <f>PTEP!$G$10/PTEP!$D$10</f>
        <v>1.1363636363636364E-2</v>
      </c>
      <c r="L20" s="167"/>
      <c r="M20" s="168"/>
      <c r="N20" s="169"/>
      <c r="O20" s="168"/>
      <c r="P20" s="168"/>
      <c r="Q20" s="169"/>
      <c r="R20" s="168"/>
      <c r="S20" s="168"/>
      <c r="T20" s="169" t="s">
        <v>188</v>
      </c>
      <c r="U20" s="43">
        <v>1</v>
      </c>
      <c r="V20" s="65"/>
      <c r="W20" s="149">
        <f t="shared" ref="W20" si="23">V20/U20</f>
        <v>0</v>
      </c>
      <c r="X20" s="169"/>
      <c r="Y20" s="169"/>
      <c r="Z20" s="169"/>
      <c r="AA20" s="43"/>
      <c r="AB20" s="65"/>
      <c r="AC20" s="149"/>
      <c r="AD20" s="169"/>
      <c r="AE20" s="169"/>
      <c r="AF20" s="169"/>
      <c r="AG20" s="169"/>
      <c r="AH20" s="169"/>
      <c r="AI20" s="169"/>
      <c r="AJ20" s="43">
        <v>1</v>
      </c>
      <c r="AK20" s="65"/>
      <c r="AL20" s="149">
        <f t="shared" ref="AL20" si="24">AK20/AJ20</f>
        <v>0</v>
      </c>
      <c r="AM20" s="169"/>
      <c r="AN20" s="169"/>
      <c r="AO20" s="169"/>
      <c r="AP20" s="169"/>
      <c r="AQ20" s="169"/>
      <c r="AR20" s="169"/>
      <c r="AS20" s="43">
        <v>1</v>
      </c>
      <c r="AT20" s="65"/>
      <c r="AU20" s="149">
        <f t="shared" si="15"/>
        <v>0</v>
      </c>
      <c r="AV20" s="169"/>
      <c r="AW20" s="169"/>
      <c r="AX20" s="169"/>
      <c r="AY20" s="43">
        <f t="shared" si="11"/>
        <v>3</v>
      </c>
      <c r="AZ20" s="47">
        <f t="shared" si="12"/>
        <v>0</v>
      </c>
      <c r="BA20" s="51">
        <f t="shared" si="7"/>
        <v>0</v>
      </c>
      <c r="BB20" s="60">
        <f t="shared" si="3"/>
        <v>0</v>
      </c>
      <c r="BC20" s="301"/>
      <c r="BD20" s="130" t="s">
        <v>111</v>
      </c>
      <c r="BE20" s="301" t="s">
        <v>189</v>
      </c>
      <c r="BF20" s="298" t="s">
        <v>190</v>
      </c>
      <c r="BG20" s="40"/>
      <c r="BH20" s="40"/>
      <c r="BI20" s="40"/>
      <c r="BJ20" s="40"/>
      <c r="BK20" s="40"/>
      <c r="BL20" s="40"/>
      <c r="BM20" s="40"/>
      <c r="BN20" s="40"/>
      <c r="BO20" s="130" t="s">
        <v>710</v>
      </c>
      <c r="BP20" s="129" t="s">
        <v>645</v>
      </c>
      <c r="BQ20" s="129" t="s">
        <v>437</v>
      </c>
      <c r="BR20" s="129" t="s">
        <v>437</v>
      </c>
      <c r="BS20" s="207">
        <f t="shared" ref="BS20" si="25">BA20</f>
        <v>0</v>
      </c>
      <c r="BT20" s="70">
        <f t="shared" ref="BT20" si="26">BB20</f>
        <v>0</v>
      </c>
    </row>
    <row r="21" spans="2:72" ht="169.5" customHeight="1" x14ac:dyDescent="0.25">
      <c r="B21" s="359" t="s">
        <v>191</v>
      </c>
      <c r="C21" s="147" t="s">
        <v>192</v>
      </c>
      <c r="D21" s="68" t="s">
        <v>193</v>
      </c>
      <c r="E21" s="68" t="s">
        <v>194</v>
      </c>
      <c r="F21" s="68" t="s">
        <v>195</v>
      </c>
      <c r="G21" s="68"/>
      <c r="H21" s="148" t="s">
        <v>100</v>
      </c>
      <c r="I21" s="68" t="s">
        <v>196</v>
      </c>
      <c r="J21" s="156" t="s">
        <v>197</v>
      </c>
      <c r="K21" s="128">
        <f>PTEP!$G$10/PTEP!$D$10</f>
        <v>1.1363636363636364E-2</v>
      </c>
      <c r="L21" s="65"/>
      <c r="M21" s="65"/>
      <c r="N21" s="65"/>
      <c r="O21" s="65"/>
      <c r="P21" s="65"/>
      <c r="Q21" s="65"/>
      <c r="R21" s="65">
        <v>1</v>
      </c>
      <c r="S21" s="65">
        <v>1</v>
      </c>
      <c r="T21" s="45">
        <f t="shared" ref="T21:T23" si="27">S21/R21</f>
        <v>1</v>
      </c>
      <c r="U21" s="65"/>
      <c r="V21" s="65"/>
      <c r="W21" s="65"/>
      <c r="X21" s="65"/>
      <c r="Y21" s="65"/>
      <c r="Z21" s="65"/>
      <c r="AA21" s="65">
        <v>1</v>
      </c>
      <c r="AB21" s="65"/>
      <c r="AC21" s="160">
        <f>AB21/AA21</f>
        <v>0</v>
      </c>
      <c r="AD21" s="65"/>
      <c r="AE21" s="65"/>
      <c r="AF21" s="149"/>
      <c r="AG21" s="65"/>
      <c r="AH21" s="65"/>
      <c r="AI21" s="65"/>
      <c r="AJ21" s="65">
        <v>1</v>
      </c>
      <c r="AK21" s="65"/>
      <c r="AL21" s="160">
        <f t="shared" ref="AL21:AL22" si="28">AK21/AJ21</f>
        <v>0</v>
      </c>
      <c r="AM21" s="65"/>
      <c r="AN21" s="65"/>
      <c r="AO21" s="65"/>
      <c r="AP21" s="65"/>
      <c r="AQ21" s="65"/>
      <c r="AR21" s="160"/>
      <c r="AS21" s="65">
        <v>1</v>
      </c>
      <c r="AT21" s="65"/>
      <c r="AU21" s="149">
        <f t="shared" si="5"/>
        <v>0</v>
      </c>
      <c r="AV21" s="65"/>
      <c r="AW21" s="65"/>
      <c r="AX21" s="65"/>
      <c r="AY21" s="43">
        <f t="shared" si="11"/>
        <v>4</v>
      </c>
      <c r="AZ21" s="44">
        <f t="shared" si="12"/>
        <v>1</v>
      </c>
      <c r="BA21" s="51">
        <f t="shared" si="7"/>
        <v>0.25</v>
      </c>
      <c r="BB21" s="60">
        <f t="shared" si="3"/>
        <v>2.840909090909091E-3</v>
      </c>
      <c r="BC21" s="302"/>
      <c r="BD21" s="130" t="s">
        <v>111</v>
      </c>
      <c r="BE21" s="303" t="s">
        <v>198</v>
      </c>
      <c r="BF21" s="303" t="s">
        <v>716</v>
      </c>
      <c r="BG21" s="40"/>
      <c r="BH21" s="40"/>
      <c r="BI21" s="40"/>
      <c r="BJ21" s="40"/>
      <c r="BK21" s="40"/>
      <c r="BL21" s="40"/>
      <c r="BM21" s="40"/>
      <c r="BN21" s="40"/>
      <c r="BO21" s="130" t="s">
        <v>674</v>
      </c>
      <c r="BP21" s="65" t="s">
        <v>643</v>
      </c>
      <c r="BQ21" s="129" t="s">
        <v>437</v>
      </c>
      <c r="BR21" s="129" t="s">
        <v>437</v>
      </c>
      <c r="BS21" s="142">
        <f t="shared" ref="BS21" si="29">BA21</f>
        <v>0.25</v>
      </c>
      <c r="BT21" s="70">
        <f t="shared" ref="BT21" si="30">BB21</f>
        <v>2.840909090909091E-3</v>
      </c>
    </row>
    <row r="22" spans="2:72" ht="280.5" customHeight="1" x14ac:dyDescent="0.25">
      <c r="B22" s="360"/>
      <c r="C22" s="147" t="s">
        <v>199</v>
      </c>
      <c r="D22" s="68" t="s">
        <v>200</v>
      </c>
      <c r="E22" s="68" t="s">
        <v>201</v>
      </c>
      <c r="F22" s="68" t="s">
        <v>202</v>
      </c>
      <c r="G22" s="68"/>
      <c r="H22" s="148" t="s">
        <v>100</v>
      </c>
      <c r="I22" s="68" t="s">
        <v>203</v>
      </c>
      <c r="J22" s="156" t="s">
        <v>204</v>
      </c>
      <c r="K22" s="128">
        <f>PTEP!$G$10/PTEP!$D$10</f>
        <v>1.1363636363636364E-2</v>
      </c>
      <c r="L22" s="65"/>
      <c r="M22" s="65"/>
      <c r="N22" s="65"/>
      <c r="O22" s="65"/>
      <c r="P22" s="65"/>
      <c r="Q22" s="65"/>
      <c r="R22" s="65">
        <v>1</v>
      </c>
      <c r="S22" s="65">
        <v>1</v>
      </c>
      <c r="T22" s="160">
        <f>S22/R22</f>
        <v>1</v>
      </c>
      <c r="U22" s="65"/>
      <c r="V22" s="65"/>
      <c r="W22" s="65"/>
      <c r="X22" s="65">
        <v>1</v>
      </c>
      <c r="Y22" s="65"/>
      <c r="Z22" s="160">
        <f>Y22/X22</f>
        <v>0</v>
      </c>
      <c r="AA22" s="65"/>
      <c r="AB22" s="65"/>
      <c r="AC22" s="65"/>
      <c r="AD22" s="65">
        <v>1</v>
      </c>
      <c r="AE22" s="65"/>
      <c r="AF22" s="149">
        <f t="shared" si="6"/>
        <v>0</v>
      </c>
      <c r="AG22" s="65"/>
      <c r="AH22" s="65"/>
      <c r="AI22" s="65"/>
      <c r="AJ22" s="65">
        <v>1</v>
      </c>
      <c r="AK22" s="65"/>
      <c r="AL22" s="160">
        <f t="shared" si="28"/>
        <v>0</v>
      </c>
      <c r="AM22" s="65"/>
      <c r="AN22" s="65"/>
      <c r="AO22" s="65"/>
      <c r="AP22" s="65">
        <v>1</v>
      </c>
      <c r="AQ22" s="65"/>
      <c r="AR22" s="160">
        <f t="shared" ref="AR22" si="31">AQ22/AP22</f>
        <v>0</v>
      </c>
      <c r="AS22" s="65"/>
      <c r="AT22" s="65"/>
      <c r="AU22" s="149"/>
      <c r="AV22" s="65"/>
      <c r="AW22" s="65"/>
      <c r="AX22" s="65"/>
      <c r="AY22" s="43">
        <f t="shared" si="11"/>
        <v>5</v>
      </c>
      <c r="AZ22" s="44">
        <f t="shared" si="12"/>
        <v>1</v>
      </c>
      <c r="BA22" s="51">
        <f t="shared" si="7"/>
        <v>0.2</v>
      </c>
      <c r="BB22" s="60">
        <f t="shared" si="3"/>
        <v>2.2727272727272731E-3</v>
      </c>
      <c r="BC22" s="302"/>
      <c r="BD22" s="130" t="s">
        <v>111</v>
      </c>
      <c r="BE22" s="303" t="s">
        <v>205</v>
      </c>
      <c r="BF22" s="303" t="s">
        <v>206</v>
      </c>
      <c r="BG22" s="40"/>
      <c r="BH22" s="40"/>
      <c r="BI22" s="40"/>
      <c r="BJ22" s="40"/>
      <c r="BK22" s="40"/>
      <c r="BL22" s="40"/>
      <c r="BM22" s="40"/>
      <c r="BN22" s="40"/>
      <c r="BO22" s="130" t="s">
        <v>675</v>
      </c>
      <c r="BP22" s="65" t="s">
        <v>643</v>
      </c>
      <c r="BQ22" s="129" t="s">
        <v>437</v>
      </c>
      <c r="BR22" s="129" t="s">
        <v>437</v>
      </c>
      <c r="BS22" s="142">
        <f t="shared" ref="BS22" si="32">BA22</f>
        <v>0.2</v>
      </c>
      <c r="BT22" s="70">
        <f t="shared" ref="BT22" si="33">BB22</f>
        <v>2.2727272727272731E-3</v>
      </c>
    </row>
    <row r="23" spans="2:72" s="132" customFormat="1" ht="201" customHeight="1" x14ac:dyDescent="0.25">
      <c r="B23" s="360"/>
      <c r="C23" s="181" t="s">
        <v>207</v>
      </c>
      <c r="D23" s="182" t="s">
        <v>208</v>
      </c>
      <c r="E23" s="182" t="s">
        <v>209</v>
      </c>
      <c r="F23" s="182" t="s">
        <v>195</v>
      </c>
      <c r="G23" s="182" t="s">
        <v>210</v>
      </c>
      <c r="H23" s="183" t="s">
        <v>100</v>
      </c>
      <c r="I23" s="182" t="s">
        <v>211</v>
      </c>
      <c r="J23" s="184" t="s">
        <v>212</v>
      </c>
      <c r="K23" s="185">
        <f>PTEP!$G$10/PTEP!$D$10</f>
        <v>1.1363636363636364E-2</v>
      </c>
      <c r="L23" s="161"/>
      <c r="M23" s="161"/>
      <c r="N23" s="161"/>
      <c r="O23" s="161"/>
      <c r="P23" s="161"/>
      <c r="Q23" s="161"/>
      <c r="R23" s="161">
        <v>1</v>
      </c>
      <c r="S23" s="161">
        <v>1</v>
      </c>
      <c r="T23" s="45">
        <f t="shared" si="27"/>
        <v>1</v>
      </c>
      <c r="U23" s="161"/>
      <c r="V23" s="161"/>
      <c r="W23" s="161"/>
      <c r="X23" s="161"/>
      <c r="Y23" s="161"/>
      <c r="Z23" s="161"/>
      <c r="AA23" s="161"/>
      <c r="AB23" s="161"/>
      <c r="AC23" s="161"/>
      <c r="AD23" s="161">
        <v>1</v>
      </c>
      <c r="AE23" s="161"/>
      <c r="AF23" s="149">
        <f t="shared" si="6"/>
        <v>0</v>
      </c>
      <c r="AG23" s="161"/>
      <c r="AH23" s="161"/>
      <c r="AI23" s="161"/>
      <c r="AJ23" s="161"/>
      <c r="AK23" s="161"/>
      <c r="AL23" s="161"/>
      <c r="AM23" s="161"/>
      <c r="AN23" s="161"/>
      <c r="AO23" s="161"/>
      <c r="AP23" s="161"/>
      <c r="AQ23" s="161"/>
      <c r="AR23" s="161"/>
      <c r="AS23" s="161"/>
      <c r="AT23" s="161"/>
      <c r="AU23" s="149"/>
      <c r="AV23" s="161"/>
      <c r="AW23" s="161"/>
      <c r="AX23" s="161"/>
      <c r="AY23" s="43">
        <f t="shared" si="11"/>
        <v>2</v>
      </c>
      <c r="AZ23" s="44">
        <f t="shared" si="12"/>
        <v>1</v>
      </c>
      <c r="BA23" s="51">
        <f t="shared" si="7"/>
        <v>0.5</v>
      </c>
      <c r="BB23" s="60">
        <f t="shared" si="3"/>
        <v>5.681818181818182E-3</v>
      </c>
      <c r="BC23" s="130"/>
      <c r="BD23" s="130" t="s">
        <v>103</v>
      </c>
      <c r="BE23" s="130" t="s">
        <v>213</v>
      </c>
      <c r="BF23" s="130" t="s">
        <v>214</v>
      </c>
      <c r="BG23" s="43"/>
      <c r="BH23" s="43"/>
      <c r="BI23" s="43"/>
      <c r="BJ23" s="43"/>
      <c r="BK23" s="43"/>
      <c r="BL23" s="43"/>
      <c r="BM23" s="43"/>
      <c r="BN23" s="43"/>
      <c r="BO23" s="130" t="s">
        <v>717</v>
      </c>
      <c r="BP23" s="161" t="s">
        <v>643</v>
      </c>
      <c r="BQ23" s="129" t="s">
        <v>437</v>
      </c>
      <c r="BR23" s="129" t="s">
        <v>437</v>
      </c>
      <c r="BS23" s="142">
        <f t="shared" ref="BS23" si="34">BA23</f>
        <v>0.5</v>
      </c>
      <c r="BT23" s="143">
        <f t="shared" ref="BT23" si="35">BB23</f>
        <v>5.681818181818182E-3</v>
      </c>
    </row>
    <row r="24" spans="2:72" ht="168.75" customHeight="1" x14ac:dyDescent="0.25">
      <c r="B24" s="357" t="s">
        <v>215</v>
      </c>
      <c r="C24" s="157" t="s">
        <v>216</v>
      </c>
      <c r="D24" s="68" t="s">
        <v>217</v>
      </c>
      <c r="E24" s="158" t="s">
        <v>218</v>
      </c>
      <c r="F24" s="68" t="s">
        <v>219</v>
      </c>
      <c r="G24" s="68"/>
      <c r="H24" s="68" t="s">
        <v>100</v>
      </c>
      <c r="I24" s="158" t="s">
        <v>220</v>
      </c>
      <c r="J24" s="159" t="s">
        <v>221</v>
      </c>
      <c r="K24" s="128">
        <f>PTEP!$G$10/PTEP!$D$10</f>
        <v>1.1363636363636364E-2</v>
      </c>
      <c r="L24" s="65"/>
      <c r="M24" s="65"/>
      <c r="N24" s="65"/>
      <c r="O24" s="65"/>
      <c r="P24" s="65"/>
      <c r="Q24" s="65"/>
      <c r="R24" s="65"/>
      <c r="S24" s="65"/>
      <c r="T24" s="45"/>
      <c r="U24" s="65">
        <v>1</v>
      </c>
      <c r="V24" s="65">
        <v>1</v>
      </c>
      <c r="W24" s="45">
        <f t="shared" ref="W24" si="36">V24/U24</f>
        <v>1</v>
      </c>
      <c r="X24" s="65"/>
      <c r="Y24" s="65"/>
      <c r="Z24" s="65"/>
      <c r="AA24" s="65">
        <v>1</v>
      </c>
      <c r="AB24" s="65"/>
      <c r="AC24" s="45">
        <f t="shared" ref="AC24:AC25" si="37">AB24/AA24</f>
        <v>0</v>
      </c>
      <c r="AD24" s="65"/>
      <c r="AE24" s="65"/>
      <c r="AF24" s="149"/>
      <c r="AG24" s="65">
        <v>1</v>
      </c>
      <c r="AH24" s="65"/>
      <c r="AI24" s="149">
        <f t="shared" ref="AI24" si="38">AH24/AG24</f>
        <v>0</v>
      </c>
      <c r="AJ24" s="65"/>
      <c r="AK24" s="65"/>
      <c r="AL24" s="160"/>
      <c r="AM24" s="65">
        <v>1</v>
      </c>
      <c r="AN24" s="65"/>
      <c r="AO24" s="160">
        <f>AN24/AM24</f>
        <v>0</v>
      </c>
      <c r="AP24" s="65"/>
      <c r="AQ24" s="65"/>
      <c r="AR24" s="65"/>
      <c r="AS24" s="65">
        <v>1</v>
      </c>
      <c r="AT24" s="65"/>
      <c r="AU24" s="160">
        <f>AT24/AS24</f>
        <v>0</v>
      </c>
      <c r="AV24" s="65"/>
      <c r="AW24" s="65"/>
      <c r="AX24" s="65"/>
      <c r="AY24" s="43">
        <f>L24+O24+R24+U24+X24++AA24+AD24+AG24+AJ24+AM24+AS24+AP24+AV24</f>
        <v>5</v>
      </c>
      <c r="AZ24" s="44">
        <f>M24+P24+S24+V24+Y24+AB24+AE24+AH24+AK24+AN24+AT24+AQ24+AW24</f>
        <v>1</v>
      </c>
      <c r="BA24" s="51">
        <f t="shared" si="7"/>
        <v>0.2</v>
      </c>
      <c r="BB24" s="60">
        <f t="shared" si="3"/>
        <v>2.2727272727272731E-3</v>
      </c>
      <c r="BC24" s="302"/>
      <c r="BD24" s="130" t="s">
        <v>111</v>
      </c>
      <c r="BE24" s="303" t="s">
        <v>222</v>
      </c>
      <c r="BF24" s="303" t="s">
        <v>223</v>
      </c>
      <c r="BG24" s="40"/>
      <c r="BH24" s="40"/>
      <c r="BI24" s="40"/>
      <c r="BJ24" s="40"/>
      <c r="BK24" s="40"/>
      <c r="BL24" s="40"/>
      <c r="BM24" s="40"/>
      <c r="BN24" s="40"/>
      <c r="BO24" s="130" t="s">
        <v>676</v>
      </c>
      <c r="BP24" s="65" t="s">
        <v>643</v>
      </c>
      <c r="BQ24" s="129" t="s">
        <v>437</v>
      </c>
      <c r="BR24" s="129" t="s">
        <v>437</v>
      </c>
      <c r="BS24" s="142">
        <f t="shared" ref="BS24" si="39">BA24</f>
        <v>0.2</v>
      </c>
      <c r="BT24" s="70">
        <f t="shared" ref="BT24" si="40">BB24</f>
        <v>2.2727272727272731E-3</v>
      </c>
    </row>
    <row r="25" spans="2:72" s="132" customFormat="1" ht="57" customHeight="1" thickBot="1" x14ac:dyDescent="0.3">
      <c r="B25" s="358"/>
      <c r="C25" s="161" t="s">
        <v>224</v>
      </c>
      <c r="D25" s="162" t="s">
        <v>225</v>
      </c>
      <c r="E25" s="162" t="s">
        <v>226</v>
      </c>
      <c r="F25" s="162" t="s">
        <v>227</v>
      </c>
      <c r="G25" s="162"/>
      <c r="H25" s="163" t="s">
        <v>100</v>
      </c>
      <c r="I25" s="164" t="s">
        <v>228</v>
      </c>
      <c r="J25" s="165">
        <v>45473</v>
      </c>
      <c r="K25" s="166">
        <f>PTEP!$G$10/PTEP!$D$10</f>
        <v>1.1363636363636364E-2</v>
      </c>
      <c r="L25" s="161"/>
      <c r="M25" s="161"/>
      <c r="N25" s="161"/>
      <c r="O25" s="161"/>
      <c r="P25" s="161"/>
      <c r="Q25" s="161"/>
      <c r="R25" s="161"/>
      <c r="S25" s="161"/>
      <c r="T25" s="45"/>
      <c r="U25" s="161"/>
      <c r="V25" s="161"/>
      <c r="W25" s="161"/>
      <c r="X25" s="161"/>
      <c r="Y25" s="161"/>
      <c r="Z25" s="161"/>
      <c r="AA25" s="161">
        <v>1</v>
      </c>
      <c r="AB25" s="161"/>
      <c r="AC25" s="45">
        <f t="shared" si="37"/>
        <v>0</v>
      </c>
      <c r="AD25" s="161"/>
      <c r="AE25" s="161"/>
      <c r="AF25" s="161"/>
      <c r="AG25" s="161"/>
      <c r="AH25" s="161"/>
      <c r="AI25" s="161"/>
      <c r="AJ25" s="161"/>
      <c r="AK25" s="161"/>
      <c r="AL25" s="161"/>
      <c r="AM25" s="161"/>
      <c r="AN25" s="161"/>
      <c r="AO25" s="161"/>
      <c r="AP25" s="161"/>
      <c r="AQ25" s="161"/>
      <c r="AR25" s="161"/>
      <c r="AS25" s="161"/>
      <c r="AT25" s="161"/>
      <c r="AU25" s="149"/>
      <c r="AV25" s="161"/>
      <c r="AW25" s="161"/>
      <c r="AX25" s="161"/>
      <c r="AY25" s="43">
        <f t="shared" si="11"/>
        <v>1</v>
      </c>
      <c r="AZ25" s="44">
        <f t="shared" si="12"/>
        <v>0</v>
      </c>
      <c r="BA25" s="51">
        <f t="shared" si="7"/>
        <v>0</v>
      </c>
      <c r="BB25" s="60">
        <f t="shared" si="3"/>
        <v>0</v>
      </c>
      <c r="BC25" s="299"/>
      <c r="BD25" s="130" t="s">
        <v>111</v>
      </c>
      <c r="BE25" s="130" t="s">
        <v>229</v>
      </c>
      <c r="BF25" s="130" t="s">
        <v>112</v>
      </c>
      <c r="BG25" s="43"/>
      <c r="BH25" s="43"/>
      <c r="BI25" s="43"/>
      <c r="BJ25" s="43"/>
      <c r="BK25" s="43"/>
      <c r="BL25" s="43"/>
      <c r="BM25" s="43"/>
      <c r="BN25" s="43"/>
      <c r="BO25" s="130" t="s">
        <v>657</v>
      </c>
      <c r="BP25" s="74" t="s">
        <v>437</v>
      </c>
      <c r="BQ25" s="74" t="s">
        <v>437</v>
      </c>
      <c r="BR25" s="74" t="s">
        <v>437</v>
      </c>
      <c r="BS25" s="207">
        <f t="shared" ref="BS25" si="41">BA25</f>
        <v>0</v>
      </c>
      <c r="BT25" s="143">
        <f t="shared" ref="BT25" si="42">BB25</f>
        <v>0</v>
      </c>
    </row>
    <row r="26" spans="2:72" ht="15" x14ac:dyDescent="0.25">
      <c r="K26" s="80"/>
      <c r="BB26" s="60">
        <f>SUM(BB5:BB25)</f>
        <v>3.5623278236914607E-2</v>
      </c>
      <c r="BT26" s="186">
        <f>SUM(BT5:BT25)</f>
        <v>3.5623278236914607E-2</v>
      </c>
    </row>
  </sheetData>
  <mergeCells count="31">
    <mergeCell ref="BO2:BT2"/>
    <mergeCell ref="BC3:BD3"/>
    <mergeCell ref="BE3:BF3"/>
    <mergeCell ref="BG3:BH3"/>
    <mergeCell ref="BC2:BN2"/>
    <mergeCell ref="BK3:BL3"/>
    <mergeCell ref="BM3:BN3"/>
    <mergeCell ref="BI3:BJ3"/>
    <mergeCell ref="BS3:BT3"/>
    <mergeCell ref="AS2:AU3"/>
    <mergeCell ref="AV2:AX3"/>
    <mergeCell ref="AY2:AZ3"/>
    <mergeCell ref="BA2:BB2"/>
    <mergeCell ref="L2:N3"/>
    <mergeCell ref="O2:Q3"/>
    <mergeCell ref="R2:T3"/>
    <mergeCell ref="U2:W3"/>
    <mergeCell ref="X2:Z3"/>
    <mergeCell ref="AA2:AC3"/>
    <mergeCell ref="AD2:AF3"/>
    <mergeCell ref="AG2:AI3"/>
    <mergeCell ref="AJ2:AL3"/>
    <mergeCell ref="AM2:AO3"/>
    <mergeCell ref="AP2:AR3"/>
    <mergeCell ref="B24:B25"/>
    <mergeCell ref="B17:B20"/>
    <mergeCell ref="B21:B23"/>
    <mergeCell ref="B5:B10"/>
    <mergeCell ref="C1:G1"/>
    <mergeCell ref="B3:K3"/>
    <mergeCell ref="B12:B16"/>
  </mergeCells>
  <pageMargins left="0.70866141732283472" right="0.70866141732283472" top="0.74803149606299213" bottom="0.74803149606299213" header="0.31496062992125984" footer="0.31496062992125984"/>
  <pageSetup paperSize="9" scale="10" fitToHeight="0" orientation="portrait" r:id="rId1"/>
  <headerFooter>
    <oddFooter>&amp;R&amp;G</oddFooter>
  </headerFooter>
  <drawing r:id="rId2"/>
  <legacyDrawing r:id="rId3"/>
  <legacyDrawingHF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499984740745262"/>
  </sheetPr>
  <dimension ref="A1:BT26"/>
  <sheetViews>
    <sheetView showGridLines="0" zoomScale="80" zoomScaleNormal="80" workbookViewId="0"/>
  </sheetViews>
  <sheetFormatPr baseColWidth="10" defaultColWidth="11.42578125" defaultRowHeight="14.25" x14ac:dyDescent="0.25"/>
  <cols>
    <col min="1" max="1" width="4.42578125" style="24" customWidth="1"/>
    <col min="2" max="2" width="28.5703125" style="4" customWidth="1"/>
    <col min="3" max="3" width="11.42578125" style="24"/>
    <col min="4" max="4" width="56.42578125" style="24" customWidth="1"/>
    <col min="5" max="5" width="33.42578125" style="24" customWidth="1"/>
    <col min="6" max="6" width="28.42578125" style="24" customWidth="1"/>
    <col min="7" max="7" width="35.140625" style="24" customWidth="1"/>
    <col min="8" max="9" width="28.42578125" style="24" customWidth="1"/>
    <col min="10" max="10" width="49.5703125" style="24" bestFit="1" customWidth="1"/>
    <col min="11" max="11" width="18.140625" style="24" customWidth="1"/>
    <col min="12" max="37" width="8.42578125" style="24" customWidth="1"/>
    <col min="38" max="49" width="6.5703125" style="24" customWidth="1"/>
    <col min="50" max="50" width="11.42578125" style="24" customWidth="1"/>
    <col min="51" max="54" width="11.42578125" style="24"/>
    <col min="55" max="55" width="51" style="24" customWidth="1"/>
    <col min="56" max="56" width="33.42578125" style="24" customWidth="1"/>
    <col min="57" max="57" width="44.140625" style="24" customWidth="1"/>
    <col min="58" max="58" width="30.42578125" style="24" customWidth="1"/>
    <col min="59" max="61" width="29.85546875" style="24" hidden="1" customWidth="1"/>
    <col min="62" max="66" width="19.42578125" style="24" hidden="1" customWidth="1"/>
    <col min="67" max="67" width="50.5703125" style="24" customWidth="1"/>
    <col min="68" max="68" width="18.140625" style="24" bestFit="1" customWidth="1"/>
    <col min="69" max="70" width="23" style="24" hidden="1" customWidth="1"/>
    <col min="71" max="71" width="13.140625" style="24" customWidth="1"/>
    <col min="72" max="72" width="15.42578125" style="24" customWidth="1"/>
    <col min="73" max="16384" width="11.42578125" style="24"/>
  </cols>
  <sheetData>
    <row r="1" spans="1:72" ht="133.5" customHeight="1" thickBot="1" x14ac:dyDescent="0.3">
      <c r="A1" s="81"/>
      <c r="B1" s="82"/>
      <c r="C1" s="313" t="s">
        <v>0</v>
      </c>
      <c r="D1" s="313"/>
      <c r="E1" s="313"/>
      <c r="F1" s="313"/>
      <c r="G1" s="313"/>
      <c r="H1" s="313"/>
      <c r="I1" s="313"/>
      <c r="J1" s="313"/>
      <c r="K1" s="31" t="s">
        <v>1</v>
      </c>
    </row>
    <row r="2" spans="1:72" ht="42.95" customHeight="1" thickBot="1" x14ac:dyDescent="0.3">
      <c r="A2" s="81"/>
      <c r="B2" s="92"/>
      <c r="C2" s="14"/>
      <c r="D2" s="14"/>
      <c r="E2" s="14"/>
      <c r="F2" s="14"/>
      <c r="G2" s="14"/>
      <c r="H2" s="14"/>
      <c r="I2" s="14"/>
      <c r="J2" s="14"/>
      <c r="K2" s="91"/>
      <c r="L2" s="365" t="s">
        <v>56</v>
      </c>
      <c r="M2" s="365"/>
      <c r="N2" s="365"/>
      <c r="O2" s="365" t="s">
        <v>57</v>
      </c>
      <c r="P2" s="365"/>
      <c r="Q2" s="365"/>
      <c r="R2" s="365" t="s">
        <v>58</v>
      </c>
      <c r="S2" s="365"/>
      <c r="T2" s="365"/>
      <c r="U2" s="365" t="s">
        <v>59</v>
      </c>
      <c r="V2" s="365"/>
      <c r="W2" s="365"/>
      <c r="X2" s="365" t="s">
        <v>60</v>
      </c>
      <c r="Y2" s="365"/>
      <c r="Z2" s="365"/>
      <c r="AA2" s="365" t="s">
        <v>61</v>
      </c>
      <c r="AB2" s="365"/>
      <c r="AC2" s="365"/>
      <c r="AD2" s="365" t="s">
        <v>62</v>
      </c>
      <c r="AE2" s="365"/>
      <c r="AF2" s="365"/>
      <c r="AG2" s="365" t="s">
        <v>63</v>
      </c>
      <c r="AH2" s="365"/>
      <c r="AI2" s="365"/>
      <c r="AJ2" s="365" t="s">
        <v>64</v>
      </c>
      <c r="AK2" s="365"/>
      <c r="AL2" s="365"/>
      <c r="AM2" s="365" t="s">
        <v>65</v>
      </c>
      <c r="AN2" s="365"/>
      <c r="AO2" s="365"/>
      <c r="AP2" s="365" t="s">
        <v>66</v>
      </c>
      <c r="AQ2" s="365"/>
      <c r="AR2" s="365"/>
      <c r="AS2" s="365" t="s">
        <v>67</v>
      </c>
      <c r="AT2" s="365"/>
      <c r="AU2" s="365"/>
      <c r="AV2" s="366" t="s">
        <v>68</v>
      </c>
      <c r="AW2" s="366"/>
      <c r="AX2" s="366"/>
      <c r="AY2" s="365" t="s">
        <v>69</v>
      </c>
      <c r="AZ2" s="365"/>
      <c r="BA2" s="367" t="s">
        <v>70</v>
      </c>
      <c r="BB2" s="367"/>
      <c r="BC2" s="375" t="s">
        <v>71</v>
      </c>
      <c r="BD2" s="376"/>
      <c r="BE2" s="376"/>
      <c r="BF2" s="376"/>
      <c r="BG2" s="376"/>
      <c r="BH2" s="376"/>
      <c r="BI2" s="376"/>
      <c r="BJ2" s="376"/>
      <c r="BK2" s="376"/>
      <c r="BL2" s="376"/>
      <c r="BM2" s="376"/>
      <c r="BN2" s="377"/>
      <c r="BO2" s="368" t="s">
        <v>72</v>
      </c>
      <c r="BP2" s="369"/>
      <c r="BQ2" s="369"/>
      <c r="BR2" s="369"/>
      <c r="BS2" s="369"/>
      <c r="BT2" s="370"/>
    </row>
    <row r="3" spans="1:72" ht="60" customHeight="1" thickBot="1" x14ac:dyDescent="0.3">
      <c r="B3" s="363" t="s">
        <v>230</v>
      </c>
      <c r="C3" s="364"/>
      <c r="D3" s="364"/>
      <c r="E3" s="364"/>
      <c r="F3" s="364"/>
      <c r="G3" s="364"/>
      <c r="H3" s="364"/>
      <c r="I3" s="364"/>
      <c r="J3" s="364"/>
      <c r="K3" s="385"/>
      <c r="L3" s="365"/>
      <c r="M3" s="365"/>
      <c r="N3" s="365"/>
      <c r="O3" s="365"/>
      <c r="P3" s="365"/>
      <c r="Q3" s="365"/>
      <c r="R3" s="365"/>
      <c r="S3" s="365"/>
      <c r="T3" s="365"/>
      <c r="U3" s="365"/>
      <c r="V3" s="365"/>
      <c r="W3" s="365"/>
      <c r="X3" s="365"/>
      <c r="Y3" s="365"/>
      <c r="Z3" s="365"/>
      <c r="AA3" s="365"/>
      <c r="AB3" s="365"/>
      <c r="AC3" s="365"/>
      <c r="AD3" s="365"/>
      <c r="AE3" s="365"/>
      <c r="AF3" s="365"/>
      <c r="AG3" s="365"/>
      <c r="AH3" s="365"/>
      <c r="AI3" s="365"/>
      <c r="AJ3" s="365"/>
      <c r="AK3" s="365"/>
      <c r="AL3" s="365"/>
      <c r="AM3" s="365"/>
      <c r="AN3" s="365"/>
      <c r="AO3" s="365"/>
      <c r="AP3" s="365"/>
      <c r="AQ3" s="365"/>
      <c r="AR3" s="365"/>
      <c r="AS3" s="365"/>
      <c r="AT3" s="365"/>
      <c r="AU3" s="365"/>
      <c r="AV3" s="366"/>
      <c r="AW3" s="366"/>
      <c r="AX3" s="366"/>
      <c r="AY3" s="365"/>
      <c r="AZ3" s="365"/>
      <c r="BA3" s="48"/>
      <c r="BB3" s="52">
        <v>0.2</v>
      </c>
      <c r="BC3" s="371" t="s">
        <v>74</v>
      </c>
      <c r="BD3" s="372"/>
      <c r="BE3" s="371" t="s">
        <v>75</v>
      </c>
      <c r="BF3" s="372"/>
      <c r="BG3" s="373" t="s">
        <v>76</v>
      </c>
      <c r="BH3" s="374"/>
      <c r="BI3" s="373" t="s">
        <v>77</v>
      </c>
      <c r="BJ3" s="374"/>
      <c r="BK3" s="373" t="s">
        <v>78</v>
      </c>
      <c r="BL3" s="374"/>
      <c r="BM3" s="373" t="s">
        <v>79</v>
      </c>
      <c r="BN3" s="374"/>
      <c r="BO3" s="72" t="s">
        <v>80</v>
      </c>
      <c r="BP3" s="72" t="s">
        <v>641</v>
      </c>
      <c r="BQ3" s="72" t="s">
        <v>81</v>
      </c>
      <c r="BR3" s="72" t="s">
        <v>82</v>
      </c>
      <c r="BS3" s="72" t="s">
        <v>83</v>
      </c>
      <c r="BT3" s="72"/>
    </row>
    <row r="4" spans="1:72" ht="45" customHeight="1" thickBot="1" x14ac:dyDescent="0.3">
      <c r="B4" s="76" t="s">
        <v>84</v>
      </c>
      <c r="C4" s="17" t="s">
        <v>85</v>
      </c>
      <c r="D4" s="78" t="s">
        <v>7</v>
      </c>
      <c r="E4" s="84" t="s">
        <v>9</v>
      </c>
      <c r="F4" s="85" t="s">
        <v>86</v>
      </c>
      <c r="G4" s="86" t="s">
        <v>87</v>
      </c>
      <c r="H4" s="87" t="s">
        <v>19</v>
      </c>
      <c r="I4" s="88" t="s">
        <v>17</v>
      </c>
      <c r="J4" s="89" t="s">
        <v>15</v>
      </c>
      <c r="K4" s="90" t="s">
        <v>39</v>
      </c>
      <c r="L4" s="54" t="s">
        <v>88</v>
      </c>
      <c r="M4" s="55" t="s">
        <v>89</v>
      </c>
      <c r="N4" s="56" t="s">
        <v>90</v>
      </c>
      <c r="O4" s="54" t="s">
        <v>88</v>
      </c>
      <c r="P4" s="55" t="s">
        <v>89</v>
      </c>
      <c r="Q4" s="56" t="s">
        <v>90</v>
      </c>
      <c r="R4" s="54" t="s">
        <v>88</v>
      </c>
      <c r="S4" s="55" t="s">
        <v>89</v>
      </c>
      <c r="T4" s="56" t="s">
        <v>90</v>
      </c>
      <c r="U4" s="54" t="s">
        <v>88</v>
      </c>
      <c r="V4" s="55" t="s">
        <v>89</v>
      </c>
      <c r="W4" s="56" t="s">
        <v>90</v>
      </c>
      <c r="X4" s="54" t="s">
        <v>88</v>
      </c>
      <c r="Y4" s="55" t="s">
        <v>89</v>
      </c>
      <c r="Z4" s="56" t="s">
        <v>90</v>
      </c>
      <c r="AA4" s="54" t="s">
        <v>88</v>
      </c>
      <c r="AB4" s="55" t="s">
        <v>89</v>
      </c>
      <c r="AC4" s="56" t="s">
        <v>90</v>
      </c>
      <c r="AD4" s="54" t="s">
        <v>88</v>
      </c>
      <c r="AE4" s="55" t="s">
        <v>89</v>
      </c>
      <c r="AF4" s="56" t="s">
        <v>90</v>
      </c>
      <c r="AG4" s="54" t="s">
        <v>88</v>
      </c>
      <c r="AH4" s="55" t="s">
        <v>89</v>
      </c>
      <c r="AI4" s="56" t="s">
        <v>90</v>
      </c>
      <c r="AJ4" s="54" t="s">
        <v>88</v>
      </c>
      <c r="AK4" s="55" t="s">
        <v>89</v>
      </c>
      <c r="AL4" s="56" t="s">
        <v>90</v>
      </c>
      <c r="AM4" s="54" t="s">
        <v>88</v>
      </c>
      <c r="AN4" s="55" t="s">
        <v>89</v>
      </c>
      <c r="AO4" s="56" t="s">
        <v>90</v>
      </c>
      <c r="AP4" s="54" t="s">
        <v>88</v>
      </c>
      <c r="AQ4" s="55" t="s">
        <v>89</v>
      </c>
      <c r="AR4" s="56" t="s">
        <v>90</v>
      </c>
      <c r="AS4" s="54" t="s">
        <v>88</v>
      </c>
      <c r="AT4" s="55" t="s">
        <v>89</v>
      </c>
      <c r="AU4" s="56" t="s">
        <v>90</v>
      </c>
      <c r="AV4" s="54" t="s">
        <v>88</v>
      </c>
      <c r="AW4" s="55" t="s">
        <v>89</v>
      </c>
      <c r="AX4" s="56" t="s">
        <v>90</v>
      </c>
      <c r="AY4" s="54" t="s">
        <v>88</v>
      </c>
      <c r="AZ4" s="55" t="s">
        <v>89</v>
      </c>
      <c r="BA4" s="56" t="s">
        <v>90</v>
      </c>
      <c r="BB4" s="57">
        <f>SUM(BB5:BB25)</f>
        <v>7.7110389610389615E-2</v>
      </c>
      <c r="BC4" s="58" t="s">
        <v>91</v>
      </c>
      <c r="BD4" s="58" t="s">
        <v>92</v>
      </c>
      <c r="BE4" s="58" t="s">
        <v>91</v>
      </c>
      <c r="BF4" s="58" t="s">
        <v>92</v>
      </c>
      <c r="BG4" s="59" t="s">
        <v>91</v>
      </c>
      <c r="BH4" s="59" t="s">
        <v>92</v>
      </c>
      <c r="BI4" s="59" t="s">
        <v>91</v>
      </c>
      <c r="BJ4" s="59" t="s">
        <v>92</v>
      </c>
      <c r="BK4" s="59" t="s">
        <v>91</v>
      </c>
      <c r="BL4" s="59" t="s">
        <v>92</v>
      </c>
      <c r="BM4" s="59" t="s">
        <v>91</v>
      </c>
      <c r="BN4" s="59" t="s">
        <v>92</v>
      </c>
      <c r="BO4" s="49"/>
      <c r="BP4" s="49"/>
      <c r="BQ4" s="49"/>
      <c r="BR4" s="49"/>
      <c r="BS4" s="50" t="s">
        <v>93</v>
      </c>
      <c r="BT4" s="50" t="s">
        <v>94</v>
      </c>
    </row>
    <row r="5" spans="1:72" s="132" customFormat="1" ht="313.5" customHeight="1" x14ac:dyDescent="0.25">
      <c r="B5" s="386" t="s">
        <v>231</v>
      </c>
      <c r="C5" s="174" t="s">
        <v>232</v>
      </c>
      <c r="D5" s="129" t="s">
        <v>233</v>
      </c>
      <c r="E5" s="126" t="s">
        <v>234</v>
      </c>
      <c r="F5" s="132" t="s">
        <v>219</v>
      </c>
      <c r="G5" s="126" t="s">
        <v>235</v>
      </c>
      <c r="H5" s="126" t="s">
        <v>236</v>
      </c>
      <c r="I5" s="126" t="s">
        <v>237</v>
      </c>
      <c r="J5" s="159">
        <v>45412</v>
      </c>
      <c r="K5" s="189">
        <f>PTEP!$G$11/PTEP!$D$11</f>
        <v>1.1363636363636364E-2</v>
      </c>
      <c r="L5" s="43"/>
      <c r="M5" s="43"/>
      <c r="N5" s="45"/>
      <c r="O5" s="43"/>
      <c r="P5" s="43"/>
      <c r="Q5" s="45"/>
      <c r="R5" s="43"/>
      <c r="S5" s="43"/>
      <c r="T5" s="45"/>
      <c r="U5" s="161">
        <v>1</v>
      </c>
      <c r="V5" s="161">
        <v>1</v>
      </c>
      <c r="W5" s="190">
        <f>V5/U5</f>
        <v>1</v>
      </c>
      <c r="X5" s="43"/>
      <c r="Y5" s="46"/>
      <c r="Z5" s="46"/>
      <c r="AA5" s="43"/>
      <c r="AB5" s="46"/>
      <c r="AC5" s="46"/>
      <c r="AD5" s="43"/>
      <c r="AE5" s="46"/>
      <c r="AF5" s="46"/>
      <c r="AG5" s="43"/>
      <c r="AH5" s="46"/>
      <c r="AI5" s="46"/>
      <c r="AJ5" s="43"/>
      <c r="AK5" s="46"/>
      <c r="AL5" s="46"/>
      <c r="AM5" s="43"/>
      <c r="AN5" s="46"/>
      <c r="AO5" s="46"/>
      <c r="AP5" s="43"/>
      <c r="AQ5" s="46"/>
      <c r="AR5" s="46"/>
      <c r="AS5" s="43"/>
      <c r="AT5" s="46"/>
      <c r="AU5" s="46"/>
      <c r="AV5" s="43"/>
      <c r="AW5" s="46"/>
      <c r="AX5" s="46"/>
      <c r="AY5" s="43">
        <f>L5+O5+R5+U5+X5++AA5+AD5+AG5+AJ5+AM5+AP5+AS5+AV5</f>
        <v>1</v>
      </c>
      <c r="AZ5" s="44">
        <f>M5+P5+S5+V5+Y5+AB5+AE5+AH5+AK5+AN5+AQ5+AT5+AW5</f>
        <v>1</v>
      </c>
      <c r="BA5" s="51">
        <f>AZ5/AY5</f>
        <v>1</v>
      </c>
      <c r="BB5" s="60">
        <f>IFERROR(BA5*K5,"")</f>
        <v>1.1363636363636364E-2</v>
      </c>
      <c r="BC5" s="130"/>
      <c r="BD5" s="130" t="s">
        <v>111</v>
      </c>
      <c r="BE5" s="130" t="s">
        <v>238</v>
      </c>
      <c r="BF5" s="130" t="s">
        <v>239</v>
      </c>
      <c r="BG5" s="94"/>
      <c r="BH5" s="94"/>
      <c r="BI5" s="94"/>
      <c r="BJ5" s="94"/>
      <c r="BK5" s="94"/>
      <c r="BL5" s="94"/>
      <c r="BM5" s="94"/>
      <c r="BN5" s="94"/>
      <c r="BO5" s="130" t="s">
        <v>677</v>
      </c>
      <c r="BP5" s="129" t="s">
        <v>643</v>
      </c>
      <c r="BQ5" s="129" t="s">
        <v>437</v>
      </c>
      <c r="BR5" s="129" t="s">
        <v>437</v>
      </c>
      <c r="BS5" s="142">
        <f>BA5</f>
        <v>1</v>
      </c>
      <c r="BT5" s="143">
        <f>BB5</f>
        <v>1.1363636363636364E-2</v>
      </c>
    </row>
    <row r="6" spans="1:72" s="132" customFormat="1" ht="207.6" customHeight="1" x14ac:dyDescent="0.25">
      <c r="B6" s="384"/>
      <c r="C6" s="174" t="s">
        <v>240</v>
      </c>
      <c r="D6" s="158" t="s">
        <v>241</v>
      </c>
      <c r="E6" s="126" t="s">
        <v>242</v>
      </c>
      <c r="F6" s="158" t="s">
        <v>219</v>
      </c>
      <c r="G6" s="126"/>
      <c r="H6" s="126" t="s">
        <v>236</v>
      </c>
      <c r="I6" s="158" t="s">
        <v>243</v>
      </c>
      <c r="J6" s="158" t="s">
        <v>244</v>
      </c>
      <c r="K6" s="189">
        <f>PTEP!$G$11/PTEP!$D$11</f>
        <v>1.1363636363636364E-2</v>
      </c>
      <c r="L6" s="43"/>
      <c r="M6" s="43"/>
      <c r="N6" s="45"/>
      <c r="O6" s="161">
        <v>1</v>
      </c>
      <c r="P6" s="161">
        <v>1</v>
      </c>
      <c r="Q6" s="190">
        <f>P6/O6</f>
        <v>1</v>
      </c>
      <c r="R6" s="43"/>
      <c r="S6" s="43"/>
      <c r="T6" s="45"/>
      <c r="U6" s="43"/>
      <c r="V6" s="43"/>
      <c r="W6" s="43"/>
      <c r="X6" s="161">
        <v>1</v>
      </c>
      <c r="Y6" s="161"/>
      <c r="Z6" s="190">
        <f>Y6/X6</f>
        <v>0</v>
      </c>
      <c r="AA6" s="43"/>
      <c r="AB6" s="46"/>
      <c r="AC6" s="46"/>
      <c r="AD6" s="43"/>
      <c r="AE6" s="46"/>
      <c r="AF6" s="46"/>
      <c r="AG6" s="161">
        <v>1</v>
      </c>
      <c r="AH6" s="161"/>
      <c r="AI6" s="190">
        <f>AH6/AG6</f>
        <v>0</v>
      </c>
      <c r="AJ6" s="43"/>
      <c r="AK6" s="46"/>
      <c r="AL6" s="47"/>
      <c r="AM6" s="43"/>
      <c r="AN6" s="46"/>
      <c r="AO6" s="46"/>
      <c r="AP6" s="161">
        <v>1</v>
      </c>
      <c r="AQ6" s="161"/>
      <c r="AR6" s="190">
        <f>AQ6/AP6</f>
        <v>0</v>
      </c>
      <c r="AS6" s="43"/>
      <c r="AT6" s="46"/>
      <c r="AU6" s="46"/>
      <c r="AV6" s="43"/>
      <c r="AW6" s="46"/>
      <c r="AX6" s="46"/>
      <c r="AY6" s="43">
        <f t="shared" ref="AY6:AY15" si="0">L6+O6+R6+U6+X6++AA6+AD6+AG6+AJ6+AM6+AP6+AS6+AV6</f>
        <v>4</v>
      </c>
      <c r="AZ6" s="44">
        <f t="shared" ref="AZ6:AZ15" si="1">M6+P6+S6+V6+Y6+AB6+AE6+AH6+AK6+AN6+AQ6+AT6+AW6</f>
        <v>1</v>
      </c>
      <c r="BA6" s="51">
        <f t="shared" ref="BA6:BA15" si="2">AZ6/AY6</f>
        <v>0.25</v>
      </c>
      <c r="BB6" s="60">
        <f t="shared" ref="BB6:BB25" si="3">IFERROR(BA6*K6,"")</f>
        <v>2.840909090909091E-3</v>
      </c>
      <c r="BC6" s="130" t="s">
        <v>245</v>
      </c>
      <c r="BD6" s="130" t="s">
        <v>246</v>
      </c>
      <c r="BE6" s="130"/>
      <c r="BF6" s="130" t="s">
        <v>112</v>
      </c>
      <c r="BG6" s="94"/>
      <c r="BH6" s="94"/>
      <c r="BI6" s="94"/>
      <c r="BJ6" s="94"/>
      <c r="BK6" s="94"/>
      <c r="BL6" s="94"/>
      <c r="BM6" s="94"/>
      <c r="BN6" s="94"/>
      <c r="BO6" s="130" t="s">
        <v>718</v>
      </c>
      <c r="BP6" s="129" t="s">
        <v>643</v>
      </c>
      <c r="BQ6" s="129" t="s">
        <v>437</v>
      </c>
      <c r="BR6" s="129" t="s">
        <v>437</v>
      </c>
      <c r="BS6" s="142">
        <f t="shared" ref="BS6:BT14" si="4">BA6</f>
        <v>0.25</v>
      </c>
      <c r="BT6" s="143">
        <f t="shared" si="4"/>
        <v>2.840909090909091E-3</v>
      </c>
    </row>
    <row r="7" spans="1:72" s="132" customFormat="1" ht="366" customHeight="1" x14ac:dyDescent="0.25">
      <c r="B7" s="384"/>
      <c r="C7" s="174" t="s">
        <v>247</v>
      </c>
      <c r="D7" s="158" t="s">
        <v>248</v>
      </c>
      <c r="E7" s="126" t="s">
        <v>249</v>
      </c>
      <c r="F7" s="126" t="s">
        <v>195</v>
      </c>
      <c r="G7" s="126"/>
      <c r="H7" s="126" t="s">
        <v>236</v>
      </c>
      <c r="I7" s="158" t="s">
        <v>116</v>
      </c>
      <c r="J7" s="158" t="s">
        <v>250</v>
      </c>
      <c r="K7" s="189">
        <f>PTEP!$G$11/PTEP!$D$11</f>
        <v>1.1363636363636364E-2</v>
      </c>
      <c r="L7" s="43"/>
      <c r="M7" s="43"/>
      <c r="N7" s="45"/>
      <c r="O7" s="43"/>
      <c r="P7" s="43"/>
      <c r="Q7" s="45"/>
      <c r="R7" s="161">
        <v>3</v>
      </c>
      <c r="S7" s="161">
        <v>3</v>
      </c>
      <c r="T7" s="190">
        <f>S7/R7</f>
        <v>1</v>
      </c>
      <c r="U7" s="43"/>
      <c r="V7" s="43"/>
      <c r="W7" s="45"/>
      <c r="X7" s="43"/>
      <c r="Y7" s="46"/>
      <c r="Z7" s="46"/>
      <c r="AA7" s="161">
        <v>3</v>
      </c>
      <c r="AB7" s="161"/>
      <c r="AC7" s="190">
        <f>AB7/AA7</f>
        <v>0</v>
      </c>
      <c r="AD7" s="43"/>
      <c r="AE7" s="46"/>
      <c r="AF7" s="46"/>
      <c r="AG7" s="43"/>
      <c r="AH7" s="46"/>
      <c r="AI7" s="46"/>
      <c r="AJ7" s="161">
        <v>3</v>
      </c>
      <c r="AK7" s="161"/>
      <c r="AL7" s="190">
        <f>AK7/AJ7</f>
        <v>0</v>
      </c>
      <c r="AM7" s="43"/>
      <c r="AN7" s="46"/>
      <c r="AO7" s="46"/>
      <c r="AP7" s="43"/>
      <c r="AQ7" s="46"/>
      <c r="AR7" s="47"/>
      <c r="AS7" s="43"/>
      <c r="AT7" s="46"/>
      <c r="AU7" s="46"/>
      <c r="AV7" s="43"/>
      <c r="AW7" s="46"/>
      <c r="AX7" s="46"/>
      <c r="AY7" s="43">
        <f t="shared" si="0"/>
        <v>9</v>
      </c>
      <c r="AZ7" s="44">
        <f t="shared" si="1"/>
        <v>3</v>
      </c>
      <c r="BA7" s="51">
        <f t="shared" si="2"/>
        <v>0.33333333333333331</v>
      </c>
      <c r="BB7" s="60">
        <f t="shared" si="3"/>
        <v>3.787878787878788E-3</v>
      </c>
      <c r="BC7" s="130"/>
      <c r="BD7" s="130" t="s">
        <v>251</v>
      </c>
      <c r="BE7" s="130" t="s">
        <v>252</v>
      </c>
      <c r="BF7" s="130" t="s">
        <v>253</v>
      </c>
      <c r="BG7" s="94"/>
      <c r="BH7" s="94"/>
      <c r="BI7" s="94"/>
      <c r="BJ7" s="94"/>
      <c r="BK7" s="94"/>
      <c r="BL7" s="94"/>
      <c r="BM7" s="94"/>
      <c r="BN7" s="94"/>
      <c r="BO7" s="429" t="s">
        <v>727</v>
      </c>
      <c r="BP7" s="129" t="s">
        <v>643</v>
      </c>
      <c r="BQ7" s="129" t="s">
        <v>437</v>
      </c>
      <c r="BR7" s="129" t="s">
        <v>437</v>
      </c>
      <c r="BS7" s="142">
        <f>BA7</f>
        <v>0.33333333333333331</v>
      </c>
      <c r="BT7" s="143">
        <f t="shared" si="4"/>
        <v>3.787878787878788E-3</v>
      </c>
    </row>
    <row r="8" spans="1:72" s="132" customFormat="1" ht="65.099999999999994" customHeight="1" x14ac:dyDescent="0.25">
      <c r="B8" s="383" t="s">
        <v>254</v>
      </c>
      <c r="C8" s="174" t="s">
        <v>255</v>
      </c>
      <c r="D8" s="151" t="s">
        <v>256</v>
      </c>
      <c r="E8" s="126" t="s">
        <v>257</v>
      </c>
      <c r="F8" s="126" t="s">
        <v>219</v>
      </c>
      <c r="G8" s="126"/>
      <c r="H8" s="126" t="s">
        <v>236</v>
      </c>
      <c r="I8" s="126" t="s">
        <v>258</v>
      </c>
      <c r="J8" s="138">
        <v>45641</v>
      </c>
      <c r="K8" s="199">
        <f>PTEP!$G$11/PTEP!$D$11</f>
        <v>1.1363636363636364E-2</v>
      </c>
      <c r="L8" s="43"/>
      <c r="M8" s="43"/>
      <c r="N8" s="45"/>
      <c r="O8" s="43"/>
      <c r="P8" s="43"/>
      <c r="Q8" s="45"/>
      <c r="R8" s="43"/>
      <c r="S8" s="43"/>
      <c r="T8" s="45"/>
      <c r="U8" s="43"/>
      <c r="V8" s="43"/>
      <c r="W8" s="43"/>
      <c r="X8" s="43"/>
      <c r="Y8" s="46"/>
      <c r="Z8" s="46"/>
      <c r="AA8" s="43"/>
      <c r="AB8" s="46"/>
      <c r="AC8" s="46"/>
      <c r="AD8" s="43"/>
      <c r="AE8" s="46"/>
      <c r="AF8" s="46"/>
      <c r="AG8" s="43"/>
      <c r="AH8" s="46"/>
      <c r="AI8" s="46"/>
      <c r="AJ8" s="43"/>
      <c r="AK8" s="46"/>
      <c r="AL8" s="46"/>
      <c r="AM8" s="43"/>
      <c r="AN8" s="46"/>
      <c r="AO8" s="46"/>
      <c r="AP8" s="43"/>
      <c r="AQ8" s="46"/>
      <c r="AR8" s="46"/>
      <c r="AS8" s="161">
        <v>1</v>
      </c>
      <c r="AT8" s="161"/>
      <c r="AU8" s="200">
        <f>AT8/AS8</f>
        <v>0</v>
      </c>
      <c r="AV8" s="43"/>
      <c r="AW8" s="46"/>
      <c r="AX8" s="46"/>
      <c r="AY8" s="43">
        <f t="shared" si="0"/>
        <v>1</v>
      </c>
      <c r="AZ8" s="44">
        <f t="shared" si="1"/>
        <v>0</v>
      </c>
      <c r="BA8" s="51">
        <f t="shared" si="2"/>
        <v>0</v>
      </c>
      <c r="BB8" s="60">
        <f t="shared" si="3"/>
        <v>0</v>
      </c>
      <c r="BC8" s="141"/>
      <c r="BD8" s="141" t="s">
        <v>111</v>
      </c>
      <c r="BE8" s="141"/>
      <c r="BF8" s="141" t="s">
        <v>112</v>
      </c>
      <c r="BG8" s="93"/>
      <c r="BH8" s="93"/>
      <c r="BI8" s="94"/>
      <c r="BJ8" s="94"/>
      <c r="BK8" s="93"/>
      <c r="BL8" s="93"/>
      <c r="BM8" s="93"/>
      <c r="BN8" s="93"/>
      <c r="BO8" s="130" t="s">
        <v>656</v>
      </c>
      <c r="BP8" s="74" t="s">
        <v>437</v>
      </c>
      <c r="BQ8" s="74" t="s">
        <v>437</v>
      </c>
      <c r="BR8" s="74" t="s">
        <v>437</v>
      </c>
      <c r="BS8" s="207">
        <f t="shared" si="4"/>
        <v>0</v>
      </c>
      <c r="BT8" s="143">
        <f t="shared" si="4"/>
        <v>0</v>
      </c>
    </row>
    <row r="9" spans="1:72" s="132" customFormat="1" ht="197.25" customHeight="1" x14ac:dyDescent="0.25">
      <c r="B9" s="384"/>
      <c r="C9" s="174" t="s">
        <v>259</v>
      </c>
      <c r="D9" s="126" t="s">
        <v>260</v>
      </c>
      <c r="E9" s="126" t="s">
        <v>261</v>
      </c>
      <c r="F9" s="126" t="s">
        <v>262</v>
      </c>
      <c r="G9" s="126"/>
      <c r="H9" s="126" t="s">
        <v>236</v>
      </c>
      <c r="I9" s="126" t="s">
        <v>263</v>
      </c>
      <c r="J9" s="158" t="s">
        <v>264</v>
      </c>
      <c r="K9" s="189">
        <f>PTEP!$G$11/PTEP!$D$11</f>
        <v>1.1363636363636364E-2</v>
      </c>
      <c r="L9" s="43"/>
      <c r="M9" s="43"/>
      <c r="N9" s="45"/>
      <c r="O9" s="43"/>
      <c r="P9" s="43"/>
      <c r="Q9" s="45"/>
      <c r="R9" s="43"/>
      <c r="S9" s="43"/>
      <c r="T9" s="45"/>
      <c r="U9" s="161">
        <v>1</v>
      </c>
      <c r="V9" s="161">
        <v>1</v>
      </c>
      <c r="W9" s="190">
        <f>V9/U9</f>
        <v>1</v>
      </c>
      <c r="X9" s="43"/>
      <c r="Y9" s="46"/>
      <c r="Z9" s="46"/>
      <c r="AA9" s="43"/>
      <c r="AB9" s="46"/>
      <c r="AC9" s="46"/>
      <c r="AD9" s="161">
        <v>1</v>
      </c>
      <c r="AE9" s="161"/>
      <c r="AF9" s="190">
        <f>AE9/AD9</f>
        <v>0</v>
      </c>
      <c r="AG9" s="43"/>
      <c r="AH9" s="46"/>
      <c r="AI9" s="46"/>
      <c r="AJ9" s="161">
        <v>1</v>
      </c>
      <c r="AK9" s="161"/>
      <c r="AL9" s="190">
        <f>AK9/AJ9</f>
        <v>0</v>
      </c>
      <c r="AM9" s="43"/>
      <c r="AN9" s="46"/>
      <c r="AO9" s="46"/>
      <c r="AP9" s="43"/>
      <c r="AQ9" s="46"/>
      <c r="AR9" s="46"/>
      <c r="AS9" s="43"/>
      <c r="AT9" s="46"/>
      <c r="AU9" s="46"/>
      <c r="AV9" s="43"/>
      <c r="AW9" s="46"/>
      <c r="AX9" s="46"/>
      <c r="AY9" s="43">
        <f t="shared" si="0"/>
        <v>3</v>
      </c>
      <c r="AZ9" s="44">
        <f t="shared" si="1"/>
        <v>1</v>
      </c>
      <c r="BA9" s="51">
        <f t="shared" si="2"/>
        <v>0.33333333333333331</v>
      </c>
      <c r="BB9" s="60">
        <f t="shared" si="3"/>
        <v>3.787878787878788E-3</v>
      </c>
      <c r="BC9" s="130"/>
      <c r="BD9" s="130" t="s">
        <v>111</v>
      </c>
      <c r="BE9" s="130" t="s">
        <v>265</v>
      </c>
      <c r="BF9" s="130" t="s">
        <v>266</v>
      </c>
      <c r="BG9" s="94"/>
      <c r="BH9" s="94"/>
      <c r="BI9" s="94"/>
      <c r="BJ9" s="94"/>
      <c r="BK9" s="94"/>
      <c r="BL9" s="94"/>
      <c r="BM9" s="94"/>
      <c r="BN9" s="94"/>
      <c r="BO9" s="130" t="s">
        <v>678</v>
      </c>
      <c r="BP9" s="129" t="s">
        <v>643</v>
      </c>
      <c r="BQ9" s="129" t="s">
        <v>437</v>
      </c>
      <c r="BR9" s="129" t="s">
        <v>437</v>
      </c>
      <c r="BS9" s="142">
        <f t="shared" si="4"/>
        <v>0.33333333333333331</v>
      </c>
      <c r="BT9" s="143">
        <f t="shared" si="4"/>
        <v>3.787878787878788E-3</v>
      </c>
    </row>
    <row r="10" spans="1:72" s="132" customFormat="1" ht="157.5" customHeight="1" x14ac:dyDescent="0.25">
      <c r="B10" s="384"/>
      <c r="C10" s="174" t="s">
        <v>267</v>
      </c>
      <c r="D10" s="126" t="s">
        <v>268</v>
      </c>
      <c r="E10" s="126" t="s">
        <v>269</v>
      </c>
      <c r="F10" s="126" t="s">
        <v>270</v>
      </c>
      <c r="G10" s="126"/>
      <c r="H10" s="126" t="s">
        <v>236</v>
      </c>
      <c r="I10" s="126" t="s">
        <v>263</v>
      </c>
      <c r="J10" s="158" t="s">
        <v>271</v>
      </c>
      <c r="K10" s="189">
        <f>PTEP!$G$11/PTEP!$D$11</f>
        <v>1.1363636363636364E-2</v>
      </c>
      <c r="L10" s="43"/>
      <c r="M10" s="43"/>
      <c r="N10" s="45"/>
      <c r="O10" s="43"/>
      <c r="P10" s="43"/>
      <c r="Q10" s="43"/>
      <c r="R10" s="43"/>
      <c r="S10" s="43"/>
      <c r="T10" s="43"/>
      <c r="U10" s="161">
        <v>1</v>
      </c>
      <c r="V10" s="161">
        <v>1</v>
      </c>
      <c r="W10" s="190">
        <f>V10/U10</f>
        <v>1</v>
      </c>
      <c r="X10" s="43"/>
      <c r="Y10" s="46"/>
      <c r="Z10" s="46"/>
      <c r="AA10" s="43"/>
      <c r="AB10" s="46"/>
      <c r="AC10" s="43"/>
      <c r="AD10" s="43"/>
      <c r="AE10" s="46"/>
      <c r="AF10" s="46"/>
      <c r="AG10" s="43"/>
      <c r="AH10" s="46"/>
      <c r="AI10" s="46"/>
      <c r="AJ10" s="43"/>
      <c r="AK10" s="46"/>
      <c r="AL10" s="46"/>
      <c r="AM10" s="161">
        <v>1</v>
      </c>
      <c r="AN10" s="161"/>
      <c r="AO10" s="190">
        <f>AN10/AM10</f>
        <v>0</v>
      </c>
      <c r="AP10" s="161">
        <v>1</v>
      </c>
      <c r="AQ10" s="161"/>
      <c r="AR10" s="190">
        <f>AQ10/AP10</f>
        <v>0</v>
      </c>
      <c r="AS10" s="43"/>
      <c r="AT10" s="46"/>
      <c r="AU10" s="46"/>
      <c r="AV10" s="43"/>
      <c r="AW10" s="46"/>
      <c r="AX10" s="46"/>
      <c r="AY10" s="43">
        <f t="shared" si="0"/>
        <v>3</v>
      </c>
      <c r="AZ10" s="44">
        <f t="shared" si="1"/>
        <v>1</v>
      </c>
      <c r="BA10" s="51">
        <f t="shared" si="2"/>
        <v>0.33333333333333331</v>
      </c>
      <c r="BB10" s="60">
        <f t="shared" si="3"/>
        <v>3.787878787878788E-3</v>
      </c>
      <c r="BC10" s="130"/>
      <c r="BD10" s="130" t="s">
        <v>111</v>
      </c>
      <c r="BE10" s="130" t="s">
        <v>272</v>
      </c>
      <c r="BF10" s="130" t="s">
        <v>273</v>
      </c>
      <c r="BG10" s="94"/>
      <c r="BH10" s="94"/>
      <c r="BI10" s="94"/>
      <c r="BJ10" s="94"/>
      <c r="BK10" s="94"/>
      <c r="BL10" s="94"/>
      <c r="BM10" s="129"/>
      <c r="BN10" s="94"/>
      <c r="BO10" s="130" t="s">
        <v>719</v>
      </c>
      <c r="BP10" s="129" t="s">
        <v>643</v>
      </c>
      <c r="BQ10" s="129" t="s">
        <v>437</v>
      </c>
      <c r="BR10" s="129" t="s">
        <v>437</v>
      </c>
      <c r="BS10" s="142">
        <f t="shared" si="4"/>
        <v>0.33333333333333331</v>
      </c>
      <c r="BT10" s="143">
        <f t="shared" si="4"/>
        <v>3.787878787878788E-3</v>
      </c>
    </row>
    <row r="11" spans="1:72" s="132" customFormat="1" ht="120" customHeight="1" x14ac:dyDescent="0.25">
      <c r="B11" s="384"/>
      <c r="C11" s="174" t="s">
        <v>274</v>
      </c>
      <c r="D11" s="126" t="s">
        <v>275</v>
      </c>
      <c r="E11" s="126" t="s">
        <v>276</v>
      </c>
      <c r="F11" s="126" t="s">
        <v>277</v>
      </c>
      <c r="G11" s="126" t="s">
        <v>130</v>
      </c>
      <c r="H11" s="126" t="s">
        <v>236</v>
      </c>
      <c r="I11" s="126" t="s">
        <v>278</v>
      </c>
      <c r="J11" s="138">
        <v>45626</v>
      </c>
      <c r="K11" s="199">
        <f>PTEP!$G$11/PTEP!$D$11</f>
        <v>1.1363636363636364E-2</v>
      </c>
      <c r="L11" s="43"/>
      <c r="M11" s="43"/>
      <c r="N11" s="45"/>
      <c r="O11" s="43"/>
      <c r="P11" s="43"/>
      <c r="Q11" s="45"/>
      <c r="R11" s="43"/>
      <c r="S11" s="43"/>
      <c r="T11" s="45"/>
      <c r="U11" s="43"/>
      <c r="V11" s="43"/>
      <c r="W11" s="43"/>
      <c r="X11" s="43"/>
      <c r="Y11" s="46"/>
      <c r="Z11" s="46"/>
      <c r="AA11" s="43"/>
      <c r="AB11" s="46"/>
      <c r="AC11" s="149"/>
      <c r="AD11" s="43"/>
      <c r="AE11" s="46"/>
      <c r="AF11" s="46"/>
      <c r="AG11" s="43"/>
      <c r="AH11" s="46"/>
      <c r="AI11" s="46"/>
      <c r="AJ11" s="43"/>
      <c r="AK11" s="46"/>
      <c r="AL11" s="46"/>
      <c r="AM11" s="43"/>
      <c r="AN11" s="46"/>
      <c r="AO11" s="46"/>
      <c r="AP11" s="161">
        <v>1</v>
      </c>
      <c r="AQ11" s="161"/>
      <c r="AR11" s="200">
        <f>AQ11/AP11</f>
        <v>0</v>
      </c>
      <c r="AS11" s="161"/>
      <c r="AT11" s="161"/>
      <c r="AU11" s="200"/>
      <c r="AV11" s="43"/>
      <c r="AW11" s="46"/>
      <c r="AX11" s="46"/>
      <c r="AY11" s="43">
        <f t="shared" si="0"/>
        <v>1</v>
      </c>
      <c r="AZ11" s="44">
        <f t="shared" si="1"/>
        <v>0</v>
      </c>
      <c r="BA11" s="51">
        <f t="shared" si="2"/>
        <v>0</v>
      </c>
      <c r="BB11" s="60">
        <f t="shared" si="3"/>
        <v>0</v>
      </c>
      <c r="BC11" s="141" t="s">
        <v>279</v>
      </c>
      <c r="BD11" s="141" t="s">
        <v>111</v>
      </c>
      <c r="BE11" s="141" t="s">
        <v>280</v>
      </c>
      <c r="BF11" s="141" t="s">
        <v>112</v>
      </c>
      <c r="BG11" s="93"/>
      <c r="BH11" s="93"/>
      <c r="BI11" s="94"/>
      <c r="BJ11" s="94"/>
      <c r="BK11" s="93"/>
      <c r="BL11" s="93"/>
      <c r="BM11" s="93"/>
      <c r="BN11" s="93"/>
      <c r="BO11" s="130" t="s">
        <v>682</v>
      </c>
      <c r="BP11" s="74" t="s">
        <v>437</v>
      </c>
      <c r="BQ11" s="74" t="s">
        <v>437</v>
      </c>
      <c r="BR11" s="74" t="s">
        <v>437</v>
      </c>
      <c r="BS11" s="207">
        <f t="shared" si="4"/>
        <v>0</v>
      </c>
      <c r="BT11" s="143">
        <f t="shared" si="4"/>
        <v>0</v>
      </c>
    </row>
    <row r="12" spans="1:72" s="132" customFormat="1" ht="57" x14ac:dyDescent="0.25">
      <c r="B12" s="384"/>
      <c r="C12" s="174" t="s">
        <v>281</v>
      </c>
      <c r="D12" s="126" t="s">
        <v>282</v>
      </c>
      <c r="E12" s="158" t="s">
        <v>283</v>
      </c>
      <c r="F12" s="126" t="s">
        <v>219</v>
      </c>
      <c r="G12" s="126" t="s">
        <v>284</v>
      </c>
      <c r="H12" s="126" t="s">
        <v>236</v>
      </c>
      <c r="I12" s="158" t="s">
        <v>285</v>
      </c>
      <c r="J12" s="138">
        <v>45442</v>
      </c>
      <c r="K12" s="199">
        <f>PTEP!$G$11/PTEP!$D$11</f>
        <v>1.1363636363636364E-2</v>
      </c>
      <c r="L12" s="43"/>
      <c r="M12" s="43"/>
      <c r="N12" s="45"/>
      <c r="O12" s="43"/>
      <c r="P12" s="43"/>
      <c r="Q12" s="45"/>
      <c r="R12" s="43"/>
      <c r="S12" s="43"/>
      <c r="T12" s="43"/>
      <c r="U12" s="43"/>
      <c r="V12" s="43"/>
      <c r="W12" s="43"/>
      <c r="X12" s="161">
        <v>1</v>
      </c>
      <c r="Y12" s="161"/>
      <c r="Z12" s="200">
        <f>Y12/X12</f>
        <v>0</v>
      </c>
      <c r="AA12" s="43"/>
      <c r="AB12" s="46"/>
      <c r="AC12" s="149"/>
      <c r="AD12" s="43"/>
      <c r="AE12" s="46"/>
      <c r="AF12" s="46"/>
      <c r="AG12" s="161"/>
      <c r="AH12" s="161"/>
      <c r="AI12" s="200"/>
      <c r="AJ12" s="43"/>
      <c r="AK12" s="46"/>
      <c r="AL12" s="46"/>
      <c r="AM12" s="43"/>
      <c r="AN12" s="46"/>
      <c r="AO12" s="46"/>
      <c r="AP12" s="43"/>
      <c r="AQ12" s="46"/>
      <c r="AR12" s="46"/>
      <c r="AS12" s="43"/>
      <c r="AT12" s="46"/>
      <c r="AU12" s="46"/>
      <c r="AV12" s="43"/>
      <c r="AW12" s="46"/>
      <c r="AX12" s="46"/>
      <c r="AY12" s="43">
        <f t="shared" si="0"/>
        <v>1</v>
      </c>
      <c r="AZ12" s="44">
        <f t="shared" si="1"/>
        <v>0</v>
      </c>
      <c r="BA12" s="51">
        <f t="shared" si="2"/>
        <v>0</v>
      </c>
      <c r="BB12" s="60">
        <f t="shared" si="3"/>
        <v>0</v>
      </c>
      <c r="BC12" s="141"/>
      <c r="BD12" s="141" t="s">
        <v>111</v>
      </c>
      <c r="BE12" s="141"/>
      <c r="BF12" s="141" t="s">
        <v>112</v>
      </c>
      <c r="BG12" s="93"/>
      <c r="BH12" s="93"/>
      <c r="BI12" s="94"/>
      <c r="BJ12" s="94"/>
      <c r="BK12" s="93"/>
      <c r="BL12" s="93"/>
      <c r="BM12" s="93"/>
      <c r="BN12" s="93"/>
      <c r="BO12" s="130" t="s">
        <v>660</v>
      </c>
      <c r="BP12" s="74" t="s">
        <v>437</v>
      </c>
      <c r="BQ12" s="74" t="s">
        <v>437</v>
      </c>
      <c r="BR12" s="74" t="s">
        <v>437</v>
      </c>
      <c r="BS12" s="207">
        <f t="shared" si="4"/>
        <v>0</v>
      </c>
      <c r="BT12" s="143">
        <f t="shared" si="4"/>
        <v>0</v>
      </c>
    </row>
    <row r="13" spans="1:72" s="132" customFormat="1" ht="65.25" customHeight="1" x14ac:dyDescent="0.25">
      <c r="B13" s="383" t="s">
        <v>286</v>
      </c>
      <c r="C13" s="179" t="s">
        <v>287</v>
      </c>
      <c r="D13" s="126" t="s">
        <v>288</v>
      </c>
      <c r="E13" s="158" t="s">
        <v>289</v>
      </c>
      <c r="F13" s="158" t="s">
        <v>219</v>
      </c>
      <c r="G13" s="158" t="s">
        <v>235</v>
      </c>
      <c r="H13" s="126" t="s">
        <v>236</v>
      </c>
      <c r="I13" s="201" t="s">
        <v>290</v>
      </c>
      <c r="J13" s="138" t="s">
        <v>291</v>
      </c>
      <c r="K13" s="199">
        <f>PTEP!$G$11/PTEP!$D$11</f>
        <v>1.1363636363636364E-2</v>
      </c>
      <c r="L13" s="43"/>
      <c r="M13" s="43"/>
      <c r="N13" s="45"/>
      <c r="O13" s="43"/>
      <c r="P13" s="43"/>
      <c r="Q13" s="45"/>
      <c r="R13" s="43"/>
      <c r="S13" s="43"/>
      <c r="T13" s="43"/>
      <c r="U13" s="43"/>
      <c r="V13" s="43"/>
      <c r="W13" s="43"/>
      <c r="X13" s="161">
        <v>1</v>
      </c>
      <c r="Y13" s="161"/>
      <c r="Z13" s="200">
        <f>Y13/X13</f>
        <v>0</v>
      </c>
      <c r="AA13" s="43"/>
      <c r="AB13" s="46"/>
      <c r="AC13" s="46"/>
      <c r="AD13" s="43"/>
      <c r="AE13" s="46"/>
      <c r="AF13" s="149"/>
      <c r="AG13" s="161">
        <v>1</v>
      </c>
      <c r="AH13" s="161"/>
      <c r="AI13" s="200">
        <f>AH13/AG13</f>
        <v>0</v>
      </c>
      <c r="AJ13" s="43"/>
      <c r="AK13" s="46"/>
      <c r="AL13" s="46"/>
      <c r="AM13" s="43"/>
      <c r="AN13" s="46"/>
      <c r="AO13" s="46"/>
      <c r="AP13" s="43"/>
      <c r="AQ13" s="46"/>
      <c r="AR13" s="46"/>
      <c r="AS13" s="161">
        <v>1</v>
      </c>
      <c r="AT13" s="161"/>
      <c r="AU13" s="200">
        <f>AT13/AS13</f>
        <v>0</v>
      </c>
      <c r="AV13" s="43"/>
      <c r="AW13" s="46"/>
      <c r="AX13" s="46"/>
      <c r="AY13" s="43">
        <f t="shared" si="0"/>
        <v>3</v>
      </c>
      <c r="AZ13" s="44">
        <f t="shared" si="1"/>
        <v>0</v>
      </c>
      <c r="BA13" s="51">
        <f t="shared" si="2"/>
        <v>0</v>
      </c>
      <c r="BB13" s="60">
        <f t="shared" si="3"/>
        <v>0</v>
      </c>
      <c r="BC13" s="141"/>
      <c r="BD13" s="141" t="s">
        <v>111</v>
      </c>
      <c r="BE13" s="304"/>
      <c r="BF13" s="141" t="s">
        <v>112</v>
      </c>
      <c r="BG13" s="93"/>
      <c r="BH13" s="93"/>
      <c r="BI13" s="94"/>
      <c r="BJ13" s="94"/>
      <c r="BK13" s="93"/>
      <c r="BL13" s="93"/>
      <c r="BM13" s="129"/>
      <c r="BN13" s="93"/>
      <c r="BO13" s="130" t="s">
        <v>661</v>
      </c>
      <c r="BP13" s="74" t="s">
        <v>437</v>
      </c>
      <c r="BQ13" s="74" t="s">
        <v>437</v>
      </c>
      <c r="BR13" s="74" t="s">
        <v>437</v>
      </c>
      <c r="BS13" s="207">
        <v>0</v>
      </c>
      <c r="BT13" s="143">
        <f t="shared" si="4"/>
        <v>0</v>
      </c>
    </row>
    <row r="14" spans="1:72" s="132" customFormat="1" ht="85.5" x14ac:dyDescent="0.25">
      <c r="B14" s="384"/>
      <c r="C14" s="179" t="s">
        <v>292</v>
      </c>
      <c r="D14" s="151" t="s">
        <v>293</v>
      </c>
      <c r="E14" s="158" t="s">
        <v>294</v>
      </c>
      <c r="F14" s="158" t="s">
        <v>219</v>
      </c>
      <c r="G14" s="158" t="s">
        <v>235</v>
      </c>
      <c r="H14" s="126" t="s">
        <v>236</v>
      </c>
      <c r="I14" s="158" t="s">
        <v>295</v>
      </c>
      <c r="J14" s="138">
        <v>45657</v>
      </c>
      <c r="K14" s="199">
        <f>PTEP!$G$11/PTEP!$D$11</f>
        <v>1.1363636363636364E-2</v>
      </c>
      <c r="L14" s="43"/>
      <c r="M14" s="43"/>
      <c r="N14" s="45"/>
      <c r="O14" s="43"/>
      <c r="P14" s="43"/>
      <c r="Q14" s="45"/>
      <c r="R14" s="43"/>
      <c r="S14" s="43"/>
      <c r="T14" s="45"/>
      <c r="U14" s="43"/>
      <c r="V14" s="43"/>
      <c r="W14" s="45"/>
      <c r="X14" s="43"/>
      <c r="Y14" s="46"/>
      <c r="Z14" s="149"/>
      <c r="AA14" s="43"/>
      <c r="AB14" s="46"/>
      <c r="AC14" s="149"/>
      <c r="AD14" s="43"/>
      <c r="AE14" s="46"/>
      <c r="AF14" s="149"/>
      <c r="AG14" s="43"/>
      <c r="AH14" s="46"/>
      <c r="AI14" s="149"/>
      <c r="AJ14" s="43"/>
      <c r="AK14" s="46"/>
      <c r="AL14" s="46"/>
      <c r="AM14" s="43"/>
      <c r="AN14" s="46"/>
      <c r="AO14" s="46"/>
      <c r="AP14" s="43"/>
      <c r="AQ14" s="46"/>
      <c r="AR14" s="46"/>
      <c r="AS14" s="161">
        <v>1</v>
      </c>
      <c r="AT14" s="161"/>
      <c r="AU14" s="200">
        <f>AT14/AS14</f>
        <v>0</v>
      </c>
      <c r="AV14" s="43"/>
      <c r="AW14" s="46"/>
      <c r="AX14" s="46"/>
      <c r="AY14" s="43">
        <f t="shared" si="0"/>
        <v>1</v>
      </c>
      <c r="AZ14" s="44">
        <f t="shared" si="1"/>
        <v>0</v>
      </c>
      <c r="BA14" s="51">
        <f t="shared" si="2"/>
        <v>0</v>
      </c>
      <c r="BB14" s="60">
        <f t="shared" si="3"/>
        <v>0</v>
      </c>
      <c r="BC14" s="141"/>
      <c r="BD14" s="141" t="s">
        <v>111</v>
      </c>
      <c r="BE14" s="141"/>
      <c r="BF14" s="141" t="s">
        <v>112</v>
      </c>
      <c r="BG14" s="93"/>
      <c r="BH14" s="93"/>
      <c r="BI14" s="94"/>
      <c r="BJ14" s="94"/>
      <c r="BK14" s="93"/>
      <c r="BL14" s="93"/>
      <c r="BM14" s="93"/>
      <c r="BN14" s="93"/>
      <c r="BO14" s="130" t="s">
        <v>656</v>
      </c>
      <c r="BP14" s="74" t="s">
        <v>437</v>
      </c>
      <c r="BQ14" s="74" t="s">
        <v>437</v>
      </c>
      <c r="BR14" s="74" t="s">
        <v>437</v>
      </c>
      <c r="BS14" s="207">
        <f t="shared" si="4"/>
        <v>0</v>
      </c>
      <c r="BT14" s="143">
        <f t="shared" si="4"/>
        <v>0</v>
      </c>
    </row>
    <row r="15" spans="1:72" s="132" customFormat="1" ht="174.75" customHeight="1" x14ac:dyDescent="0.25">
      <c r="B15" s="384"/>
      <c r="C15" s="179" t="s">
        <v>296</v>
      </c>
      <c r="D15" s="126" t="s">
        <v>297</v>
      </c>
      <c r="E15" s="158" t="s">
        <v>298</v>
      </c>
      <c r="F15" s="158" t="s">
        <v>219</v>
      </c>
      <c r="G15" s="158" t="s">
        <v>284</v>
      </c>
      <c r="H15" s="126" t="s">
        <v>236</v>
      </c>
      <c r="I15" s="158" t="s">
        <v>299</v>
      </c>
      <c r="J15" s="159">
        <v>45412</v>
      </c>
      <c r="K15" s="189">
        <f>PTEP!$G$11/PTEP!$D$11</f>
        <v>1.1363636363636364E-2</v>
      </c>
      <c r="L15" s="43"/>
      <c r="M15" s="43"/>
      <c r="N15" s="45"/>
      <c r="O15" s="43"/>
      <c r="P15" s="43"/>
      <c r="Q15" s="45"/>
      <c r="R15" s="43"/>
      <c r="S15" s="43"/>
      <c r="T15" s="45"/>
      <c r="U15" s="161">
        <v>1</v>
      </c>
      <c r="V15" s="161">
        <v>1</v>
      </c>
      <c r="W15" s="190">
        <f>V15/U15</f>
        <v>1</v>
      </c>
      <c r="X15" s="43"/>
      <c r="Y15" s="46"/>
      <c r="Z15" s="149"/>
      <c r="AA15" s="43"/>
      <c r="AB15" s="46"/>
      <c r="AC15" s="149"/>
      <c r="AD15" s="161"/>
      <c r="AE15" s="161"/>
      <c r="AF15" s="190"/>
      <c r="AG15" s="43"/>
      <c r="AH15" s="46"/>
      <c r="AI15" s="149"/>
      <c r="AJ15" s="161"/>
      <c r="AK15" s="161"/>
      <c r="AL15" s="190"/>
      <c r="AM15" s="161"/>
      <c r="AN15" s="161"/>
      <c r="AO15" s="190"/>
      <c r="AP15" s="161"/>
      <c r="AQ15" s="161"/>
      <c r="AR15" s="190"/>
      <c r="AS15" s="161"/>
      <c r="AT15" s="161"/>
      <c r="AU15" s="190"/>
      <c r="AV15" s="43"/>
      <c r="AW15" s="46"/>
      <c r="AX15" s="46"/>
      <c r="AY15" s="43">
        <f t="shared" si="0"/>
        <v>1</v>
      </c>
      <c r="AZ15" s="44">
        <f t="shared" si="1"/>
        <v>1</v>
      </c>
      <c r="BA15" s="51">
        <f t="shared" si="2"/>
        <v>1</v>
      </c>
      <c r="BB15" s="60">
        <f t="shared" si="3"/>
        <v>1.1363636363636364E-2</v>
      </c>
      <c r="BC15" s="299"/>
      <c r="BD15" s="130" t="s">
        <v>111</v>
      </c>
      <c r="BE15" s="130" t="s">
        <v>300</v>
      </c>
      <c r="BF15" s="130" t="s">
        <v>301</v>
      </c>
      <c r="BG15" s="161"/>
      <c r="BH15" s="161"/>
      <c r="BI15" s="161"/>
      <c r="BJ15" s="161"/>
      <c r="BK15" s="161"/>
      <c r="BL15" s="161"/>
      <c r="BM15" s="161"/>
      <c r="BN15" s="161"/>
      <c r="BO15" s="130" t="s">
        <v>692</v>
      </c>
      <c r="BP15" s="158" t="s">
        <v>643</v>
      </c>
      <c r="BQ15" s="129" t="s">
        <v>437</v>
      </c>
      <c r="BR15" s="129" t="s">
        <v>437</v>
      </c>
      <c r="BS15" s="142">
        <f t="shared" ref="BS15" si="5">BA15</f>
        <v>1</v>
      </c>
      <c r="BT15" s="143">
        <f t="shared" ref="BT15" si="6">BB15</f>
        <v>1.1363636363636364E-2</v>
      </c>
    </row>
    <row r="16" spans="1:72" s="132" customFormat="1" ht="274.5" customHeight="1" x14ac:dyDescent="0.25">
      <c r="B16" s="383" t="s">
        <v>302</v>
      </c>
      <c r="C16" s="179" t="s">
        <v>303</v>
      </c>
      <c r="D16" s="158" t="s">
        <v>304</v>
      </c>
      <c r="E16" s="158" t="s">
        <v>305</v>
      </c>
      <c r="F16" s="158" t="s">
        <v>219</v>
      </c>
      <c r="G16" s="158" t="s">
        <v>235</v>
      </c>
      <c r="H16" s="126" t="s">
        <v>236</v>
      </c>
      <c r="I16" s="158" t="s">
        <v>306</v>
      </c>
      <c r="J16" s="159">
        <v>45322</v>
      </c>
      <c r="K16" s="189">
        <f>PTEP!$G$11/PTEP!$D$11</f>
        <v>1.1363636363636364E-2</v>
      </c>
      <c r="L16" s="161">
        <v>1</v>
      </c>
      <c r="M16" s="161">
        <v>1</v>
      </c>
      <c r="N16" s="190">
        <f>M16/L16</f>
        <v>1</v>
      </c>
      <c r="O16" s="161"/>
      <c r="P16" s="161"/>
      <c r="Q16" s="161"/>
      <c r="R16" s="161"/>
      <c r="S16" s="161"/>
      <c r="T16" s="161"/>
      <c r="U16" s="161"/>
      <c r="V16" s="161"/>
      <c r="W16" s="161"/>
      <c r="X16" s="161"/>
      <c r="Y16" s="161"/>
      <c r="Z16" s="161"/>
      <c r="AA16" s="161"/>
      <c r="AB16" s="161"/>
      <c r="AC16" s="161"/>
      <c r="AD16" s="43"/>
      <c r="AE16" s="161"/>
      <c r="AF16" s="161"/>
      <c r="AG16" s="161"/>
      <c r="AH16" s="161"/>
      <c r="AI16" s="161"/>
      <c r="AJ16" s="161"/>
      <c r="AK16" s="161"/>
      <c r="AL16" s="161"/>
      <c r="AM16" s="161"/>
      <c r="AN16" s="161"/>
      <c r="AO16" s="161"/>
      <c r="AP16" s="161"/>
      <c r="AQ16" s="161"/>
      <c r="AR16" s="161"/>
      <c r="AS16" s="161"/>
      <c r="AT16" s="161"/>
      <c r="AU16" s="161"/>
      <c r="AV16" s="161"/>
      <c r="AW16" s="161"/>
      <c r="AX16" s="161"/>
      <c r="AY16" s="43">
        <f t="shared" ref="AY16:AY25" si="7">L16+O16+R16+U16+X16++AA16+AD16+AG16+AJ16+AM16+AP16+AS16+AV16</f>
        <v>1</v>
      </c>
      <c r="AZ16" s="44">
        <f t="shared" ref="AZ16:AZ25" si="8">M16+P16+S16+V16+Y16+AB16+AE16+AH16+AK16+AN16+AQ16+AT16+AW16</f>
        <v>1</v>
      </c>
      <c r="BA16" s="51">
        <f t="shared" ref="BA16:BA25" si="9">AZ16/AY16</f>
        <v>1</v>
      </c>
      <c r="BB16" s="60">
        <f t="shared" si="3"/>
        <v>1.1363636363636364E-2</v>
      </c>
      <c r="BC16" s="305" t="s">
        <v>307</v>
      </c>
      <c r="BD16" s="130" t="s">
        <v>308</v>
      </c>
      <c r="BE16" s="299"/>
      <c r="BF16" s="130" t="s">
        <v>309</v>
      </c>
      <c r="BG16" s="161"/>
      <c r="BH16" s="161"/>
      <c r="BI16" s="161"/>
      <c r="BJ16" s="161"/>
      <c r="BK16" s="161"/>
      <c r="BL16" s="161"/>
      <c r="BM16" s="161"/>
      <c r="BN16" s="161"/>
      <c r="BO16" s="130" t="s">
        <v>720</v>
      </c>
      <c r="BP16" s="129" t="s">
        <v>643</v>
      </c>
      <c r="BQ16" s="129" t="s">
        <v>437</v>
      </c>
      <c r="BR16" s="129" t="s">
        <v>437</v>
      </c>
      <c r="BS16" s="142">
        <f t="shared" ref="BS16" si="10">BA16</f>
        <v>1</v>
      </c>
      <c r="BT16" s="143">
        <f t="shared" ref="BT16" si="11">BB16</f>
        <v>1.1363636363636364E-2</v>
      </c>
    </row>
    <row r="17" spans="2:72" s="132" customFormat="1" ht="70.5" customHeight="1" x14ac:dyDescent="0.25">
      <c r="B17" s="384"/>
      <c r="C17" s="179" t="s">
        <v>310</v>
      </c>
      <c r="D17" s="126" t="s">
        <v>311</v>
      </c>
      <c r="E17" s="158" t="s">
        <v>312</v>
      </c>
      <c r="F17" s="158" t="s">
        <v>227</v>
      </c>
      <c r="G17" s="158"/>
      <c r="H17" s="126" t="s">
        <v>236</v>
      </c>
      <c r="I17" s="158" t="s">
        <v>313</v>
      </c>
      <c r="J17" s="159">
        <v>45657</v>
      </c>
      <c r="K17" s="199">
        <f>PTEP!$G$11/PTEP!$D$11</f>
        <v>1.1363636363636364E-2</v>
      </c>
      <c r="L17" s="161"/>
      <c r="M17" s="161"/>
      <c r="N17" s="161"/>
      <c r="O17" s="161"/>
      <c r="P17" s="161"/>
      <c r="Q17" s="161"/>
      <c r="R17" s="161"/>
      <c r="S17" s="161"/>
      <c r="T17" s="161"/>
      <c r="U17" s="161"/>
      <c r="V17" s="161"/>
      <c r="W17" s="161"/>
      <c r="X17" s="161"/>
      <c r="Y17" s="161"/>
      <c r="Z17" s="161"/>
      <c r="AA17" s="161"/>
      <c r="AB17" s="161"/>
      <c r="AC17" s="161"/>
      <c r="AD17" s="161"/>
      <c r="AE17" s="161"/>
      <c r="AF17" s="161"/>
      <c r="AG17" s="161"/>
      <c r="AH17" s="161"/>
      <c r="AI17" s="161"/>
      <c r="AJ17" s="161"/>
      <c r="AK17" s="161"/>
      <c r="AL17" s="161"/>
      <c r="AM17" s="161"/>
      <c r="AN17" s="161"/>
      <c r="AO17" s="161"/>
      <c r="AP17" s="161"/>
      <c r="AQ17" s="161"/>
      <c r="AR17" s="161"/>
      <c r="AS17" s="161">
        <v>1</v>
      </c>
      <c r="AT17" s="161"/>
      <c r="AU17" s="200">
        <f>AT17/AS17</f>
        <v>0</v>
      </c>
      <c r="AV17" s="161"/>
      <c r="AW17" s="161"/>
      <c r="AX17" s="161"/>
      <c r="AY17" s="43">
        <f t="shared" si="7"/>
        <v>1</v>
      </c>
      <c r="AZ17" s="44">
        <f t="shared" si="8"/>
        <v>0</v>
      </c>
      <c r="BA17" s="51">
        <f t="shared" si="9"/>
        <v>0</v>
      </c>
      <c r="BB17" s="60">
        <f t="shared" si="3"/>
        <v>0</v>
      </c>
      <c r="BC17" s="299"/>
      <c r="BD17" s="141" t="s">
        <v>111</v>
      </c>
      <c r="BE17" s="130" t="s">
        <v>229</v>
      </c>
      <c r="BF17" s="141" t="s">
        <v>112</v>
      </c>
      <c r="BG17" s="161"/>
      <c r="BH17" s="161"/>
      <c r="BI17" s="161"/>
      <c r="BJ17" s="161"/>
      <c r="BK17" s="161"/>
      <c r="BL17" s="161"/>
      <c r="BM17" s="161"/>
      <c r="BN17" s="161"/>
      <c r="BO17" s="130" t="s">
        <v>656</v>
      </c>
      <c r="BP17" s="74" t="s">
        <v>437</v>
      </c>
      <c r="BQ17" s="74" t="s">
        <v>437</v>
      </c>
      <c r="BR17" s="74" t="s">
        <v>437</v>
      </c>
      <c r="BS17" s="207">
        <f t="shared" ref="BS17" si="12">BA17</f>
        <v>0</v>
      </c>
      <c r="BT17" s="143">
        <f t="shared" ref="BT17" si="13">BB17</f>
        <v>0</v>
      </c>
    </row>
    <row r="18" spans="2:72" s="132" customFormat="1" ht="63" customHeight="1" x14ac:dyDescent="0.25">
      <c r="B18" s="384"/>
      <c r="C18" s="179" t="s">
        <v>314</v>
      </c>
      <c r="D18" s="126" t="s">
        <v>315</v>
      </c>
      <c r="E18" s="158" t="s">
        <v>316</v>
      </c>
      <c r="F18" s="158" t="s">
        <v>227</v>
      </c>
      <c r="G18" s="158"/>
      <c r="H18" s="126" t="s">
        <v>236</v>
      </c>
      <c r="I18" s="158" t="s">
        <v>313</v>
      </c>
      <c r="J18" s="159">
        <v>45657</v>
      </c>
      <c r="K18" s="199">
        <f>PTEP!$G$11/PTEP!$D$11</f>
        <v>1.1363636363636364E-2</v>
      </c>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v>1</v>
      </c>
      <c r="AT18" s="161"/>
      <c r="AU18" s="200">
        <f>AT18/AS18</f>
        <v>0</v>
      </c>
      <c r="AV18" s="161"/>
      <c r="AW18" s="161"/>
      <c r="AX18" s="161"/>
      <c r="AY18" s="43">
        <f t="shared" si="7"/>
        <v>1</v>
      </c>
      <c r="AZ18" s="44">
        <f t="shared" si="8"/>
        <v>0</v>
      </c>
      <c r="BA18" s="51">
        <f t="shared" si="9"/>
        <v>0</v>
      </c>
      <c r="BB18" s="60">
        <f t="shared" si="3"/>
        <v>0</v>
      </c>
      <c r="BC18" s="299"/>
      <c r="BD18" s="141" t="s">
        <v>111</v>
      </c>
      <c r="BE18" s="130" t="s">
        <v>229</v>
      </c>
      <c r="BF18" s="141" t="s">
        <v>112</v>
      </c>
      <c r="BG18" s="161"/>
      <c r="BH18" s="161"/>
      <c r="BI18" s="161"/>
      <c r="BJ18" s="161"/>
      <c r="BK18" s="161"/>
      <c r="BL18" s="161"/>
      <c r="BM18" s="161"/>
      <c r="BN18" s="161"/>
      <c r="BO18" s="130" t="s">
        <v>656</v>
      </c>
      <c r="BP18" s="74" t="s">
        <v>437</v>
      </c>
      <c r="BQ18" s="74" t="s">
        <v>437</v>
      </c>
      <c r="BR18" s="74" t="s">
        <v>437</v>
      </c>
      <c r="BS18" s="207">
        <f t="shared" ref="BS18" si="14">BA18</f>
        <v>0</v>
      </c>
      <c r="BT18" s="143">
        <f t="shared" ref="BT18" si="15">BB18</f>
        <v>0</v>
      </c>
    </row>
    <row r="19" spans="2:72" s="132" customFormat="1" ht="258.75" customHeight="1" x14ac:dyDescent="0.25">
      <c r="B19" s="383" t="s">
        <v>317</v>
      </c>
      <c r="C19" s="194" t="s">
        <v>318</v>
      </c>
      <c r="D19" s="126" t="s">
        <v>319</v>
      </c>
      <c r="E19" s="158" t="s">
        <v>662</v>
      </c>
      <c r="F19" s="158" t="s">
        <v>219</v>
      </c>
      <c r="G19" s="158" t="s">
        <v>235</v>
      </c>
      <c r="H19" s="126" t="s">
        <v>236</v>
      </c>
      <c r="I19" s="182" t="s">
        <v>320</v>
      </c>
      <c r="J19" s="159">
        <v>45351</v>
      </c>
      <c r="K19" s="189">
        <f>PTEP!$G$11/PTEP!$D$11</f>
        <v>1.1363636363636364E-2</v>
      </c>
      <c r="L19" s="161"/>
      <c r="M19" s="161"/>
      <c r="N19" s="190"/>
      <c r="O19" s="161">
        <v>1</v>
      </c>
      <c r="P19" s="161">
        <v>1</v>
      </c>
      <c r="Q19" s="190">
        <f>P19/O19</f>
        <v>1</v>
      </c>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43">
        <f t="shared" si="7"/>
        <v>1</v>
      </c>
      <c r="AZ19" s="44">
        <f t="shared" si="8"/>
        <v>1</v>
      </c>
      <c r="BA19" s="51">
        <f t="shared" si="9"/>
        <v>1</v>
      </c>
      <c r="BB19" s="60">
        <f t="shared" si="3"/>
        <v>1.1363636363636364E-2</v>
      </c>
      <c r="BC19" s="305" t="s">
        <v>321</v>
      </c>
      <c r="BD19" s="130" t="s">
        <v>322</v>
      </c>
      <c r="BE19" s="299"/>
      <c r="BF19" s="130" t="s">
        <v>309</v>
      </c>
      <c r="BG19" s="161"/>
      <c r="BH19" s="161"/>
      <c r="BI19" s="161"/>
      <c r="BJ19" s="161"/>
      <c r="BK19" s="161"/>
      <c r="BL19" s="161"/>
      <c r="BM19" s="161"/>
      <c r="BN19" s="161"/>
      <c r="BO19" s="130" t="s">
        <v>679</v>
      </c>
      <c r="BP19" s="161" t="s">
        <v>643</v>
      </c>
      <c r="BQ19" s="129" t="s">
        <v>437</v>
      </c>
      <c r="BR19" s="129" t="s">
        <v>437</v>
      </c>
      <c r="BS19" s="142">
        <f t="shared" ref="BS19" si="16">BA19</f>
        <v>1</v>
      </c>
      <c r="BT19" s="143">
        <f t="shared" ref="BT19" si="17">BB19</f>
        <v>1.1363636363636364E-2</v>
      </c>
    </row>
    <row r="20" spans="2:72" s="132" customFormat="1" ht="191.25" customHeight="1" x14ac:dyDescent="0.25">
      <c r="B20" s="384"/>
      <c r="C20" s="194" t="s">
        <v>323</v>
      </c>
      <c r="D20" s="126" t="s">
        <v>324</v>
      </c>
      <c r="E20" s="182" t="s">
        <v>325</v>
      </c>
      <c r="F20" s="182" t="s">
        <v>326</v>
      </c>
      <c r="G20" s="158" t="s">
        <v>195</v>
      </c>
      <c r="H20" s="126" t="s">
        <v>236</v>
      </c>
      <c r="I20" s="158" t="s">
        <v>327</v>
      </c>
      <c r="J20" s="159" t="s">
        <v>328</v>
      </c>
      <c r="K20" s="189">
        <f>PTEP!$G$11/PTEP!$D$11</f>
        <v>1.1363636363636364E-2</v>
      </c>
      <c r="L20" s="161"/>
      <c r="M20" s="161"/>
      <c r="N20" s="161"/>
      <c r="O20" s="161"/>
      <c r="P20" s="161"/>
      <c r="Q20" s="161"/>
      <c r="R20" s="161"/>
      <c r="S20" s="161"/>
      <c r="T20" s="161"/>
      <c r="U20" s="161">
        <v>2</v>
      </c>
      <c r="V20" s="161">
        <v>2</v>
      </c>
      <c r="W20" s="190">
        <f>V20/U20</f>
        <v>1</v>
      </c>
      <c r="X20" s="43"/>
      <c r="Y20" s="46"/>
      <c r="Z20" s="149"/>
      <c r="AA20" s="43"/>
      <c r="AB20" s="46"/>
      <c r="AC20" s="149"/>
      <c r="AD20" s="161">
        <v>1</v>
      </c>
      <c r="AE20" s="161"/>
      <c r="AF20" s="190">
        <f>AE20/AD20</f>
        <v>0</v>
      </c>
      <c r="AG20" s="43"/>
      <c r="AH20" s="46"/>
      <c r="AI20" s="149"/>
      <c r="AJ20" s="161">
        <v>1</v>
      </c>
      <c r="AK20" s="161"/>
      <c r="AL20" s="190">
        <f>AK20/AJ20</f>
        <v>0</v>
      </c>
      <c r="AM20" s="161">
        <v>1</v>
      </c>
      <c r="AN20" s="161"/>
      <c r="AO20" s="190">
        <f>AN20/AM20</f>
        <v>0</v>
      </c>
      <c r="AP20" s="161">
        <v>1</v>
      </c>
      <c r="AQ20" s="161"/>
      <c r="AR20" s="190">
        <f>AQ20/AP20</f>
        <v>0</v>
      </c>
      <c r="AS20" s="161">
        <v>1</v>
      </c>
      <c r="AT20" s="161"/>
      <c r="AU20" s="190">
        <f>AT20/AS20</f>
        <v>0</v>
      </c>
      <c r="AV20" s="161"/>
      <c r="AW20" s="161"/>
      <c r="AX20" s="161"/>
      <c r="AY20" s="43">
        <f t="shared" si="7"/>
        <v>7</v>
      </c>
      <c r="AZ20" s="44">
        <f t="shared" si="8"/>
        <v>2</v>
      </c>
      <c r="BA20" s="51">
        <f t="shared" si="9"/>
        <v>0.2857142857142857</v>
      </c>
      <c r="BB20" s="60">
        <f t="shared" si="3"/>
        <v>3.2467532467532465E-3</v>
      </c>
      <c r="BC20" s="299"/>
      <c r="BD20" s="130" t="s">
        <v>111</v>
      </c>
      <c r="BE20" s="130" t="s">
        <v>329</v>
      </c>
      <c r="BF20" s="130" t="s">
        <v>330</v>
      </c>
      <c r="BG20" s="161"/>
      <c r="BH20" s="161"/>
      <c r="BI20" s="161"/>
      <c r="BJ20" s="161"/>
      <c r="BK20" s="161"/>
      <c r="BL20" s="161"/>
      <c r="BM20" s="161"/>
      <c r="BN20" s="161"/>
      <c r="BO20" s="130" t="s">
        <v>704</v>
      </c>
      <c r="BP20" s="161" t="s">
        <v>643</v>
      </c>
      <c r="BQ20" s="129" t="s">
        <v>437</v>
      </c>
      <c r="BR20" s="129" t="s">
        <v>437</v>
      </c>
      <c r="BS20" s="142">
        <f t="shared" ref="BS20" si="18">BA20</f>
        <v>0.2857142857142857</v>
      </c>
      <c r="BT20" s="143">
        <f t="shared" ref="BT20" si="19">BB20</f>
        <v>3.2467532467532465E-3</v>
      </c>
    </row>
    <row r="21" spans="2:72" s="132" customFormat="1" ht="221.25" customHeight="1" x14ac:dyDescent="0.25">
      <c r="B21" s="384"/>
      <c r="C21" s="194" t="s">
        <v>331</v>
      </c>
      <c r="D21" s="158" t="s">
        <v>332</v>
      </c>
      <c r="E21" s="158" t="s">
        <v>333</v>
      </c>
      <c r="F21" s="158" t="s">
        <v>219</v>
      </c>
      <c r="G21" s="126" t="s">
        <v>235</v>
      </c>
      <c r="H21" s="126" t="s">
        <v>236</v>
      </c>
      <c r="I21" s="158" t="s">
        <v>334</v>
      </c>
      <c r="J21" s="182" t="s">
        <v>335</v>
      </c>
      <c r="K21" s="189">
        <f>PTEP!$G$11/PTEP!$D$11</f>
        <v>1.1363636363636364E-2</v>
      </c>
      <c r="L21" s="161"/>
      <c r="M21" s="161"/>
      <c r="N21" s="161"/>
      <c r="O21" s="161">
        <v>1</v>
      </c>
      <c r="P21" s="161">
        <v>1</v>
      </c>
      <c r="Q21" s="190">
        <f>P21/O21</f>
        <v>1</v>
      </c>
      <c r="R21" s="161"/>
      <c r="S21" s="161"/>
      <c r="T21" s="161"/>
      <c r="U21" s="161"/>
      <c r="V21" s="161"/>
      <c r="W21" s="161"/>
      <c r="X21" s="161">
        <v>1</v>
      </c>
      <c r="Y21" s="161"/>
      <c r="Z21" s="190">
        <f>Y21/X21</f>
        <v>0</v>
      </c>
      <c r="AA21" s="161"/>
      <c r="AB21" s="161"/>
      <c r="AC21" s="161"/>
      <c r="AD21" s="161"/>
      <c r="AE21" s="161"/>
      <c r="AF21" s="161"/>
      <c r="AG21" s="161"/>
      <c r="AH21" s="161"/>
      <c r="AI21" s="161"/>
      <c r="AJ21" s="161">
        <v>1</v>
      </c>
      <c r="AK21" s="161"/>
      <c r="AL21" s="190">
        <f>AK21/AJ21</f>
        <v>0</v>
      </c>
      <c r="AM21" s="161"/>
      <c r="AN21" s="161"/>
      <c r="AO21" s="161"/>
      <c r="AP21" s="161"/>
      <c r="AQ21" s="161"/>
      <c r="AR21" s="161"/>
      <c r="AS21" s="161">
        <v>1</v>
      </c>
      <c r="AT21" s="161"/>
      <c r="AU21" s="190">
        <f>AT21/AS21</f>
        <v>0</v>
      </c>
      <c r="AV21" s="161"/>
      <c r="AW21" s="161"/>
      <c r="AX21" s="161"/>
      <c r="AY21" s="43">
        <f t="shared" si="7"/>
        <v>4</v>
      </c>
      <c r="AZ21" s="44">
        <f t="shared" si="8"/>
        <v>1</v>
      </c>
      <c r="BA21" s="51">
        <f t="shared" si="9"/>
        <v>0.25</v>
      </c>
      <c r="BB21" s="60">
        <f t="shared" si="3"/>
        <v>2.840909090909091E-3</v>
      </c>
      <c r="BC21" s="130" t="s">
        <v>336</v>
      </c>
      <c r="BD21" s="130" t="s">
        <v>337</v>
      </c>
      <c r="BE21" s="304" t="s">
        <v>338</v>
      </c>
      <c r="BF21" s="130" t="s">
        <v>339</v>
      </c>
      <c r="BG21" s="161"/>
      <c r="BH21" s="161"/>
      <c r="BI21" s="161"/>
      <c r="BJ21" s="161"/>
      <c r="BK21" s="161"/>
      <c r="BL21" s="161"/>
      <c r="BM21" s="161"/>
      <c r="BN21" s="161"/>
      <c r="BO21" s="130" t="s">
        <v>721</v>
      </c>
      <c r="BP21" s="161" t="s">
        <v>643</v>
      </c>
      <c r="BQ21" s="129" t="s">
        <v>437</v>
      </c>
      <c r="BR21" s="129" t="s">
        <v>437</v>
      </c>
      <c r="BS21" s="142">
        <f t="shared" ref="BS21" si="20">BA21</f>
        <v>0.25</v>
      </c>
      <c r="BT21" s="143">
        <f t="shared" ref="BT21" si="21">BB21</f>
        <v>2.840909090909091E-3</v>
      </c>
    </row>
    <row r="22" spans="2:72" s="132" customFormat="1" ht="68.25" customHeight="1" thickBot="1" x14ac:dyDescent="0.3">
      <c r="B22" s="384"/>
      <c r="C22" s="194" t="s">
        <v>340</v>
      </c>
      <c r="D22" s="158" t="s">
        <v>341</v>
      </c>
      <c r="E22" s="158" t="s">
        <v>342</v>
      </c>
      <c r="F22" s="158" t="s">
        <v>219</v>
      </c>
      <c r="G22" s="126" t="s">
        <v>343</v>
      </c>
      <c r="H22" s="126" t="s">
        <v>236</v>
      </c>
      <c r="I22" s="161" t="s">
        <v>136</v>
      </c>
      <c r="J22" s="184">
        <v>45443</v>
      </c>
      <c r="K22" s="199">
        <f>PTEP!$G$11/PTEP!$D$11</f>
        <v>1.1363636363636364E-2</v>
      </c>
      <c r="L22" s="161"/>
      <c r="M22" s="161"/>
      <c r="N22" s="161"/>
      <c r="O22" s="161"/>
      <c r="P22" s="161"/>
      <c r="Q22" s="161"/>
      <c r="R22" s="161"/>
      <c r="S22" s="161"/>
      <c r="T22" s="161"/>
      <c r="U22" s="161"/>
      <c r="V22" s="161"/>
      <c r="W22" s="161"/>
      <c r="X22" s="161">
        <v>1</v>
      </c>
      <c r="Y22" s="161"/>
      <c r="Z22" s="200">
        <f>Y22/X22</f>
        <v>0</v>
      </c>
      <c r="AA22" s="161"/>
      <c r="AB22" s="161"/>
      <c r="AC22" s="161"/>
      <c r="AD22" s="161"/>
      <c r="AE22" s="161"/>
      <c r="AF22" s="161"/>
      <c r="AG22" s="161"/>
      <c r="AH22" s="161"/>
      <c r="AI22" s="161"/>
      <c r="AJ22" s="161"/>
      <c r="AK22" s="161"/>
      <c r="AL22" s="161"/>
      <c r="AM22" s="161"/>
      <c r="AN22" s="161"/>
      <c r="AO22" s="161"/>
      <c r="AP22" s="161"/>
      <c r="AQ22" s="161"/>
      <c r="AR22" s="161"/>
      <c r="AS22" s="161"/>
      <c r="AT22" s="161"/>
      <c r="AU22" s="161"/>
      <c r="AV22" s="161"/>
      <c r="AW22" s="161"/>
      <c r="AX22" s="161"/>
      <c r="AY22" s="43">
        <f t="shared" si="7"/>
        <v>1</v>
      </c>
      <c r="AZ22" s="44">
        <f t="shared" si="8"/>
        <v>0</v>
      </c>
      <c r="BA22" s="51">
        <f t="shared" si="9"/>
        <v>0</v>
      </c>
      <c r="BB22" s="60">
        <f t="shared" si="3"/>
        <v>0</v>
      </c>
      <c r="BC22" s="299"/>
      <c r="BD22" s="141" t="s">
        <v>111</v>
      </c>
      <c r="BE22" s="299"/>
      <c r="BF22" s="141" t="s">
        <v>112</v>
      </c>
      <c r="BG22" s="161"/>
      <c r="BH22" s="161"/>
      <c r="BI22" s="161"/>
      <c r="BJ22" s="161"/>
      <c r="BK22" s="161"/>
      <c r="BL22" s="161"/>
      <c r="BM22" s="161"/>
      <c r="BN22" s="161"/>
      <c r="BO22" s="130" t="s">
        <v>660</v>
      </c>
      <c r="BP22" s="74" t="s">
        <v>437</v>
      </c>
      <c r="BQ22" s="74" t="s">
        <v>437</v>
      </c>
      <c r="BR22" s="74" t="s">
        <v>437</v>
      </c>
      <c r="BS22" s="207">
        <f t="shared" ref="BS22" si="22">BA22</f>
        <v>0</v>
      </c>
      <c r="BT22" s="143">
        <f t="shared" ref="BT22" si="23">BB22</f>
        <v>0</v>
      </c>
    </row>
    <row r="23" spans="2:72" s="132" customFormat="1" ht="168.75" customHeight="1" x14ac:dyDescent="0.25">
      <c r="B23" s="380" t="s">
        <v>344</v>
      </c>
      <c r="C23" s="194" t="s">
        <v>345</v>
      </c>
      <c r="D23" s="182" t="s">
        <v>346</v>
      </c>
      <c r="E23" s="182" t="s">
        <v>347</v>
      </c>
      <c r="F23" s="182" t="s">
        <v>219</v>
      </c>
      <c r="G23" s="158" t="s">
        <v>235</v>
      </c>
      <c r="H23" s="126" t="s">
        <v>236</v>
      </c>
      <c r="I23" s="158" t="s">
        <v>348</v>
      </c>
      <c r="J23" s="159" t="s">
        <v>349</v>
      </c>
      <c r="K23" s="189">
        <f>PTEP!$G$11/PTEP!$D$11</f>
        <v>1.1363636363636364E-2</v>
      </c>
      <c r="L23" s="161"/>
      <c r="M23" s="161"/>
      <c r="N23" s="161"/>
      <c r="O23" s="161"/>
      <c r="P23" s="161"/>
      <c r="Q23" s="161"/>
      <c r="R23" s="161"/>
      <c r="S23" s="161"/>
      <c r="T23" s="161"/>
      <c r="U23" s="161">
        <v>1</v>
      </c>
      <c r="V23" s="161">
        <v>1</v>
      </c>
      <c r="W23" s="190">
        <f>V23/U23</f>
        <v>1</v>
      </c>
      <c r="X23" s="161">
        <v>1</v>
      </c>
      <c r="Y23" s="161">
        <v>1</v>
      </c>
      <c r="Z23" s="190">
        <f>Y23/X23</f>
        <v>1</v>
      </c>
      <c r="AA23" s="161"/>
      <c r="AB23" s="161"/>
      <c r="AC23" s="161"/>
      <c r="AD23" s="161"/>
      <c r="AE23" s="161"/>
      <c r="AF23" s="161"/>
      <c r="AG23" s="161"/>
      <c r="AH23" s="161"/>
      <c r="AI23" s="161"/>
      <c r="AJ23" s="161"/>
      <c r="AK23" s="161"/>
      <c r="AL23" s="161"/>
      <c r="AM23" s="161"/>
      <c r="AN23" s="161"/>
      <c r="AO23" s="161"/>
      <c r="AP23" s="161"/>
      <c r="AQ23" s="161"/>
      <c r="AR23" s="161"/>
      <c r="AS23" s="161"/>
      <c r="AT23" s="161"/>
      <c r="AU23" s="161"/>
      <c r="AV23" s="161"/>
      <c r="AW23" s="161"/>
      <c r="AX23" s="161"/>
      <c r="AY23" s="43">
        <f t="shared" si="7"/>
        <v>2</v>
      </c>
      <c r="AZ23" s="44">
        <f t="shared" si="8"/>
        <v>2</v>
      </c>
      <c r="BA23" s="51">
        <f t="shared" si="9"/>
        <v>1</v>
      </c>
      <c r="BB23" s="60">
        <f t="shared" si="3"/>
        <v>1.1363636363636364E-2</v>
      </c>
      <c r="BC23" s="299"/>
      <c r="BD23" s="130" t="s">
        <v>111</v>
      </c>
      <c r="BE23" s="130" t="s">
        <v>350</v>
      </c>
      <c r="BF23" s="130" t="s">
        <v>351</v>
      </c>
      <c r="BG23" s="161"/>
      <c r="BH23" s="161"/>
      <c r="BI23" s="161"/>
      <c r="BJ23" s="161"/>
      <c r="BK23" s="161"/>
      <c r="BL23" s="161"/>
      <c r="BM23" s="161"/>
      <c r="BN23" s="161"/>
      <c r="BO23" s="130" t="s">
        <v>683</v>
      </c>
      <c r="BP23" s="161" t="s">
        <v>643</v>
      </c>
      <c r="BQ23" s="129" t="s">
        <v>437</v>
      </c>
      <c r="BR23" s="129" t="s">
        <v>437</v>
      </c>
      <c r="BS23" s="142">
        <f t="shared" ref="BS23" si="24">BA23</f>
        <v>1</v>
      </c>
      <c r="BT23" s="143">
        <f t="shared" ref="BT23" si="25">BB23</f>
        <v>1.1363636363636364E-2</v>
      </c>
    </row>
    <row r="24" spans="2:72" s="132" customFormat="1" ht="96" customHeight="1" x14ac:dyDescent="0.25">
      <c r="B24" s="381"/>
      <c r="C24" s="202" t="s">
        <v>352</v>
      </c>
      <c r="D24" s="195" t="s">
        <v>353</v>
      </c>
      <c r="E24" s="182" t="s">
        <v>354</v>
      </c>
      <c r="F24" s="182" t="s">
        <v>219</v>
      </c>
      <c r="G24" s="203" t="s">
        <v>355</v>
      </c>
      <c r="H24" s="126" t="s">
        <v>236</v>
      </c>
      <c r="I24" s="158" t="s">
        <v>356</v>
      </c>
      <c r="J24" s="138">
        <v>45458</v>
      </c>
      <c r="K24" s="199">
        <f>PTEP!$G$11/PTEP!$D$11</f>
        <v>1.1363636363636364E-2</v>
      </c>
      <c r="L24" s="161"/>
      <c r="M24" s="161"/>
      <c r="N24" s="161"/>
      <c r="O24" s="161"/>
      <c r="P24" s="161"/>
      <c r="Q24" s="161"/>
      <c r="R24" s="161"/>
      <c r="S24" s="161"/>
      <c r="T24" s="161"/>
      <c r="U24" s="161"/>
      <c r="V24" s="161"/>
      <c r="W24" s="161"/>
      <c r="X24" s="161"/>
      <c r="Y24" s="161"/>
      <c r="Z24" s="161"/>
      <c r="AA24" s="161">
        <v>1</v>
      </c>
      <c r="AB24" s="161"/>
      <c r="AC24" s="200">
        <f>AB24/AA24</f>
        <v>0</v>
      </c>
      <c r="AD24" s="161"/>
      <c r="AE24" s="161"/>
      <c r="AF24" s="161"/>
      <c r="AG24" s="161"/>
      <c r="AH24" s="161"/>
      <c r="AI24" s="161"/>
      <c r="AJ24" s="161"/>
      <c r="AK24" s="161"/>
      <c r="AL24" s="161"/>
      <c r="AM24" s="161"/>
      <c r="AN24" s="161"/>
      <c r="AO24" s="161"/>
      <c r="AP24" s="161"/>
      <c r="AQ24" s="161"/>
      <c r="AR24" s="161"/>
      <c r="AS24" s="161"/>
      <c r="AT24" s="161"/>
      <c r="AU24" s="161"/>
      <c r="AV24" s="161"/>
      <c r="AW24" s="161"/>
      <c r="AX24" s="161"/>
      <c r="AY24" s="43">
        <f t="shared" si="7"/>
        <v>1</v>
      </c>
      <c r="AZ24" s="44">
        <f t="shared" si="8"/>
        <v>0</v>
      </c>
      <c r="BA24" s="51">
        <f t="shared" si="9"/>
        <v>0</v>
      </c>
      <c r="BB24" s="60">
        <f t="shared" si="3"/>
        <v>0</v>
      </c>
      <c r="BC24" s="299"/>
      <c r="BD24" s="141" t="s">
        <v>111</v>
      </c>
      <c r="BE24" s="299"/>
      <c r="BF24" s="141" t="s">
        <v>112</v>
      </c>
      <c r="BG24" s="161"/>
      <c r="BH24" s="161"/>
      <c r="BI24" s="161"/>
      <c r="BJ24" s="161"/>
      <c r="BK24" s="161"/>
      <c r="BL24" s="161"/>
      <c r="BM24" s="161"/>
      <c r="BN24" s="161"/>
      <c r="BO24" s="130" t="s">
        <v>657</v>
      </c>
      <c r="BP24" s="74" t="s">
        <v>437</v>
      </c>
      <c r="BQ24" s="74" t="s">
        <v>437</v>
      </c>
      <c r="BR24" s="74" t="s">
        <v>437</v>
      </c>
      <c r="BS24" s="207">
        <f t="shared" ref="BS24" si="26">BA24</f>
        <v>0</v>
      </c>
      <c r="BT24" s="143">
        <f t="shared" ref="BT24" si="27">BB24</f>
        <v>0</v>
      </c>
    </row>
    <row r="25" spans="2:72" s="132" customFormat="1" ht="105" customHeight="1" thickBot="1" x14ac:dyDescent="0.3">
      <c r="B25" s="382"/>
      <c r="C25" s="204" t="s">
        <v>357</v>
      </c>
      <c r="D25" s="205" t="s">
        <v>358</v>
      </c>
      <c r="E25" s="206" t="s">
        <v>680</v>
      </c>
      <c r="F25" s="206" t="s">
        <v>219</v>
      </c>
      <c r="G25" s="206" t="s">
        <v>235</v>
      </c>
      <c r="H25" s="196" t="s">
        <v>236</v>
      </c>
      <c r="I25" s="196" t="s">
        <v>348</v>
      </c>
      <c r="J25" s="138">
        <v>45565</v>
      </c>
      <c r="K25" s="199">
        <f>PTEP!$G$11/PTEP!$D$11</f>
        <v>1.1363636363636364E-2</v>
      </c>
      <c r="L25" s="161"/>
      <c r="M25" s="161"/>
      <c r="N25" s="161"/>
      <c r="O25" s="161"/>
      <c r="P25" s="161"/>
      <c r="Q25" s="161"/>
      <c r="R25" s="161"/>
      <c r="S25" s="161"/>
      <c r="T25" s="161"/>
      <c r="U25" s="161"/>
      <c r="V25" s="161"/>
      <c r="W25" s="161"/>
      <c r="X25" s="161"/>
      <c r="Y25" s="161"/>
      <c r="Z25" s="161"/>
      <c r="AA25" s="161"/>
      <c r="AB25" s="161"/>
      <c r="AC25" s="161"/>
      <c r="AD25" s="161"/>
      <c r="AE25" s="161"/>
      <c r="AF25" s="161"/>
      <c r="AG25" s="161"/>
      <c r="AH25" s="161"/>
      <c r="AI25" s="161"/>
      <c r="AJ25" s="161">
        <v>1</v>
      </c>
      <c r="AK25" s="161"/>
      <c r="AL25" s="200">
        <f>AK25/AJ25</f>
        <v>0</v>
      </c>
      <c r="AM25" s="161"/>
      <c r="AN25" s="161"/>
      <c r="AO25" s="161"/>
      <c r="AP25" s="161"/>
      <c r="AQ25" s="161"/>
      <c r="AR25" s="161"/>
      <c r="AS25" s="161"/>
      <c r="AT25" s="161"/>
      <c r="AU25" s="161"/>
      <c r="AV25" s="161"/>
      <c r="AW25" s="161"/>
      <c r="AX25" s="161"/>
      <c r="AY25" s="43">
        <f t="shared" si="7"/>
        <v>1</v>
      </c>
      <c r="AZ25" s="44">
        <f t="shared" si="8"/>
        <v>0</v>
      </c>
      <c r="BA25" s="51">
        <f t="shared" si="9"/>
        <v>0</v>
      </c>
      <c r="BB25" s="60">
        <f t="shared" si="3"/>
        <v>0</v>
      </c>
      <c r="BC25" s="299"/>
      <c r="BD25" s="141" t="s">
        <v>111</v>
      </c>
      <c r="BE25" s="299"/>
      <c r="BF25" s="141" t="s">
        <v>112</v>
      </c>
      <c r="BG25" s="161"/>
      <c r="BH25" s="161"/>
      <c r="BI25" s="161"/>
      <c r="BJ25" s="161"/>
      <c r="BK25" s="161"/>
      <c r="BL25" s="161"/>
      <c r="BM25" s="161"/>
      <c r="BN25" s="161"/>
      <c r="BO25" s="130" t="s">
        <v>722</v>
      </c>
      <c r="BP25" s="74" t="s">
        <v>437</v>
      </c>
      <c r="BQ25" s="74" t="s">
        <v>437</v>
      </c>
      <c r="BR25" s="74" t="s">
        <v>437</v>
      </c>
      <c r="BS25" s="207">
        <f t="shared" ref="BS25" si="28">BA25</f>
        <v>0</v>
      </c>
      <c r="BT25" s="143">
        <f t="shared" ref="BT25" si="29">BB25</f>
        <v>0</v>
      </c>
    </row>
    <row r="26" spans="2:72" ht="15" x14ac:dyDescent="0.25">
      <c r="BB26" s="60">
        <f>SUM(BB5:BB25)</f>
        <v>7.7110389610389615E-2</v>
      </c>
      <c r="BT26" s="197">
        <f>SUM(BT5:BT25)</f>
        <v>7.7110389610389615E-2</v>
      </c>
    </row>
  </sheetData>
  <mergeCells count="31">
    <mergeCell ref="BC3:BD3"/>
    <mergeCell ref="BC2:BN2"/>
    <mergeCell ref="BO2:BT2"/>
    <mergeCell ref="BM3:BN3"/>
    <mergeCell ref="BK3:BL3"/>
    <mergeCell ref="BI3:BJ3"/>
    <mergeCell ref="BG3:BH3"/>
    <mergeCell ref="BE3:BF3"/>
    <mergeCell ref="AP2:AR3"/>
    <mergeCell ref="AS2:AU3"/>
    <mergeCell ref="AV2:AX3"/>
    <mergeCell ref="AY2:AZ3"/>
    <mergeCell ref="BA2:BB2"/>
    <mergeCell ref="AA2:AC3"/>
    <mergeCell ref="AD2:AF3"/>
    <mergeCell ref="AG2:AI3"/>
    <mergeCell ref="AJ2:AL3"/>
    <mergeCell ref="AM2:AO3"/>
    <mergeCell ref="L2:N3"/>
    <mergeCell ref="O2:Q3"/>
    <mergeCell ref="R2:T3"/>
    <mergeCell ref="U2:W3"/>
    <mergeCell ref="X2:Z3"/>
    <mergeCell ref="B23:B25"/>
    <mergeCell ref="B16:B18"/>
    <mergeCell ref="C1:J1"/>
    <mergeCell ref="B13:B15"/>
    <mergeCell ref="B8:B12"/>
    <mergeCell ref="B3:K3"/>
    <mergeCell ref="B5:B7"/>
    <mergeCell ref="B19:B22"/>
  </mergeCells>
  <pageMargins left="0.70866141732283472" right="0.70866141732283472" top="0.74803149606299213" bottom="0.74803149606299213" header="0.31496062992125984" footer="0.31496062992125984"/>
  <pageSetup paperSize="9" scale="10" orientation="portrait" r:id="rId1"/>
  <headerFooter>
    <oddFooter>&amp;R&amp;G</oddFooter>
  </headerFooter>
  <drawing r:id="rId2"/>
  <legacyDrawing r:id="rId3"/>
  <legacyDrawingHF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pageSetUpPr fitToPage="1"/>
  </sheetPr>
  <dimension ref="B1:BT18"/>
  <sheetViews>
    <sheetView showGridLines="0" zoomScale="80" zoomScaleNormal="80" zoomScaleSheetLayoutView="70" workbookViewId="0"/>
  </sheetViews>
  <sheetFormatPr baseColWidth="10" defaultColWidth="11.42578125" defaultRowHeight="14.25" x14ac:dyDescent="0.25"/>
  <cols>
    <col min="1" max="1" width="8.140625" style="24" customWidth="1"/>
    <col min="2" max="2" width="32.42578125" style="4" customWidth="1"/>
    <col min="3" max="3" width="11.42578125" style="24"/>
    <col min="4" max="4" width="63.42578125" style="24" customWidth="1"/>
    <col min="5" max="5" width="35.5703125" style="24" customWidth="1"/>
    <col min="6" max="6" width="33.140625" style="24" customWidth="1"/>
    <col min="7" max="9" width="31" style="24" customWidth="1"/>
    <col min="10" max="10" width="20.42578125" style="24" customWidth="1"/>
    <col min="11" max="11" width="15.42578125" style="24" customWidth="1"/>
    <col min="12" max="27" width="6.5703125" style="24" customWidth="1"/>
    <col min="28" max="50" width="11.42578125" style="24" customWidth="1"/>
    <col min="51" max="54" width="11.42578125" style="24"/>
    <col min="55" max="56" width="24.85546875" style="24" customWidth="1"/>
    <col min="57" max="57" width="51.85546875" style="24" customWidth="1"/>
    <col min="58" max="58" width="41.5703125" style="24" customWidth="1"/>
    <col min="59" max="59" width="18.5703125" style="24" hidden="1" customWidth="1"/>
    <col min="60" max="60" width="19" style="24" hidden="1" customWidth="1"/>
    <col min="61" max="61" width="20" style="24" hidden="1" customWidth="1"/>
    <col min="62" max="66" width="11.42578125" style="24" hidden="1" customWidth="1"/>
    <col min="67" max="67" width="60.140625" style="71" customWidth="1"/>
    <col min="68" max="68" width="21.5703125" style="24" customWidth="1"/>
    <col min="69" max="70" width="50.5703125" style="24" hidden="1" customWidth="1"/>
    <col min="71" max="72" width="25.42578125" style="24" customWidth="1"/>
    <col min="73" max="16384" width="11.42578125" style="24"/>
  </cols>
  <sheetData>
    <row r="1" spans="2:72" ht="138" customHeight="1" thickBot="1" x14ac:dyDescent="0.3">
      <c r="B1" s="107"/>
      <c r="C1" s="387" t="s">
        <v>0</v>
      </c>
      <c r="D1" s="387"/>
      <c r="E1" s="387"/>
      <c r="F1" s="387"/>
      <c r="G1" s="387"/>
      <c r="H1" s="387"/>
      <c r="I1" s="387"/>
      <c r="J1" s="387"/>
      <c r="K1" s="108" t="s">
        <v>1</v>
      </c>
    </row>
    <row r="2" spans="2:72" ht="15" customHeight="1" thickBot="1" x14ac:dyDescent="0.3">
      <c r="B2" s="95"/>
      <c r="C2" s="95"/>
      <c r="D2" s="95"/>
      <c r="E2" s="95"/>
      <c r="F2" s="95"/>
      <c r="G2" s="95"/>
      <c r="H2" s="95"/>
      <c r="I2" s="95"/>
      <c r="J2" s="95"/>
      <c r="K2" s="4"/>
      <c r="L2" s="390" t="s">
        <v>56</v>
      </c>
      <c r="M2" s="390"/>
      <c r="N2" s="390"/>
      <c r="O2" s="390" t="s">
        <v>57</v>
      </c>
      <c r="P2" s="390"/>
      <c r="Q2" s="390"/>
      <c r="R2" s="390" t="s">
        <v>58</v>
      </c>
      <c r="S2" s="390"/>
      <c r="T2" s="390"/>
      <c r="U2" s="390" t="s">
        <v>59</v>
      </c>
      <c r="V2" s="390"/>
      <c r="W2" s="390"/>
      <c r="X2" s="390" t="s">
        <v>60</v>
      </c>
      <c r="Y2" s="390"/>
      <c r="Z2" s="390"/>
      <c r="AA2" s="390" t="s">
        <v>61</v>
      </c>
      <c r="AB2" s="390"/>
      <c r="AC2" s="390"/>
      <c r="AD2" s="390" t="s">
        <v>62</v>
      </c>
      <c r="AE2" s="390"/>
      <c r="AF2" s="390"/>
      <c r="AG2" s="390" t="s">
        <v>63</v>
      </c>
      <c r="AH2" s="390"/>
      <c r="AI2" s="390"/>
      <c r="AJ2" s="390" t="s">
        <v>64</v>
      </c>
      <c r="AK2" s="390"/>
      <c r="AL2" s="390"/>
      <c r="AM2" s="390" t="s">
        <v>65</v>
      </c>
      <c r="AN2" s="390"/>
      <c r="AO2" s="390"/>
      <c r="AP2" s="390" t="s">
        <v>66</v>
      </c>
      <c r="AQ2" s="390"/>
      <c r="AR2" s="390"/>
      <c r="AS2" s="390" t="s">
        <v>67</v>
      </c>
      <c r="AT2" s="390"/>
      <c r="AU2" s="390"/>
      <c r="AV2" s="398" t="s">
        <v>68</v>
      </c>
      <c r="AW2" s="398"/>
      <c r="AX2" s="398"/>
      <c r="AY2" s="390" t="s">
        <v>69</v>
      </c>
      <c r="AZ2" s="390"/>
      <c r="BA2" s="393" t="s">
        <v>70</v>
      </c>
      <c r="BB2" s="393"/>
      <c r="BC2" s="396" t="s">
        <v>71</v>
      </c>
      <c r="BD2" s="397"/>
      <c r="BE2" s="96"/>
      <c r="BF2" s="96"/>
      <c r="BG2" s="96"/>
      <c r="BH2" s="96"/>
      <c r="BI2" s="96"/>
      <c r="BJ2" s="96"/>
      <c r="BK2" s="96"/>
      <c r="BL2" s="96"/>
      <c r="BM2" s="96"/>
      <c r="BN2" s="96"/>
      <c r="BO2" s="368" t="s">
        <v>72</v>
      </c>
      <c r="BP2" s="369"/>
      <c r="BQ2" s="369"/>
      <c r="BR2" s="369"/>
      <c r="BS2" s="369"/>
      <c r="BT2" s="369"/>
    </row>
    <row r="3" spans="2:72" ht="60" customHeight="1" thickBot="1" x14ac:dyDescent="0.3">
      <c r="B3" s="388" t="s">
        <v>359</v>
      </c>
      <c r="C3" s="389"/>
      <c r="D3" s="389"/>
      <c r="E3" s="389"/>
      <c r="F3" s="389"/>
      <c r="G3" s="389"/>
      <c r="H3" s="389"/>
      <c r="I3" s="389"/>
      <c r="J3" s="389"/>
      <c r="K3" s="385"/>
      <c r="L3" s="390"/>
      <c r="M3" s="390"/>
      <c r="N3" s="390"/>
      <c r="O3" s="390"/>
      <c r="P3" s="390"/>
      <c r="Q3" s="390"/>
      <c r="R3" s="390"/>
      <c r="S3" s="390"/>
      <c r="T3" s="390"/>
      <c r="U3" s="390"/>
      <c r="V3" s="390"/>
      <c r="W3" s="390"/>
      <c r="X3" s="390"/>
      <c r="Y3" s="390"/>
      <c r="Z3" s="390"/>
      <c r="AA3" s="390"/>
      <c r="AB3" s="390"/>
      <c r="AC3" s="390"/>
      <c r="AD3" s="390"/>
      <c r="AE3" s="390"/>
      <c r="AF3" s="390"/>
      <c r="AG3" s="390"/>
      <c r="AH3" s="390"/>
      <c r="AI3" s="390"/>
      <c r="AJ3" s="390"/>
      <c r="AK3" s="390"/>
      <c r="AL3" s="390"/>
      <c r="AM3" s="390"/>
      <c r="AN3" s="390"/>
      <c r="AO3" s="390"/>
      <c r="AP3" s="390"/>
      <c r="AQ3" s="390"/>
      <c r="AR3" s="390"/>
      <c r="AS3" s="390"/>
      <c r="AT3" s="390"/>
      <c r="AU3" s="390"/>
      <c r="AV3" s="398"/>
      <c r="AW3" s="398"/>
      <c r="AX3" s="398"/>
      <c r="AY3" s="390"/>
      <c r="AZ3" s="390"/>
      <c r="BA3" s="96"/>
      <c r="BB3" s="97">
        <v>0.2</v>
      </c>
      <c r="BC3" s="394" t="s">
        <v>74</v>
      </c>
      <c r="BD3" s="395"/>
      <c r="BE3" s="98" t="s">
        <v>75</v>
      </c>
      <c r="BF3" s="98"/>
      <c r="BG3" s="99" t="s">
        <v>76</v>
      </c>
      <c r="BH3" s="99"/>
      <c r="BI3" s="99" t="s">
        <v>77</v>
      </c>
      <c r="BJ3" s="99"/>
      <c r="BK3" s="99" t="s">
        <v>78</v>
      </c>
      <c r="BL3" s="99"/>
      <c r="BM3" s="99" t="s">
        <v>79</v>
      </c>
      <c r="BN3" s="99"/>
      <c r="BO3" s="109" t="s">
        <v>80</v>
      </c>
      <c r="BP3" s="72" t="s">
        <v>641</v>
      </c>
      <c r="BQ3" s="109" t="s">
        <v>81</v>
      </c>
      <c r="BR3" s="109" t="s">
        <v>82</v>
      </c>
      <c r="BS3" s="391" t="s">
        <v>83</v>
      </c>
      <c r="BT3" s="392"/>
    </row>
    <row r="4" spans="2:72" ht="36" customHeight="1" thickBot="1" x14ac:dyDescent="0.3">
      <c r="B4" s="16" t="s">
        <v>84</v>
      </c>
      <c r="C4" s="16" t="s">
        <v>85</v>
      </c>
      <c r="D4" s="16" t="s">
        <v>7</v>
      </c>
      <c r="E4" s="16" t="s">
        <v>9</v>
      </c>
      <c r="F4" s="16" t="s">
        <v>86</v>
      </c>
      <c r="G4" s="16" t="s">
        <v>87</v>
      </c>
      <c r="H4" s="16" t="s">
        <v>19</v>
      </c>
      <c r="I4" s="16" t="s">
        <v>17</v>
      </c>
      <c r="J4" s="30" t="s">
        <v>15</v>
      </c>
      <c r="K4" s="17" t="s">
        <v>39</v>
      </c>
      <c r="L4" s="100" t="s">
        <v>88</v>
      </c>
      <c r="M4" s="101" t="s">
        <v>89</v>
      </c>
      <c r="N4" s="102" t="s">
        <v>90</v>
      </c>
      <c r="O4" s="100" t="s">
        <v>88</v>
      </c>
      <c r="P4" s="101" t="s">
        <v>89</v>
      </c>
      <c r="Q4" s="102" t="s">
        <v>90</v>
      </c>
      <c r="R4" s="100" t="s">
        <v>88</v>
      </c>
      <c r="S4" s="101" t="s">
        <v>89</v>
      </c>
      <c r="T4" s="102" t="s">
        <v>90</v>
      </c>
      <c r="U4" s="100" t="s">
        <v>88</v>
      </c>
      <c r="V4" s="101" t="s">
        <v>89</v>
      </c>
      <c r="W4" s="102" t="s">
        <v>90</v>
      </c>
      <c r="X4" s="100" t="s">
        <v>88</v>
      </c>
      <c r="Y4" s="101" t="s">
        <v>89</v>
      </c>
      <c r="Z4" s="102" t="s">
        <v>90</v>
      </c>
      <c r="AA4" s="100" t="s">
        <v>88</v>
      </c>
      <c r="AB4" s="101" t="s">
        <v>89</v>
      </c>
      <c r="AC4" s="102" t="s">
        <v>90</v>
      </c>
      <c r="AD4" s="100" t="s">
        <v>88</v>
      </c>
      <c r="AE4" s="101" t="s">
        <v>89</v>
      </c>
      <c r="AF4" s="102" t="s">
        <v>90</v>
      </c>
      <c r="AG4" s="100" t="s">
        <v>88</v>
      </c>
      <c r="AH4" s="101" t="s">
        <v>89</v>
      </c>
      <c r="AI4" s="102" t="s">
        <v>90</v>
      </c>
      <c r="AJ4" s="100" t="s">
        <v>88</v>
      </c>
      <c r="AK4" s="101" t="s">
        <v>89</v>
      </c>
      <c r="AL4" s="102" t="s">
        <v>90</v>
      </c>
      <c r="AM4" s="100" t="s">
        <v>88</v>
      </c>
      <c r="AN4" s="101" t="s">
        <v>89</v>
      </c>
      <c r="AO4" s="102" t="s">
        <v>90</v>
      </c>
      <c r="AP4" s="100" t="s">
        <v>88</v>
      </c>
      <c r="AQ4" s="101" t="s">
        <v>89</v>
      </c>
      <c r="AR4" s="102" t="s">
        <v>90</v>
      </c>
      <c r="AS4" s="100" t="s">
        <v>88</v>
      </c>
      <c r="AT4" s="101" t="s">
        <v>89</v>
      </c>
      <c r="AU4" s="102" t="s">
        <v>90</v>
      </c>
      <c r="AV4" s="100" t="s">
        <v>88</v>
      </c>
      <c r="AW4" s="101" t="s">
        <v>89</v>
      </c>
      <c r="AX4" s="102" t="s">
        <v>90</v>
      </c>
      <c r="AY4" s="100" t="s">
        <v>88</v>
      </c>
      <c r="AZ4" s="101" t="s">
        <v>89</v>
      </c>
      <c r="BA4" s="102" t="s">
        <v>90</v>
      </c>
      <c r="BB4" s="103">
        <f>SUM(BB5:BB14)</f>
        <v>1.1363636363636364E-2</v>
      </c>
      <c r="BC4" s="104" t="s">
        <v>91</v>
      </c>
      <c r="BD4" s="104" t="s">
        <v>92</v>
      </c>
      <c r="BE4" s="104" t="s">
        <v>91</v>
      </c>
      <c r="BF4" s="104" t="s">
        <v>92</v>
      </c>
      <c r="BG4" s="105" t="s">
        <v>91</v>
      </c>
      <c r="BH4" s="105" t="s">
        <v>92</v>
      </c>
      <c r="BI4" s="105" t="s">
        <v>91</v>
      </c>
      <c r="BJ4" s="105" t="s">
        <v>92</v>
      </c>
      <c r="BK4" s="105" t="s">
        <v>91</v>
      </c>
      <c r="BL4" s="105" t="s">
        <v>92</v>
      </c>
      <c r="BM4" s="105" t="s">
        <v>91</v>
      </c>
      <c r="BN4" s="105" t="s">
        <v>92</v>
      </c>
      <c r="BO4" s="111"/>
      <c r="BP4" s="109"/>
      <c r="BQ4" s="109"/>
      <c r="BR4" s="109"/>
      <c r="BS4" s="110" t="s">
        <v>93</v>
      </c>
      <c r="BT4" s="110" t="s">
        <v>94</v>
      </c>
    </row>
    <row r="5" spans="2:72" s="132" customFormat="1" ht="77.25" customHeight="1" x14ac:dyDescent="0.25">
      <c r="B5" s="400" t="s">
        <v>360</v>
      </c>
      <c r="C5" s="208" t="s">
        <v>361</v>
      </c>
      <c r="D5" s="209" t="s">
        <v>362</v>
      </c>
      <c r="E5" s="210" t="s">
        <v>363</v>
      </c>
      <c r="F5" s="203" t="s">
        <v>284</v>
      </c>
      <c r="G5" s="209" t="s">
        <v>219</v>
      </c>
      <c r="H5" s="209" t="s">
        <v>364</v>
      </c>
      <c r="I5" s="209" t="s">
        <v>365</v>
      </c>
      <c r="J5" s="211">
        <v>45657</v>
      </c>
      <c r="K5" s="212">
        <f>PTEP!$G$12/PTEP!$D$12</f>
        <v>1.1363636363636364E-2</v>
      </c>
      <c r="L5" s="161"/>
      <c r="M5" s="161"/>
      <c r="N5" s="177"/>
      <c r="O5" s="161"/>
      <c r="P5" s="161"/>
      <c r="Q5" s="177"/>
      <c r="R5" s="161"/>
      <c r="S5" s="161"/>
      <c r="T5" s="177"/>
      <c r="U5" s="161"/>
      <c r="V5" s="161"/>
      <c r="W5" s="177"/>
      <c r="X5" s="161"/>
      <c r="Y5" s="213"/>
      <c r="Z5" s="213"/>
      <c r="AA5" s="161"/>
      <c r="AB5" s="213"/>
      <c r="AC5" s="213"/>
      <c r="AD5" s="161"/>
      <c r="AE5" s="213"/>
      <c r="AF5" s="213"/>
      <c r="AG5" s="161"/>
      <c r="AH5" s="213"/>
      <c r="AI5" s="213"/>
      <c r="AJ5" s="161"/>
      <c r="AK5" s="213"/>
      <c r="AL5" s="213"/>
      <c r="AM5" s="161"/>
      <c r="AN5" s="213"/>
      <c r="AO5" s="213"/>
      <c r="AP5" s="161"/>
      <c r="AQ5" s="213"/>
      <c r="AR5" s="213"/>
      <c r="AS5" s="161">
        <v>1</v>
      </c>
      <c r="AT5" s="161"/>
      <c r="AU5" s="200">
        <f>AT5/AS5</f>
        <v>0</v>
      </c>
      <c r="AV5" s="161"/>
      <c r="AW5" s="213"/>
      <c r="AX5" s="213"/>
      <c r="AY5" s="161">
        <f t="shared" ref="AY5:AY14" si="0">L5+O5+R5+U5+X5++AA5+AD5+AG5+AJ5+AM5+AP5+AS5+AV5</f>
        <v>1</v>
      </c>
      <c r="AZ5" s="214">
        <f>M5+P5+S5+V5+Y5+AB5+AE5+AH5+AK5+AN5+AQ5+AT5+AW5</f>
        <v>0</v>
      </c>
      <c r="BA5" s="238">
        <f>AZ5/AY5</f>
        <v>0</v>
      </c>
      <c r="BB5" s="106">
        <f>IFERROR(BA5*K5,"")</f>
        <v>0</v>
      </c>
      <c r="BC5" s="141"/>
      <c r="BD5" s="141" t="s">
        <v>111</v>
      </c>
      <c r="BE5" s="141" t="s">
        <v>366</v>
      </c>
      <c r="BF5" s="141" t="s">
        <v>112</v>
      </c>
      <c r="BG5" s="306"/>
      <c r="BH5" s="306"/>
      <c r="BI5" s="306"/>
      <c r="BJ5" s="306"/>
      <c r="BK5" s="306"/>
      <c r="BL5" s="306"/>
      <c r="BM5" s="306"/>
      <c r="BN5" s="306"/>
      <c r="BO5" s="130" t="s">
        <v>656</v>
      </c>
      <c r="BP5" s="74" t="s">
        <v>437</v>
      </c>
      <c r="BQ5" s="74" t="s">
        <v>437</v>
      </c>
      <c r="BR5" s="74" t="s">
        <v>437</v>
      </c>
      <c r="BS5" s="237">
        <f>BA5</f>
        <v>0</v>
      </c>
      <c r="BT5" s="216">
        <f>BB5</f>
        <v>0</v>
      </c>
    </row>
    <row r="6" spans="2:72" s="132" customFormat="1" ht="48.75" customHeight="1" thickBot="1" x14ac:dyDescent="0.3">
      <c r="B6" s="384"/>
      <c r="C6" s="217" t="s">
        <v>367</v>
      </c>
      <c r="D6" s="151" t="s">
        <v>368</v>
      </c>
      <c r="E6" s="158" t="s">
        <v>369</v>
      </c>
      <c r="F6" s="158" t="s">
        <v>219</v>
      </c>
      <c r="G6" s="126" t="s">
        <v>125</v>
      </c>
      <c r="H6" s="126" t="s">
        <v>364</v>
      </c>
      <c r="I6" s="126" t="s">
        <v>370</v>
      </c>
      <c r="J6" s="127" t="s">
        <v>371</v>
      </c>
      <c r="K6" s="212">
        <f>PTEP!$G$12/PTEP!$D$12</f>
        <v>1.1363636363636364E-2</v>
      </c>
      <c r="L6" s="161"/>
      <c r="M6" s="161"/>
      <c r="N6" s="177"/>
      <c r="O6" s="161"/>
      <c r="P6" s="161"/>
      <c r="Q6" s="177"/>
      <c r="R6" s="161"/>
      <c r="S6" s="161"/>
      <c r="T6" s="177"/>
      <c r="U6" s="161"/>
      <c r="V6" s="161"/>
      <c r="W6" s="161"/>
      <c r="X6" s="161">
        <v>1</v>
      </c>
      <c r="Y6" s="161"/>
      <c r="Z6" s="200">
        <f>Y6/X6</f>
        <v>0</v>
      </c>
      <c r="AA6" s="161"/>
      <c r="AB6" s="213"/>
      <c r="AC6" s="213"/>
      <c r="AD6" s="161"/>
      <c r="AE6" s="213"/>
      <c r="AF6" s="213"/>
      <c r="AG6" s="161"/>
      <c r="AH6" s="213"/>
      <c r="AI6" s="213"/>
      <c r="AJ6" s="161"/>
      <c r="AK6" s="213"/>
      <c r="AL6" s="218"/>
      <c r="AM6" s="161"/>
      <c r="AN6" s="213"/>
      <c r="AO6" s="213"/>
      <c r="AP6" s="161"/>
      <c r="AQ6" s="213"/>
      <c r="AR6" s="213"/>
      <c r="AS6" s="161"/>
      <c r="AT6" s="213"/>
      <c r="AU6" s="213"/>
      <c r="AV6" s="161"/>
      <c r="AW6" s="213"/>
      <c r="AX6" s="213"/>
      <c r="AY6" s="161">
        <f t="shared" si="0"/>
        <v>1</v>
      </c>
      <c r="AZ6" s="214">
        <f t="shared" ref="AZ6:AZ14" si="1">M6+P6+S6+V6+Y6+AB6+AE6+AH6+AK6+AN6+AQ6+AT6+AW6</f>
        <v>0</v>
      </c>
      <c r="BA6" s="238">
        <f t="shared" ref="BA6:BA14" si="2">AZ6/AY6</f>
        <v>0</v>
      </c>
      <c r="BB6" s="106">
        <f t="shared" ref="BB6:BB14" si="3">IFERROR(BA6*K6,"")</f>
        <v>0</v>
      </c>
      <c r="BC6" s="141"/>
      <c r="BD6" s="141" t="s">
        <v>111</v>
      </c>
      <c r="BE6" s="141"/>
      <c r="BF6" s="141"/>
      <c r="BG6" s="306"/>
      <c r="BH6" s="306"/>
      <c r="BI6" s="306"/>
      <c r="BJ6" s="306"/>
      <c r="BK6" s="306"/>
      <c r="BL6" s="307"/>
      <c r="BM6" s="306"/>
      <c r="BN6" s="306"/>
      <c r="BO6" s="130" t="s">
        <v>660</v>
      </c>
      <c r="BP6" s="74" t="s">
        <v>437</v>
      </c>
      <c r="BQ6" s="74" t="s">
        <v>437</v>
      </c>
      <c r="BR6" s="74" t="s">
        <v>437</v>
      </c>
      <c r="BS6" s="237">
        <f t="shared" ref="BS6:BT14" si="4">BA6</f>
        <v>0</v>
      </c>
      <c r="BT6" s="216">
        <f t="shared" si="4"/>
        <v>0</v>
      </c>
    </row>
    <row r="7" spans="2:72" s="132" customFormat="1" ht="65.25" customHeight="1" x14ac:dyDescent="0.25">
      <c r="B7" s="401" t="s">
        <v>372</v>
      </c>
      <c r="C7" s="217" t="s">
        <v>373</v>
      </c>
      <c r="D7" s="126" t="s">
        <v>374</v>
      </c>
      <c r="E7" s="158" t="s">
        <v>375</v>
      </c>
      <c r="F7" s="158" t="s">
        <v>125</v>
      </c>
      <c r="G7" s="126"/>
      <c r="H7" s="126" t="s">
        <v>364</v>
      </c>
      <c r="I7" s="219" t="s">
        <v>375</v>
      </c>
      <c r="J7" s="220">
        <v>45473</v>
      </c>
      <c r="K7" s="212">
        <f>PTEP!$G$12/PTEP!$D$12</f>
        <v>1.1363636363636364E-2</v>
      </c>
      <c r="L7" s="161"/>
      <c r="M7" s="161"/>
      <c r="N7" s="177"/>
      <c r="O7" s="161"/>
      <c r="P7" s="161"/>
      <c r="Q7" s="177"/>
      <c r="R7" s="161"/>
      <c r="S7" s="161"/>
      <c r="T7" s="161"/>
      <c r="U7" s="161"/>
      <c r="V7" s="161"/>
      <c r="W7" s="177"/>
      <c r="X7" s="161"/>
      <c r="Y7" s="213"/>
      <c r="Z7" s="213"/>
      <c r="AA7" s="161">
        <v>1</v>
      </c>
      <c r="AB7" s="213"/>
      <c r="AC7" s="213"/>
      <c r="AD7" s="161"/>
      <c r="AE7" s="213"/>
      <c r="AF7" s="213"/>
      <c r="AG7" s="161"/>
      <c r="AH7" s="213"/>
      <c r="AI7" s="213"/>
      <c r="AJ7" s="161"/>
      <c r="AK7" s="213"/>
      <c r="AL7" s="213"/>
      <c r="AM7" s="161"/>
      <c r="AN7" s="213"/>
      <c r="AO7" s="213"/>
      <c r="AP7" s="161"/>
      <c r="AQ7" s="213"/>
      <c r="AR7" s="218"/>
      <c r="AS7" s="161"/>
      <c r="AT7" s="213"/>
      <c r="AU7" s="213"/>
      <c r="AV7" s="161"/>
      <c r="AW7" s="213"/>
      <c r="AX7" s="213"/>
      <c r="AY7" s="161">
        <f t="shared" si="0"/>
        <v>1</v>
      </c>
      <c r="AZ7" s="214">
        <f t="shared" si="1"/>
        <v>0</v>
      </c>
      <c r="BA7" s="238">
        <f t="shared" si="2"/>
        <v>0</v>
      </c>
      <c r="BB7" s="106">
        <f t="shared" si="3"/>
        <v>0</v>
      </c>
      <c r="BC7" s="141"/>
      <c r="BD7" s="141" t="s">
        <v>111</v>
      </c>
      <c r="BE7" s="141" t="s">
        <v>376</v>
      </c>
      <c r="BF7" s="141" t="s">
        <v>377</v>
      </c>
      <c r="BG7" s="306"/>
      <c r="BH7" s="306"/>
      <c r="BI7" s="307"/>
      <c r="BJ7" s="307"/>
      <c r="BK7" s="306"/>
      <c r="BL7" s="306"/>
      <c r="BM7" s="306"/>
      <c r="BN7" s="306"/>
      <c r="BO7" s="130" t="s">
        <v>657</v>
      </c>
      <c r="BP7" s="74" t="s">
        <v>437</v>
      </c>
      <c r="BQ7" s="74" t="s">
        <v>437</v>
      </c>
      <c r="BR7" s="74" t="s">
        <v>437</v>
      </c>
      <c r="BS7" s="237">
        <f>BA7</f>
        <v>0</v>
      </c>
      <c r="BT7" s="216">
        <f t="shared" si="4"/>
        <v>0</v>
      </c>
    </row>
    <row r="8" spans="2:72" s="132" customFormat="1" ht="165.75" customHeight="1" x14ac:dyDescent="0.25">
      <c r="B8" s="402"/>
      <c r="C8" s="179" t="s">
        <v>378</v>
      </c>
      <c r="D8" s="182" t="s">
        <v>379</v>
      </c>
      <c r="E8" s="158" t="s">
        <v>380</v>
      </c>
      <c r="F8" s="158" t="s">
        <v>381</v>
      </c>
      <c r="G8" s="126"/>
      <c r="H8" s="126" t="s">
        <v>364</v>
      </c>
      <c r="I8" s="221" t="s">
        <v>382</v>
      </c>
      <c r="J8" s="222">
        <v>45657</v>
      </c>
      <c r="K8" s="223">
        <f>PTEP!$G$12/PTEP!$D$12</f>
        <v>1.1363636363636364E-2</v>
      </c>
      <c r="L8" s="161">
        <v>1</v>
      </c>
      <c r="M8" s="161">
        <v>1</v>
      </c>
      <c r="N8" s="190">
        <f>M8/L8</f>
        <v>1</v>
      </c>
      <c r="O8" s="161">
        <v>1</v>
      </c>
      <c r="P8" s="161">
        <v>1</v>
      </c>
      <c r="Q8" s="190">
        <f>P8/O8</f>
        <v>1</v>
      </c>
      <c r="R8" s="161">
        <v>1</v>
      </c>
      <c r="S8" s="161">
        <v>1</v>
      </c>
      <c r="T8" s="190">
        <f>S8/R8</f>
        <v>1</v>
      </c>
      <c r="U8" s="161">
        <v>1</v>
      </c>
      <c r="V8" s="161">
        <v>1</v>
      </c>
      <c r="W8" s="190">
        <f>V8/U8</f>
        <v>1</v>
      </c>
      <c r="X8" s="161">
        <v>1</v>
      </c>
      <c r="Y8" s="161"/>
      <c r="Z8" s="190">
        <f>Y8/X8</f>
        <v>0</v>
      </c>
      <c r="AA8" s="161">
        <v>1</v>
      </c>
      <c r="AB8" s="161"/>
      <c r="AC8" s="190">
        <f>AB8/AA8</f>
        <v>0</v>
      </c>
      <c r="AD8" s="161">
        <v>1</v>
      </c>
      <c r="AE8" s="161"/>
      <c r="AF8" s="190">
        <f>AE8/AD8</f>
        <v>0</v>
      </c>
      <c r="AG8" s="161">
        <v>1</v>
      </c>
      <c r="AH8" s="161"/>
      <c r="AI8" s="190">
        <f>AH8/AG8</f>
        <v>0</v>
      </c>
      <c r="AJ8" s="161">
        <v>1</v>
      </c>
      <c r="AK8" s="161"/>
      <c r="AL8" s="190">
        <f>AK8/AJ8</f>
        <v>0</v>
      </c>
      <c r="AM8" s="161">
        <v>1</v>
      </c>
      <c r="AN8" s="161"/>
      <c r="AO8" s="190">
        <f>AN8/AM8</f>
        <v>0</v>
      </c>
      <c r="AP8" s="161">
        <v>1</v>
      </c>
      <c r="AQ8" s="161"/>
      <c r="AR8" s="190">
        <f>AQ8/AP8</f>
        <v>0</v>
      </c>
      <c r="AS8" s="161">
        <v>1</v>
      </c>
      <c r="AT8" s="161"/>
      <c r="AU8" s="190">
        <f>AT8/AS8</f>
        <v>0</v>
      </c>
      <c r="AV8" s="161"/>
      <c r="AW8" s="161"/>
      <c r="AX8" s="190"/>
      <c r="AY8" s="161">
        <f t="shared" si="0"/>
        <v>12</v>
      </c>
      <c r="AZ8" s="214">
        <f t="shared" si="1"/>
        <v>4</v>
      </c>
      <c r="BA8" s="238">
        <f t="shared" si="2"/>
        <v>0.33333333333333331</v>
      </c>
      <c r="BB8" s="106">
        <f t="shared" si="3"/>
        <v>3.787878787878788E-3</v>
      </c>
      <c r="BC8" s="130"/>
      <c r="BD8" s="130"/>
      <c r="BE8" s="130" t="s">
        <v>648</v>
      </c>
      <c r="BF8" s="130" t="s">
        <v>639</v>
      </c>
      <c r="BG8" s="307"/>
      <c r="BH8" s="307"/>
      <c r="BI8" s="307"/>
      <c r="BJ8" s="307"/>
      <c r="BK8" s="307"/>
      <c r="BL8" s="307"/>
      <c r="BM8" s="307"/>
      <c r="BN8" s="307"/>
      <c r="BO8" s="130" t="s">
        <v>684</v>
      </c>
      <c r="BP8" s="430" t="s">
        <v>643</v>
      </c>
      <c r="BQ8" s="158" t="s">
        <v>437</v>
      </c>
      <c r="BR8" s="158" t="s">
        <v>437</v>
      </c>
      <c r="BS8" s="215">
        <f>BA8</f>
        <v>0.33333333333333331</v>
      </c>
      <c r="BT8" s="216">
        <f t="shared" ref="BT8" si="5">BB8</f>
        <v>3.787878787878788E-3</v>
      </c>
    </row>
    <row r="9" spans="2:72" s="132" customFormat="1" ht="173.25" customHeight="1" thickBot="1" x14ac:dyDescent="0.3">
      <c r="B9" s="403"/>
      <c r="C9" s="132" t="s">
        <v>383</v>
      </c>
      <c r="D9" s="182" t="s">
        <v>384</v>
      </c>
      <c r="E9" s="182" t="s">
        <v>385</v>
      </c>
      <c r="F9" s="182" t="s">
        <v>381</v>
      </c>
      <c r="H9" s="126" t="s">
        <v>364</v>
      </c>
      <c r="I9" s="221" t="s">
        <v>386</v>
      </c>
      <c r="J9" s="222">
        <v>45657</v>
      </c>
      <c r="K9" s="223">
        <f>PTEP!$G$12/PTEP!$D$12</f>
        <v>1.1363636363636364E-2</v>
      </c>
      <c r="L9" s="161">
        <v>1</v>
      </c>
      <c r="M9" s="161">
        <v>1</v>
      </c>
      <c r="N9" s="190">
        <f>M9/L9</f>
        <v>1</v>
      </c>
      <c r="O9" s="161">
        <v>1</v>
      </c>
      <c r="P9" s="161">
        <v>1</v>
      </c>
      <c r="Q9" s="190">
        <f>P9/O9</f>
        <v>1</v>
      </c>
      <c r="R9" s="161">
        <v>1</v>
      </c>
      <c r="S9" s="161">
        <v>1</v>
      </c>
      <c r="T9" s="190">
        <f>S9/R9</f>
        <v>1</v>
      </c>
      <c r="U9" s="161">
        <v>1</v>
      </c>
      <c r="V9" s="161">
        <v>1</v>
      </c>
      <c r="W9" s="190">
        <f>V9/U9</f>
        <v>1</v>
      </c>
      <c r="X9" s="161">
        <v>1</v>
      </c>
      <c r="Y9" s="161"/>
      <c r="Z9" s="190">
        <f>Y9/X9</f>
        <v>0</v>
      </c>
      <c r="AA9" s="161">
        <v>1</v>
      </c>
      <c r="AB9" s="161"/>
      <c r="AC9" s="190">
        <f>AB9/AA9</f>
        <v>0</v>
      </c>
      <c r="AD9" s="161">
        <v>1</v>
      </c>
      <c r="AE9" s="161"/>
      <c r="AF9" s="190">
        <f>AE9/AD9</f>
        <v>0</v>
      </c>
      <c r="AG9" s="161">
        <v>1</v>
      </c>
      <c r="AH9" s="161"/>
      <c r="AI9" s="190">
        <f>AH9/AG9</f>
        <v>0</v>
      </c>
      <c r="AJ9" s="161">
        <v>1</v>
      </c>
      <c r="AK9" s="161"/>
      <c r="AL9" s="190">
        <f>AK9/AJ9</f>
        <v>0</v>
      </c>
      <c r="AM9" s="161">
        <v>1</v>
      </c>
      <c r="AN9" s="161"/>
      <c r="AO9" s="190">
        <f>AN9/AM9</f>
        <v>0</v>
      </c>
      <c r="AP9" s="161">
        <v>1</v>
      </c>
      <c r="AQ9" s="161"/>
      <c r="AR9" s="190">
        <f>AQ9/AP9</f>
        <v>0</v>
      </c>
      <c r="AS9" s="161">
        <v>1</v>
      </c>
      <c r="AT9" s="161"/>
      <c r="AU9" s="190">
        <f>AT9/AS9</f>
        <v>0</v>
      </c>
      <c r="AV9" s="161"/>
      <c r="AW9" s="213"/>
      <c r="AX9" s="213"/>
      <c r="AY9" s="161">
        <f t="shared" si="0"/>
        <v>12</v>
      </c>
      <c r="AZ9" s="214">
        <f t="shared" si="1"/>
        <v>4</v>
      </c>
      <c r="BA9" s="238">
        <f t="shared" si="2"/>
        <v>0.33333333333333331</v>
      </c>
      <c r="BB9" s="106">
        <f t="shared" si="3"/>
        <v>3.787878787878788E-3</v>
      </c>
      <c r="BC9" s="130"/>
      <c r="BD9" s="130"/>
      <c r="BE9" s="130" t="s">
        <v>387</v>
      </c>
      <c r="BF9" s="130" t="s">
        <v>640</v>
      </c>
      <c r="BG9" s="307"/>
      <c r="BH9" s="307"/>
      <c r="BI9" s="307"/>
      <c r="BJ9" s="307"/>
      <c r="BK9" s="307"/>
      <c r="BL9" s="307"/>
      <c r="BM9" s="307"/>
      <c r="BN9" s="307"/>
      <c r="BO9" s="130" t="s">
        <v>685</v>
      </c>
      <c r="BP9" s="430" t="s">
        <v>643</v>
      </c>
      <c r="BQ9" s="158" t="s">
        <v>437</v>
      </c>
      <c r="BR9" s="158" t="s">
        <v>437</v>
      </c>
      <c r="BS9" s="215">
        <f>BA9</f>
        <v>0.33333333333333331</v>
      </c>
      <c r="BT9" s="216">
        <f t="shared" ref="BT9" si="6">BB9</f>
        <v>3.787878787878788E-3</v>
      </c>
    </row>
    <row r="10" spans="2:72" s="132" customFormat="1" ht="65.25" customHeight="1" thickBot="1" x14ac:dyDescent="0.3">
      <c r="B10" s="198" t="s">
        <v>388</v>
      </c>
      <c r="C10" s="224" t="s">
        <v>389</v>
      </c>
      <c r="D10" s="158" t="s">
        <v>390</v>
      </c>
      <c r="E10" s="158" t="s">
        <v>391</v>
      </c>
      <c r="F10" s="225" t="s">
        <v>109</v>
      </c>
      <c r="G10" s="176"/>
      <c r="H10" s="217" t="s">
        <v>364</v>
      </c>
      <c r="I10" s="221" t="s">
        <v>392</v>
      </c>
      <c r="J10" s="222">
        <v>45596</v>
      </c>
      <c r="K10" s="212">
        <f>PTEP!$G$12/PTEP!$D$12</f>
        <v>1.1363636363636364E-2</v>
      </c>
      <c r="L10" s="161"/>
      <c r="M10" s="161"/>
      <c r="N10" s="177"/>
      <c r="O10" s="161"/>
      <c r="P10" s="161"/>
      <c r="Q10" s="177"/>
      <c r="R10" s="161"/>
      <c r="S10" s="161"/>
      <c r="T10" s="161"/>
      <c r="U10" s="161"/>
      <c r="V10" s="161"/>
      <c r="W10" s="161"/>
      <c r="X10" s="161"/>
      <c r="Y10" s="213"/>
      <c r="Z10" s="213"/>
      <c r="AA10" s="161"/>
      <c r="AB10" s="213"/>
      <c r="AC10" s="226"/>
      <c r="AD10" s="161"/>
      <c r="AE10" s="213"/>
      <c r="AF10" s="213"/>
      <c r="AG10" s="161"/>
      <c r="AH10" s="213"/>
      <c r="AI10" s="213"/>
      <c r="AJ10" s="161"/>
      <c r="AK10" s="213"/>
      <c r="AL10" s="213"/>
      <c r="AM10" s="161">
        <v>1</v>
      </c>
      <c r="AN10" s="161"/>
      <c r="AO10" s="200">
        <f>AN10/AM10</f>
        <v>0</v>
      </c>
      <c r="AP10" s="161"/>
      <c r="AQ10" s="213"/>
      <c r="AR10" s="226"/>
      <c r="AS10" s="161"/>
      <c r="AT10" s="213"/>
      <c r="AU10" s="213"/>
      <c r="AV10" s="161"/>
      <c r="AW10" s="213"/>
      <c r="AX10" s="213"/>
      <c r="AY10" s="161">
        <f t="shared" si="0"/>
        <v>1</v>
      </c>
      <c r="AZ10" s="214">
        <f t="shared" si="1"/>
        <v>0</v>
      </c>
      <c r="BA10" s="238">
        <f t="shared" si="2"/>
        <v>0</v>
      </c>
      <c r="BB10" s="106">
        <f t="shared" si="3"/>
        <v>0</v>
      </c>
      <c r="BC10" s="141"/>
      <c r="BD10" s="141" t="s">
        <v>111</v>
      </c>
      <c r="BE10" s="141"/>
      <c r="BF10" s="141" t="s">
        <v>112</v>
      </c>
      <c r="BG10" s="306"/>
      <c r="BH10" s="306"/>
      <c r="BI10" s="307"/>
      <c r="BJ10" s="307"/>
      <c r="BK10" s="306"/>
      <c r="BL10" s="306"/>
      <c r="BM10" s="308"/>
      <c r="BN10" s="306"/>
      <c r="BO10" s="130" t="s">
        <v>664</v>
      </c>
      <c r="BP10" s="74" t="s">
        <v>437</v>
      </c>
      <c r="BQ10" s="74" t="s">
        <v>437</v>
      </c>
      <c r="BR10" s="74" t="s">
        <v>437</v>
      </c>
      <c r="BS10" s="237">
        <f t="shared" si="4"/>
        <v>0</v>
      </c>
      <c r="BT10" s="216">
        <f t="shared" si="4"/>
        <v>0</v>
      </c>
    </row>
    <row r="11" spans="2:72" s="132" customFormat="1" ht="65.25" customHeight="1" x14ac:dyDescent="0.25">
      <c r="B11" s="344" t="s">
        <v>393</v>
      </c>
      <c r="C11" s="132" t="s">
        <v>394</v>
      </c>
      <c r="D11" s="158" t="s">
        <v>395</v>
      </c>
      <c r="E11" s="158" t="s">
        <v>396</v>
      </c>
      <c r="F11" s="158" t="s">
        <v>125</v>
      </c>
      <c r="G11" s="126"/>
      <c r="H11" s="217" t="s">
        <v>364</v>
      </c>
      <c r="I11" s="161" t="s">
        <v>136</v>
      </c>
      <c r="J11" s="176" t="s">
        <v>397</v>
      </c>
      <c r="K11" s="212">
        <f>PTEP!$G$12/PTEP!$D$12</f>
        <v>1.1363636363636364E-2</v>
      </c>
      <c r="L11" s="161"/>
      <c r="M11" s="161"/>
      <c r="N11" s="177"/>
      <c r="O11" s="161"/>
      <c r="P11" s="161"/>
      <c r="Q11" s="177"/>
      <c r="R11" s="161"/>
      <c r="S11" s="161"/>
      <c r="T11" s="177"/>
      <c r="U11" s="161"/>
      <c r="V11" s="161"/>
      <c r="W11" s="161"/>
      <c r="X11" s="161"/>
      <c r="Y11" s="213"/>
      <c r="Z11" s="213"/>
      <c r="AA11" s="161"/>
      <c r="AB11" s="213"/>
      <c r="AC11" s="226"/>
      <c r="AD11" s="161"/>
      <c r="AE11" s="213"/>
      <c r="AF11" s="213"/>
      <c r="AG11" s="161"/>
      <c r="AH11" s="213"/>
      <c r="AI11" s="213"/>
      <c r="AJ11" s="161"/>
      <c r="AK11" s="213"/>
      <c r="AL11" s="213"/>
      <c r="AM11" s="161"/>
      <c r="AN11" s="213"/>
      <c r="AO11" s="213"/>
      <c r="AP11" s="161">
        <v>1</v>
      </c>
      <c r="AQ11" s="161"/>
      <c r="AR11" s="200">
        <f>AQ11/AP11</f>
        <v>0</v>
      </c>
      <c r="AS11" s="161"/>
      <c r="AT11" s="213"/>
      <c r="AU11" s="226"/>
      <c r="AV11" s="161"/>
      <c r="AW11" s="213"/>
      <c r="AX11" s="213"/>
      <c r="AY11" s="161">
        <f t="shared" si="0"/>
        <v>1</v>
      </c>
      <c r="AZ11" s="214">
        <f t="shared" si="1"/>
        <v>0</v>
      </c>
      <c r="BA11" s="238">
        <f t="shared" si="2"/>
        <v>0</v>
      </c>
      <c r="BB11" s="106">
        <f t="shared" si="3"/>
        <v>0</v>
      </c>
      <c r="BC11" s="141"/>
      <c r="BD11" s="141" t="s">
        <v>111</v>
      </c>
      <c r="BE11" s="141" t="s">
        <v>376</v>
      </c>
      <c r="BF11" s="141" t="s">
        <v>112</v>
      </c>
      <c r="BG11" s="306"/>
      <c r="BH11" s="306"/>
      <c r="BI11" s="307"/>
      <c r="BJ11" s="307"/>
      <c r="BK11" s="306"/>
      <c r="BL11" s="306"/>
      <c r="BM11" s="306"/>
      <c r="BN11" s="306"/>
      <c r="BO11" s="130" t="s">
        <v>659</v>
      </c>
      <c r="BP11" s="74" t="s">
        <v>437</v>
      </c>
      <c r="BQ11" s="74" t="s">
        <v>437</v>
      </c>
      <c r="BR11" s="74" t="s">
        <v>437</v>
      </c>
      <c r="BS11" s="237">
        <f t="shared" si="4"/>
        <v>0</v>
      </c>
      <c r="BT11" s="216">
        <f t="shared" si="4"/>
        <v>0</v>
      </c>
    </row>
    <row r="12" spans="2:72" s="132" customFormat="1" ht="147" customHeight="1" thickBot="1" x14ac:dyDescent="0.3">
      <c r="B12" s="399"/>
      <c r="C12" s="195" t="s">
        <v>398</v>
      </c>
      <c r="D12" s="158" t="s">
        <v>399</v>
      </c>
      <c r="E12" s="158" t="s">
        <v>400</v>
      </c>
      <c r="F12" s="158" t="s">
        <v>125</v>
      </c>
      <c r="G12" s="126"/>
      <c r="H12" s="217" t="s">
        <v>364</v>
      </c>
      <c r="I12" s="158" t="s">
        <v>121</v>
      </c>
      <c r="J12" s="176" t="s">
        <v>401</v>
      </c>
      <c r="K12" s="223">
        <f>PTEP!$G$12/PTEP!$D$12</f>
        <v>1.1363636363636364E-2</v>
      </c>
      <c r="L12" s="161"/>
      <c r="M12" s="161"/>
      <c r="N12" s="177"/>
      <c r="O12" s="161"/>
      <c r="P12" s="161"/>
      <c r="Q12" s="177"/>
      <c r="R12" s="161"/>
      <c r="S12" s="161"/>
      <c r="T12" s="161"/>
      <c r="U12" s="161">
        <v>1</v>
      </c>
      <c r="V12" s="161">
        <v>1</v>
      </c>
      <c r="W12" s="190">
        <f>V12/U12</f>
        <v>1</v>
      </c>
      <c r="X12" s="161"/>
      <c r="Y12" s="213"/>
      <c r="Z12" s="213"/>
      <c r="AA12" s="161"/>
      <c r="AB12" s="213"/>
      <c r="AC12" s="226"/>
      <c r="AD12" s="161">
        <v>1</v>
      </c>
      <c r="AE12" s="161"/>
      <c r="AF12" s="190">
        <f>AE12/AD12</f>
        <v>0</v>
      </c>
      <c r="AG12" s="161"/>
      <c r="AH12" s="213"/>
      <c r="AI12" s="213"/>
      <c r="AJ12" s="161"/>
      <c r="AK12" s="213"/>
      <c r="AL12" s="213"/>
      <c r="AM12" s="161"/>
      <c r="AN12" s="213"/>
      <c r="AO12" s="213"/>
      <c r="AP12" s="161">
        <v>1</v>
      </c>
      <c r="AQ12" s="161"/>
      <c r="AR12" s="190">
        <f>AQ12/AP12</f>
        <v>0</v>
      </c>
      <c r="AS12" s="161"/>
      <c r="AT12" s="213"/>
      <c r="AU12" s="213"/>
      <c r="AV12" s="161"/>
      <c r="AW12" s="213"/>
      <c r="AX12" s="213"/>
      <c r="AY12" s="161">
        <f t="shared" si="0"/>
        <v>3</v>
      </c>
      <c r="AZ12" s="214">
        <f t="shared" si="1"/>
        <v>1</v>
      </c>
      <c r="BA12" s="238">
        <f t="shared" si="2"/>
        <v>0.33333333333333331</v>
      </c>
      <c r="BB12" s="106">
        <f t="shared" si="3"/>
        <v>3.787878787878788E-3</v>
      </c>
      <c r="BC12" s="130"/>
      <c r="BD12" s="130" t="s">
        <v>111</v>
      </c>
      <c r="BE12" s="130" t="s">
        <v>402</v>
      </c>
      <c r="BF12" s="130" t="s">
        <v>403</v>
      </c>
      <c r="BG12" s="307"/>
      <c r="BH12" s="307"/>
      <c r="BI12" s="307"/>
      <c r="BJ12" s="307"/>
      <c r="BK12" s="307"/>
      <c r="BL12" s="307"/>
      <c r="BM12" s="307"/>
      <c r="BN12" s="307"/>
      <c r="BO12" s="130" t="s">
        <v>723</v>
      </c>
      <c r="BP12" s="158" t="s">
        <v>643</v>
      </c>
      <c r="BQ12" s="158" t="s">
        <v>437</v>
      </c>
      <c r="BR12" s="158" t="s">
        <v>437</v>
      </c>
      <c r="BS12" s="215">
        <f t="shared" si="4"/>
        <v>0.33333333333333331</v>
      </c>
      <c r="BT12" s="216">
        <f t="shared" si="4"/>
        <v>3.787878787878788E-3</v>
      </c>
    </row>
    <row r="13" spans="2:72" s="132" customFormat="1" ht="65.25" customHeight="1" thickBot="1" x14ac:dyDescent="0.3">
      <c r="B13" s="228" t="s">
        <v>404</v>
      </c>
      <c r="C13" s="195" t="s">
        <v>405</v>
      </c>
      <c r="D13" s="158" t="s">
        <v>406</v>
      </c>
      <c r="E13" s="221" t="s">
        <v>407</v>
      </c>
      <c r="F13" s="176" t="s">
        <v>408</v>
      </c>
      <c r="G13" s="176"/>
      <c r="H13" s="217" t="s">
        <v>364</v>
      </c>
      <c r="I13" s="158" t="s">
        <v>348</v>
      </c>
      <c r="J13" s="229" t="s">
        <v>409</v>
      </c>
      <c r="K13" s="212">
        <f>PTEP!$G$12/PTEP!$D$12</f>
        <v>1.1363636363636364E-2</v>
      </c>
      <c r="L13" s="161"/>
      <c r="M13" s="161"/>
      <c r="N13" s="177"/>
      <c r="O13" s="161"/>
      <c r="P13" s="161"/>
      <c r="Q13" s="177"/>
      <c r="R13" s="161"/>
      <c r="S13" s="161"/>
      <c r="T13" s="161"/>
      <c r="U13" s="161"/>
      <c r="V13" s="161"/>
      <c r="W13" s="161"/>
      <c r="X13" s="161"/>
      <c r="Y13" s="213"/>
      <c r="Z13" s="213"/>
      <c r="AA13" s="161">
        <v>1</v>
      </c>
      <c r="AB13" s="161"/>
      <c r="AC13" s="200">
        <f>AB13/AA13</f>
        <v>0</v>
      </c>
      <c r="AD13" s="161"/>
      <c r="AE13" s="213"/>
      <c r="AF13" s="226"/>
      <c r="AG13" s="161"/>
      <c r="AH13" s="213"/>
      <c r="AI13" s="213"/>
      <c r="AJ13" s="161"/>
      <c r="AK13" s="213"/>
      <c r="AL13" s="213"/>
      <c r="AM13" s="161"/>
      <c r="AN13" s="213"/>
      <c r="AO13" s="213"/>
      <c r="AP13" s="161">
        <v>1</v>
      </c>
      <c r="AQ13" s="161"/>
      <c r="AR13" s="200">
        <f>AQ13/AP13</f>
        <v>0</v>
      </c>
      <c r="AS13" s="161"/>
      <c r="AT13" s="161"/>
      <c r="AU13" s="226"/>
      <c r="AV13" s="161"/>
      <c r="AW13" s="213"/>
      <c r="AX13" s="213"/>
      <c r="AY13" s="161">
        <f t="shared" si="0"/>
        <v>2</v>
      </c>
      <c r="AZ13" s="214">
        <f t="shared" si="1"/>
        <v>0</v>
      </c>
      <c r="BA13" s="238">
        <f t="shared" si="2"/>
        <v>0</v>
      </c>
      <c r="BB13" s="106">
        <f t="shared" si="3"/>
        <v>0</v>
      </c>
      <c r="BC13" s="141"/>
      <c r="BD13" s="141" t="s">
        <v>111</v>
      </c>
      <c r="BE13" s="141"/>
      <c r="BF13" s="141" t="s">
        <v>112</v>
      </c>
      <c r="BG13" s="306"/>
      <c r="BH13" s="306"/>
      <c r="BI13" s="307"/>
      <c r="BJ13" s="307"/>
      <c r="BK13" s="306"/>
      <c r="BL13" s="306"/>
      <c r="BM13" s="130"/>
      <c r="BN13" s="306"/>
      <c r="BO13" s="130" t="s">
        <v>665</v>
      </c>
      <c r="BP13" s="74" t="s">
        <v>437</v>
      </c>
      <c r="BQ13" s="74" t="s">
        <v>437</v>
      </c>
      <c r="BR13" s="74" t="s">
        <v>437</v>
      </c>
      <c r="BS13" s="237">
        <v>0</v>
      </c>
      <c r="BT13" s="216">
        <f t="shared" si="4"/>
        <v>0</v>
      </c>
    </row>
    <row r="14" spans="2:72" s="132" customFormat="1" ht="297" customHeight="1" thickBot="1" x14ac:dyDescent="0.3">
      <c r="B14" s="230" t="s">
        <v>410</v>
      </c>
      <c r="C14" s="231" t="s">
        <v>411</v>
      </c>
      <c r="D14" s="196" t="s">
        <v>412</v>
      </c>
      <c r="E14" s="232" t="s">
        <v>413</v>
      </c>
      <c r="F14" s="233" t="s">
        <v>414</v>
      </c>
      <c r="G14" s="234"/>
      <c r="H14" s="235" t="s">
        <v>364</v>
      </c>
      <c r="I14" s="196" t="s">
        <v>415</v>
      </c>
      <c r="J14" s="196" t="s">
        <v>416</v>
      </c>
      <c r="K14" s="236">
        <f>PTEP!$G$12/PTEP!$D$12</f>
        <v>1.1363636363636364E-2</v>
      </c>
      <c r="L14" s="161"/>
      <c r="M14" s="161"/>
      <c r="N14" s="177"/>
      <c r="O14" s="161"/>
      <c r="P14" s="161"/>
      <c r="Q14" s="177"/>
      <c r="R14" s="161"/>
      <c r="S14" s="161"/>
      <c r="T14" s="177"/>
      <c r="U14" s="161">
        <v>1</v>
      </c>
      <c r="V14" s="161"/>
      <c r="W14" s="190">
        <f>V14/U14</f>
        <v>0</v>
      </c>
      <c r="X14" s="161"/>
      <c r="Y14" s="213"/>
      <c r="Z14" s="226"/>
      <c r="AA14" s="161"/>
      <c r="AB14" s="213"/>
      <c r="AC14" s="226"/>
      <c r="AD14" s="161"/>
      <c r="AE14" s="213"/>
      <c r="AF14" s="226"/>
      <c r="AG14" s="161"/>
      <c r="AH14" s="213"/>
      <c r="AI14" s="226"/>
      <c r="AJ14" s="161"/>
      <c r="AK14" s="213"/>
      <c r="AL14" s="213"/>
      <c r="AM14" s="161">
        <v>1</v>
      </c>
      <c r="AN14" s="161"/>
      <c r="AO14" s="190">
        <f>AN14/AM14</f>
        <v>0</v>
      </c>
      <c r="AP14" s="161"/>
      <c r="AQ14" s="213"/>
      <c r="AR14" s="213"/>
      <c r="AS14" s="161"/>
      <c r="AT14" s="213"/>
      <c r="AU14" s="226"/>
      <c r="AV14" s="161"/>
      <c r="AW14" s="213"/>
      <c r="AX14" s="213"/>
      <c r="AY14" s="161">
        <f t="shared" si="0"/>
        <v>2</v>
      </c>
      <c r="AZ14" s="214">
        <f t="shared" si="1"/>
        <v>0</v>
      </c>
      <c r="BA14" s="238">
        <f t="shared" si="2"/>
        <v>0</v>
      </c>
      <c r="BB14" s="106">
        <f t="shared" si="3"/>
        <v>0</v>
      </c>
      <c r="BC14" s="130"/>
      <c r="BD14" s="130" t="s">
        <v>111</v>
      </c>
      <c r="BE14" s="309" t="s">
        <v>647</v>
      </c>
      <c r="BF14" s="130" t="s">
        <v>417</v>
      </c>
      <c r="BG14" s="307"/>
      <c r="BH14" s="307"/>
      <c r="BI14" s="307"/>
      <c r="BJ14" s="307"/>
      <c r="BK14" s="307"/>
      <c r="BL14" s="307"/>
      <c r="BM14" s="307"/>
      <c r="BN14" s="307"/>
      <c r="BO14" s="130" t="s">
        <v>711</v>
      </c>
      <c r="BP14" s="158" t="s">
        <v>686</v>
      </c>
      <c r="BQ14" s="158" t="s">
        <v>437</v>
      </c>
      <c r="BR14" s="158" t="s">
        <v>437</v>
      </c>
      <c r="BS14" s="237">
        <f t="shared" si="4"/>
        <v>0</v>
      </c>
      <c r="BT14" s="216">
        <f t="shared" si="4"/>
        <v>0</v>
      </c>
    </row>
    <row r="15" spans="2:72" ht="15" x14ac:dyDescent="0.25">
      <c r="BB15" s="106">
        <f>SUM(BB5:BB14)</f>
        <v>1.1363636363636364E-2</v>
      </c>
      <c r="BT15" s="197">
        <f>SUM(BT5:BT14)</f>
        <v>1.1363636363636364E-2</v>
      </c>
    </row>
    <row r="18" spans="54:54" x14ac:dyDescent="0.25">
      <c r="BB18" s="112"/>
    </row>
  </sheetData>
  <mergeCells count="24">
    <mergeCell ref="AV2:AX3"/>
    <mergeCell ref="AY2:AZ3"/>
    <mergeCell ref="B11:B12"/>
    <mergeCell ref="B5:B6"/>
    <mergeCell ref="L2:N3"/>
    <mergeCell ref="O2:Q3"/>
    <mergeCell ref="R2:T3"/>
    <mergeCell ref="B7:B9"/>
    <mergeCell ref="C1:J1"/>
    <mergeCell ref="B3:K3"/>
    <mergeCell ref="U2:W3"/>
    <mergeCell ref="X2:Z3"/>
    <mergeCell ref="BS3:BT3"/>
    <mergeCell ref="BO2:BT2"/>
    <mergeCell ref="BA2:BB2"/>
    <mergeCell ref="BC3:BD3"/>
    <mergeCell ref="BC2:BD2"/>
    <mergeCell ref="AA2:AC3"/>
    <mergeCell ref="AD2:AF3"/>
    <mergeCell ref="AG2:AI3"/>
    <mergeCell ref="AJ2:AL3"/>
    <mergeCell ref="AM2:AO3"/>
    <mergeCell ref="AP2:AR3"/>
    <mergeCell ref="AS2:AU3"/>
  </mergeCells>
  <pageMargins left="0.70866141732283472" right="0.70866141732283472" top="0.74803149606299213" bottom="0.74803149606299213" header="0.31496062992125984" footer="0.31496062992125984"/>
  <pageSetup paperSize="9" scale="11" orientation="portrait" r:id="rId1"/>
  <headerFooter>
    <oddFooter>&amp;R&amp;G</oddFooter>
  </headerFooter>
  <drawing r:id="rId2"/>
  <legacyDrawing r:id="rId3"/>
  <legacyDrawingHF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pageSetUpPr fitToPage="1"/>
  </sheetPr>
  <dimension ref="B1:BT16"/>
  <sheetViews>
    <sheetView showGridLines="0" zoomScale="80" zoomScaleNormal="80" zoomScaleSheetLayoutView="75" workbookViewId="0"/>
  </sheetViews>
  <sheetFormatPr baseColWidth="10" defaultColWidth="11.42578125" defaultRowHeight="14.25" x14ac:dyDescent="0.25"/>
  <cols>
    <col min="1" max="1" width="4.140625" style="24" customWidth="1"/>
    <col min="2" max="2" width="22.5703125" style="4" bestFit="1" customWidth="1"/>
    <col min="3" max="3" width="11.42578125" style="24" customWidth="1"/>
    <col min="4" max="4" width="21.5703125" style="24" customWidth="1"/>
    <col min="5" max="5" width="20.85546875" style="24" customWidth="1"/>
    <col min="6" max="6" width="18.85546875" style="24" bestFit="1" customWidth="1"/>
    <col min="7" max="7" width="47" style="24" customWidth="1"/>
    <col min="8" max="8" width="13.85546875" style="24" customWidth="1"/>
    <col min="9" max="9" width="28.140625" style="24" customWidth="1"/>
    <col min="10" max="10" width="16.5703125" style="24" customWidth="1"/>
    <col min="11" max="11" width="11.42578125" style="24" customWidth="1"/>
    <col min="12" max="12" width="13.42578125" style="24" customWidth="1"/>
    <col min="13" max="23" width="11.42578125" style="24"/>
    <col min="24" max="40" width="11.42578125" style="24" customWidth="1"/>
    <col min="41" max="41" width="17" style="24" customWidth="1"/>
    <col min="42" max="50" width="11.42578125" style="24" customWidth="1"/>
    <col min="51" max="54" width="11.42578125" style="24"/>
    <col min="55" max="55" width="36.85546875" style="24" customWidth="1"/>
    <col min="56" max="56" width="34.140625" style="24" customWidth="1"/>
    <col min="57" max="57" width="44.85546875" style="24" customWidth="1"/>
    <col min="58" max="58" width="17.5703125" style="24" customWidth="1"/>
    <col min="59" max="59" width="20.42578125" style="24" hidden="1" customWidth="1"/>
    <col min="60" max="60" width="18.42578125" style="24" hidden="1" customWidth="1"/>
    <col min="61" max="61" width="27.140625" style="24" hidden="1" customWidth="1"/>
    <col min="62" max="62" width="18.42578125" style="24" hidden="1" customWidth="1"/>
    <col min="63" max="63" width="26.140625" style="24" hidden="1" customWidth="1"/>
    <col min="64" max="64" width="18.42578125" style="24" hidden="1" customWidth="1"/>
    <col min="65" max="65" width="29.140625" style="24" hidden="1" customWidth="1"/>
    <col min="66" max="66" width="18.42578125" style="24" hidden="1" customWidth="1"/>
    <col min="67" max="68" width="50.5703125" style="24" customWidth="1"/>
    <col min="69" max="70" width="50.5703125" style="24" hidden="1" customWidth="1"/>
    <col min="71" max="71" width="15.5703125" style="24" bestFit="1" customWidth="1"/>
    <col min="72" max="72" width="15.85546875" style="24" bestFit="1" customWidth="1"/>
    <col min="73" max="16383" width="11.42578125" style="24"/>
    <col min="16384" max="16384" width="11.42578125" style="24" bestFit="1" customWidth="1"/>
  </cols>
  <sheetData>
    <row r="1" spans="2:72" ht="112.5" customHeight="1" x14ac:dyDescent="0.25">
      <c r="B1" s="113"/>
      <c r="C1" s="313" t="s">
        <v>0</v>
      </c>
      <c r="D1" s="313"/>
      <c r="E1" s="313"/>
      <c r="F1" s="313"/>
      <c r="G1" s="313"/>
      <c r="H1" s="313"/>
      <c r="I1" s="313"/>
      <c r="J1" s="313"/>
      <c r="K1" s="31" t="s">
        <v>1</v>
      </c>
    </row>
    <row r="2" spans="2:72" ht="19.5" customHeight="1" x14ac:dyDescent="0.25">
      <c r="B2" s="14"/>
      <c r="C2" s="14"/>
      <c r="D2" s="14"/>
      <c r="E2" s="14"/>
      <c r="F2" s="14"/>
      <c r="G2" s="14"/>
      <c r="H2" s="14"/>
      <c r="I2" s="14"/>
      <c r="J2" s="14"/>
      <c r="K2" s="91"/>
    </row>
    <row r="3" spans="2:72" ht="48" customHeight="1" x14ac:dyDescent="0.25">
      <c r="B3" s="15"/>
      <c r="C3" s="15"/>
      <c r="D3" s="15"/>
      <c r="E3" s="405" t="s">
        <v>418</v>
      </c>
      <c r="F3" s="405"/>
      <c r="G3" s="405"/>
      <c r="H3" s="405"/>
      <c r="I3" s="15"/>
      <c r="J3" s="15"/>
      <c r="K3" s="32"/>
    </row>
    <row r="4" spans="2:72" ht="19.5" customHeight="1" x14ac:dyDescent="0.25">
      <c r="B4" s="15"/>
      <c r="C4" s="15"/>
      <c r="D4" s="15"/>
      <c r="E4" s="406" t="s">
        <v>419</v>
      </c>
      <c r="F4" s="406"/>
      <c r="G4" s="407"/>
      <c r="H4" s="407"/>
      <c r="I4" s="15"/>
      <c r="J4" s="15"/>
      <c r="K4" s="32"/>
    </row>
    <row r="5" spans="2:72" ht="51" customHeight="1" x14ac:dyDescent="0.25">
      <c r="B5" s="15"/>
      <c r="C5" s="15"/>
      <c r="D5" s="15"/>
      <c r="E5" s="408" t="s">
        <v>420</v>
      </c>
      <c r="F5" s="408"/>
      <c r="G5" s="409" t="s">
        <v>421</v>
      </c>
      <c r="H5" s="409"/>
      <c r="I5" s="15"/>
      <c r="J5" s="15"/>
      <c r="K5" s="32"/>
    </row>
    <row r="6" spans="2:72" ht="19.5" customHeight="1" x14ac:dyDescent="0.25">
      <c r="B6" s="15"/>
      <c r="C6" s="15"/>
      <c r="D6" s="15"/>
      <c r="E6" s="116"/>
      <c r="F6" s="116"/>
      <c r="G6" s="116"/>
      <c r="H6" s="116"/>
      <c r="I6" s="15"/>
      <c r="J6" s="15"/>
      <c r="K6" s="32"/>
    </row>
    <row r="7" spans="2:72" ht="19.5" customHeight="1" x14ac:dyDescent="0.25">
      <c r="B7" s="15"/>
      <c r="C7" s="15"/>
      <c r="D7" s="15"/>
      <c r="E7" s="406" t="s">
        <v>422</v>
      </c>
      <c r="F7" s="406"/>
      <c r="G7" s="406"/>
      <c r="H7" s="406"/>
      <c r="I7" s="15"/>
      <c r="J7" s="15"/>
      <c r="K7" s="32"/>
    </row>
    <row r="8" spans="2:72" ht="19.5" customHeight="1" x14ac:dyDescent="0.25">
      <c r="B8" s="15"/>
      <c r="C8" s="15"/>
      <c r="D8" s="15"/>
      <c r="E8" s="39" t="s">
        <v>423</v>
      </c>
      <c r="F8" s="39" t="s">
        <v>424</v>
      </c>
      <c r="G8" s="39" t="s">
        <v>425</v>
      </c>
      <c r="H8" s="39" t="s">
        <v>426</v>
      </c>
      <c r="I8" s="15"/>
      <c r="J8" s="15"/>
      <c r="K8" s="32"/>
    </row>
    <row r="9" spans="2:72" ht="36.75" customHeight="1" x14ac:dyDescent="0.25">
      <c r="B9" s="15"/>
      <c r="C9" s="15"/>
      <c r="D9" s="15"/>
      <c r="E9" s="40" t="s">
        <v>427</v>
      </c>
      <c r="F9" s="40">
        <v>64529</v>
      </c>
      <c r="G9" s="41" t="s">
        <v>428</v>
      </c>
      <c r="H9" s="40" t="s">
        <v>429</v>
      </c>
      <c r="I9" s="15"/>
      <c r="J9" s="15"/>
      <c r="K9" s="32"/>
    </row>
    <row r="10" spans="2:72" ht="19.5" customHeight="1" x14ac:dyDescent="0.25">
      <c r="B10" s="15"/>
      <c r="C10" s="15"/>
      <c r="D10" s="15"/>
      <c r="E10" s="15"/>
      <c r="F10" s="15"/>
      <c r="G10" s="15"/>
      <c r="H10" s="15"/>
      <c r="I10" s="15"/>
      <c r="J10" s="15"/>
      <c r="K10" s="32"/>
    </row>
    <row r="11" spans="2:72" ht="19.5" customHeight="1" x14ac:dyDescent="0.25">
      <c r="B11" s="114"/>
      <c r="C11" s="114"/>
      <c r="D11" s="114"/>
      <c r="E11" s="114"/>
      <c r="F11" s="114"/>
      <c r="G11" s="114"/>
      <c r="H11" s="114"/>
      <c r="I11" s="114"/>
      <c r="J11" s="114"/>
      <c r="K11" s="115"/>
      <c r="L11" s="365" t="s">
        <v>56</v>
      </c>
      <c r="M11" s="365"/>
      <c r="N11" s="365"/>
      <c r="O11" s="365" t="s">
        <v>57</v>
      </c>
      <c r="P11" s="365"/>
      <c r="Q11" s="365"/>
      <c r="R11" s="365" t="s">
        <v>58</v>
      </c>
      <c r="S11" s="365"/>
      <c r="T11" s="365"/>
      <c r="U11" s="365" t="s">
        <v>59</v>
      </c>
      <c r="V11" s="365"/>
      <c r="W11" s="365"/>
      <c r="X11" s="365" t="s">
        <v>60</v>
      </c>
      <c r="Y11" s="365"/>
      <c r="Z11" s="365"/>
      <c r="AA11" s="365" t="s">
        <v>61</v>
      </c>
      <c r="AB11" s="365"/>
      <c r="AC11" s="365"/>
      <c r="AD11" s="365" t="s">
        <v>62</v>
      </c>
      <c r="AE11" s="365"/>
      <c r="AF11" s="365"/>
      <c r="AG11" s="365" t="s">
        <v>63</v>
      </c>
      <c r="AH11" s="365"/>
      <c r="AI11" s="365"/>
      <c r="AJ11" s="365" t="s">
        <v>64</v>
      </c>
      <c r="AK11" s="365"/>
      <c r="AL11" s="365"/>
      <c r="AM11" s="365" t="s">
        <v>65</v>
      </c>
      <c r="AN11" s="365"/>
      <c r="AO11" s="365"/>
      <c r="AP11" s="365" t="s">
        <v>66</v>
      </c>
      <c r="AQ11" s="365"/>
      <c r="AR11" s="365"/>
      <c r="AS11" s="365" t="s">
        <v>67</v>
      </c>
      <c r="AT11" s="365"/>
      <c r="AU11" s="365"/>
      <c r="AV11" s="366" t="s">
        <v>68</v>
      </c>
      <c r="AW11" s="366"/>
      <c r="AX11" s="366"/>
      <c r="AY11" s="365" t="s">
        <v>69</v>
      </c>
      <c r="AZ11" s="365"/>
      <c r="BA11" s="367" t="s">
        <v>70</v>
      </c>
      <c r="BB11" s="367"/>
      <c r="BC11" s="375" t="s">
        <v>71</v>
      </c>
      <c r="BD11" s="377"/>
      <c r="BE11" s="48"/>
      <c r="BF11" s="48"/>
      <c r="BG11" s="48"/>
      <c r="BH11" s="48"/>
      <c r="BI11" s="48"/>
      <c r="BJ11" s="48"/>
      <c r="BK11" s="48"/>
      <c r="BL11" s="48"/>
      <c r="BM11" s="48"/>
      <c r="BN11" s="48"/>
      <c r="BO11" s="368" t="s">
        <v>72</v>
      </c>
      <c r="BP11" s="369"/>
      <c r="BQ11" s="369"/>
      <c r="BR11" s="369"/>
      <c r="BS11" s="369"/>
      <c r="BT11" s="369"/>
    </row>
    <row r="12" spans="2:72" ht="27.75" customHeight="1" x14ac:dyDescent="0.25">
      <c r="B12" s="404" t="s">
        <v>430</v>
      </c>
      <c r="C12" s="364"/>
      <c r="D12" s="364"/>
      <c r="E12" s="364"/>
      <c r="F12" s="364"/>
      <c r="G12" s="364"/>
      <c r="H12" s="364"/>
      <c r="I12" s="364"/>
      <c r="J12" s="364"/>
      <c r="K12" s="385"/>
      <c r="L12" s="365"/>
      <c r="M12" s="365"/>
      <c r="N12" s="365"/>
      <c r="O12" s="365"/>
      <c r="P12" s="365"/>
      <c r="Q12" s="365"/>
      <c r="R12" s="365"/>
      <c r="S12" s="365"/>
      <c r="T12" s="365"/>
      <c r="U12" s="365"/>
      <c r="V12" s="365"/>
      <c r="W12" s="365"/>
      <c r="X12" s="365"/>
      <c r="Y12" s="365"/>
      <c r="Z12" s="365"/>
      <c r="AA12" s="365"/>
      <c r="AB12" s="365"/>
      <c r="AC12" s="365"/>
      <c r="AD12" s="365"/>
      <c r="AE12" s="365"/>
      <c r="AF12" s="365"/>
      <c r="AG12" s="365"/>
      <c r="AH12" s="365"/>
      <c r="AI12" s="365"/>
      <c r="AJ12" s="365"/>
      <c r="AK12" s="365"/>
      <c r="AL12" s="365"/>
      <c r="AM12" s="365"/>
      <c r="AN12" s="365"/>
      <c r="AO12" s="365"/>
      <c r="AP12" s="365"/>
      <c r="AQ12" s="365"/>
      <c r="AR12" s="365"/>
      <c r="AS12" s="365"/>
      <c r="AT12" s="365"/>
      <c r="AU12" s="365"/>
      <c r="AV12" s="366"/>
      <c r="AW12" s="366"/>
      <c r="AX12" s="366"/>
      <c r="AY12" s="365"/>
      <c r="AZ12" s="365"/>
      <c r="BA12" s="48"/>
      <c r="BB12" s="52">
        <v>0.2</v>
      </c>
      <c r="BC12" s="371" t="s">
        <v>74</v>
      </c>
      <c r="BD12" s="372"/>
      <c r="BE12" s="371" t="s">
        <v>75</v>
      </c>
      <c r="BF12" s="372"/>
      <c r="BG12" s="50" t="s">
        <v>76</v>
      </c>
      <c r="BH12" s="50"/>
      <c r="BI12" s="50" t="s">
        <v>77</v>
      </c>
      <c r="BJ12" s="50"/>
      <c r="BK12" s="50" t="s">
        <v>78</v>
      </c>
      <c r="BL12" s="50"/>
      <c r="BM12" s="50" t="s">
        <v>79</v>
      </c>
      <c r="BN12" s="50"/>
      <c r="BO12" s="72" t="s">
        <v>80</v>
      </c>
      <c r="BP12" s="72" t="s">
        <v>641</v>
      </c>
      <c r="BQ12" s="72" t="s">
        <v>81</v>
      </c>
      <c r="BR12" s="72" t="s">
        <v>82</v>
      </c>
      <c r="BS12" s="378" t="s">
        <v>83</v>
      </c>
      <c r="BT12" s="379"/>
    </row>
    <row r="13" spans="2:72" ht="51" customHeight="1" x14ac:dyDescent="0.25">
      <c r="B13" s="22" t="s">
        <v>84</v>
      </c>
      <c r="C13" s="26" t="s">
        <v>85</v>
      </c>
      <c r="D13" s="21" t="s">
        <v>7</v>
      </c>
      <c r="E13" s="27" t="s">
        <v>9</v>
      </c>
      <c r="F13" s="27" t="s">
        <v>431</v>
      </c>
      <c r="G13" s="27" t="s">
        <v>87</v>
      </c>
      <c r="H13" s="27" t="s">
        <v>19</v>
      </c>
      <c r="I13" s="27" t="s">
        <v>17</v>
      </c>
      <c r="J13" s="27" t="s">
        <v>432</v>
      </c>
      <c r="K13" s="27" t="s">
        <v>39</v>
      </c>
      <c r="L13" s="54" t="s">
        <v>88</v>
      </c>
      <c r="M13" s="55" t="s">
        <v>89</v>
      </c>
      <c r="N13" s="56" t="s">
        <v>90</v>
      </c>
      <c r="O13" s="54" t="s">
        <v>88</v>
      </c>
      <c r="P13" s="55" t="s">
        <v>89</v>
      </c>
      <c r="Q13" s="56" t="s">
        <v>90</v>
      </c>
      <c r="R13" s="54" t="s">
        <v>88</v>
      </c>
      <c r="S13" s="55" t="s">
        <v>89</v>
      </c>
      <c r="T13" s="56" t="s">
        <v>90</v>
      </c>
      <c r="U13" s="54" t="s">
        <v>88</v>
      </c>
      <c r="V13" s="55" t="s">
        <v>89</v>
      </c>
      <c r="W13" s="56" t="s">
        <v>90</v>
      </c>
      <c r="X13" s="54" t="s">
        <v>88</v>
      </c>
      <c r="Y13" s="55" t="s">
        <v>89</v>
      </c>
      <c r="Z13" s="56" t="s">
        <v>90</v>
      </c>
      <c r="AA13" s="54" t="s">
        <v>88</v>
      </c>
      <c r="AB13" s="55" t="s">
        <v>89</v>
      </c>
      <c r="AC13" s="56" t="s">
        <v>90</v>
      </c>
      <c r="AD13" s="54" t="s">
        <v>88</v>
      </c>
      <c r="AE13" s="55" t="s">
        <v>89</v>
      </c>
      <c r="AF13" s="56" t="s">
        <v>90</v>
      </c>
      <c r="AG13" s="54" t="s">
        <v>88</v>
      </c>
      <c r="AH13" s="55" t="s">
        <v>89</v>
      </c>
      <c r="AI13" s="56" t="s">
        <v>90</v>
      </c>
      <c r="AJ13" s="54" t="s">
        <v>88</v>
      </c>
      <c r="AK13" s="55" t="s">
        <v>89</v>
      </c>
      <c r="AL13" s="56" t="s">
        <v>90</v>
      </c>
      <c r="AM13" s="54" t="s">
        <v>88</v>
      </c>
      <c r="AN13" s="55" t="s">
        <v>89</v>
      </c>
      <c r="AO13" s="56" t="s">
        <v>90</v>
      </c>
      <c r="AP13" s="54" t="s">
        <v>88</v>
      </c>
      <c r="AQ13" s="55" t="s">
        <v>89</v>
      </c>
      <c r="AR13" s="56" t="s">
        <v>90</v>
      </c>
      <c r="AS13" s="54" t="s">
        <v>88</v>
      </c>
      <c r="AT13" s="55" t="s">
        <v>89</v>
      </c>
      <c r="AU13" s="56" t="s">
        <v>90</v>
      </c>
      <c r="AV13" s="54" t="s">
        <v>88</v>
      </c>
      <c r="AW13" s="55" t="s">
        <v>89</v>
      </c>
      <c r="AX13" s="56" t="s">
        <v>90</v>
      </c>
      <c r="AY13" s="54" t="s">
        <v>88</v>
      </c>
      <c r="AZ13" s="55" t="s">
        <v>89</v>
      </c>
      <c r="BA13" s="56" t="s">
        <v>90</v>
      </c>
      <c r="BB13" s="57">
        <f>SUM(BB14:BB23)</f>
        <v>0</v>
      </c>
      <c r="BC13" s="58" t="s">
        <v>91</v>
      </c>
      <c r="BD13" s="58" t="s">
        <v>92</v>
      </c>
      <c r="BE13" s="58" t="s">
        <v>91</v>
      </c>
      <c r="BF13" s="58" t="s">
        <v>92</v>
      </c>
      <c r="BG13" s="59" t="s">
        <v>91</v>
      </c>
      <c r="BH13" s="59" t="s">
        <v>92</v>
      </c>
      <c r="BI13" s="59" t="s">
        <v>91</v>
      </c>
      <c r="BJ13" s="59" t="s">
        <v>92</v>
      </c>
      <c r="BK13" s="59" t="s">
        <v>91</v>
      </c>
      <c r="BL13" s="59" t="s">
        <v>92</v>
      </c>
      <c r="BM13" s="59" t="s">
        <v>91</v>
      </c>
      <c r="BN13" s="59" t="s">
        <v>92</v>
      </c>
      <c r="BO13" s="72"/>
      <c r="BP13" s="72"/>
      <c r="BQ13" s="72"/>
      <c r="BR13" s="72"/>
      <c r="BS13" s="117" t="s">
        <v>93</v>
      </c>
      <c r="BT13" s="117" t="s">
        <v>94</v>
      </c>
    </row>
    <row r="14" spans="2:72" ht="120" x14ac:dyDescent="0.25">
      <c r="B14" s="29" t="s">
        <v>433</v>
      </c>
      <c r="C14" s="53" t="s">
        <v>434</v>
      </c>
      <c r="D14" s="29" t="s">
        <v>435</v>
      </c>
      <c r="E14" s="29" t="s">
        <v>436</v>
      </c>
      <c r="F14" s="29" t="s">
        <v>219</v>
      </c>
      <c r="G14" s="29" t="s">
        <v>437</v>
      </c>
      <c r="H14" s="29" t="s">
        <v>364</v>
      </c>
      <c r="I14" s="29" t="s">
        <v>438</v>
      </c>
      <c r="J14" s="28">
        <v>45473</v>
      </c>
      <c r="K14" s="42">
        <f>PTEP!$G$13/PTEP!$D$13</f>
        <v>1.1363636363636364E-2</v>
      </c>
      <c r="L14" s="43"/>
      <c r="M14" s="43"/>
      <c r="N14" s="45"/>
      <c r="O14" s="43"/>
      <c r="P14" s="43"/>
      <c r="Q14" s="45"/>
      <c r="R14" s="43"/>
      <c r="S14" s="43"/>
      <c r="T14" s="45"/>
      <c r="U14" s="43"/>
      <c r="V14" s="43"/>
      <c r="W14" s="45"/>
      <c r="X14" s="43"/>
      <c r="Y14" s="46"/>
      <c r="Z14" s="46"/>
      <c r="AA14" s="53">
        <v>1</v>
      </c>
      <c r="AB14" s="53"/>
      <c r="AC14" s="62">
        <f>AB14/AA14</f>
        <v>0</v>
      </c>
      <c r="AD14" s="43"/>
      <c r="AE14" s="46"/>
      <c r="AF14" s="46"/>
      <c r="AG14" s="43"/>
      <c r="AH14" s="46"/>
      <c r="AI14" s="46"/>
      <c r="AJ14" s="43"/>
      <c r="AK14" s="46"/>
      <c r="AL14" s="46"/>
      <c r="AM14" s="43"/>
      <c r="AN14" s="46"/>
      <c r="AO14" s="46"/>
      <c r="AP14" s="43"/>
      <c r="AQ14" s="46"/>
      <c r="AR14" s="46"/>
      <c r="AS14" s="43"/>
      <c r="AT14" s="46"/>
      <c r="AU14" s="46"/>
      <c r="AV14" s="43"/>
      <c r="AW14" s="46"/>
      <c r="AX14" s="46"/>
      <c r="AY14" s="43">
        <f t="shared" ref="AY14:AY15" si="0">L14+O14+R14+U14+X14++AA14+AD14+AG14+AJ14+AM14+AP14+AS14+AV14</f>
        <v>1</v>
      </c>
      <c r="AZ14" s="44">
        <f>M14+P14+S14+V14+Y14+AB14+AE14+AH14+AK14+AN14+AQ14+AT14+AW14</f>
        <v>0</v>
      </c>
      <c r="BA14" s="51">
        <f>AZ14/AY14</f>
        <v>0</v>
      </c>
      <c r="BB14" s="60">
        <f>IFERROR(BA14*K14,"")</f>
        <v>0</v>
      </c>
      <c r="BC14" s="141"/>
      <c r="BD14" s="141" t="s">
        <v>111</v>
      </c>
      <c r="BE14" s="141"/>
      <c r="BF14" s="141" t="s">
        <v>112</v>
      </c>
      <c r="BG14" s="93"/>
      <c r="BH14" s="93"/>
      <c r="BI14" s="93"/>
      <c r="BJ14" s="93"/>
      <c r="BK14" s="93"/>
      <c r="BL14" s="93"/>
      <c r="BM14" s="93"/>
      <c r="BN14" s="93"/>
      <c r="BO14" s="130" t="s">
        <v>657</v>
      </c>
      <c r="BP14" s="74" t="s">
        <v>437</v>
      </c>
      <c r="BQ14" s="74" t="s">
        <v>437</v>
      </c>
      <c r="BR14" s="74" t="s">
        <v>437</v>
      </c>
      <c r="BS14" s="239">
        <f>BA14</f>
        <v>0</v>
      </c>
      <c r="BT14" s="70">
        <f>BB14</f>
        <v>0</v>
      </c>
    </row>
    <row r="15" spans="2:72" ht="191.25" customHeight="1" x14ac:dyDescent="0.25">
      <c r="B15" s="29" t="s">
        <v>439</v>
      </c>
      <c r="C15" s="53" t="s">
        <v>440</v>
      </c>
      <c r="D15" s="29" t="s">
        <v>441</v>
      </c>
      <c r="E15" s="29" t="s">
        <v>442</v>
      </c>
      <c r="F15" s="29" t="s">
        <v>277</v>
      </c>
      <c r="G15" s="29" t="s">
        <v>130</v>
      </c>
      <c r="H15" s="29" t="s">
        <v>364</v>
      </c>
      <c r="I15" s="29" t="s">
        <v>443</v>
      </c>
      <c r="J15" s="28" t="s">
        <v>409</v>
      </c>
      <c r="K15" s="42">
        <f>PTEP!$G$13/PTEP!$D$13</f>
        <v>1.1363636363636364E-2</v>
      </c>
      <c r="L15" s="43"/>
      <c r="M15" s="43"/>
      <c r="N15" s="45"/>
      <c r="O15" s="43"/>
      <c r="P15" s="43"/>
      <c r="Q15" s="45"/>
      <c r="R15" s="53"/>
      <c r="S15" s="53"/>
      <c r="T15" s="62"/>
      <c r="U15" s="43"/>
      <c r="V15" s="43"/>
      <c r="W15" s="43"/>
      <c r="X15" s="43"/>
      <c r="Y15" s="46"/>
      <c r="Z15" s="46"/>
      <c r="AA15" s="53">
        <v>1</v>
      </c>
      <c r="AB15" s="53"/>
      <c r="AC15" s="62">
        <f>AB15/AA15</f>
        <v>0</v>
      </c>
      <c r="AD15" s="43"/>
      <c r="AE15" s="46"/>
      <c r="AF15" s="46"/>
      <c r="AG15" s="43"/>
      <c r="AH15" s="46"/>
      <c r="AI15" s="46"/>
      <c r="AJ15" s="43"/>
      <c r="AK15" s="46"/>
      <c r="AL15" s="47"/>
      <c r="AM15" s="43"/>
      <c r="AN15" s="46"/>
      <c r="AO15" s="46"/>
      <c r="AP15" s="53">
        <v>1</v>
      </c>
      <c r="AQ15" s="53"/>
      <c r="AR15" s="62">
        <f>AQ15/AP15</f>
        <v>0</v>
      </c>
      <c r="AS15" s="43"/>
      <c r="AT15" s="46"/>
      <c r="AU15" s="46"/>
      <c r="AV15" s="43"/>
      <c r="AW15" s="46"/>
      <c r="AX15" s="46"/>
      <c r="AY15" s="43">
        <f t="shared" si="0"/>
        <v>2</v>
      </c>
      <c r="AZ15" s="44">
        <f t="shared" ref="AZ15" si="1">M15+P15+S15+V15+Y15+AB15+AE15+AH15+AK15+AN15+AQ15+AT15+AW15</f>
        <v>0</v>
      </c>
      <c r="BA15" s="51">
        <f t="shared" ref="BA15" si="2">AZ15/AY15</f>
        <v>0</v>
      </c>
      <c r="BB15" s="60">
        <f>IFERROR(BA15*K15,"")</f>
        <v>0</v>
      </c>
      <c r="BC15" s="141" t="s">
        <v>444</v>
      </c>
      <c r="BD15" s="141" t="s">
        <v>111</v>
      </c>
      <c r="BE15" s="141" t="s">
        <v>445</v>
      </c>
      <c r="BF15" s="141" t="s">
        <v>446</v>
      </c>
      <c r="BG15" s="93"/>
      <c r="BH15" s="93"/>
      <c r="BI15" s="93"/>
      <c r="BJ15" s="93"/>
      <c r="BK15" s="93"/>
      <c r="BL15" s="94"/>
      <c r="BM15" s="93"/>
      <c r="BN15" s="93"/>
      <c r="BO15" s="130" t="s">
        <v>687</v>
      </c>
      <c r="BP15" s="74" t="s">
        <v>437</v>
      </c>
      <c r="BQ15" s="74" t="s">
        <v>437</v>
      </c>
      <c r="BR15" s="74" t="s">
        <v>437</v>
      </c>
      <c r="BS15" s="239">
        <f t="shared" ref="BS15:BT15" si="3">BA15</f>
        <v>0</v>
      </c>
      <c r="BT15" s="70">
        <f t="shared" si="3"/>
        <v>0</v>
      </c>
    </row>
    <row r="16" spans="2:72" ht="15" x14ac:dyDescent="0.25">
      <c r="BB16" s="60">
        <f>SUM(BB14:BB15)</f>
        <v>0</v>
      </c>
      <c r="BT16" s="186">
        <f>SUM(BT14:BT15)</f>
        <v>0</v>
      </c>
    </row>
  </sheetData>
  <autoFilter ref="A13:XFC13" xr:uid="{00000000-0009-0000-0000-000005000000}"/>
  <mergeCells count="28">
    <mergeCell ref="BO11:BT11"/>
    <mergeCell ref="BS12:BT12"/>
    <mergeCell ref="BE12:BF12"/>
    <mergeCell ref="AS11:AU12"/>
    <mergeCell ref="AV11:AX12"/>
    <mergeCell ref="AY11:AZ12"/>
    <mergeCell ref="BA11:BB11"/>
    <mergeCell ref="BC12:BD12"/>
    <mergeCell ref="BC11:BD11"/>
    <mergeCell ref="AD11:AF12"/>
    <mergeCell ref="AG11:AI12"/>
    <mergeCell ref="AJ11:AL12"/>
    <mergeCell ref="AM11:AO12"/>
    <mergeCell ref="AP11:AR12"/>
    <mergeCell ref="B12:K12"/>
    <mergeCell ref="C1:J1"/>
    <mergeCell ref="E3:H3"/>
    <mergeCell ref="E4:F4"/>
    <mergeCell ref="G4:H4"/>
    <mergeCell ref="E5:F5"/>
    <mergeCell ref="G5:H5"/>
    <mergeCell ref="E7:H7"/>
    <mergeCell ref="AA11:AC12"/>
    <mergeCell ref="L11:N12"/>
    <mergeCell ref="O11:Q12"/>
    <mergeCell ref="R11:T12"/>
    <mergeCell ref="U11:W12"/>
    <mergeCell ref="X11:Z12"/>
  </mergeCells>
  <pageMargins left="0.70866141732283472" right="0.59" top="0.74803149606299213" bottom="0.74803149606299213" header="0.31496062992125984" footer="0.31496062992125984"/>
  <pageSetup paperSize="9" scale="11" orientation="portrait" r:id="rId1"/>
  <headerFooter>
    <oddFooter>&amp;R&amp;G</oddFooter>
  </headerFooter>
  <drawing r:id="rId2"/>
  <legacyDrawing r:id="rId3"/>
  <legacyDrawingHF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79998168889431442"/>
  </sheetPr>
  <dimension ref="B1:BT13"/>
  <sheetViews>
    <sheetView showGridLines="0" zoomScale="80" zoomScaleNormal="80" zoomScaleSheetLayoutView="90" workbookViewId="0"/>
  </sheetViews>
  <sheetFormatPr baseColWidth="10" defaultColWidth="11.42578125" defaultRowHeight="14.25" x14ac:dyDescent="0.25"/>
  <cols>
    <col min="1" max="1" width="6.85546875" style="24" customWidth="1"/>
    <col min="2" max="2" width="28.5703125" style="4" customWidth="1"/>
    <col min="3" max="3" width="9.140625" style="24" customWidth="1"/>
    <col min="4" max="4" width="54.42578125" style="24" customWidth="1"/>
    <col min="5" max="5" width="46" style="24" customWidth="1"/>
    <col min="6" max="8" width="30.42578125" style="24" customWidth="1"/>
    <col min="9" max="9" width="31.42578125" style="24" customWidth="1"/>
    <col min="10" max="10" width="17.85546875" style="24" customWidth="1"/>
    <col min="11" max="11" width="16.42578125" style="24" customWidth="1"/>
    <col min="12" max="13" width="5.42578125" style="24" customWidth="1"/>
    <col min="14" max="14" width="6.5703125" style="24" customWidth="1"/>
    <col min="15" max="16" width="5.42578125" style="24" customWidth="1"/>
    <col min="17" max="17" width="6.42578125" style="24" bestFit="1" customWidth="1"/>
    <col min="18" max="18" width="5.42578125" style="24" customWidth="1"/>
    <col min="19" max="19" width="5.140625" style="24" customWidth="1"/>
    <col min="20" max="20" width="7" style="24" customWidth="1"/>
    <col min="21" max="22" width="5.140625" style="24" customWidth="1"/>
    <col min="23" max="23" width="6.140625" style="24" customWidth="1"/>
    <col min="24" max="25" width="5.140625" style="24" customWidth="1"/>
    <col min="26" max="29" width="7.5703125" style="24" customWidth="1"/>
    <col min="30" max="40" width="5" style="24" customWidth="1"/>
    <col min="41" max="41" width="6.5703125" style="24" customWidth="1"/>
    <col min="42" max="46" width="5" style="24" customWidth="1"/>
    <col min="47" max="52" width="6.5703125" style="24" customWidth="1"/>
    <col min="53" max="54" width="11.42578125" style="24"/>
    <col min="55" max="55" width="61.85546875" style="24" customWidth="1"/>
    <col min="56" max="56" width="36.140625" style="24" customWidth="1"/>
    <col min="57" max="57" width="47.140625" style="24" customWidth="1"/>
    <col min="58" max="58" width="29" style="24" customWidth="1"/>
    <col min="59" max="66" width="11.42578125" style="24" hidden="1" customWidth="1"/>
    <col min="67" max="67" width="50.5703125" style="71" customWidth="1"/>
    <col min="68" max="68" width="20.140625" style="24" customWidth="1"/>
    <col min="69" max="70" width="20.140625" style="24" hidden="1" customWidth="1"/>
    <col min="71" max="72" width="20.140625" style="24" customWidth="1"/>
    <col min="73" max="16384" width="11.42578125" style="24"/>
  </cols>
  <sheetData>
    <row r="1" spans="2:72" ht="112.5" customHeight="1" thickBot="1" x14ac:dyDescent="0.3">
      <c r="B1" s="113"/>
      <c r="C1" s="313" t="s">
        <v>0</v>
      </c>
      <c r="D1" s="313"/>
      <c r="E1" s="313"/>
      <c r="F1" s="313"/>
      <c r="G1" s="313"/>
      <c r="H1" s="313"/>
      <c r="I1" s="313"/>
      <c r="J1" s="313"/>
      <c r="K1" s="31" t="s">
        <v>1</v>
      </c>
    </row>
    <row r="2" spans="2:72" ht="47.25" customHeight="1" thickBot="1" x14ac:dyDescent="0.3">
      <c r="B2" s="15"/>
      <c r="C2" s="15"/>
      <c r="D2" s="15"/>
      <c r="E2" s="15"/>
      <c r="F2" s="15"/>
      <c r="G2" s="15"/>
      <c r="H2" s="15"/>
      <c r="I2" s="15"/>
      <c r="J2" s="15"/>
      <c r="K2" s="32"/>
      <c r="L2" s="365" t="s">
        <v>56</v>
      </c>
      <c r="M2" s="365"/>
      <c r="N2" s="365"/>
      <c r="O2" s="365" t="s">
        <v>57</v>
      </c>
      <c r="P2" s="365"/>
      <c r="Q2" s="365"/>
      <c r="R2" s="365" t="s">
        <v>58</v>
      </c>
      <c r="S2" s="365"/>
      <c r="T2" s="365"/>
      <c r="U2" s="365" t="s">
        <v>59</v>
      </c>
      <c r="V2" s="365"/>
      <c r="W2" s="365"/>
      <c r="X2" s="365" t="s">
        <v>60</v>
      </c>
      <c r="Y2" s="365"/>
      <c r="Z2" s="365"/>
      <c r="AA2" s="365" t="s">
        <v>61</v>
      </c>
      <c r="AB2" s="365"/>
      <c r="AC2" s="365"/>
      <c r="AD2" s="365" t="s">
        <v>62</v>
      </c>
      <c r="AE2" s="365"/>
      <c r="AF2" s="365"/>
      <c r="AG2" s="365" t="s">
        <v>63</v>
      </c>
      <c r="AH2" s="365"/>
      <c r="AI2" s="365"/>
      <c r="AJ2" s="365" t="s">
        <v>64</v>
      </c>
      <c r="AK2" s="365"/>
      <c r="AL2" s="365"/>
      <c r="AM2" s="365" t="s">
        <v>65</v>
      </c>
      <c r="AN2" s="365"/>
      <c r="AO2" s="365"/>
      <c r="AP2" s="365" t="s">
        <v>66</v>
      </c>
      <c r="AQ2" s="365"/>
      <c r="AR2" s="365"/>
      <c r="AS2" s="365" t="s">
        <v>67</v>
      </c>
      <c r="AT2" s="365"/>
      <c r="AU2" s="365"/>
      <c r="AV2" s="366" t="s">
        <v>68</v>
      </c>
      <c r="AW2" s="366"/>
      <c r="AX2" s="366"/>
      <c r="AY2" s="365" t="s">
        <v>69</v>
      </c>
      <c r="AZ2" s="365"/>
      <c r="BA2" s="367" t="s">
        <v>70</v>
      </c>
      <c r="BB2" s="367"/>
      <c r="BC2" s="48" t="s">
        <v>71</v>
      </c>
      <c r="BD2" s="48"/>
      <c r="BE2" s="48"/>
      <c r="BF2" s="48"/>
      <c r="BG2" s="48"/>
      <c r="BH2" s="48"/>
      <c r="BI2" s="48"/>
      <c r="BJ2" s="48"/>
      <c r="BK2" s="48"/>
      <c r="BL2" s="48"/>
      <c r="BM2" s="48"/>
      <c r="BN2" s="48"/>
      <c r="BO2" s="368" t="s">
        <v>72</v>
      </c>
      <c r="BP2" s="369"/>
      <c r="BQ2" s="369"/>
      <c r="BR2" s="369"/>
      <c r="BS2" s="369"/>
      <c r="BT2" s="369"/>
    </row>
    <row r="3" spans="2:72" ht="60" customHeight="1" thickBot="1" x14ac:dyDescent="0.3">
      <c r="B3" s="363" t="s">
        <v>447</v>
      </c>
      <c r="C3" s="364"/>
      <c r="D3" s="364"/>
      <c r="E3" s="364"/>
      <c r="F3" s="364"/>
      <c r="G3" s="364"/>
      <c r="H3" s="364"/>
      <c r="I3" s="364"/>
      <c r="J3" s="364"/>
      <c r="K3" s="385"/>
      <c r="L3" s="365"/>
      <c r="M3" s="365"/>
      <c r="N3" s="365"/>
      <c r="O3" s="365"/>
      <c r="P3" s="365"/>
      <c r="Q3" s="365"/>
      <c r="R3" s="365"/>
      <c r="S3" s="365"/>
      <c r="T3" s="365"/>
      <c r="U3" s="365"/>
      <c r="V3" s="365"/>
      <c r="W3" s="365"/>
      <c r="X3" s="365"/>
      <c r="Y3" s="365"/>
      <c r="Z3" s="365"/>
      <c r="AA3" s="365"/>
      <c r="AB3" s="365"/>
      <c r="AC3" s="365"/>
      <c r="AD3" s="365"/>
      <c r="AE3" s="365"/>
      <c r="AF3" s="365"/>
      <c r="AG3" s="365"/>
      <c r="AH3" s="365"/>
      <c r="AI3" s="365"/>
      <c r="AJ3" s="365"/>
      <c r="AK3" s="365"/>
      <c r="AL3" s="365"/>
      <c r="AM3" s="365"/>
      <c r="AN3" s="365"/>
      <c r="AO3" s="365"/>
      <c r="AP3" s="365"/>
      <c r="AQ3" s="365"/>
      <c r="AR3" s="365"/>
      <c r="AS3" s="365"/>
      <c r="AT3" s="365"/>
      <c r="AU3" s="365"/>
      <c r="AV3" s="366"/>
      <c r="AW3" s="366"/>
      <c r="AX3" s="366"/>
      <c r="AY3" s="365"/>
      <c r="AZ3" s="365"/>
      <c r="BA3" s="48"/>
      <c r="BB3" s="52">
        <v>0.2</v>
      </c>
      <c r="BC3" s="49" t="s">
        <v>74</v>
      </c>
      <c r="BD3" s="49"/>
      <c r="BE3" s="49" t="s">
        <v>75</v>
      </c>
      <c r="BF3" s="49"/>
      <c r="BG3" s="50" t="s">
        <v>76</v>
      </c>
      <c r="BH3" s="50"/>
      <c r="BI3" s="50" t="s">
        <v>77</v>
      </c>
      <c r="BJ3" s="50"/>
      <c r="BK3" s="50" t="s">
        <v>78</v>
      </c>
      <c r="BL3" s="50"/>
      <c r="BM3" s="50" t="s">
        <v>79</v>
      </c>
      <c r="BN3" s="50"/>
      <c r="BO3" s="72" t="s">
        <v>80</v>
      </c>
      <c r="BP3" s="72" t="s">
        <v>641</v>
      </c>
      <c r="BQ3" s="72" t="s">
        <v>81</v>
      </c>
      <c r="BR3" s="72" t="s">
        <v>82</v>
      </c>
      <c r="BS3" s="378" t="s">
        <v>83</v>
      </c>
      <c r="BT3" s="379"/>
    </row>
    <row r="4" spans="2:72" ht="34.5" customHeight="1" thickBot="1" x14ac:dyDescent="0.3">
      <c r="B4" s="76" t="s">
        <v>84</v>
      </c>
      <c r="C4" s="26" t="s">
        <v>85</v>
      </c>
      <c r="D4" s="21" t="s">
        <v>7</v>
      </c>
      <c r="E4" s="27" t="s">
        <v>9</v>
      </c>
      <c r="F4" s="27" t="s">
        <v>86</v>
      </c>
      <c r="G4" s="27" t="s">
        <v>87</v>
      </c>
      <c r="H4" s="27" t="s">
        <v>19</v>
      </c>
      <c r="I4" s="27" t="s">
        <v>17</v>
      </c>
      <c r="J4" s="27" t="s">
        <v>15</v>
      </c>
      <c r="K4" s="27" t="s">
        <v>39</v>
      </c>
      <c r="L4" s="54" t="s">
        <v>88</v>
      </c>
      <c r="M4" s="55" t="s">
        <v>89</v>
      </c>
      <c r="N4" s="56" t="s">
        <v>90</v>
      </c>
      <c r="O4" s="54" t="s">
        <v>88</v>
      </c>
      <c r="P4" s="55" t="s">
        <v>89</v>
      </c>
      <c r="Q4" s="56" t="s">
        <v>90</v>
      </c>
      <c r="R4" s="54" t="s">
        <v>88</v>
      </c>
      <c r="S4" s="55" t="s">
        <v>89</v>
      </c>
      <c r="T4" s="56" t="s">
        <v>90</v>
      </c>
      <c r="U4" s="54" t="s">
        <v>88</v>
      </c>
      <c r="V4" s="55" t="s">
        <v>89</v>
      </c>
      <c r="W4" s="56" t="s">
        <v>90</v>
      </c>
      <c r="X4" s="54" t="s">
        <v>88</v>
      </c>
      <c r="Y4" s="55" t="s">
        <v>89</v>
      </c>
      <c r="Z4" s="56" t="s">
        <v>90</v>
      </c>
      <c r="AA4" s="54" t="s">
        <v>88</v>
      </c>
      <c r="AB4" s="55" t="s">
        <v>89</v>
      </c>
      <c r="AC4" s="56" t="s">
        <v>90</v>
      </c>
      <c r="AD4" s="54" t="s">
        <v>88</v>
      </c>
      <c r="AE4" s="55" t="s">
        <v>89</v>
      </c>
      <c r="AF4" s="56" t="s">
        <v>90</v>
      </c>
      <c r="AG4" s="54" t="s">
        <v>88</v>
      </c>
      <c r="AH4" s="55" t="s">
        <v>89</v>
      </c>
      <c r="AI4" s="56" t="s">
        <v>90</v>
      </c>
      <c r="AJ4" s="54" t="s">
        <v>88</v>
      </c>
      <c r="AK4" s="55" t="s">
        <v>89</v>
      </c>
      <c r="AL4" s="56" t="s">
        <v>90</v>
      </c>
      <c r="AM4" s="54" t="s">
        <v>88</v>
      </c>
      <c r="AN4" s="55" t="s">
        <v>89</v>
      </c>
      <c r="AO4" s="56" t="s">
        <v>90</v>
      </c>
      <c r="AP4" s="54" t="s">
        <v>88</v>
      </c>
      <c r="AQ4" s="55" t="s">
        <v>89</v>
      </c>
      <c r="AR4" s="56" t="s">
        <v>90</v>
      </c>
      <c r="AS4" s="54" t="s">
        <v>88</v>
      </c>
      <c r="AT4" s="55" t="s">
        <v>89</v>
      </c>
      <c r="AU4" s="56" t="s">
        <v>90</v>
      </c>
      <c r="AV4" s="54" t="s">
        <v>88</v>
      </c>
      <c r="AW4" s="55" t="s">
        <v>89</v>
      </c>
      <c r="AX4" s="56" t="s">
        <v>90</v>
      </c>
      <c r="AY4" s="54" t="s">
        <v>88</v>
      </c>
      <c r="AZ4" s="55" t="s">
        <v>89</v>
      </c>
      <c r="BA4" s="56" t="s">
        <v>90</v>
      </c>
      <c r="BB4" s="57">
        <f>SUM(BB5:BB12)</f>
        <v>2.7777777777777776E-2</v>
      </c>
      <c r="BC4" s="58" t="s">
        <v>91</v>
      </c>
      <c r="BD4" s="58" t="s">
        <v>92</v>
      </c>
      <c r="BE4" s="58" t="s">
        <v>91</v>
      </c>
      <c r="BF4" s="58" t="s">
        <v>92</v>
      </c>
      <c r="BG4" s="59" t="s">
        <v>91</v>
      </c>
      <c r="BH4" s="59" t="s">
        <v>92</v>
      </c>
      <c r="BI4" s="59" t="s">
        <v>91</v>
      </c>
      <c r="BJ4" s="59" t="s">
        <v>92</v>
      </c>
      <c r="BK4" s="59" t="s">
        <v>91</v>
      </c>
      <c r="BL4" s="59" t="s">
        <v>92</v>
      </c>
      <c r="BM4" s="59" t="s">
        <v>91</v>
      </c>
      <c r="BN4" s="59" t="s">
        <v>92</v>
      </c>
      <c r="BO4" s="83"/>
      <c r="BP4" s="72"/>
      <c r="BQ4" s="72"/>
      <c r="BR4" s="72"/>
      <c r="BS4" s="117" t="s">
        <v>93</v>
      </c>
      <c r="BT4" s="117" t="s">
        <v>94</v>
      </c>
    </row>
    <row r="5" spans="2:72" s="132" customFormat="1" ht="80.25" customHeight="1" x14ac:dyDescent="0.25">
      <c r="B5" s="412" t="s">
        <v>448</v>
      </c>
      <c r="C5" s="240" t="s">
        <v>449</v>
      </c>
      <c r="D5" s="209" t="s">
        <v>450</v>
      </c>
      <c r="E5" s="209" t="s">
        <v>451</v>
      </c>
      <c r="F5" s="209" t="s">
        <v>452</v>
      </c>
      <c r="G5" s="241"/>
      <c r="H5" s="210" t="s">
        <v>364</v>
      </c>
      <c r="I5" s="209" t="s">
        <v>453</v>
      </c>
      <c r="J5" s="209" t="s">
        <v>117</v>
      </c>
      <c r="K5" s="242">
        <f>PTEP!$G$14/PTEP!$D$14</f>
        <v>1.1363636363636364E-2</v>
      </c>
      <c r="L5" s="43"/>
      <c r="M5" s="43"/>
      <c r="N5" s="45"/>
      <c r="O5" s="43"/>
      <c r="P5" s="43"/>
      <c r="Q5" s="45"/>
      <c r="R5" s="43"/>
      <c r="S5" s="43"/>
      <c r="T5" s="45"/>
      <c r="U5" s="43"/>
      <c r="V5" s="43"/>
      <c r="W5" s="45"/>
      <c r="X5" s="43"/>
      <c r="Y5" s="46"/>
      <c r="Z5" s="46"/>
      <c r="AA5" s="161">
        <v>1</v>
      </c>
      <c r="AB5" s="161"/>
      <c r="AC5" s="200">
        <f>AB5/AA5</f>
        <v>0</v>
      </c>
      <c r="AD5" s="43"/>
      <c r="AE5" s="46"/>
      <c r="AF5" s="46"/>
      <c r="AG5" s="43"/>
      <c r="AH5" s="46"/>
      <c r="AI5" s="46"/>
      <c r="AJ5" s="43"/>
      <c r="AK5" s="46"/>
      <c r="AL5" s="46"/>
      <c r="AM5" s="43"/>
      <c r="AN5" s="46"/>
      <c r="AO5" s="46"/>
      <c r="AP5" s="43"/>
      <c r="AQ5" s="46"/>
      <c r="AR5" s="46"/>
      <c r="AS5" s="161">
        <v>1</v>
      </c>
      <c r="AT5" s="161"/>
      <c r="AU5" s="200">
        <f>AT5/AS5</f>
        <v>0</v>
      </c>
      <c r="AV5" s="43"/>
      <c r="AW5" s="46"/>
      <c r="AX5" s="46"/>
      <c r="AY5" s="43">
        <f t="shared" ref="AY5:AY12" si="0">L5+O5+R5+U5+X5++AA5+AD5+AG5+AJ5+AM5+AP5+AS5+AV5</f>
        <v>2</v>
      </c>
      <c r="AZ5" s="44">
        <f>M5+P5+S5+V5+Y5+AB5+AE5+AH5+AK5+AN5+AQ5+AT5+AW5</f>
        <v>0</v>
      </c>
      <c r="BA5" s="51">
        <f>AZ5/AY5</f>
        <v>0</v>
      </c>
      <c r="BB5" s="60">
        <f>IFERROR(BA5*K5,"")</f>
        <v>0</v>
      </c>
      <c r="BC5" s="141"/>
      <c r="BD5" s="141" t="s">
        <v>112</v>
      </c>
      <c r="BE5" s="141"/>
      <c r="BF5" s="141" t="s">
        <v>112</v>
      </c>
      <c r="BG5" s="93"/>
      <c r="BH5" s="93"/>
      <c r="BI5" s="93"/>
      <c r="BJ5" s="93"/>
      <c r="BK5" s="93"/>
      <c r="BL5" s="93"/>
      <c r="BM5" s="93"/>
      <c r="BN5" s="93"/>
      <c r="BO5" s="130" t="s">
        <v>666</v>
      </c>
      <c r="BP5" s="74" t="s">
        <v>437</v>
      </c>
      <c r="BQ5" s="74" t="s">
        <v>437</v>
      </c>
      <c r="BR5" s="74" t="s">
        <v>437</v>
      </c>
      <c r="BS5" s="257">
        <f>BA5</f>
        <v>0</v>
      </c>
      <c r="BT5" s="143">
        <f>BB5</f>
        <v>0</v>
      </c>
    </row>
    <row r="6" spans="2:72" s="132" customFormat="1" ht="211.5" customHeight="1" x14ac:dyDescent="0.25">
      <c r="B6" s="413"/>
      <c r="C6" s="133" t="s">
        <v>454</v>
      </c>
      <c r="D6" s="191" t="s">
        <v>455</v>
      </c>
      <c r="E6" s="158" t="s">
        <v>456</v>
      </c>
      <c r="F6" s="158" t="s">
        <v>457</v>
      </c>
      <c r="G6" s="158"/>
      <c r="H6" s="182" t="s">
        <v>364</v>
      </c>
      <c r="I6" s="158" t="s">
        <v>458</v>
      </c>
      <c r="J6" s="159">
        <v>45657</v>
      </c>
      <c r="K6" s="243">
        <f>PTEP!$G$14/PTEP!$D$14</f>
        <v>1.1363636363636364E-2</v>
      </c>
      <c r="L6" s="161">
        <v>2</v>
      </c>
      <c r="M6" s="161">
        <v>2</v>
      </c>
      <c r="N6" s="190">
        <f>M6/L6</f>
        <v>1</v>
      </c>
      <c r="O6" s="161">
        <v>15</v>
      </c>
      <c r="P6" s="161">
        <v>15</v>
      </c>
      <c r="Q6" s="190">
        <f>P6/O6</f>
        <v>1</v>
      </c>
      <c r="R6" s="43"/>
      <c r="S6" s="43"/>
      <c r="T6" s="45"/>
      <c r="U6" s="43"/>
      <c r="V6" s="43"/>
      <c r="W6" s="43"/>
      <c r="X6" s="43"/>
      <c r="Y6" s="46"/>
      <c r="Z6" s="46"/>
      <c r="AA6" s="43"/>
      <c r="AB6" s="46"/>
      <c r="AC6" s="46"/>
      <c r="AD6" s="43"/>
      <c r="AE6" s="46"/>
      <c r="AF6" s="46"/>
      <c r="AG6" s="43"/>
      <c r="AH6" s="46"/>
      <c r="AI6" s="46"/>
      <c r="AJ6" s="43"/>
      <c r="AK6" s="46"/>
      <c r="AL6" s="47"/>
      <c r="AM6" s="43"/>
      <c r="AN6" s="46"/>
      <c r="AO6" s="46"/>
      <c r="AP6" s="43"/>
      <c r="AQ6" s="46"/>
      <c r="AR6" s="46"/>
      <c r="AS6" s="161">
        <v>1</v>
      </c>
      <c r="AT6" s="161"/>
      <c r="AU6" s="190">
        <f>AT6/AS6</f>
        <v>0</v>
      </c>
      <c r="AV6" s="43"/>
      <c r="AW6" s="46"/>
      <c r="AX6" s="46"/>
      <c r="AY6" s="43">
        <f t="shared" si="0"/>
        <v>18</v>
      </c>
      <c r="AZ6" s="44">
        <f t="shared" ref="AZ6:AZ12" si="1">M6+P6+S6+V6+Y6+AB6+AE6+AH6+AK6+AN6+AQ6+AT6+AW6</f>
        <v>17</v>
      </c>
      <c r="BA6" s="51">
        <f t="shared" ref="BA6:BA12" si="2">AZ6/AY6</f>
        <v>0.94444444444444442</v>
      </c>
      <c r="BB6" s="60">
        <f t="shared" ref="BB6:BB12" si="3">IFERROR(BA6*K6,"")</f>
        <v>1.0732323232323232E-2</v>
      </c>
      <c r="BC6" s="130"/>
      <c r="BD6" s="130" t="s">
        <v>459</v>
      </c>
      <c r="BE6" s="130"/>
      <c r="BF6" s="130" t="s">
        <v>460</v>
      </c>
      <c r="BG6" s="94"/>
      <c r="BH6" s="94"/>
      <c r="BI6" s="94"/>
      <c r="BJ6" s="94"/>
      <c r="BK6" s="94"/>
      <c r="BL6" s="94"/>
      <c r="BM6" s="94"/>
      <c r="BN6" s="94"/>
      <c r="BO6" s="130" t="s">
        <v>688</v>
      </c>
      <c r="BP6" s="129" t="s">
        <v>645</v>
      </c>
      <c r="BQ6" s="129" t="s">
        <v>437</v>
      </c>
      <c r="BR6" s="129" t="s">
        <v>437</v>
      </c>
      <c r="BS6" s="257">
        <v>0</v>
      </c>
      <c r="BT6" s="143">
        <v>0</v>
      </c>
    </row>
    <row r="7" spans="2:72" s="132" customFormat="1" ht="226.5" customHeight="1" x14ac:dyDescent="0.25">
      <c r="B7" s="410" t="s">
        <v>461</v>
      </c>
      <c r="C7" s="244" t="s">
        <v>462</v>
      </c>
      <c r="D7" s="158" t="s">
        <v>463</v>
      </c>
      <c r="E7" s="126" t="s">
        <v>464</v>
      </c>
      <c r="F7" s="126" t="s">
        <v>219</v>
      </c>
      <c r="G7" s="126"/>
      <c r="H7" s="182" t="s">
        <v>364</v>
      </c>
      <c r="I7" s="158" t="s">
        <v>121</v>
      </c>
      <c r="J7" s="158" t="s">
        <v>465</v>
      </c>
      <c r="K7" s="243">
        <f>PTEP!$G$14/PTEP!$D$14</f>
        <v>1.1363636363636364E-2</v>
      </c>
      <c r="L7" s="43"/>
      <c r="M7" s="43"/>
      <c r="N7" s="45"/>
      <c r="O7" s="43"/>
      <c r="P7" s="43"/>
      <c r="Q7" s="45"/>
      <c r="R7" s="43"/>
      <c r="S7" s="43"/>
      <c r="T7" s="43"/>
      <c r="U7" s="161">
        <v>1</v>
      </c>
      <c r="V7" s="161"/>
      <c r="W7" s="190">
        <f>V7/U7</f>
        <v>0</v>
      </c>
      <c r="X7" s="43"/>
      <c r="Y7" s="46"/>
      <c r="Z7" s="46"/>
      <c r="AA7" s="43"/>
      <c r="AB7" s="46"/>
      <c r="AC7" s="46"/>
      <c r="AD7" s="161">
        <v>1</v>
      </c>
      <c r="AE7" s="161"/>
      <c r="AF7" s="190">
        <f>AE7/AD7</f>
        <v>0</v>
      </c>
      <c r="AG7" s="43"/>
      <c r="AH7" s="46"/>
      <c r="AI7" s="46"/>
      <c r="AJ7" s="43"/>
      <c r="AK7" s="46"/>
      <c r="AL7" s="46"/>
      <c r="AM7" s="161">
        <v>1</v>
      </c>
      <c r="AN7" s="161"/>
      <c r="AO7" s="190">
        <f>AN7/AM7</f>
        <v>0</v>
      </c>
      <c r="AP7" s="43"/>
      <c r="AQ7" s="46"/>
      <c r="AR7" s="47"/>
      <c r="AS7" s="43"/>
      <c r="AT7" s="46"/>
      <c r="AU7" s="46"/>
      <c r="AV7" s="43"/>
      <c r="AW7" s="46"/>
      <c r="AX7" s="46"/>
      <c r="AY7" s="43">
        <f t="shared" si="0"/>
        <v>3</v>
      </c>
      <c r="AZ7" s="44">
        <f t="shared" si="1"/>
        <v>0</v>
      </c>
      <c r="BA7" s="51">
        <f t="shared" si="2"/>
        <v>0</v>
      </c>
      <c r="BB7" s="60">
        <f t="shared" si="3"/>
        <v>0</v>
      </c>
      <c r="BC7" s="130"/>
      <c r="BD7" s="130"/>
      <c r="BE7" s="130" t="s">
        <v>466</v>
      </c>
      <c r="BF7" s="130" t="s">
        <v>467</v>
      </c>
      <c r="BG7" s="94"/>
      <c r="BH7" s="94"/>
      <c r="BI7" s="94"/>
      <c r="BJ7" s="94"/>
      <c r="BK7" s="94"/>
      <c r="BL7" s="94"/>
      <c r="BM7" s="94"/>
      <c r="BN7" s="94"/>
      <c r="BO7" s="130" t="s">
        <v>689</v>
      </c>
      <c r="BP7" s="129" t="s">
        <v>645</v>
      </c>
      <c r="BQ7" s="129" t="s">
        <v>437</v>
      </c>
      <c r="BR7" s="129" t="s">
        <v>437</v>
      </c>
      <c r="BS7" s="257">
        <f t="shared" ref="BS7" si="4">BA7</f>
        <v>0</v>
      </c>
      <c r="BT7" s="143">
        <f t="shared" ref="BS7:BT12" si="5">BB7</f>
        <v>0</v>
      </c>
    </row>
    <row r="8" spans="2:72" ht="186.75" customHeight="1" x14ac:dyDescent="0.25">
      <c r="B8" s="411"/>
      <c r="C8" s="245" t="s">
        <v>468</v>
      </c>
      <c r="D8" s="68" t="s">
        <v>469</v>
      </c>
      <c r="E8" s="125" t="s">
        <v>470</v>
      </c>
      <c r="F8" s="125" t="s">
        <v>195</v>
      </c>
      <c r="G8" s="68"/>
      <c r="H8" s="193" t="s">
        <v>364</v>
      </c>
      <c r="I8" s="68" t="s">
        <v>121</v>
      </c>
      <c r="J8" s="68" t="s">
        <v>465</v>
      </c>
      <c r="K8" s="246">
        <f>PTEP!$G$14/PTEP!$D$14</f>
        <v>1.1363636363636364E-2</v>
      </c>
      <c r="L8" s="43"/>
      <c r="M8" s="43"/>
      <c r="N8" s="45"/>
      <c r="O8" s="43"/>
      <c r="P8" s="43"/>
      <c r="Q8" s="45"/>
      <c r="R8" s="43"/>
      <c r="S8" s="43"/>
      <c r="T8" s="45"/>
      <c r="U8" s="65">
        <v>1</v>
      </c>
      <c r="V8" s="65">
        <v>1</v>
      </c>
      <c r="W8" s="160">
        <f>V8/U8</f>
        <v>1</v>
      </c>
      <c r="X8" s="43"/>
      <c r="Y8" s="46"/>
      <c r="Z8" s="46"/>
      <c r="AA8" s="43"/>
      <c r="AB8" s="46"/>
      <c r="AC8" s="46"/>
      <c r="AD8" s="65">
        <v>1</v>
      </c>
      <c r="AE8" s="65"/>
      <c r="AF8" s="160">
        <f>AE8/AD8</f>
        <v>0</v>
      </c>
      <c r="AG8" s="43"/>
      <c r="AH8" s="46"/>
      <c r="AI8" s="46"/>
      <c r="AJ8" s="43"/>
      <c r="AK8" s="46"/>
      <c r="AL8" s="46"/>
      <c r="AM8" s="65">
        <v>1</v>
      </c>
      <c r="AN8" s="65"/>
      <c r="AO8" s="160">
        <f>AN8/AM8</f>
        <v>0</v>
      </c>
      <c r="AP8" s="43"/>
      <c r="AQ8" s="46"/>
      <c r="AR8" s="46"/>
      <c r="AS8" s="43"/>
      <c r="AT8" s="46"/>
      <c r="AU8" s="46"/>
      <c r="AV8" s="43"/>
      <c r="AW8" s="46"/>
      <c r="AX8" s="46"/>
      <c r="AY8" s="43">
        <f t="shared" si="0"/>
        <v>3</v>
      </c>
      <c r="AZ8" s="44">
        <f t="shared" si="1"/>
        <v>1</v>
      </c>
      <c r="BA8" s="51">
        <f t="shared" si="2"/>
        <v>0.33333333333333331</v>
      </c>
      <c r="BB8" s="60">
        <f t="shared" si="3"/>
        <v>3.787878787878788E-3</v>
      </c>
      <c r="BC8" s="130"/>
      <c r="BD8" s="130" t="s">
        <v>471</v>
      </c>
      <c r="BE8" s="130" t="s">
        <v>472</v>
      </c>
      <c r="BF8" s="130" t="s">
        <v>473</v>
      </c>
      <c r="BG8" s="94"/>
      <c r="BH8" s="94"/>
      <c r="BI8" s="94"/>
      <c r="BJ8" s="94"/>
      <c r="BK8" s="94"/>
      <c r="BL8" s="94"/>
      <c r="BM8" s="94"/>
      <c r="BN8" s="94"/>
      <c r="BO8" s="130" t="s">
        <v>705</v>
      </c>
      <c r="BP8" s="129" t="s">
        <v>643</v>
      </c>
      <c r="BQ8" s="129" t="s">
        <v>437</v>
      </c>
      <c r="BR8" s="129" t="s">
        <v>437</v>
      </c>
      <c r="BS8" s="142">
        <f t="shared" si="5"/>
        <v>0.33333333333333331</v>
      </c>
      <c r="BT8" s="70">
        <f t="shared" si="5"/>
        <v>3.787878787878788E-3</v>
      </c>
    </row>
    <row r="9" spans="2:72" ht="213.75" customHeight="1" thickBot="1" x14ac:dyDescent="0.3">
      <c r="B9" s="411"/>
      <c r="C9" s="245" t="s">
        <v>474</v>
      </c>
      <c r="D9" s="4" t="s">
        <v>475</v>
      </c>
      <c r="E9" s="68" t="s">
        <v>476</v>
      </c>
      <c r="F9" s="68" t="s">
        <v>195</v>
      </c>
      <c r="G9" s="247"/>
      <c r="H9" s="193" t="s">
        <v>364</v>
      </c>
      <c r="I9" s="68" t="s">
        <v>477</v>
      </c>
      <c r="J9" s="68" t="s">
        <v>478</v>
      </c>
      <c r="K9" s="246">
        <f>PTEP!$G$14/PTEP!$D$14</f>
        <v>1.1363636363636364E-2</v>
      </c>
      <c r="L9" s="43"/>
      <c r="M9" s="43"/>
      <c r="N9" s="45"/>
      <c r="O9" s="43"/>
      <c r="P9" s="43"/>
      <c r="Q9" s="45"/>
      <c r="R9" s="65">
        <v>3</v>
      </c>
      <c r="S9" s="65">
        <v>3</v>
      </c>
      <c r="T9" s="160">
        <f>S9/R9</f>
        <v>1</v>
      </c>
      <c r="U9" s="43"/>
      <c r="V9" s="43"/>
      <c r="W9" s="43"/>
      <c r="X9" s="43"/>
      <c r="Y9" s="46"/>
      <c r="Z9" s="46"/>
      <c r="AA9" s="65">
        <v>3</v>
      </c>
      <c r="AB9" s="65"/>
      <c r="AC9" s="160">
        <f>AB9/AA9</f>
        <v>0</v>
      </c>
      <c r="AD9" s="43"/>
      <c r="AE9" s="46"/>
      <c r="AF9" s="46"/>
      <c r="AG9" s="43"/>
      <c r="AH9" s="46"/>
      <c r="AI9" s="46"/>
      <c r="AJ9" s="65"/>
      <c r="AK9" s="65"/>
      <c r="AL9" s="160"/>
      <c r="AM9" s="65">
        <v>3</v>
      </c>
      <c r="AN9" s="65">
        <v>3</v>
      </c>
      <c r="AO9" s="160">
        <f>AN9/AM9</f>
        <v>1</v>
      </c>
      <c r="AP9" s="43"/>
      <c r="AQ9" s="46"/>
      <c r="AR9" s="46"/>
      <c r="AS9" s="65"/>
      <c r="AT9" s="65"/>
      <c r="AU9" s="160"/>
      <c r="AV9" s="43"/>
      <c r="AW9" s="46"/>
      <c r="AX9" s="46"/>
      <c r="AY9" s="43">
        <f t="shared" si="0"/>
        <v>9</v>
      </c>
      <c r="AZ9" s="44">
        <f t="shared" si="1"/>
        <v>6</v>
      </c>
      <c r="BA9" s="51">
        <f t="shared" si="2"/>
        <v>0.66666666666666663</v>
      </c>
      <c r="BB9" s="60">
        <f t="shared" si="3"/>
        <v>7.575757575757576E-3</v>
      </c>
      <c r="BC9" s="130"/>
      <c r="BD9" s="130" t="s">
        <v>471</v>
      </c>
      <c r="BE9" s="130" t="s">
        <v>479</v>
      </c>
      <c r="BF9" s="130" t="s">
        <v>480</v>
      </c>
      <c r="BG9" s="94"/>
      <c r="BH9" s="94"/>
      <c r="BI9" s="94"/>
      <c r="BJ9" s="94"/>
      <c r="BK9" s="94"/>
      <c r="BL9" s="94"/>
      <c r="BM9" s="94"/>
      <c r="BN9" s="94"/>
      <c r="BO9" s="130" t="s">
        <v>706</v>
      </c>
      <c r="BP9" s="129" t="s">
        <v>643</v>
      </c>
      <c r="BQ9" s="129" t="s">
        <v>437</v>
      </c>
      <c r="BR9" s="129" t="s">
        <v>437</v>
      </c>
      <c r="BS9" s="142">
        <f t="shared" si="5"/>
        <v>0.66666666666666663</v>
      </c>
      <c r="BT9" s="70">
        <f t="shared" si="5"/>
        <v>7.575757575757576E-3</v>
      </c>
    </row>
    <row r="10" spans="2:72" ht="237" customHeight="1" x14ac:dyDescent="0.25">
      <c r="B10" s="414" t="s">
        <v>481</v>
      </c>
      <c r="C10" s="248" t="s">
        <v>482</v>
      </c>
      <c r="D10" s="148" t="s">
        <v>483</v>
      </c>
      <c r="E10" s="249" t="s">
        <v>484</v>
      </c>
      <c r="F10" s="68" t="s">
        <v>485</v>
      </c>
      <c r="G10" s="247"/>
      <c r="H10" s="193" t="s">
        <v>364</v>
      </c>
      <c r="I10" s="68" t="s">
        <v>486</v>
      </c>
      <c r="J10" s="156" t="s">
        <v>487</v>
      </c>
      <c r="K10" s="246">
        <f>PTEP!$G$14/PTEP!$D$14</f>
        <v>1.1363636363636364E-2</v>
      </c>
      <c r="L10" s="65">
        <v>1</v>
      </c>
      <c r="M10" s="65">
        <v>1</v>
      </c>
      <c r="N10" s="160">
        <f>M10/L10</f>
        <v>1</v>
      </c>
      <c r="O10" s="43"/>
      <c r="P10" s="43"/>
      <c r="Q10" s="45"/>
      <c r="R10" s="43"/>
      <c r="S10" s="43"/>
      <c r="T10" s="43"/>
      <c r="U10" s="65">
        <v>1</v>
      </c>
      <c r="V10" s="65">
        <v>1</v>
      </c>
      <c r="W10" s="160">
        <f>V10/U10</f>
        <v>1</v>
      </c>
      <c r="X10" s="43"/>
      <c r="Y10" s="46"/>
      <c r="Z10" s="46"/>
      <c r="AA10" s="43"/>
      <c r="AB10" s="46"/>
      <c r="AC10" s="149"/>
      <c r="AD10" s="65">
        <v>1</v>
      </c>
      <c r="AE10" s="65"/>
      <c r="AF10" s="160">
        <f>AE10/AD10</f>
        <v>0</v>
      </c>
      <c r="AG10" s="43"/>
      <c r="AH10" s="46"/>
      <c r="AI10" s="46"/>
      <c r="AJ10" s="43"/>
      <c r="AK10" s="46"/>
      <c r="AL10" s="46"/>
      <c r="AM10" s="65">
        <v>1</v>
      </c>
      <c r="AN10" s="65"/>
      <c r="AO10" s="160">
        <f>AN10/AM10</f>
        <v>0</v>
      </c>
      <c r="AP10" s="43"/>
      <c r="AQ10" s="46"/>
      <c r="AR10" s="149"/>
      <c r="AS10" s="65"/>
      <c r="AT10" s="65"/>
      <c r="AU10" s="160"/>
      <c r="AV10" s="43"/>
      <c r="AW10" s="46"/>
      <c r="AX10" s="46"/>
      <c r="AY10" s="43">
        <f t="shared" si="0"/>
        <v>4</v>
      </c>
      <c r="AZ10" s="44">
        <f t="shared" si="1"/>
        <v>2</v>
      </c>
      <c r="BA10" s="51">
        <f t="shared" si="2"/>
        <v>0.5</v>
      </c>
      <c r="BB10" s="60">
        <f t="shared" si="3"/>
        <v>5.681818181818182E-3</v>
      </c>
      <c r="BC10" s="130" t="s">
        <v>488</v>
      </c>
      <c r="BD10" s="130" t="s">
        <v>489</v>
      </c>
      <c r="BE10" s="130" t="s">
        <v>490</v>
      </c>
      <c r="BF10" s="130" t="s">
        <v>491</v>
      </c>
      <c r="BG10" s="94"/>
      <c r="BH10" s="94"/>
      <c r="BI10" s="94"/>
      <c r="BJ10" s="94"/>
      <c r="BK10" s="94"/>
      <c r="BL10" s="94"/>
      <c r="BM10" s="129"/>
      <c r="BN10" s="94"/>
      <c r="BO10" s="130" t="s">
        <v>707</v>
      </c>
      <c r="BP10" s="129" t="s">
        <v>643</v>
      </c>
      <c r="BQ10" s="129" t="s">
        <v>437</v>
      </c>
      <c r="BR10" s="129" t="s">
        <v>437</v>
      </c>
      <c r="BS10" s="142">
        <f t="shared" si="5"/>
        <v>0.5</v>
      </c>
      <c r="BT10" s="70">
        <f t="shared" si="5"/>
        <v>5.681818181818182E-3</v>
      </c>
    </row>
    <row r="11" spans="2:72" s="132" customFormat="1" ht="168" customHeight="1" thickBot="1" x14ac:dyDescent="0.3">
      <c r="B11" s="415"/>
      <c r="C11" s="250" t="s">
        <v>492</v>
      </c>
      <c r="D11" s="176" t="s">
        <v>493</v>
      </c>
      <c r="E11" s="158" t="s">
        <v>494</v>
      </c>
      <c r="F11" s="158" t="s">
        <v>495</v>
      </c>
      <c r="G11" s="251"/>
      <c r="H11" s="182" t="s">
        <v>364</v>
      </c>
      <c r="I11" s="158" t="s">
        <v>496</v>
      </c>
      <c r="J11" s="159">
        <v>45657</v>
      </c>
      <c r="K11" s="252">
        <f>PTEP!$G$14/PTEP!$D$14</f>
        <v>1.1363636363636364E-2</v>
      </c>
      <c r="L11" s="43"/>
      <c r="M11" s="43"/>
      <c r="N11" s="45"/>
      <c r="O11" s="43"/>
      <c r="P11" s="43"/>
      <c r="Q11" s="45"/>
      <c r="R11" s="43"/>
      <c r="S11" s="43"/>
      <c r="T11" s="45"/>
      <c r="U11" s="43"/>
      <c r="V11" s="43"/>
      <c r="W11" s="43"/>
      <c r="X11" s="43"/>
      <c r="Y11" s="46"/>
      <c r="Z11" s="46"/>
      <c r="AA11" s="43"/>
      <c r="AB11" s="46"/>
      <c r="AC11" s="149"/>
      <c r="AD11" s="43"/>
      <c r="AE11" s="46"/>
      <c r="AF11" s="46"/>
      <c r="AG11" s="43"/>
      <c r="AH11" s="46"/>
      <c r="AI11" s="46"/>
      <c r="AJ11" s="43"/>
      <c r="AK11" s="46"/>
      <c r="AL11" s="46"/>
      <c r="AM11" s="43"/>
      <c r="AN11" s="46"/>
      <c r="AO11" s="46"/>
      <c r="AP11" s="43"/>
      <c r="AQ11" s="46"/>
      <c r="AR11" s="46"/>
      <c r="AS11" s="161">
        <v>1</v>
      </c>
      <c r="AT11" s="161"/>
      <c r="AU11" s="200">
        <f>AT11/AS11</f>
        <v>0</v>
      </c>
      <c r="AV11" s="43"/>
      <c r="AW11" s="46"/>
      <c r="AX11" s="46"/>
      <c r="AY11" s="43">
        <f t="shared" si="0"/>
        <v>1</v>
      </c>
      <c r="AZ11" s="44">
        <f t="shared" si="1"/>
        <v>0</v>
      </c>
      <c r="BA11" s="51">
        <f t="shared" si="2"/>
        <v>0</v>
      </c>
      <c r="BB11" s="60">
        <f t="shared" si="3"/>
        <v>0</v>
      </c>
      <c r="BC11" s="141"/>
      <c r="BD11" s="141"/>
      <c r="BE11" s="141"/>
      <c r="BF11" s="141" t="s">
        <v>112</v>
      </c>
      <c r="BG11" s="93"/>
      <c r="BH11" s="93"/>
      <c r="BI11" s="94"/>
      <c r="BJ11" s="94"/>
      <c r="BK11" s="93"/>
      <c r="BL11" s="93"/>
      <c r="BM11" s="93"/>
      <c r="BN11" s="93"/>
      <c r="BO11" s="130" t="s">
        <v>690</v>
      </c>
      <c r="BP11" s="74" t="s">
        <v>437</v>
      </c>
      <c r="BQ11" s="74" t="s">
        <v>437</v>
      </c>
      <c r="BR11" s="74" t="s">
        <v>437</v>
      </c>
      <c r="BS11" s="257">
        <f t="shared" si="5"/>
        <v>0</v>
      </c>
      <c r="BT11" s="143">
        <f t="shared" si="5"/>
        <v>0</v>
      </c>
    </row>
    <row r="12" spans="2:72" s="132" customFormat="1" ht="117.75" customHeight="1" thickBot="1" x14ac:dyDescent="0.3">
      <c r="B12" s="253" t="s">
        <v>497</v>
      </c>
      <c r="C12" s="254" t="s">
        <v>498</v>
      </c>
      <c r="D12" s="255" t="s">
        <v>499</v>
      </c>
      <c r="E12" s="255" t="s">
        <v>500</v>
      </c>
      <c r="F12" s="255" t="s">
        <v>202</v>
      </c>
      <c r="G12" s="255" t="s">
        <v>501</v>
      </c>
      <c r="H12" s="196" t="s">
        <v>364</v>
      </c>
      <c r="I12" s="196" t="s">
        <v>348</v>
      </c>
      <c r="J12" s="196" t="s">
        <v>502</v>
      </c>
      <c r="K12" s="256">
        <f>PTEP!$G$14/PTEP!$D$14</f>
        <v>1.1363636363636364E-2</v>
      </c>
      <c r="L12" s="43"/>
      <c r="M12" s="43"/>
      <c r="N12" s="45"/>
      <c r="O12" s="43"/>
      <c r="P12" s="43"/>
      <c r="Q12" s="45"/>
      <c r="R12" s="43"/>
      <c r="S12" s="43"/>
      <c r="T12" s="43"/>
      <c r="U12" s="43"/>
      <c r="V12" s="43"/>
      <c r="W12" s="43"/>
      <c r="X12" s="43"/>
      <c r="Y12" s="46"/>
      <c r="Z12" s="46"/>
      <c r="AA12" s="161">
        <v>1</v>
      </c>
      <c r="AB12" s="161"/>
      <c r="AC12" s="200">
        <f>AB12/AA12</f>
        <v>0</v>
      </c>
      <c r="AD12" s="43"/>
      <c r="AE12" s="46"/>
      <c r="AF12" s="46"/>
      <c r="AG12" s="43"/>
      <c r="AH12" s="46"/>
      <c r="AI12" s="46"/>
      <c r="AJ12" s="161">
        <v>1</v>
      </c>
      <c r="AK12" s="161"/>
      <c r="AL12" s="200">
        <f>AK12/AJ12</f>
        <v>0</v>
      </c>
      <c r="AM12" s="43"/>
      <c r="AN12" s="46"/>
      <c r="AO12" s="46"/>
      <c r="AP12" s="43"/>
      <c r="AQ12" s="46"/>
      <c r="AR12" s="46"/>
      <c r="AS12" s="161">
        <v>1</v>
      </c>
      <c r="AT12" s="161"/>
      <c r="AU12" s="200">
        <f>AT12/AS12</f>
        <v>0</v>
      </c>
      <c r="AV12" s="43"/>
      <c r="AW12" s="46"/>
      <c r="AX12" s="46"/>
      <c r="AY12" s="43">
        <f t="shared" si="0"/>
        <v>3</v>
      </c>
      <c r="AZ12" s="44">
        <f t="shared" si="1"/>
        <v>0</v>
      </c>
      <c r="BA12" s="51">
        <f t="shared" si="2"/>
        <v>0</v>
      </c>
      <c r="BB12" s="60">
        <f t="shared" si="3"/>
        <v>0</v>
      </c>
      <c r="BC12" s="141"/>
      <c r="BD12" s="141"/>
      <c r="BE12" s="141"/>
      <c r="BF12" s="141" t="s">
        <v>112</v>
      </c>
      <c r="BG12" s="93"/>
      <c r="BH12" s="93"/>
      <c r="BI12" s="94"/>
      <c r="BJ12" s="94"/>
      <c r="BK12" s="93"/>
      <c r="BL12" s="93"/>
      <c r="BM12" s="93"/>
      <c r="BN12" s="93"/>
      <c r="BO12" s="130" t="s">
        <v>712</v>
      </c>
      <c r="BP12" s="74" t="s">
        <v>437</v>
      </c>
      <c r="BQ12" s="74" t="s">
        <v>437</v>
      </c>
      <c r="BR12" s="74" t="s">
        <v>437</v>
      </c>
      <c r="BS12" s="257">
        <f t="shared" si="5"/>
        <v>0</v>
      </c>
      <c r="BT12" s="143">
        <f t="shared" si="5"/>
        <v>0</v>
      </c>
    </row>
    <row r="13" spans="2:72" ht="15" x14ac:dyDescent="0.25">
      <c r="BB13" s="60">
        <f>SUBTOTAL(9,BB5:BB12)</f>
        <v>2.7777777777777776E-2</v>
      </c>
      <c r="BT13" s="186">
        <f>SUM(BT5:BT12)</f>
        <v>1.7045454545454544E-2</v>
      </c>
    </row>
  </sheetData>
  <mergeCells count="22">
    <mergeCell ref="BO2:BT2"/>
    <mergeCell ref="BS3:BT3"/>
    <mergeCell ref="AP2:AR3"/>
    <mergeCell ref="AS2:AU3"/>
    <mergeCell ref="AV2:AX3"/>
    <mergeCell ref="AY2:AZ3"/>
    <mergeCell ref="BA2:BB2"/>
    <mergeCell ref="AA2:AC3"/>
    <mergeCell ref="AD2:AF3"/>
    <mergeCell ref="AG2:AI3"/>
    <mergeCell ref="AJ2:AL3"/>
    <mergeCell ref="AM2:AO3"/>
    <mergeCell ref="L2:N3"/>
    <mergeCell ref="O2:Q3"/>
    <mergeCell ref="R2:T3"/>
    <mergeCell ref="U2:W3"/>
    <mergeCell ref="X2:Z3"/>
    <mergeCell ref="B3:K3"/>
    <mergeCell ref="B7:B9"/>
    <mergeCell ref="C1:J1"/>
    <mergeCell ref="B5:B6"/>
    <mergeCell ref="B10:B11"/>
  </mergeCells>
  <pageMargins left="0.70866141732283472" right="0.70866141732283472" top="0.74803149606299213" bottom="0.74803149606299213" header="0.31496062992125984" footer="0.31496062992125984"/>
  <pageSetup paperSize="9" scale="48" orientation="portrait" r:id="rId1"/>
  <headerFooter>
    <oddFooter>&amp;R&amp;G</oddFooter>
  </headerFooter>
  <drawing r:id="rId2"/>
  <legacyDrawing r:id="rId3"/>
  <legacyDrawingHF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59999389629810485"/>
  </sheetPr>
  <dimension ref="B1:BT11"/>
  <sheetViews>
    <sheetView showGridLines="0" zoomScale="80" zoomScaleNormal="80" zoomScaleSheetLayoutView="70" workbookViewId="0"/>
  </sheetViews>
  <sheetFormatPr baseColWidth="10" defaultColWidth="11.42578125" defaultRowHeight="14.25" x14ac:dyDescent="0.25"/>
  <cols>
    <col min="1" max="1" width="7.140625" style="24" customWidth="1"/>
    <col min="2" max="2" width="28.5703125" style="4" customWidth="1"/>
    <col min="3" max="3" width="11.42578125" style="24"/>
    <col min="4" max="4" width="47.85546875" style="24" customWidth="1"/>
    <col min="5" max="5" width="16.5703125" style="24" customWidth="1"/>
    <col min="6" max="6" width="21.85546875" style="24" customWidth="1"/>
    <col min="7" max="7" width="22.5703125" style="24" customWidth="1"/>
    <col min="8" max="8" width="20.85546875" style="24" customWidth="1"/>
    <col min="9" max="10" width="16.5703125" style="24" customWidth="1"/>
    <col min="11" max="11" width="17.140625" style="24" customWidth="1"/>
    <col min="12" max="12" width="12.85546875" style="24" customWidth="1"/>
    <col min="13" max="23" width="11.42578125" style="24"/>
    <col min="24" max="50" width="11.42578125" style="24" customWidth="1"/>
    <col min="51" max="54" width="11.42578125" style="24"/>
    <col min="55" max="55" width="23.140625" style="24" customWidth="1"/>
    <col min="56" max="56" width="23.42578125" style="24" customWidth="1"/>
    <col min="57" max="57" width="30.140625" style="24" customWidth="1"/>
    <col min="58" max="58" width="24.140625" style="24" customWidth="1"/>
    <col min="59" max="59" width="19.5703125" style="24" hidden="1" customWidth="1"/>
    <col min="60" max="60" width="22" style="24" hidden="1" customWidth="1"/>
    <col min="61" max="61" width="18.5703125" style="24" hidden="1" customWidth="1"/>
    <col min="62" max="62" width="22" style="24" hidden="1" customWidth="1"/>
    <col min="63" max="63" width="22.5703125" style="24" hidden="1" customWidth="1"/>
    <col min="64" max="64" width="22" style="24" hidden="1" customWidth="1"/>
    <col min="65" max="65" width="23.85546875" style="24" hidden="1" customWidth="1"/>
    <col min="66" max="66" width="22" style="24" hidden="1" customWidth="1"/>
    <col min="67" max="67" width="50.5703125" style="24" customWidth="1"/>
    <col min="68" max="68" width="25.85546875" style="24" customWidth="1"/>
    <col min="69" max="70" width="25.85546875" style="24" hidden="1" customWidth="1"/>
    <col min="71" max="72" width="25.85546875" style="24" customWidth="1"/>
    <col min="73" max="16384" width="11.42578125" style="24"/>
  </cols>
  <sheetData>
    <row r="1" spans="2:72" ht="112.5" customHeight="1" thickBot="1" x14ac:dyDescent="0.3">
      <c r="B1" s="113"/>
      <c r="C1" s="313" t="s">
        <v>0</v>
      </c>
      <c r="D1" s="313"/>
      <c r="E1" s="313"/>
      <c r="F1" s="313"/>
      <c r="G1" s="313"/>
      <c r="H1" s="313"/>
      <c r="I1" s="313"/>
      <c r="J1" s="313"/>
      <c r="K1" s="31" t="s">
        <v>1</v>
      </c>
    </row>
    <row r="2" spans="2:72" ht="17.25" customHeight="1" thickBot="1" x14ac:dyDescent="0.3">
      <c r="B2" s="15"/>
      <c r="C2" s="15"/>
      <c r="D2" s="15"/>
      <c r="E2" s="15"/>
      <c r="F2" s="15"/>
      <c r="G2" s="15"/>
      <c r="H2" s="15"/>
      <c r="I2" s="15"/>
      <c r="J2" s="15"/>
      <c r="K2" s="32"/>
      <c r="L2" s="365" t="s">
        <v>56</v>
      </c>
      <c r="M2" s="365"/>
      <c r="N2" s="365"/>
      <c r="O2" s="365" t="s">
        <v>57</v>
      </c>
      <c r="P2" s="365"/>
      <c r="Q2" s="365"/>
      <c r="R2" s="365" t="s">
        <v>58</v>
      </c>
      <c r="S2" s="365"/>
      <c r="T2" s="365"/>
      <c r="U2" s="365" t="s">
        <v>59</v>
      </c>
      <c r="V2" s="365"/>
      <c r="W2" s="365"/>
      <c r="X2" s="365" t="s">
        <v>60</v>
      </c>
      <c r="Y2" s="365"/>
      <c r="Z2" s="365"/>
      <c r="AA2" s="365" t="s">
        <v>61</v>
      </c>
      <c r="AB2" s="365"/>
      <c r="AC2" s="365"/>
      <c r="AD2" s="365" t="s">
        <v>62</v>
      </c>
      <c r="AE2" s="365"/>
      <c r="AF2" s="365"/>
      <c r="AG2" s="365" t="s">
        <v>63</v>
      </c>
      <c r="AH2" s="365"/>
      <c r="AI2" s="365"/>
      <c r="AJ2" s="365" t="s">
        <v>64</v>
      </c>
      <c r="AK2" s="365"/>
      <c r="AL2" s="365"/>
      <c r="AM2" s="365" t="s">
        <v>65</v>
      </c>
      <c r="AN2" s="365"/>
      <c r="AO2" s="365"/>
      <c r="AP2" s="365" t="s">
        <v>66</v>
      </c>
      <c r="AQ2" s="365"/>
      <c r="AR2" s="365"/>
      <c r="AS2" s="365" t="s">
        <v>67</v>
      </c>
      <c r="AT2" s="365"/>
      <c r="AU2" s="365"/>
      <c r="AV2" s="366" t="s">
        <v>68</v>
      </c>
      <c r="AW2" s="366"/>
      <c r="AX2" s="366"/>
      <c r="AY2" s="365" t="s">
        <v>69</v>
      </c>
      <c r="AZ2" s="365"/>
      <c r="BA2" s="367" t="s">
        <v>70</v>
      </c>
      <c r="BB2" s="367"/>
      <c r="BC2" s="375" t="s">
        <v>71</v>
      </c>
      <c r="BD2" s="377"/>
      <c r="BE2" s="48"/>
      <c r="BF2" s="48"/>
      <c r="BG2" s="48"/>
      <c r="BH2" s="48"/>
      <c r="BI2" s="48"/>
      <c r="BJ2" s="48"/>
      <c r="BK2" s="48"/>
      <c r="BL2" s="48"/>
      <c r="BM2" s="48"/>
      <c r="BN2" s="48"/>
      <c r="BO2" s="368" t="s">
        <v>72</v>
      </c>
      <c r="BP2" s="369"/>
      <c r="BQ2" s="369"/>
      <c r="BR2" s="369"/>
      <c r="BS2" s="369"/>
      <c r="BT2" s="369"/>
    </row>
    <row r="3" spans="2:72" ht="43.5" customHeight="1" thickBot="1" x14ac:dyDescent="0.3">
      <c r="B3" s="404" t="s">
        <v>503</v>
      </c>
      <c r="C3" s="364"/>
      <c r="D3" s="364"/>
      <c r="E3" s="364"/>
      <c r="F3" s="364"/>
      <c r="G3" s="364"/>
      <c r="H3" s="364"/>
      <c r="I3" s="364"/>
      <c r="J3" s="364"/>
      <c r="K3" s="385"/>
      <c r="L3" s="365"/>
      <c r="M3" s="365"/>
      <c r="N3" s="365"/>
      <c r="O3" s="365"/>
      <c r="P3" s="365"/>
      <c r="Q3" s="365"/>
      <c r="R3" s="365"/>
      <c r="S3" s="365"/>
      <c r="T3" s="365"/>
      <c r="U3" s="365"/>
      <c r="V3" s="365"/>
      <c r="W3" s="365"/>
      <c r="X3" s="365"/>
      <c r="Y3" s="365"/>
      <c r="Z3" s="365"/>
      <c r="AA3" s="365"/>
      <c r="AB3" s="365"/>
      <c r="AC3" s="365"/>
      <c r="AD3" s="365"/>
      <c r="AE3" s="365"/>
      <c r="AF3" s="365"/>
      <c r="AG3" s="365"/>
      <c r="AH3" s="365"/>
      <c r="AI3" s="365"/>
      <c r="AJ3" s="365"/>
      <c r="AK3" s="365"/>
      <c r="AL3" s="365"/>
      <c r="AM3" s="365"/>
      <c r="AN3" s="365"/>
      <c r="AO3" s="365"/>
      <c r="AP3" s="365"/>
      <c r="AQ3" s="365"/>
      <c r="AR3" s="365"/>
      <c r="AS3" s="365"/>
      <c r="AT3" s="365"/>
      <c r="AU3" s="365"/>
      <c r="AV3" s="366"/>
      <c r="AW3" s="366"/>
      <c r="AX3" s="366"/>
      <c r="AY3" s="365"/>
      <c r="AZ3" s="365"/>
      <c r="BA3" s="48"/>
      <c r="BB3" s="52">
        <v>0.2</v>
      </c>
      <c r="BC3" s="371" t="s">
        <v>74</v>
      </c>
      <c r="BD3" s="372"/>
      <c r="BE3" s="49" t="s">
        <v>75</v>
      </c>
      <c r="BF3" s="49"/>
      <c r="BG3" s="50" t="s">
        <v>76</v>
      </c>
      <c r="BH3" s="50"/>
      <c r="BI3" s="50" t="s">
        <v>77</v>
      </c>
      <c r="BJ3" s="50"/>
      <c r="BK3" s="50" t="s">
        <v>78</v>
      </c>
      <c r="BL3" s="50"/>
      <c r="BM3" s="50" t="s">
        <v>79</v>
      </c>
      <c r="BN3" s="50"/>
      <c r="BO3" s="72" t="s">
        <v>80</v>
      </c>
      <c r="BP3" s="72" t="s">
        <v>641</v>
      </c>
      <c r="BQ3" s="72" t="s">
        <v>81</v>
      </c>
      <c r="BR3" s="72" t="s">
        <v>82</v>
      </c>
      <c r="BS3" s="378" t="s">
        <v>83</v>
      </c>
      <c r="BT3" s="379"/>
    </row>
    <row r="4" spans="2:72" ht="35.25" customHeight="1" thickBot="1" x14ac:dyDescent="0.3">
      <c r="B4" s="23" t="s">
        <v>84</v>
      </c>
      <c r="C4" s="27" t="s">
        <v>85</v>
      </c>
      <c r="D4" s="25" t="s">
        <v>7</v>
      </c>
      <c r="E4" s="33" t="s">
        <v>9</v>
      </c>
      <c r="F4" s="27" t="s">
        <v>431</v>
      </c>
      <c r="G4" s="27" t="s">
        <v>87</v>
      </c>
      <c r="H4" s="27" t="s">
        <v>19</v>
      </c>
      <c r="I4" s="27" t="s">
        <v>17</v>
      </c>
      <c r="J4" s="27" t="s">
        <v>432</v>
      </c>
      <c r="K4" s="27" t="s">
        <v>39</v>
      </c>
      <c r="L4" s="54" t="s">
        <v>88</v>
      </c>
      <c r="M4" s="55" t="s">
        <v>89</v>
      </c>
      <c r="N4" s="56" t="s">
        <v>90</v>
      </c>
      <c r="O4" s="54" t="s">
        <v>88</v>
      </c>
      <c r="P4" s="55" t="s">
        <v>89</v>
      </c>
      <c r="Q4" s="56" t="s">
        <v>90</v>
      </c>
      <c r="R4" s="54" t="s">
        <v>88</v>
      </c>
      <c r="S4" s="55" t="s">
        <v>89</v>
      </c>
      <c r="T4" s="56" t="s">
        <v>90</v>
      </c>
      <c r="U4" s="54" t="s">
        <v>88</v>
      </c>
      <c r="V4" s="55" t="s">
        <v>89</v>
      </c>
      <c r="W4" s="56" t="s">
        <v>90</v>
      </c>
      <c r="X4" s="54" t="s">
        <v>88</v>
      </c>
      <c r="Y4" s="55" t="s">
        <v>89</v>
      </c>
      <c r="Z4" s="56" t="s">
        <v>90</v>
      </c>
      <c r="AA4" s="54" t="s">
        <v>88</v>
      </c>
      <c r="AB4" s="55" t="s">
        <v>89</v>
      </c>
      <c r="AC4" s="56" t="s">
        <v>90</v>
      </c>
      <c r="AD4" s="54" t="s">
        <v>88</v>
      </c>
      <c r="AE4" s="55" t="s">
        <v>89</v>
      </c>
      <c r="AF4" s="56" t="s">
        <v>90</v>
      </c>
      <c r="AG4" s="54" t="s">
        <v>88</v>
      </c>
      <c r="AH4" s="55" t="s">
        <v>89</v>
      </c>
      <c r="AI4" s="56" t="s">
        <v>90</v>
      </c>
      <c r="AJ4" s="54" t="s">
        <v>88</v>
      </c>
      <c r="AK4" s="55" t="s">
        <v>89</v>
      </c>
      <c r="AL4" s="56" t="s">
        <v>90</v>
      </c>
      <c r="AM4" s="54" t="s">
        <v>88</v>
      </c>
      <c r="AN4" s="55" t="s">
        <v>89</v>
      </c>
      <c r="AO4" s="56" t="s">
        <v>90</v>
      </c>
      <c r="AP4" s="54" t="s">
        <v>88</v>
      </c>
      <c r="AQ4" s="55" t="s">
        <v>89</v>
      </c>
      <c r="AR4" s="56" t="s">
        <v>90</v>
      </c>
      <c r="AS4" s="54" t="s">
        <v>88</v>
      </c>
      <c r="AT4" s="55" t="s">
        <v>89</v>
      </c>
      <c r="AU4" s="56" t="s">
        <v>90</v>
      </c>
      <c r="AV4" s="54" t="s">
        <v>88</v>
      </c>
      <c r="AW4" s="55" t="s">
        <v>89</v>
      </c>
      <c r="AX4" s="56" t="s">
        <v>90</v>
      </c>
      <c r="AY4" s="54" t="s">
        <v>88</v>
      </c>
      <c r="AZ4" s="55" t="s">
        <v>89</v>
      </c>
      <c r="BA4" s="56" t="s">
        <v>90</v>
      </c>
      <c r="BB4" s="57">
        <f>SUM(BB5:BB10)</f>
        <v>1.1363636363636362E-2</v>
      </c>
      <c r="BC4" s="58" t="s">
        <v>91</v>
      </c>
      <c r="BD4" s="58" t="s">
        <v>92</v>
      </c>
      <c r="BE4" s="58" t="s">
        <v>91</v>
      </c>
      <c r="BF4" s="58" t="s">
        <v>92</v>
      </c>
      <c r="BG4" s="59" t="s">
        <v>91</v>
      </c>
      <c r="BH4" s="59" t="s">
        <v>92</v>
      </c>
      <c r="BI4" s="59" t="s">
        <v>91</v>
      </c>
      <c r="BJ4" s="59" t="s">
        <v>92</v>
      </c>
      <c r="BK4" s="59" t="s">
        <v>91</v>
      </c>
      <c r="BL4" s="59" t="s">
        <v>92</v>
      </c>
      <c r="BM4" s="59" t="s">
        <v>91</v>
      </c>
      <c r="BN4" s="59" t="s">
        <v>92</v>
      </c>
      <c r="BO4" s="72"/>
      <c r="BP4" s="72"/>
      <c r="BQ4" s="72"/>
      <c r="BR4" s="72"/>
      <c r="BS4" s="117" t="s">
        <v>93</v>
      </c>
      <c r="BT4" s="117" t="s">
        <v>94</v>
      </c>
    </row>
    <row r="5" spans="2:72" s="132" customFormat="1" ht="210" customHeight="1" x14ac:dyDescent="0.25">
      <c r="B5" s="258" t="s">
        <v>649</v>
      </c>
      <c r="C5" s="240" t="s">
        <v>504</v>
      </c>
      <c r="D5" s="209" t="s">
        <v>505</v>
      </c>
      <c r="E5" s="209" t="s">
        <v>506</v>
      </c>
      <c r="F5" s="209" t="s">
        <v>219</v>
      </c>
      <c r="G5" s="259"/>
      <c r="H5" s="209" t="s">
        <v>100</v>
      </c>
      <c r="I5" s="209" t="s">
        <v>507</v>
      </c>
      <c r="J5" s="260">
        <v>45657</v>
      </c>
      <c r="K5" s="261">
        <f>PTEP!$G$15/PTEP!$D$15</f>
        <v>1.1363636363636362E-2</v>
      </c>
      <c r="L5" s="43"/>
      <c r="M5" s="43"/>
      <c r="N5" s="45"/>
      <c r="O5" s="43"/>
      <c r="P5" s="43"/>
      <c r="Q5" s="45"/>
      <c r="R5" s="43"/>
      <c r="S5" s="43"/>
      <c r="T5" s="45"/>
      <c r="U5" s="43"/>
      <c r="V5" s="43"/>
      <c r="W5" s="45"/>
      <c r="X5" s="43"/>
      <c r="Y5" s="46"/>
      <c r="Z5" s="46"/>
      <c r="AA5" s="43"/>
      <c r="AB5" s="46"/>
      <c r="AC5" s="46"/>
      <c r="AD5" s="43"/>
      <c r="AE5" s="46"/>
      <c r="AF5" s="46"/>
      <c r="AG5" s="43"/>
      <c r="AH5" s="46"/>
      <c r="AI5" s="46"/>
      <c r="AJ5" s="43"/>
      <c r="AK5" s="46"/>
      <c r="AL5" s="46"/>
      <c r="AM5" s="43"/>
      <c r="AN5" s="46"/>
      <c r="AO5" s="46"/>
      <c r="AP5" s="43"/>
      <c r="AQ5" s="46"/>
      <c r="AR5" s="46"/>
      <c r="AS5" s="161">
        <v>1</v>
      </c>
      <c r="AT5" s="161"/>
      <c r="AU5" s="200">
        <f>AT5/AS5</f>
        <v>0</v>
      </c>
      <c r="AV5" s="43"/>
      <c r="AW5" s="46"/>
      <c r="AX5" s="46"/>
      <c r="AY5" s="43">
        <f t="shared" ref="AY5:AY10" si="0">L5+O5+R5+U5+X5++AA5+AD5+AG5+AJ5+AM5+AP5+AS5+AV5</f>
        <v>1</v>
      </c>
      <c r="AZ5" s="44">
        <f>M5+P5+S5+V5+Y5+AB5+AE5+AH5+AK5+AN5+AQ5+AT5+AW5</f>
        <v>0</v>
      </c>
      <c r="BA5" s="51">
        <f>AZ5/AY5</f>
        <v>0</v>
      </c>
      <c r="BB5" s="60">
        <f>IFERROR(BA5*K5,"")</f>
        <v>0</v>
      </c>
      <c r="BC5" s="141"/>
      <c r="BD5" s="141" t="s">
        <v>111</v>
      </c>
      <c r="BE5" s="141"/>
      <c r="BF5" s="141" t="s">
        <v>112</v>
      </c>
      <c r="BG5" s="93"/>
      <c r="BH5" s="93"/>
      <c r="BI5" s="93"/>
      <c r="BJ5" s="93"/>
      <c r="BK5" s="93"/>
      <c r="BL5" s="93"/>
      <c r="BM5" s="93"/>
      <c r="BN5" s="93"/>
      <c r="BO5" s="130" t="s">
        <v>693</v>
      </c>
      <c r="BP5" s="74" t="s">
        <v>437</v>
      </c>
      <c r="BQ5" s="74" t="s">
        <v>437</v>
      </c>
      <c r="BR5" s="74" t="s">
        <v>437</v>
      </c>
      <c r="BS5" s="257">
        <f>BA5</f>
        <v>0</v>
      </c>
      <c r="BT5" s="143">
        <f>BB5</f>
        <v>0</v>
      </c>
    </row>
    <row r="6" spans="2:72" s="132" customFormat="1" ht="62.25" customHeight="1" x14ac:dyDescent="0.25">
      <c r="B6" s="419" t="s">
        <v>508</v>
      </c>
      <c r="C6" s="133" t="s">
        <v>509</v>
      </c>
      <c r="D6" s="158" t="s">
        <v>510</v>
      </c>
      <c r="E6" s="227" t="s">
        <v>511</v>
      </c>
      <c r="F6" s="227" t="s">
        <v>219</v>
      </c>
      <c r="G6" s="158"/>
      <c r="H6" s="227" t="s">
        <v>100</v>
      </c>
      <c r="I6" s="227" t="s">
        <v>512</v>
      </c>
      <c r="J6" s="262">
        <v>45596</v>
      </c>
      <c r="K6" s="263">
        <f>PTEP!$G$15/PTEP!$D$15</f>
        <v>1.1363636363636362E-2</v>
      </c>
      <c r="L6" s="43"/>
      <c r="M6" s="43"/>
      <c r="N6" s="45"/>
      <c r="O6" s="43"/>
      <c r="P6" s="43"/>
      <c r="Q6" s="45"/>
      <c r="R6" s="43"/>
      <c r="S6" s="43"/>
      <c r="T6" s="45"/>
      <c r="U6" s="43"/>
      <c r="V6" s="43"/>
      <c r="W6" s="43"/>
      <c r="X6" s="43"/>
      <c r="Y6" s="46"/>
      <c r="Z6" s="46"/>
      <c r="AA6" s="43"/>
      <c r="AB6" s="46"/>
      <c r="AC6" s="46"/>
      <c r="AD6" s="43"/>
      <c r="AE6" s="46"/>
      <c r="AF6" s="46"/>
      <c r="AG6" s="43"/>
      <c r="AH6" s="46"/>
      <c r="AI6" s="46"/>
      <c r="AJ6" s="43"/>
      <c r="AK6" s="46"/>
      <c r="AL6" s="47"/>
      <c r="AM6" s="161">
        <v>1</v>
      </c>
      <c r="AN6" s="161"/>
      <c r="AO6" s="200">
        <f>AN6/AM6</f>
        <v>0</v>
      </c>
      <c r="AP6" s="43"/>
      <c r="AQ6" s="46"/>
      <c r="AR6" s="46"/>
      <c r="AS6" s="43"/>
      <c r="AT6" s="46"/>
      <c r="AU6" s="46"/>
      <c r="AV6" s="43"/>
      <c r="AW6" s="46"/>
      <c r="AX6" s="46"/>
      <c r="AY6" s="43">
        <f t="shared" si="0"/>
        <v>1</v>
      </c>
      <c r="AZ6" s="44">
        <f t="shared" ref="AZ6:AZ10" si="1">M6+P6+S6+V6+Y6+AB6+AE6+AH6+AK6+AN6+AQ6+AT6+AW6</f>
        <v>0</v>
      </c>
      <c r="BA6" s="51">
        <f t="shared" ref="BA6:BA10" si="2">AZ6/AY6</f>
        <v>0</v>
      </c>
      <c r="BB6" s="60">
        <f t="shared" ref="BB6:BB10" si="3">IFERROR(BA6*K6,"")</f>
        <v>0</v>
      </c>
      <c r="BC6" s="141"/>
      <c r="BD6" s="141" t="s">
        <v>111</v>
      </c>
      <c r="BE6" s="141"/>
      <c r="BF6" s="141" t="s">
        <v>112</v>
      </c>
      <c r="BG6" s="93"/>
      <c r="BH6" s="93"/>
      <c r="BI6" s="93"/>
      <c r="BJ6" s="93"/>
      <c r="BK6" s="93"/>
      <c r="BL6" s="94"/>
      <c r="BM6" s="93"/>
      <c r="BN6" s="93"/>
      <c r="BO6" s="130" t="s">
        <v>664</v>
      </c>
      <c r="BP6" s="74" t="s">
        <v>437</v>
      </c>
      <c r="BQ6" s="74" t="s">
        <v>437</v>
      </c>
      <c r="BR6" s="74" t="s">
        <v>437</v>
      </c>
      <c r="BS6" s="257">
        <f t="shared" ref="BS6:BT10" si="4">BA6</f>
        <v>0</v>
      </c>
      <c r="BT6" s="143">
        <f t="shared" si="4"/>
        <v>0</v>
      </c>
    </row>
    <row r="7" spans="2:72" ht="151.5" customHeight="1" x14ac:dyDescent="0.25">
      <c r="B7" s="420"/>
      <c r="C7" s="267" t="s">
        <v>513</v>
      </c>
      <c r="D7" s="68" t="s">
        <v>514</v>
      </c>
      <c r="E7" s="68" t="s">
        <v>515</v>
      </c>
      <c r="F7" s="68" t="s">
        <v>219</v>
      </c>
      <c r="G7" s="68"/>
      <c r="H7" s="68" t="s">
        <v>100</v>
      </c>
      <c r="I7" s="68" t="s">
        <v>515</v>
      </c>
      <c r="J7" s="66">
        <v>45412</v>
      </c>
      <c r="K7" s="268">
        <f>PTEP!$G$15/PTEP!$D$15</f>
        <v>1.1363636363636362E-2</v>
      </c>
      <c r="L7" s="43"/>
      <c r="M7" s="43"/>
      <c r="N7" s="45"/>
      <c r="O7" s="43"/>
      <c r="P7" s="43"/>
      <c r="Q7" s="45"/>
      <c r="R7" s="43"/>
      <c r="S7" s="43"/>
      <c r="T7" s="43"/>
      <c r="U7" s="65">
        <v>1</v>
      </c>
      <c r="V7" s="65">
        <v>1</v>
      </c>
      <c r="W7" s="160">
        <f>V7/U7</f>
        <v>1</v>
      </c>
      <c r="X7" s="43"/>
      <c r="Y7" s="46"/>
      <c r="Z7" s="46"/>
      <c r="AA7" s="43"/>
      <c r="AB7" s="46"/>
      <c r="AC7" s="46"/>
      <c r="AD7" s="43"/>
      <c r="AE7" s="46"/>
      <c r="AF7" s="46"/>
      <c r="AG7" s="43"/>
      <c r="AH7" s="46"/>
      <c r="AI7" s="46"/>
      <c r="AJ7" s="43"/>
      <c r="AK7" s="46"/>
      <c r="AL7" s="46"/>
      <c r="AM7" s="43"/>
      <c r="AN7" s="46"/>
      <c r="AO7" s="46"/>
      <c r="AP7" s="43"/>
      <c r="AQ7" s="46"/>
      <c r="AR7" s="47"/>
      <c r="AS7" s="43"/>
      <c r="AT7" s="46"/>
      <c r="AU7" s="46"/>
      <c r="AV7" s="43"/>
      <c r="AW7" s="46"/>
      <c r="AX7" s="46"/>
      <c r="AY7" s="43">
        <f t="shared" si="0"/>
        <v>1</v>
      </c>
      <c r="AZ7" s="44">
        <f t="shared" si="1"/>
        <v>1</v>
      </c>
      <c r="BA7" s="51">
        <f t="shared" si="2"/>
        <v>1</v>
      </c>
      <c r="BB7" s="60">
        <f t="shared" si="3"/>
        <v>1.1363636363636362E-2</v>
      </c>
      <c r="BC7" s="130"/>
      <c r="BD7" s="130" t="s">
        <v>111</v>
      </c>
      <c r="BE7" s="130" t="s">
        <v>516</v>
      </c>
      <c r="BF7" s="130" t="s">
        <v>517</v>
      </c>
      <c r="BG7" s="94"/>
      <c r="BH7" s="94"/>
      <c r="BI7" s="94"/>
      <c r="BJ7" s="94"/>
      <c r="BK7" s="94"/>
      <c r="BL7" s="94"/>
      <c r="BM7" s="94"/>
      <c r="BN7" s="94"/>
      <c r="BO7" s="130" t="s">
        <v>691</v>
      </c>
      <c r="BP7" s="129" t="s">
        <v>643</v>
      </c>
      <c r="BQ7" s="129" t="s">
        <v>437</v>
      </c>
      <c r="BR7" s="129" t="s">
        <v>437</v>
      </c>
      <c r="BS7" s="142">
        <f>BA7</f>
        <v>1</v>
      </c>
      <c r="BT7" s="70">
        <f t="shared" si="4"/>
        <v>1.1363636363636362E-2</v>
      </c>
    </row>
    <row r="8" spans="2:72" s="132" customFormat="1" ht="62.25" customHeight="1" x14ac:dyDescent="0.25">
      <c r="B8" s="416" t="s">
        <v>518</v>
      </c>
      <c r="C8" s="133" t="s">
        <v>519</v>
      </c>
      <c r="D8" s="158" t="s">
        <v>520</v>
      </c>
      <c r="E8" s="158" t="s">
        <v>521</v>
      </c>
      <c r="F8" s="158" t="s">
        <v>219</v>
      </c>
      <c r="G8" s="158"/>
      <c r="H8" s="158" t="s">
        <v>100</v>
      </c>
      <c r="I8" s="158" t="s">
        <v>521</v>
      </c>
      <c r="J8" s="159" t="s">
        <v>522</v>
      </c>
      <c r="K8" s="263">
        <f>PTEP!$G$15/PTEP!$D$15</f>
        <v>1.1363636363636362E-2</v>
      </c>
      <c r="L8" s="43"/>
      <c r="M8" s="43"/>
      <c r="N8" s="45"/>
      <c r="O8" s="43"/>
      <c r="P8" s="43"/>
      <c r="Q8" s="45"/>
      <c r="R8" s="43"/>
      <c r="S8" s="43"/>
      <c r="T8" s="45"/>
      <c r="U8" s="43"/>
      <c r="V8" s="43"/>
      <c r="W8" s="43"/>
      <c r="X8" s="43"/>
      <c r="Y8" s="46"/>
      <c r="Z8" s="46"/>
      <c r="AA8" s="43"/>
      <c r="AB8" s="46"/>
      <c r="AC8" s="46"/>
      <c r="AD8" s="161">
        <v>1</v>
      </c>
      <c r="AE8" s="161"/>
      <c r="AF8" s="200">
        <f>AE8/AD8</f>
        <v>0</v>
      </c>
      <c r="AG8" s="43"/>
      <c r="AH8" s="46"/>
      <c r="AI8" s="46"/>
      <c r="AJ8" s="43"/>
      <c r="AK8" s="46"/>
      <c r="AL8" s="46"/>
      <c r="AM8" s="161"/>
      <c r="AN8" s="161"/>
      <c r="AO8" s="200"/>
      <c r="AP8" s="43"/>
      <c r="AQ8" s="46"/>
      <c r="AR8" s="46"/>
      <c r="AS8" s="161">
        <v>1</v>
      </c>
      <c r="AT8" s="161"/>
      <c r="AU8" s="200">
        <f>AT8/AS8</f>
        <v>0</v>
      </c>
      <c r="AV8" s="43"/>
      <c r="AW8" s="46"/>
      <c r="AX8" s="46"/>
      <c r="AY8" s="43">
        <f t="shared" si="0"/>
        <v>2</v>
      </c>
      <c r="AZ8" s="44">
        <f t="shared" si="1"/>
        <v>0</v>
      </c>
      <c r="BA8" s="51">
        <f t="shared" si="2"/>
        <v>0</v>
      </c>
      <c r="BB8" s="60">
        <f t="shared" si="3"/>
        <v>0</v>
      </c>
      <c r="BC8" s="141"/>
      <c r="BD8" s="141" t="s">
        <v>111</v>
      </c>
      <c r="BE8" s="141"/>
      <c r="BF8" s="141" t="s">
        <v>112</v>
      </c>
      <c r="BG8" s="93"/>
      <c r="BH8" s="93"/>
      <c r="BI8" s="94"/>
      <c r="BJ8" s="94"/>
      <c r="BK8" s="93"/>
      <c r="BL8" s="93"/>
      <c r="BM8" s="93"/>
      <c r="BN8" s="93"/>
      <c r="BO8" s="130" t="s">
        <v>667</v>
      </c>
      <c r="BP8" s="74" t="s">
        <v>437</v>
      </c>
      <c r="BQ8" s="74" t="s">
        <v>437</v>
      </c>
      <c r="BR8" s="74" t="s">
        <v>437</v>
      </c>
      <c r="BS8" s="257">
        <f t="shared" si="4"/>
        <v>0</v>
      </c>
      <c r="BT8" s="143">
        <f t="shared" si="4"/>
        <v>0</v>
      </c>
    </row>
    <row r="9" spans="2:72" s="132" customFormat="1" ht="62.25" customHeight="1" x14ac:dyDescent="0.25">
      <c r="B9" s="417"/>
      <c r="C9" s="133" t="s">
        <v>523</v>
      </c>
      <c r="D9" s="158" t="s">
        <v>524</v>
      </c>
      <c r="E9" s="158" t="s">
        <v>525</v>
      </c>
      <c r="F9" s="158" t="s">
        <v>219</v>
      </c>
      <c r="G9" s="158"/>
      <c r="H9" s="158" t="s">
        <v>100</v>
      </c>
      <c r="I9" s="158" t="s">
        <v>525</v>
      </c>
      <c r="J9" s="262">
        <v>45596</v>
      </c>
      <c r="K9" s="263">
        <f>PTEP!$G$15/PTEP!$D$15</f>
        <v>1.1363636363636362E-2</v>
      </c>
      <c r="L9" s="43"/>
      <c r="M9" s="43"/>
      <c r="N9" s="45"/>
      <c r="O9" s="43"/>
      <c r="P9" s="43"/>
      <c r="Q9" s="45"/>
      <c r="R9" s="43"/>
      <c r="S9" s="43"/>
      <c r="T9" s="45"/>
      <c r="U9" s="43"/>
      <c r="V9" s="43"/>
      <c r="W9" s="43"/>
      <c r="X9" s="43"/>
      <c r="Y9" s="46"/>
      <c r="Z9" s="46"/>
      <c r="AA9" s="43"/>
      <c r="AB9" s="46"/>
      <c r="AC9" s="46"/>
      <c r="AD9" s="43"/>
      <c r="AE9" s="46"/>
      <c r="AF9" s="46"/>
      <c r="AG9" s="43"/>
      <c r="AH9" s="46"/>
      <c r="AI9" s="46"/>
      <c r="AJ9" s="43"/>
      <c r="AK9" s="46"/>
      <c r="AL9" s="46"/>
      <c r="AM9" s="161">
        <v>1</v>
      </c>
      <c r="AN9" s="161"/>
      <c r="AO9" s="200">
        <f>AN9/AM9</f>
        <v>0</v>
      </c>
      <c r="AP9" s="43"/>
      <c r="AQ9" s="46"/>
      <c r="AR9" s="46"/>
      <c r="AS9" s="43"/>
      <c r="AT9" s="46"/>
      <c r="AU9" s="46"/>
      <c r="AV9" s="43"/>
      <c r="AW9" s="46"/>
      <c r="AX9" s="46"/>
      <c r="AY9" s="43">
        <f t="shared" si="0"/>
        <v>1</v>
      </c>
      <c r="AZ9" s="44">
        <f t="shared" si="1"/>
        <v>0</v>
      </c>
      <c r="BA9" s="51">
        <f t="shared" si="2"/>
        <v>0</v>
      </c>
      <c r="BB9" s="60">
        <f t="shared" si="3"/>
        <v>0</v>
      </c>
      <c r="BC9" s="141"/>
      <c r="BD9" s="141" t="s">
        <v>111</v>
      </c>
      <c r="BE9" s="141"/>
      <c r="BF9" s="141" t="s">
        <v>112</v>
      </c>
      <c r="BG9" s="93"/>
      <c r="BH9" s="93"/>
      <c r="BI9" s="93"/>
      <c r="BJ9" s="94"/>
      <c r="BK9" s="93"/>
      <c r="BL9" s="93"/>
      <c r="BM9" s="93"/>
      <c r="BN9" s="93"/>
      <c r="BO9" s="130" t="s">
        <v>664</v>
      </c>
      <c r="BP9" s="74" t="s">
        <v>437</v>
      </c>
      <c r="BQ9" s="74" t="s">
        <v>437</v>
      </c>
      <c r="BR9" s="74" t="s">
        <v>437</v>
      </c>
      <c r="BS9" s="257">
        <f t="shared" si="4"/>
        <v>0</v>
      </c>
      <c r="BT9" s="143">
        <f t="shared" si="4"/>
        <v>0</v>
      </c>
    </row>
    <row r="10" spans="2:72" s="132" customFormat="1" ht="59.25" customHeight="1" thickBot="1" x14ac:dyDescent="0.3">
      <c r="B10" s="418"/>
      <c r="C10" s="264" t="s">
        <v>526</v>
      </c>
      <c r="D10" s="196" t="s">
        <v>527</v>
      </c>
      <c r="E10" s="196" t="s">
        <v>528</v>
      </c>
      <c r="F10" s="196" t="s">
        <v>219</v>
      </c>
      <c r="G10" s="196"/>
      <c r="H10" s="196" t="s">
        <v>100</v>
      </c>
      <c r="I10" s="196" t="s">
        <v>529</v>
      </c>
      <c r="J10" s="265">
        <v>45596</v>
      </c>
      <c r="K10" s="266">
        <f>PTEP!$G$15/PTEP!$D$15</f>
        <v>1.1363636363636362E-2</v>
      </c>
      <c r="L10" s="43"/>
      <c r="M10" s="43"/>
      <c r="N10" s="45"/>
      <c r="O10" s="43"/>
      <c r="P10" s="43"/>
      <c r="Q10" s="45"/>
      <c r="R10" s="43"/>
      <c r="S10" s="43"/>
      <c r="T10" s="43"/>
      <c r="U10" s="43"/>
      <c r="V10" s="43"/>
      <c r="W10" s="43"/>
      <c r="X10" s="43"/>
      <c r="Y10" s="46"/>
      <c r="Z10" s="46"/>
      <c r="AA10" s="43"/>
      <c r="AB10" s="46"/>
      <c r="AC10" s="149"/>
      <c r="AD10" s="43"/>
      <c r="AE10" s="46"/>
      <c r="AF10" s="46"/>
      <c r="AG10" s="43"/>
      <c r="AH10" s="46"/>
      <c r="AI10" s="46"/>
      <c r="AJ10" s="43"/>
      <c r="AK10" s="46"/>
      <c r="AL10" s="46"/>
      <c r="AM10" s="161">
        <v>1</v>
      </c>
      <c r="AN10" s="161"/>
      <c r="AO10" s="200">
        <f>AN10/AM10</f>
        <v>0</v>
      </c>
      <c r="AP10" s="43"/>
      <c r="AQ10" s="46"/>
      <c r="AR10" s="149"/>
      <c r="AS10" s="43"/>
      <c r="AT10" s="46"/>
      <c r="AU10" s="46"/>
      <c r="AV10" s="43"/>
      <c r="AW10" s="46"/>
      <c r="AX10" s="46"/>
      <c r="AY10" s="43">
        <f t="shared" si="0"/>
        <v>1</v>
      </c>
      <c r="AZ10" s="44">
        <f t="shared" si="1"/>
        <v>0</v>
      </c>
      <c r="BA10" s="51">
        <f t="shared" si="2"/>
        <v>0</v>
      </c>
      <c r="BB10" s="60">
        <f t="shared" si="3"/>
        <v>0</v>
      </c>
      <c r="BC10" s="141"/>
      <c r="BD10" s="141" t="s">
        <v>111</v>
      </c>
      <c r="BE10" s="141"/>
      <c r="BF10" s="141" t="s">
        <v>112</v>
      </c>
      <c r="BG10" s="93"/>
      <c r="BH10" s="93"/>
      <c r="BI10" s="94"/>
      <c r="BJ10" s="94"/>
      <c r="BK10" s="93"/>
      <c r="BL10" s="93"/>
      <c r="BM10" s="153"/>
      <c r="BN10" s="93"/>
      <c r="BO10" s="130" t="s">
        <v>664</v>
      </c>
      <c r="BP10" s="74" t="s">
        <v>437</v>
      </c>
      <c r="BQ10" s="74" t="s">
        <v>437</v>
      </c>
      <c r="BR10" s="74" t="s">
        <v>437</v>
      </c>
      <c r="BS10" s="257">
        <f t="shared" si="4"/>
        <v>0</v>
      </c>
      <c r="BT10" s="143">
        <f t="shared" si="4"/>
        <v>0</v>
      </c>
    </row>
    <row r="11" spans="2:72" ht="15" x14ac:dyDescent="0.25">
      <c r="BB11" s="60">
        <f>SUM(BB5:BB10)</f>
        <v>1.1363636363636362E-2</v>
      </c>
      <c r="BT11" s="186">
        <f>SUM(BT5:BT10)</f>
        <v>1.1363636363636362E-2</v>
      </c>
    </row>
  </sheetData>
  <autoFilter ref="B4:K4" xr:uid="{00000000-0009-0000-0000-000007000000}"/>
  <mergeCells count="23">
    <mergeCell ref="BS3:BT3"/>
    <mergeCell ref="BO2:BT2"/>
    <mergeCell ref="AG2:AI3"/>
    <mergeCell ref="AJ2:AL3"/>
    <mergeCell ref="AM2:AO3"/>
    <mergeCell ref="AP2:AR3"/>
    <mergeCell ref="AS2:AU3"/>
    <mergeCell ref="BC2:BD2"/>
    <mergeCell ref="BC3:BD3"/>
    <mergeCell ref="AY2:AZ3"/>
    <mergeCell ref="BA2:BB2"/>
    <mergeCell ref="B3:K3"/>
    <mergeCell ref="C1:J1"/>
    <mergeCell ref="B8:B10"/>
    <mergeCell ref="B6:B7"/>
    <mergeCell ref="AV2:AX3"/>
    <mergeCell ref="L2:N3"/>
    <mergeCell ref="O2:Q3"/>
    <mergeCell ref="R2:T3"/>
    <mergeCell ref="U2:W3"/>
    <mergeCell ref="X2:Z3"/>
    <mergeCell ref="AA2:AC3"/>
    <mergeCell ref="AD2:AF3"/>
  </mergeCells>
  <pageMargins left="0.70866141732283472" right="0.70866141732283472" top="0.74803149606299213" bottom="0.74803149606299213" header="0.31496062992125984" footer="0.31496062992125984"/>
  <pageSetup paperSize="9" scale="32" orientation="portrait" r:id="rId1"/>
  <headerFooter>
    <oddFooter>&amp;R&amp;G</oddFooter>
  </headerFooter>
  <drawing r:id="rId2"/>
  <legacyDrawing r:id="rId3"/>
  <legacyDrawingHF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3b219e2-fd2b-48db-a7a1-78200413b0f9">
      <Terms xmlns="http://schemas.microsoft.com/office/infopath/2007/PartnerControls"/>
    </lcf76f155ced4ddcb4097134ff3c332f>
    <TaxCatchAll xmlns="d652a727-8d49-4d64-a76b-fbe70de474b2" xsi:nil="true"/>
    <SharedWithUsers xmlns="d652a727-8d49-4d64-a76b-fbe70de474b2">
      <UserInfo>
        <DisplayName>Diana Carolina Suarez Gordillo</DisplayName>
        <AccountId>179</AccountId>
        <AccountType/>
      </UserInfo>
      <UserInfo>
        <DisplayName>Yuri Viviana Bocanegra Barreto</DisplayName>
        <AccountId>988</AccountId>
        <AccountType/>
      </UserInfo>
      <UserInfo>
        <DisplayName>Andrea del Pilar Alejo Ruiz</DisplayName>
        <AccountId>64</AccountId>
        <AccountType/>
      </UserInfo>
      <UserInfo>
        <DisplayName>Ivan Hersayn Pinilla Herrera</DisplayName>
        <AccountId>932</AccountId>
        <AccountType/>
      </UserInfo>
      <UserInfo>
        <DisplayName>Edwin Castillo Ortiz</DisplayName>
        <AccountId>249</AccountId>
        <AccountType/>
      </UserInfo>
      <UserInfo>
        <DisplayName>Jorge Eliecer Velasquez Perilla</DisplayName>
        <AccountId>58</AccountId>
        <AccountType/>
      </UserInfo>
      <UserInfo>
        <DisplayName>Zuleima Astrith Mancera Silva</DisplayName>
        <AccountId>1516</AccountId>
        <AccountType/>
      </UserInfo>
      <UserInfo>
        <DisplayName>Rafael Humberto Lopez Saavedra</DisplayName>
        <AccountId>193</AccountId>
        <AccountType/>
      </UserInfo>
      <UserInfo>
        <DisplayName>Jairo Alonso Bohórquez Blanco</DisplayName>
        <AccountId>237</AccountId>
        <AccountType/>
      </UserInfo>
      <UserInfo>
        <DisplayName>Jonnathan David Triana Botia</DisplayName>
        <AccountId>250</AccountId>
        <AccountType/>
      </UserInfo>
    </SharedWithUsers>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DD4827C56DE4144BAB9C73561A08517" ma:contentTypeVersion="19" ma:contentTypeDescription="Crear nuevo documento." ma:contentTypeScope="" ma:versionID="2cd36f80c9d47f4a452df74a6debecff">
  <xsd:schema xmlns:xsd="http://www.w3.org/2001/XMLSchema" xmlns:xs="http://www.w3.org/2001/XMLSchema" xmlns:p="http://schemas.microsoft.com/office/2006/metadata/properties" xmlns:ns1="http://schemas.microsoft.com/sharepoint/v3" xmlns:ns2="d3b219e2-fd2b-48db-a7a1-78200413b0f9" xmlns:ns3="d652a727-8d49-4d64-a76b-fbe70de474b2" targetNamespace="http://schemas.microsoft.com/office/2006/metadata/properties" ma:root="true" ma:fieldsID="4a04827688fdf190a24cfbedbad2e7dd" ns1:_="" ns2:_="" ns3:_="">
    <xsd:import namespace="http://schemas.microsoft.com/sharepoint/v3"/>
    <xsd:import namespace="d3b219e2-fd2b-48db-a7a1-78200413b0f9"/>
    <xsd:import namespace="d652a727-8d49-4d64-a76b-fbe70de474b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Propiedades de la Directiva de cumplimiento unificado" ma:hidden="true" ma:internalName="_ip_UnifiedCompliancePolicyProperties">
      <xsd:simpleType>
        <xsd:restriction base="dms:Note"/>
      </xsd:simpleType>
    </xsd:element>
    <xsd:element name="_ip_UnifiedCompliancePolicyUIAction" ma:index="26"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3b219e2-fd2b-48db-a7a1-78200413b0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52a727-8d49-4d64-a76b-fbe70de474b2"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342b8ca-a02f-4c73-a64b-4b7c0a886ae0}" ma:internalName="TaxCatchAll" ma:showField="CatchAllData" ma:web="d652a727-8d49-4d64-a76b-fbe70de474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4EF419-29B2-4DBC-BDC8-CD3528E32FCF}">
  <ds:schemaRefs>
    <ds:schemaRef ds:uri="http://schemas.microsoft.com/sharepoint/v3/contenttype/forms"/>
  </ds:schemaRefs>
</ds:datastoreItem>
</file>

<file path=customXml/itemProps2.xml><?xml version="1.0" encoding="utf-8"?>
<ds:datastoreItem xmlns:ds="http://schemas.openxmlformats.org/officeDocument/2006/customXml" ds:itemID="{3BBF46C5-864C-465A-B142-8CE63369E85E}">
  <ds:schemaRefs>
    <ds:schemaRef ds:uri="http://schemas.microsoft.com/office/2006/metadata/properties"/>
    <ds:schemaRef ds:uri="http://schemas.microsoft.com/office/infopath/2007/PartnerControls"/>
    <ds:schemaRef ds:uri="d3b219e2-fd2b-48db-a7a1-78200413b0f9"/>
    <ds:schemaRef ds:uri="d652a727-8d49-4d64-a76b-fbe70de474b2"/>
    <ds:schemaRef ds:uri="http://schemas.microsoft.com/sharepoint/v3"/>
  </ds:schemaRefs>
</ds:datastoreItem>
</file>

<file path=customXml/itemProps3.xml><?xml version="1.0" encoding="utf-8"?>
<ds:datastoreItem xmlns:ds="http://schemas.openxmlformats.org/officeDocument/2006/customXml" ds:itemID="{3F476B4B-3595-486E-B0CE-539B098A93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3b219e2-fd2b-48db-a7a1-78200413b0f9"/>
    <ds:schemaRef ds:uri="d652a727-8d49-4d64-a76b-fbe70de474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10</vt:i4>
      </vt:variant>
    </vt:vector>
  </HeadingPairs>
  <TitlesOfParts>
    <vt:vector size="22" baseType="lpstr">
      <vt:lpstr>Instrucciones</vt:lpstr>
      <vt:lpstr>PTEP</vt:lpstr>
      <vt:lpstr>Informe</vt:lpstr>
      <vt:lpstr>Componente 1</vt:lpstr>
      <vt:lpstr>Componente 2</vt:lpstr>
      <vt:lpstr>Componente 3</vt:lpstr>
      <vt:lpstr>Componente 4</vt:lpstr>
      <vt:lpstr>Componente 5</vt:lpstr>
      <vt:lpstr>Componente 6</vt:lpstr>
      <vt:lpstr>Componente 7</vt:lpstr>
      <vt:lpstr>Componente 8</vt:lpstr>
      <vt:lpstr>Componente 9</vt:lpstr>
      <vt:lpstr>'Componente 1'!Área_de_impresión</vt:lpstr>
      <vt:lpstr>'Componente 2'!Área_de_impresión</vt:lpstr>
      <vt:lpstr>'Componente 3'!Área_de_impresión</vt:lpstr>
      <vt:lpstr>'Componente 4'!Área_de_impresión</vt:lpstr>
      <vt:lpstr>'Componente 5'!Área_de_impresión</vt:lpstr>
      <vt:lpstr>'Componente 6'!Área_de_impresión</vt:lpstr>
      <vt:lpstr>'Componente 7'!Área_de_impresión</vt:lpstr>
      <vt:lpstr>'Componente 8'!Área_de_impresión</vt:lpstr>
      <vt:lpstr>'Componente 9'!Área_de_impresión</vt:lpstr>
      <vt:lpstr>PTEP!Área_de_impresión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Marcela Torres Avella</dc:creator>
  <cp:keywords/>
  <dc:description/>
  <cp:lastModifiedBy>Andres Orlando Torres Eusse</cp:lastModifiedBy>
  <cp:revision/>
  <dcterms:created xsi:type="dcterms:W3CDTF">2023-09-18T18:26:15Z</dcterms:created>
  <dcterms:modified xsi:type="dcterms:W3CDTF">2024-05-16T14:26:06Z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0x0101007DD4827C56DE4144BAB9C73561A08517</vt:lpwstr>
  </property>
  <property fmtid="{D5CDD505-2E9C-101B-9397-08002B2CF9AE}" pid="3" name="MediaServiceImageTags">
    <vt:lpwstr/>
  </property>
</Properties>
</file>