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defaultThemeVersion="166925"/>
  <mc:AlternateContent xmlns:mc="http://schemas.openxmlformats.org/markup-compatibility/2006">
    <mc:Choice Requires="x15">
      <x15ac:absPath xmlns:x15ac="http://schemas.microsoft.com/office/spreadsheetml/2010/11/ac" url="C:\Users\Eusse\Desktop\TORRES\Documentos\BACKUP\08. Secretaria de Justicia\Año 2024\4. Informes de Ley\4.2. PTEP_2do Cuatrimestre\"/>
    </mc:Choice>
  </mc:AlternateContent>
  <xr:revisionPtr revIDLastSave="0" documentId="13_ncr:1_{B59BE344-2521-4397-868A-ECF4070A5676}" xr6:coauthVersionLast="47" xr6:coauthVersionMax="47" xr10:uidLastSave="{00000000-0000-0000-0000-000000000000}"/>
  <bookViews>
    <workbookView xWindow="-120" yWindow="-120" windowWidth="20730" windowHeight="11160" tabRatio="833" firstSheet="1" activeTab="1" xr2:uid="{00000000-000D-0000-FFFF-FFFF00000000}"/>
  </bookViews>
  <sheets>
    <sheet name="Instrucciones" sheetId="12" state="hidden" r:id="rId1"/>
    <sheet name="Informe OCI 31-08-24" sheetId="13" r:id="rId2"/>
    <sheet name="PTEP" sheetId="11" r:id="rId3"/>
    <sheet name="Componente 1" sheetId="3" r:id="rId4"/>
    <sheet name="Componente 2" sheetId="1" r:id="rId5"/>
    <sheet name="Componente 3" sheetId="4" r:id="rId6"/>
    <sheet name="Componente 4" sheetId="5" r:id="rId7"/>
    <sheet name="Componente 5" sheetId="6" r:id="rId8"/>
    <sheet name="Componente 6" sheetId="7" r:id="rId9"/>
    <sheet name="Componente 7" sheetId="8" r:id="rId10"/>
    <sheet name="Componente 8" sheetId="9" r:id="rId11"/>
    <sheet name="Componente 9" sheetId="10" r:id="rId12"/>
  </sheets>
  <externalReferences>
    <externalReference r:id="rId13"/>
    <externalReference r:id="rId14"/>
  </externalReferences>
  <definedNames>
    <definedName name="_xlnm._FilterDatabase" localSheetId="3" hidden="1">'Componente 1'!$A$4:$BU$25</definedName>
    <definedName name="_xlnm._FilterDatabase" localSheetId="4" hidden="1">'Componente 2'!$A$4:$BU$27</definedName>
    <definedName name="_xlnm._FilterDatabase" localSheetId="5" hidden="1">'Componente 3'!$B$4:$BU$4</definedName>
    <definedName name="_xlnm._FilterDatabase" localSheetId="6" hidden="1">'Componente 4'!$B$13:$BU$13</definedName>
    <definedName name="_xlnm._FilterDatabase" localSheetId="7" hidden="1">'Componente 5'!$B$4:$BU$4</definedName>
    <definedName name="_xlnm._FilterDatabase" localSheetId="8" hidden="1">'Componente 6'!$B$4:$K$4</definedName>
    <definedName name="_xlnm._FilterDatabase" localSheetId="9" hidden="1">'Componente 7'!$A$4:$BU$14</definedName>
    <definedName name="_xlnm._FilterDatabase" localSheetId="10" hidden="1">'Componente 8'!$A$4:$BU$13</definedName>
    <definedName name="_xlnm._FilterDatabase" localSheetId="11" hidden="1">'Componente 9'!$A$4:$BU$4</definedName>
    <definedName name="_xlnm.Print_Area" localSheetId="3">'Componente 1'!$A$1:$BU$25</definedName>
    <definedName name="_xlnm.Print_Area" localSheetId="4">'Componente 2'!$A$1:$BU$27</definedName>
    <definedName name="_xlnm.Print_Area" localSheetId="5">'Componente 3'!$A$1:$BU$15</definedName>
    <definedName name="_xlnm.Print_Area" localSheetId="6">'Componente 4'!$A$1:$BU$16</definedName>
    <definedName name="_xlnm.Print_Area" localSheetId="7">'Componente 5'!$A$1:$BU$13</definedName>
    <definedName name="_xlnm.Print_Area" localSheetId="8">'Componente 6'!$A$1:$BU$16</definedName>
    <definedName name="_xlnm.Print_Area" localSheetId="9">'Componente 7'!$A$1:$BU$14</definedName>
    <definedName name="_xlnm.Print_Area" localSheetId="10">'Componente 8'!$A$1:$BU$13</definedName>
    <definedName name="_xlnm.Print_Area" localSheetId="11">'Componente 9'!$A$1:$BU$8</definedName>
    <definedName name="_xlnm.Print_Area" localSheetId="2">PTEP!$A$1:$H$29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10" i="7" l="1"/>
  <c r="BT9" i="7"/>
  <c r="BT8" i="7"/>
  <c r="BT7" i="7"/>
  <c r="BU13" i="1"/>
  <c r="AZ19" i="3"/>
  <c r="AC5" i="4" l="1"/>
  <c r="AY21" i="3"/>
  <c r="AF21" i="3"/>
  <c r="AY5" i="9" l="1"/>
  <c r="AR11" i="6"/>
  <c r="AO11" i="6"/>
  <c r="AL11" i="6"/>
  <c r="AI11" i="6"/>
  <c r="AF11" i="6"/>
  <c r="AC11" i="6"/>
  <c r="Z11" i="6"/>
  <c r="T11" i="6"/>
  <c r="Q11" i="6"/>
  <c r="W11" i="6"/>
  <c r="N11" i="6"/>
  <c r="AC19" i="3" l="1"/>
  <c r="AU14" i="4"/>
  <c r="AZ14" i="4"/>
  <c r="AY14" i="4"/>
  <c r="AC14" i="4"/>
  <c r="AY6" i="7"/>
  <c r="AZ6" i="7"/>
  <c r="AC8" i="9"/>
  <c r="AC10" i="7"/>
  <c r="AU9" i="7"/>
  <c r="AU8" i="7"/>
  <c r="AU7" i="7"/>
  <c r="AC6" i="7"/>
  <c r="AU9" i="6"/>
  <c r="AL9" i="6"/>
  <c r="AU6" i="6"/>
  <c r="AR6" i="6"/>
  <c r="AO6" i="6"/>
  <c r="AL6" i="6"/>
  <c r="AI6" i="6"/>
  <c r="AF6" i="6"/>
  <c r="AC6" i="6"/>
  <c r="Z6" i="6"/>
  <c r="W6" i="6"/>
  <c r="T6" i="6"/>
  <c r="Q6" i="6"/>
  <c r="N6" i="6"/>
  <c r="AU14" i="5"/>
  <c r="AO12" i="4"/>
  <c r="AC7" i="4"/>
  <c r="AC6" i="4"/>
  <c r="AY6" i="1"/>
  <c r="AY7" i="1"/>
  <c r="AY8" i="1"/>
  <c r="AY9" i="1"/>
  <c r="AY10" i="1"/>
  <c r="AY11" i="1"/>
  <c r="AY12" i="1"/>
  <c r="AY13" i="1"/>
  <c r="AY14" i="1"/>
  <c r="AY15" i="1"/>
  <c r="AY16" i="1"/>
  <c r="AY17" i="1"/>
  <c r="AY18" i="1"/>
  <c r="AY19" i="1"/>
  <c r="AY20" i="1"/>
  <c r="AY21" i="1"/>
  <c r="AY22" i="1"/>
  <c r="AY23" i="1"/>
  <c r="AY24" i="1"/>
  <c r="AY25" i="1"/>
  <c r="AY26" i="1"/>
  <c r="AZ6" i="1"/>
  <c r="AZ7" i="1"/>
  <c r="AZ8" i="1"/>
  <c r="AZ9" i="1"/>
  <c r="AZ10" i="1"/>
  <c r="AZ11" i="1"/>
  <c r="AZ12" i="1"/>
  <c r="AZ13" i="1"/>
  <c r="AZ14" i="1"/>
  <c r="AZ15" i="1"/>
  <c r="AZ16" i="1"/>
  <c r="AZ17" i="1"/>
  <c r="AZ18" i="1"/>
  <c r="AZ19" i="1"/>
  <c r="AZ20" i="1"/>
  <c r="AZ21" i="1"/>
  <c r="AZ22" i="1"/>
  <c r="AZ23" i="1"/>
  <c r="AZ24" i="1"/>
  <c r="AZ25" i="1"/>
  <c r="AZ26" i="1"/>
  <c r="AR13" i="1"/>
  <c r="D18" i="11"/>
  <c r="D17" i="11"/>
  <c r="D16" i="11"/>
  <c r="D14" i="11"/>
  <c r="D13" i="11"/>
  <c r="D12" i="11"/>
  <c r="D11" i="11"/>
  <c r="BA6" i="7" l="1"/>
  <c r="BT6" i="7" s="1"/>
  <c r="BA13" i="1"/>
  <c r="BT13" i="1" s="1"/>
  <c r="AC9" i="3" l="1"/>
  <c r="Z9" i="3"/>
  <c r="AU10" i="3"/>
  <c r="AL8" i="3"/>
  <c r="AC8" i="3"/>
  <c r="T8" i="3"/>
  <c r="K24" i="3"/>
  <c r="K23" i="3"/>
  <c r="K22" i="3"/>
  <c r="K21" i="3"/>
  <c r="K20" i="3"/>
  <c r="K19" i="3"/>
  <c r="K18" i="3"/>
  <c r="K17" i="3"/>
  <c r="K16" i="3"/>
  <c r="K15" i="3"/>
  <c r="K14" i="3"/>
  <c r="K13" i="3"/>
  <c r="K12" i="3"/>
  <c r="K11" i="3"/>
  <c r="K10" i="3"/>
  <c r="K9" i="3"/>
  <c r="K8" i="3"/>
  <c r="K7" i="3"/>
  <c r="K6" i="3"/>
  <c r="K5" i="3"/>
  <c r="AY6" i="8" l="1"/>
  <c r="T6" i="8"/>
  <c r="AC6" i="8"/>
  <c r="AL6" i="8"/>
  <c r="AU9" i="4" l="1"/>
  <c r="AR9" i="4"/>
  <c r="AO9" i="4"/>
  <c r="AL9" i="4"/>
  <c r="AI9" i="4"/>
  <c r="AF9" i="4"/>
  <c r="AC9" i="4"/>
  <c r="Z9" i="4"/>
  <c r="W9" i="4"/>
  <c r="T9" i="4"/>
  <c r="Q9" i="4"/>
  <c r="N9" i="4"/>
  <c r="AR8" i="4"/>
  <c r="AO8" i="4"/>
  <c r="AL8" i="4"/>
  <c r="AI8" i="4"/>
  <c r="AF8" i="4"/>
  <c r="AC8" i="4"/>
  <c r="Z8" i="4"/>
  <c r="W8" i="4"/>
  <c r="T8" i="4"/>
  <c r="Q8" i="4"/>
  <c r="N8" i="4"/>
  <c r="AC24" i="3" l="1"/>
  <c r="AY16" i="3"/>
  <c r="AY17" i="3"/>
  <c r="AY18" i="3"/>
  <c r="AY19" i="3"/>
  <c r="AU18" i="3"/>
  <c r="AC18" i="3"/>
  <c r="AZ18" i="3"/>
  <c r="AR12" i="3"/>
  <c r="AO12" i="3"/>
  <c r="AL12" i="3"/>
  <c r="AI12" i="3"/>
  <c r="AF12" i="3"/>
  <c r="AC12" i="3"/>
  <c r="Z12" i="3"/>
  <c r="AR11" i="3"/>
  <c r="AO11" i="3"/>
  <c r="AL11" i="3"/>
  <c r="AI11" i="3"/>
  <c r="AF11" i="3"/>
  <c r="AC11" i="3"/>
  <c r="Z11" i="3"/>
  <c r="Q12" i="3"/>
  <c r="Q11" i="3"/>
  <c r="W12" i="3"/>
  <c r="W11" i="3"/>
  <c r="T12" i="3"/>
  <c r="T11" i="3"/>
  <c r="AU19" i="3"/>
  <c r="AL19" i="3"/>
  <c r="AU17" i="3"/>
  <c r="AU16" i="3"/>
  <c r="T21" i="3"/>
  <c r="AO7" i="6"/>
  <c r="AZ16" i="3"/>
  <c r="BA16" i="3" s="1"/>
  <c r="N11" i="9"/>
  <c r="N10" i="9"/>
  <c r="Q9" i="9"/>
  <c r="Q7" i="9"/>
  <c r="N10" i="6"/>
  <c r="AL12" i="6"/>
  <c r="AC12" i="6"/>
  <c r="AU12" i="6"/>
  <c r="AU11" i="6"/>
  <c r="AO10" i="6"/>
  <c r="AF10" i="6"/>
  <c r="W10" i="6"/>
  <c r="AU5" i="6"/>
  <c r="AF7" i="6"/>
  <c r="AC5" i="6"/>
  <c r="W7" i="6"/>
  <c r="AU12" i="8"/>
  <c r="AU13" i="8"/>
  <c r="AL13" i="8"/>
  <c r="AC12" i="8"/>
  <c r="AC13" i="8"/>
  <c r="T13" i="8"/>
  <c r="AF11" i="8"/>
  <c r="AU11" i="8"/>
  <c r="AU10" i="8"/>
  <c r="AU9" i="8"/>
  <c r="AL9" i="8"/>
  <c r="AC9" i="8"/>
  <c r="T9" i="8"/>
  <c r="AU8" i="8"/>
  <c r="AL8" i="8"/>
  <c r="AC8" i="8"/>
  <c r="T8" i="8"/>
  <c r="W7" i="8"/>
  <c r="AU6" i="8"/>
  <c r="AU5" i="7"/>
  <c r="AU13" i="7"/>
  <c r="AO11" i="7"/>
  <c r="AO14" i="7"/>
  <c r="AO15" i="7"/>
  <c r="AF13" i="7"/>
  <c r="W12" i="7"/>
  <c r="AC9" i="6"/>
  <c r="T9" i="6"/>
  <c r="AO8" i="6"/>
  <c r="AF8" i="6"/>
  <c r="W8" i="6"/>
  <c r="AR15" i="5"/>
  <c r="AC15" i="5"/>
  <c r="AU6" i="10"/>
  <c r="AL7" i="10"/>
  <c r="AC6" i="10"/>
  <c r="Z7" i="10"/>
  <c r="AU5" i="9"/>
  <c r="AU8" i="9"/>
  <c r="AL10" i="9"/>
  <c r="AL11" i="9"/>
  <c r="Z10" i="9"/>
  <c r="Z11" i="9"/>
  <c r="AL12" i="9"/>
  <c r="Z12" i="9"/>
  <c r="AC13" i="4"/>
  <c r="W12" i="4"/>
  <c r="AF12" i="4"/>
  <c r="AR13" i="4"/>
  <c r="AR11" i="4"/>
  <c r="AO10" i="4"/>
  <c r="AU8" i="4"/>
  <c r="AU5" i="4"/>
  <c r="AL26" i="1"/>
  <c r="AI25" i="1"/>
  <c r="Z24" i="1"/>
  <c r="W24" i="1"/>
  <c r="AC23" i="1"/>
  <c r="AU22" i="1"/>
  <c r="AL22" i="1"/>
  <c r="Z22" i="1"/>
  <c r="AU21" i="1"/>
  <c r="AR21" i="1"/>
  <c r="AO21" i="1"/>
  <c r="AL21" i="1"/>
  <c r="AF21" i="1"/>
  <c r="W21" i="1"/>
  <c r="Q20" i="1"/>
  <c r="AU19" i="1"/>
  <c r="AU18" i="1"/>
  <c r="W16" i="1"/>
  <c r="AU15" i="1"/>
  <c r="AU14" i="1"/>
  <c r="AI14" i="1"/>
  <c r="Z14" i="1"/>
  <c r="Z12" i="1"/>
  <c r="AR10" i="1"/>
  <c r="AO10" i="1"/>
  <c r="W10" i="1"/>
  <c r="AL9" i="1"/>
  <c r="AF9" i="1"/>
  <c r="W9" i="1"/>
  <c r="AU8" i="1"/>
  <c r="AL7" i="1"/>
  <c r="AC7" i="1"/>
  <c r="T7" i="1"/>
  <c r="Q6" i="1"/>
  <c r="AR6" i="1"/>
  <c r="AI6" i="1"/>
  <c r="Z6" i="1"/>
  <c r="AY5" i="1"/>
  <c r="W5" i="1"/>
  <c r="AZ23" i="3"/>
  <c r="AY23" i="3"/>
  <c r="W23" i="3"/>
  <c r="AC23" i="3"/>
  <c r="AI23" i="3"/>
  <c r="AO23" i="3"/>
  <c r="AZ14" i="3"/>
  <c r="AY14" i="3"/>
  <c r="AR14" i="3"/>
  <c r="W14" i="3"/>
  <c r="W13" i="3"/>
  <c r="AO13" i="3"/>
  <c r="AY10" i="3"/>
  <c r="AZ5" i="3"/>
  <c r="AY5" i="3"/>
  <c r="Z5" i="3"/>
  <c r="W5" i="3"/>
  <c r="BA18" i="3" l="1"/>
  <c r="BA23" i="3"/>
  <c r="BA14" i="3"/>
  <c r="BA19" i="3"/>
  <c r="N17" i="1"/>
  <c r="Q22" i="1"/>
  <c r="Q5" i="10"/>
  <c r="N6" i="9"/>
  <c r="T20" i="3" l="1"/>
  <c r="T22" i="3"/>
  <c r="Z21" i="3"/>
  <c r="AC20" i="3"/>
  <c r="AF22" i="3"/>
  <c r="AF14" i="3"/>
  <c r="AF15" i="3"/>
  <c r="AF13" i="3"/>
  <c r="AL20" i="3"/>
  <c r="AL21" i="3"/>
  <c r="AU23" i="3"/>
  <c r="AR21" i="3" l="1"/>
  <c r="AU11" i="3"/>
  <c r="AU12" i="3"/>
  <c r="AU20" i="3"/>
  <c r="AU8" i="3"/>
  <c r="AU7" i="3"/>
  <c r="AC7" i="3"/>
  <c r="AF6" i="3"/>
  <c r="BA20" i="1" l="1"/>
  <c r="BT20" i="1" s="1"/>
  <c r="BA22" i="1"/>
  <c r="BT22" i="1" s="1"/>
  <c r="BA23" i="1"/>
  <c r="BT23" i="1" s="1"/>
  <c r="BA26" i="1"/>
  <c r="BT26" i="1" s="1"/>
  <c r="AZ15" i="3"/>
  <c r="AZ17" i="3"/>
  <c r="BA17" i="3" s="1"/>
  <c r="BT18" i="3"/>
  <c r="AZ20" i="3"/>
  <c r="AZ21" i="3"/>
  <c r="AZ22" i="3"/>
  <c r="AZ24" i="3"/>
  <c r="AY15" i="3"/>
  <c r="AY20" i="3"/>
  <c r="AY22" i="3"/>
  <c r="BT23" i="3"/>
  <c r="AY24" i="3"/>
  <c r="BT16" i="3"/>
  <c r="BA24" i="3" l="1"/>
  <c r="BT24" i="3" s="1"/>
  <c r="BA20" i="3"/>
  <c r="BA15" i="3"/>
  <c r="BT15" i="3" s="1"/>
  <c r="BA22" i="3"/>
  <c r="BT22" i="3" s="1"/>
  <c r="BA21" i="3"/>
  <c r="BT21" i="3" s="1"/>
  <c r="BA21" i="1"/>
  <c r="BT21" i="1" s="1"/>
  <c r="BA17" i="1"/>
  <c r="BT17" i="1" s="1"/>
  <c r="BT20" i="3"/>
  <c r="BA18" i="1"/>
  <c r="BT18" i="1" s="1"/>
  <c r="BA24" i="1"/>
  <c r="BT24" i="1" s="1"/>
  <c r="BA25" i="1"/>
  <c r="BT25" i="1" s="1"/>
  <c r="BA19" i="1"/>
  <c r="BT19" i="1" s="1"/>
  <c r="BT17" i="3"/>
  <c r="BT19" i="3"/>
  <c r="AZ7" i="10" l="1"/>
  <c r="AY7" i="10"/>
  <c r="AZ6" i="10"/>
  <c r="AY6" i="10"/>
  <c r="BA6" i="10" s="1"/>
  <c r="AZ5" i="10"/>
  <c r="AY5" i="10"/>
  <c r="AZ12" i="9"/>
  <c r="AY12" i="9"/>
  <c r="AZ11" i="9"/>
  <c r="AY11" i="9"/>
  <c r="AZ10" i="9"/>
  <c r="AY10" i="9"/>
  <c r="AZ9" i="9"/>
  <c r="AY9" i="9"/>
  <c r="AZ8" i="9"/>
  <c r="AY8" i="9"/>
  <c r="AZ7" i="9"/>
  <c r="AY7" i="9"/>
  <c r="AZ6" i="9"/>
  <c r="AY6" i="9"/>
  <c r="AZ5" i="9"/>
  <c r="AZ13" i="8"/>
  <c r="AY13" i="8"/>
  <c r="AZ12" i="8"/>
  <c r="AY12" i="8"/>
  <c r="AZ11" i="8"/>
  <c r="AY11" i="8"/>
  <c r="AZ10" i="8"/>
  <c r="AY10" i="8"/>
  <c r="AZ9" i="8"/>
  <c r="AY9" i="8"/>
  <c r="AZ8" i="8"/>
  <c r="AY8" i="8"/>
  <c r="AZ7" i="8"/>
  <c r="AY7" i="8"/>
  <c r="AZ6" i="8"/>
  <c r="AZ5" i="8"/>
  <c r="AY5" i="8"/>
  <c r="AZ15" i="7"/>
  <c r="AY15" i="7"/>
  <c r="AZ14" i="7"/>
  <c r="AY14" i="7"/>
  <c r="AZ13" i="7"/>
  <c r="AY13" i="7"/>
  <c r="AZ12" i="7"/>
  <c r="AY12" i="7"/>
  <c r="AZ11" i="7"/>
  <c r="AY11" i="7"/>
  <c r="AZ5" i="7"/>
  <c r="AY5" i="7"/>
  <c r="AZ12" i="6"/>
  <c r="AY12" i="6"/>
  <c r="AZ11" i="6"/>
  <c r="AY11" i="6"/>
  <c r="AZ10" i="6"/>
  <c r="AY10" i="6"/>
  <c r="AZ9" i="6"/>
  <c r="AY9" i="6"/>
  <c r="AZ8" i="6"/>
  <c r="AY8" i="6"/>
  <c r="AZ7" i="6"/>
  <c r="AY7" i="6"/>
  <c r="AZ6" i="6"/>
  <c r="AY6" i="6"/>
  <c r="AZ5" i="6"/>
  <c r="AY5" i="6"/>
  <c r="AZ15" i="5"/>
  <c r="AY15" i="5"/>
  <c r="AZ14" i="5"/>
  <c r="AY14" i="5"/>
  <c r="BA14" i="4"/>
  <c r="AZ13" i="4"/>
  <c r="AY13" i="4"/>
  <c r="AZ12" i="4"/>
  <c r="AY12" i="4"/>
  <c r="AZ11" i="4"/>
  <c r="AY11" i="4"/>
  <c r="AZ10" i="4"/>
  <c r="AY10" i="4"/>
  <c r="AZ9" i="4"/>
  <c r="AY9" i="4"/>
  <c r="AZ8" i="4"/>
  <c r="AY8" i="4"/>
  <c r="AZ7" i="4"/>
  <c r="AY7" i="4"/>
  <c r="AZ6" i="4"/>
  <c r="AY6" i="4"/>
  <c r="AZ5" i="4"/>
  <c r="AY5" i="4"/>
  <c r="AZ5" i="1"/>
  <c r="BT14" i="3"/>
  <c r="AZ13" i="3"/>
  <c r="AY13" i="3"/>
  <c r="AZ12" i="3"/>
  <c r="AY12" i="3"/>
  <c r="AZ11" i="3"/>
  <c r="AY11" i="3"/>
  <c r="AZ10" i="3"/>
  <c r="BA10" i="3" s="1"/>
  <c r="AZ9" i="3"/>
  <c r="AY9" i="3"/>
  <c r="AZ8" i="3"/>
  <c r="AY8" i="3"/>
  <c r="AZ7" i="3"/>
  <c r="AY7" i="3"/>
  <c r="AZ6" i="3"/>
  <c r="AY6" i="3"/>
  <c r="BA8" i="3" l="1"/>
  <c r="BA7" i="10"/>
  <c r="BA11" i="4"/>
  <c r="BT11" i="4" s="1"/>
  <c r="BA7" i="4"/>
  <c r="BT7" i="4" s="1"/>
  <c r="BA11" i="3"/>
  <c r="BT11" i="3" s="1"/>
  <c r="BA12" i="3"/>
  <c r="BT12" i="3" s="1"/>
  <c r="BA9" i="3"/>
  <c r="BT9" i="3" s="1"/>
  <c r="BA6" i="3"/>
  <c r="BT6" i="3" s="1"/>
  <c r="BA13" i="3"/>
  <c r="BT13" i="3" s="1"/>
  <c r="BA7" i="3"/>
  <c r="BT7" i="3" s="1"/>
  <c r="BA5" i="10"/>
  <c r="BT5" i="10" s="1"/>
  <c r="BA7" i="1"/>
  <c r="BT7" i="1" s="1"/>
  <c r="BA5" i="1"/>
  <c r="BT5" i="1" s="1"/>
  <c r="BA12" i="9"/>
  <c r="BT12" i="9" s="1"/>
  <c r="BA6" i="9"/>
  <c r="BT6" i="9" s="1"/>
  <c r="BA11" i="9"/>
  <c r="BA10" i="9"/>
  <c r="BA7" i="9"/>
  <c r="BA5" i="9"/>
  <c r="BT5" i="9" s="1"/>
  <c r="BA9" i="9"/>
  <c r="BT9" i="9" s="1"/>
  <c r="BA8" i="9"/>
  <c r="BT8" i="9" s="1"/>
  <c r="BA10" i="8"/>
  <c r="BT10" i="8" s="1"/>
  <c r="BA12" i="8"/>
  <c r="BT12" i="8" s="1"/>
  <c r="BA9" i="8"/>
  <c r="BT9" i="8" s="1"/>
  <c r="BA13" i="8"/>
  <c r="BT13" i="8" s="1"/>
  <c r="BA7" i="8"/>
  <c r="BA8" i="8"/>
  <c r="BT8" i="8" s="1"/>
  <c r="BA11" i="8"/>
  <c r="BT11" i="8" s="1"/>
  <c r="BA6" i="8"/>
  <c r="BT6" i="8" s="1"/>
  <c r="BA5" i="8"/>
  <c r="BT5" i="8" s="1"/>
  <c r="BA11" i="7"/>
  <c r="BT11" i="7" s="1"/>
  <c r="BA15" i="7"/>
  <c r="BT15" i="7" s="1"/>
  <c r="BA5" i="7"/>
  <c r="BA13" i="7"/>
  <c r="BT13" i="7" s="1"/>
  <c r="BA12" i="7"/>
  <c r="BT12" i="7" s="1"/>
  <c r="BA14" i="7"/>
  <c r="BA10" i="6"/>
  <c r="BA6" i="6"/>
  <c r="BT6" i="6" s="1"/>
  <c r="BA7" i="6"/>
  <c r="BA11" i="6"/>
  <c r="BA12" i="6"/>
  <c r="BT12" i="6" s="1"/>
  <c r="BA5" i="6"/>
  <c r="BT5" i="6" s="1"/>
  <c r="BA9" i="6"/>
  <c r="BT9" i="6" s="1"/>
  <c r="BA8" i="6"/>
  <c r="BA15" i="5"/>
  <c r="BA14" i="5"/>
  <c r="BT14" i="4"/>
  <c r="BA13" i="4"/>
  <c r="BT13" i="4" s="1"/>
  <c r="BA12" i="4"/>
  <c r="BT12" i="4" s="1"/>
  <c r="BA8" i="4"/>
  <c r="BT8" i="4" s="1"/>
  <c r="BA14" i="1"/>
  <c r="BT14" i="1" s="1"/>
  <c r="BA10" i="1"/>
  <c r="BT10" i="1" s="1"/>
  <c r="BA9" i="1"/>
  <c r="BT9" i="1" s="1"/>
  <c r="BA6" i="1"/>
  <c r="BT6" i="1" s="1"/>
  <c r="BA9" i="4"/>
  <c r="BT9" i="4" s="1"/>
  <c r="BA5" i="4"/>
  <c r="BT5" i="4" s="1"/>
  <c r="BA6" i="4"/>
  <c r="BT6" i="4" s="1"/>
  <c r="BA10" i="4"/>
  <c r="BT10" i="4" s="1"/>
  <c r="BA12" i="1"/>
  <c r="BA8" i="1"/>
  <c r="BA11" i="1"/>
  <c r="BA16" i="1"/>
  <c r="BT16" i="1" s="1"/>
  <c r="BA15" i="1"/>
  <c r="BT15" i="1" s="1"/>
  <c r="BT10" i="3"/>
  <c r="BA5" i="3"/>
  <c r="BT5" i="3" s="1"/>
  <c r="BT10" i="9" l="1"/>
  <c r="BT7" i="9"/>
  <c r="BT7" i="8"/>
  <c r="BT5" i="7"/>
  <c r="BT14" i="7"/>
  <c r="BT11" i="6"/>
  <c r="BT8" i="6"/>
  <c r="BT15" i="5"/>
  <c r="BT14" i="5"/>
  <c r="BT12" i="1"/>
  <c r="BT11" i="1"/>
  <c r="BT8" i="1"/>
  <c r="D19" i="11" l="1"/>
  <c r="G13" i="11" s="1"/>
  <c r="G17" i="11" l="1"/>
  <c r="K11" i="9" s="1"/>
  <c r="BB11" i="9" s="1"/>
  <c r="G18" i="11"/>
  <c r="G14" i="11"/>
  <c r="K7" i="6" s="1"/>
  <c r="BB7" i="6" s="1"/>
  <c r="G15" i="11"/>
  <c r="G11" i="11"/>
  <c r="G12" i="11"/>
  <c r="G16" i="11"/>
  <c r="K10" i="8" s="1"/>
  <c r="BB10" i="8" s="1"/>
  <c r="BU10" i="8" s="1"/>
  <c r="G10" i="11"/>
  <c r="BB23" i="3" s="1"/>
  <c r="BU23" i="3" s="1"/>
  <c r="K15" i="5"/>
  <c r="BB15" i="5" s="1"/>
  <c r="BU15" i="5" s="1"/>
  <c r="K14" i="5"/>
  <c r="BB14" i="5" s="1"/>
  <c r="K5" i="4" l="1"/>
  <c r="BB5" i="4" s="1"/>
  <c r="K7" i="4"/>
  <c r="K14" i="7"/>
  <c r="BB14" i="7" s="1"/>
  <c r="BU14" i="7" s="1"/>
  <c r="K12" i="7"/>
  <c r="BB12" i="7" s="1"/>
  <c r="BU12" i="7" s="1"/>
  <c r="K7" i="7"/>
  <c r="BB7" i="7" s="1"/>
  <c r="BU7" i="7" s="1"/>
  <c r="K8" i="7"/>
  <c r="BB8" i="7" s="1"/>
  <c r="BU8" i="7" s="1"/>
  <c r="K9" i="7"/>
  <c r="BB9" i="7" s="1"/>
  <c r="BU9" i="7" s="1"/>
  <c r="K10" i="7"/>
  <c r="BB10" i="7" s="1"/>
  <c r="BU10" i="7" s="1"/>
  <c r="K11" i="7"/>
  <c r="BB11" i="7" s="1"/>
  <c r="BU11" i="7" s="1"/>
  <c r="K6" i="7"/>
  <c r="BB6" i="7" s="1"/>
  <c r="BU6" i="7" s="1"/>
  <c r="K25" i="1"/>
  <c r="BB25" i="1" s="1"/>
  <c r="BU25" i="1" s="1"/>
  <c r="K13" i="1"/>
  <c r="K10" i="6"/>
  <c r="BB10" i="6" s="1"/>
  <c r="K9" i="8"/>
  <c r="BB9" i="8" s="1"/>
  <c r="BU9" i="8" s="1"/>
  <c r="K10" i="9"/>
  <c r="BB10" i="9" s="1"/>
  <c r="BU10" i="9" s="1"/>
  <c r="K5" i="9"/>
  <c r="BB5" i="9" s="1"/>
  <c r="BU5" i="9" s="1"/>
  <c r="K9" i="9"/>
  <c r="BB9" i="9" s="1"/>
  <c r="BU9" i="9" s="1"/>
  <c r="K6" i="9"/>
  <c r="BB6" i="9" s="1"/>
  <c r="BU6" i="9" s="1"/>
  <c r="K24" i="1"/>
  <c r="BB24" i="1" s="1"/>
  <c r="BU24" i="1" s="1"/>
  <c r="K8" i="9"/>
  <c r="BB8" i="9" s="1"/>
  <c r="BU8" i="9" s="1"/>
  <c r="K6" i="6"/>
  <c r="BB6" i="6" s="1"/>
  <c r="BU6" i="6" s="1"/>
  <c r="BB14" i="3"/>
  <c r="BU14" i="3" s="1"/>
  <c r="K6" i="10"/>
  <c r="BB6" i="10" s="1"/>
  <c r="K7" i="10"/>
  <c r="BB7" i="10" s="1"/>
  <c r="K5" i="10"/>
  <c r="BB5" i="10" s="1"/>
  <c r="K19" i="1"/>
  <c r="BB19" i="1" s="1"/>
  <c r="BU19" i="1" s="1"/>
  <c r="K7" i="9"/>
  <c r="BB7" i="9" s="1"/>
  <c r="BU7" i="9" s="1"/>
  <c r="K12" i="9"/>
  <c r="BB12" i="9" s="1"/>
  <c r="BU12" i="9" s="1"/>
  <c r="K8" i="8"/>
  <c r="BB8" i="8" s="1"/>
  <c r="BU8" i="8" s="1"/>
  <c r="K5" i="8"/>
  <c r="BB5" i="8" s="1"/>
  <c r="BU5" i="8" s="1"/>
  <c r="K12" i="6"/>
  <c r="BB12" i="6" s="1"/>
  <c r="BU12" i="6" s="1"/>
  <c r="K7" i="8"/>
  <c r="BB7" i="8" s="1"/>
  <c r="BU7" i="8" s="1"/>
  <c r="K8" i="4"/>
  <c r="BB8" i="4" s="1"/>
  <c r="BU8" i="4" s="1"/>
  <c r="K5" i="6"/>
  <c r="BB5" i="6" s="1"/>
  <c r="K6" i="8"/>
  <c r="BB6" i="8" s="1"/>
  <c r="BU6" i="8" s="1"/>
  <c r="BB18" i="3"/>
  <c r="BU18" i="3" s="1"/>
  <c r="K9" i="6"/>
  <c r="BB9" i="6" s="1"/>
  <c r="BU9" i="6" s="1"/>
  <c r="K11" i="6"/>
  <c r="BB11" i="6" s="1"/>
  <c r="BU11" i="6" s="1"/>
  <c r="K5" i="7"/>
  <c r="BB5" i="7" s="1"/>
  <c r="BU5" i="7" s="1"/>
  <c r="K13" i="8"/>
  <c r="BB13" i="8" s="1"/>
  <c r="BU13" i="8" s="1"/>
  <c r="K11" i="8"/>
  <c r="BB11" i="8" s="1"/>
  <c r="BU11" i="8" s="1"/>
  <c r="BB12" i="3"/>
  <c r="BU12" i="3" s="1"/>
  <c r="BB24" i="3"/>
  <c r="BU24" i="3" s="1"/>
  <c r="K8" i="6"/>
  <c r="BB8" i="6" s="1"/>
  <c r="BU8" i="6" s="1"/>
  <c r="K13" i="7"/>
  <c r="BB13" i="7" s="1"/>
  <c r="BU13" i="7" s="1"/>
  <c r="K12" i="8"/>
  <c r="BB12" i="8" s="1"/>
  <c r="BU12" i="8" s="1"/>
  <c r="K20" i="1"/>
  <c r="BB20" i="1" s="1"/>
  <c r="BU20" i="1" s="1"/>
  <c r="K23" i="1"/>
  <c r="BB23" i="1" s="1"/>
  <c r="BU23" i="1" s="1"/>
  <c r="K18" i="1"/>
  <c r="BB18" i="1" s="1"/>
  <c r="BU18" i="1" s="1"/>
  <c r="BB22" i="3"/>
  <c r="BU22" i="3" s="1"/>
  <c r="K11" i="1"/>
  <c r="BB11" i="1" s="1"/>
  <c r="BU11" i="1" s="1"/>
  <c r="K15" i="1"/>
  <c r="BB15" i="1" s="1"/>
  <c r="BU15" i="1" s="1"/>
  <c r="K9" i="1"/>
  <c r="BB9" i="1" s="1"/>
  <c r="K15" i="7"/>
  <c r="BB15" i="7" s="1"/>
  <c r="BU15" i="7" s="1"/>
  <c r="BB16" i="3"/>
  <c r="BU16" i="3" s="1"/>
  <c r="K8" i="1"/>
  <c r="BB8" i="1" s="1"/>
  <c r="BU8" i="1" s="1"/>
  <c r="K14" i="1"/>
  <c r="BB14" i="1" s="1"/>
  <c r="BU14" i="1" s="1"/>
  <c r="K21" i="1"/>
  <c r="BB21" i="1" s="1"/>
  <c r="BU21" i="1" s="1"/>
  <c r="K26" i="1"/>
  <c r="BB26" i="1" s="1"/>
  <c r="BU26" i="1" s="1"/>
  <c r="K16" i="1"/>
  <c r="BB16" i="1" s="1"/>
  <c r="BU16" i="1" s="1"/>
  <c r="K6" i="1"/>
  <c r="BB6" i="1" s="1"/>
  <c r="BU6" i="1" s="1"/>
  <c r="K10" i="1"/>
  <c r="BB10" i="1" s="1"/>
  <c r="BU10" i="1" s="1"/>
  <c r="K6" i="4"/>
  <c r="BB6" i="4" s="1"/>
  <c r="BU6" i="4" s="1"/>
  <c r="K12" i="1"/>
  <c r="BB12" i="1" s="1"/>
  <c r="BU12" i="1" s="1"/>
  <c r="K17" i="1"/>
  <c r="BB17" i="1" s="1"/>
  <c r="BU17" i="1" s="1"/>
  <c r="K7" i="1"/>
  <c r="BB7" i="1" s="1"/>
  <c r="BU7" i="1" s="1"/>
  <c r="K22" i="1"/>
  <c r="BB22" i="1" s="1"/>
  <c r="BU22" i="1" s="1"/>
  <c r="K5" i="1"/>
  <c r="BB5" i="1" s="1"/>
  <c r="BU5" i="1" s="1"/>
  <c r="K13" i="4"/>
  <c r="BB13" i="4" s="1"/>
  <c r="BU13" i="4" s="1"/>
  <c r="K12" i="4"/>
  <c r="BB12" i="4" s="1"/>
  <c r="BU12" i="4" s="1"/>
  <c r="K10" i="4"/>
  <c r="BB10" i="4" s="1"/>
  <c r="BU10" i="4" s="1"/>
  <c r="K11" i="4"/>
  <c r="BB11" i="4" s="1"/>
  <c r="BU11" i="4" s="1"/>
  <c r="K9" i="4"/>
  <c r="BB9" i="4" s="1"/>
  <c r="BU9" i="4" s="1"/>
  <c r="BB7" i="4"/>
  <c r="BU7" i="4" s="1"/>
  <c r="K14" i="4"/>
  <c r="BB14" i="4" s="1"/>
  <c r="BU14" i="4" s="1"/>
  <c r="BB5" i="3"/>
  <c r="BB13" i="3"/>
  <c r="BU13" i="3" s="1"/>
  <c r="BB17" i="3"/>
  <c r="BU17" i="3" s="1"/>
  <c r="BB10" i="3"/>
  <c r="BU10" i="3" s="1"/>
  <c r="BB19" i="3"/>
  <c r="BU19" i="3" s="1"/>
  <c r="BB21" i="3"/>
  <c r="BU21" i="3" s="1"/>
  <c r="BB15" i="3"/>
  <c r="BB20" i="3"/>
  <c r="BU20" i="3" s="1"/>
  <c r="BB8" i="3"/>
  <c r="BB16" i="5"/>
  <c r="F13" i="11" s="1"/>
  <c r="G19" i="11"/>
  <c r="BB7" i="3"/>
  <c r="BU7" i="3" s="1"/>
  <c r="BB6" i="3"/>
  <c r="BU6" i="3" s="1"/>
  <c r="BB11" i="3"/>
  <c r="BU11" i="3" s="1"/>
  <c r="BB9" i="3"/>
  <c r="BU9" i="3" s="1"/>
  <c r="BU5" i="4"/>
  <c r="BU14" i="5"/>
  <c r="BU16" i="5" s="1"/>
  <c r="I11" i="13" s="1"/>
  <c r="BU15" i="3" l="1"/>
  <c r="BB25" i="3"/>
  <c r="F10" i="11" s="1"/>
  <c r="BU13" i="9"/>
  <c r="I15" i="13" s="1"/>
  <c r="BU15" i="4"/>
  <c r="I10" i="13" s="1"/>
  <c r="BU5" i="6"/>
  <c r="BU13" i="6" s="1"/>
  <c r="I12" i="13" s="1"/>
  <c r="BB13" i="6"/>
  <c r="F14" i="11" s="1"/>
  <c r="BU14" i="8"/>
  <c r="I14" i="13" s="1"/>
  <c r="BU16" i="7"/>
  <c r="I13" i="13" s="1"/>
  <c r="BU27" i="1"/>
  <c r="I9" i="13" s="1"/>
  <c r="BB4" i="9"/>
  <c r="BB13" i="9"/>
  <c r="BB4" i="10"/>
  <c r="BU5" i="10"/>
  <c r="BU8" i="10" s="1"/>
  <c r="I16" i="13" s="1"/>
  <c r="BB8" i="10"/>
  <c r="F18" i="11" s="1"/>
  <c r="BB16" i="7"/>
  <c r="F15" i="11" s="1"/>
  <c r="BB4" i="8"/>
  <c r="BB14" i="8"/>
  <c r="BB4" i="6"/>
  <c r="BB4" i="7"/>
  <c r="BB27" i="1"/>
  <c r="F11" i="11" s="1"/>
  <c r="BB4" i="1"/>
  <c r="BB4" i="4"/>
  <c r="BB15" i="4"/>
  <c r="BB4" i="3"/>
  <c r="BU5" i="3"/>
  <c r="BU25" i="3" s="1"/>
  <c r="I8" i="13" s="1"/>
  <c r="BB13" i="5"/>
  <c r="I6" i="13" l="1"/>
  <c r="F17" i="11"/>
  <c r="F16" i="11"/>
  <c r="F12" i="11"/>
  <c r="F1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U4" authorId="0" shapeId="0" xr:uid="{00000000-0006-0000-03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U4" authorId="0" shapeId="0" xr:uid="{00000000-0006-0000-0400-000001000000}">
      <text>
        <r>
          <rPr>
            <b/>
            <sz val="9"/>
            <color rgb="FF000000"/>
            <rFont val="Tahoma"/>
            <family val="2"/>
          </rPr>
          <t>Mary Alexandra Martinez Bonilla:</t>
        </r>
        <r>
          <rPr>
            <sz val="9"/>
            <color rgb="FF000000"/>
            <rFont val="Tahoma"/>
            <family val="2"/>
          </rPr>
          <t xml:space="preserve">
</t>
        </r>
        <r>
          <rPr>
            <sz val="9"/>
            <color rgb="FF000000"/>
            <rFont val="Tahoma"/>
            <family val="2"/>
          </rPr>
          <t>FORMULADA POR LA OAP. NO TOCAR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U4" authorId="0" shapeId="0" xr:uid="{00000000-0006-0000-05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U13" authorId="0" shapeId="0" xr:uid="{00000000-0006-0000-06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U4" authorId="0" shapeId="0" xr:uid="{00000000-0006-0000-07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U4" authorId="0" shapeId="0" xr:uid="{00000000-0006-0000-08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U4" authorId="0" shapeId="0" xr:uid="{00000000-0006-0000-09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U4" authorId="0" shapeId="0" xr:uid="{00000000-0006-0000-0A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U4" authorId="0" shapeId="0" xr:uid="{00000000-0006-0000-0B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sharedStrings.xml><?xml version="1.0" encoding="utf-8"?>
<sst xmlns="http://schemas.openxmlformats.org/spreadsheetml/2006/main" count="2613" uniqueCount="1003">
  <si>
    <t xml:space="preserve">PROGRAMA DE TRANSPARENCIA Y ÉTICA PÚBLICA 
</t>
  </si>
  <si>
    <t>F-DE-1436
V.1</t>
  </si>
  <si>
    <t>Instrucciones de diligenciamiento
PTEP</t>
  </si>
  <si>
    <t>Componentes y subcomponentes</t>
  </si>
  <si>
    <t>Los componentes y los subcomponentes están definidos por la guia para la cntrucción del programa, puede contener  infinidad de actividades.</t>
  </si>
  <si>
    <t>No / numero</t>
  </si>
  <si>
    <r>
      <rPr>
        <sz val="11"/>
        <color theme="1"/>
        <rFont val="Calibri"/>
        <family val="2"/>
        <scheme val="minor"/>
      </rPr>
      <t>Todas las actividades debe contar con numeración, se determina a consideración. Eje:
Componente 4 subcomponente 4,3 actividad 4,3,1 o Componente 4 Subcomponente 3 actividad 1,1</t>
    </r>
  </si>
  <si>
    <t>Actividad</t>
  </si>
  <si>
    <t xml:space="preserve">Redactar y describir  las acciones a relizar en lenguaje claro, con periodicidad de ejecución y en infinitivo (Ej. Redactar, instalar, hacer, diligenciar, realizar, etc.)Eje:P ublicar en la página web los informes mensuales de  PQRSDF (Peticiones, Quejas, Reclamos, Sugerencias, Denuncias y Felicitaciones) y Solicitudes de Acceso a la Información.
</t>
  </si>
  <si>
    <t>Meta o producto</t>
  </si>
  <si>
    <t>Definir numericamente la cantidad que se logrará con la actividad.Eje: Once (11)  informes mensuales elaborados y publicados en la página web</t>
  </si>
  <si>
    <t xml:space="preserve">Responsable </t>
  </si>
  <si>
    <t>Definir la o las dependencias que son líderes repsonsables de ejecutar o desarrollar la actividad.</t>
  </si>
  <si>
    <t>Responsable Dependencia Apoyo</t>
  </si>
  <si>
    <t>Definir la o las dependencias que apoyan en ejecutar o desarrollar la actividad.</t>
  </si>
  <si>
    <t>Fecha de programación</t>
  </si>
  <si>
    <t>Definir las fechas en las cuales se desarrollará la actividad.</t>
  </si>
  <si>
    <t>Indicador</t>
  </si>
  <si>
    <t>Se debe determinar la medida cuantitativa de acuerdo con la meta de la actividad. Eje: Número de informes publicados/Numero de infomes programados para publicación.</t>
  </si>
  <si>
    <t>Recursos</t>
  </si>
  <si>
    <t>Identificar de manera general los recursos necesario para el desarrollo de la actividad.Eje:Humanos,Físicos,Tecnológicos, Financieros (Proyecto 7776 Fortalecimiento de la gestión institucional y la participación ciudadana en la Secretaría Distrital de Seguridad, Convivencia y Justicia en Bogotá́)</t>
  </si>
  <si>
    <t>Programación mensual</t>
  </si>
  <si>
    <t>Se debe identificar de manera mensual la programación y ejecución de las actividades, en coherencia con la descripción de la actividad, la meta / producto y la fecha de programación.</t>
  </si>
  <si>
    <t xml:space="preserve">Ponderación del Plan de Acción </t>
  </si>
  <si>
    <t>Es el valor de de ponderación de cada componente.</t>
  </si>
  <si>
    <t>Avance Anual</t>
  </si>
  <si>
    <t>Es el valor del avance de cada componente.</t>
  </si>
  <si>
    <t>Reporte (Primera Línea)</t>
  </si>
  <si>
    <t>La dependencia respondable líder de la actividad, debe realizar la descripción de los avances o gestiones realizadas en tonor al cumplimiento de la actividad, en el periodo del reporte, donde tambien se  debe mencionar los  productos o metas logradas, así como las evidencias de lo anterior mencionado. Eje:La Dirección de Seguridad realizó el Diálogo Ciudadano el pasado 24 de agosto de 2023,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</si>
  <si>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</si>
  <si>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obervaciones frente a los avances y/o gestiones reportadas en los reportes, así como las sugenrecias de mejora y/o alertas de cumplimiento.</t>
  </si>
  <si>
    <t>Componente</t>
  </si>
  <si>
    <t>Avance</t>
  </si>
  <si>
    <t>COMPONENTE 1. MECANISMOS PARA LA TRANSPARENCIA Y ACCESO A LA INFORMACIÓN</t>
  </si>
  <si>
    <t>COMPONENTE 2. RENDICIÓN DE CUENTAS</t>
  </si>
  <si>
    <t>COMPONENTE 3. MECANISMOS PARA MEJORAR LA ATENCIÓN AL CIUDADANO</t>
  </si>
  <si>
    <t>COMPONENTE 4. RACIONALIZACIÓN DE TRÁMITES</t>
  </si>
  <si>
    <t>COMPONENTE 5. APERTURA DE INFORMACIÓN Y DATOS ABIERTOS</t>
  </si>
  <si>
    <t>COMPONENTE 6. PARTICIPACIÓN E INNOVACIÓN EN LA GESTIÓN PÚBLICA</t>
  </si>
  <si>
    <t>COMPONENTE 7. PROMOCIÓN DE LA INTEGRIDAD Y LA ÉTICA PÚBLICA</t>
  </si>
  <si>
    <t>COMPONENTE 8. GESTIÓN DE RIESGOS DE CORRUPCIÓN - MAPAS DE RIESGO</t>
  </si>
  <si>
    <t>COMPONENTE 9. MEDIDAS DE DEBIDA DILIGENCIA Y PREVENCIÓN DE LAVADO DE ACTIVOS</t>
  </si>
  <si>
    <t>PROGRAMA DE TRANSPARENCIA Y ÉTICA PÚBLICA</t>
  </si>
  <si>
    <t>Objetivo</t>
  </si>
  <si>
    <t>Concentrar las  acciones o iniciativas institucionales identificadas para que se desarrollen en la vigencia( anual) con el fin de promover la transparencia, la ética, la integridad y la lucha contra la corrupción, desde el marco institucional con una perspectiva de corresponbilidad en la prevención, detección y sanción de actos asociados a la corrupción.</t>
  </si>
  <si>
    <t>Objetivos específicos</t>
  </si>
  <si>
    <t xml:space="preserve">
•Articular acciones concentradas para la sostenibilidad y el seguimiento de las políticas del Modelo Integrado de Planeación y Gestión.
•Apertura de información sobre contenidos definidos por demanda ciudadana.
• Implementación de acciones de rendición de cuentas permanente y focalizada.
•Implementación de control de riesgos de lavado de activos, financiación del terrorismo
y proliferación de armas.
• Información como habilitador de control social.
• Fortalecer la experiencias de las y los usuarios en materia de trámites.</t>
  </si>
  <si>
    <t>Total de actividades</t>
  </si>
  <si>
    <t>% de avance</t>
  </si>
  <si>
    <t>Ponderación</t>
  </si>
  <si>
    <t xml:space="preserve"> 1. MECANISMOS PARA LA TRANSPARENCIA Y ACCESO A LA INFORMACIÓN</t>
  </si>
  <si>
    <t>2. RENDICIÓN DE CUENTAS</t>
  </si>
  <si>
    <t>3. MECANISMOS PARA MEJORAR LA ATENCIÓN AL CIUDADANO</t>
  </si>
  <si>
    <t>4. RACIONALIZACIÓN DE TRÁMITES</t>
  </si>
  <si>
    <t>5. APERTURA DE INFORMACIÓN Y DATOS ABIERTOS</t>
  </si>
  <si>
    <t>6. PARTICIPACIÓN E INNOVACIÓN EN LA GESTIÓN PÚBLICA</t>
  </si>
  <si>
    <t>7. PROMOCIÓN DE LA INTEGRIDAD Y LA ÉTICA PÚBLICA</t>
  </si>
  <si>
    <t>8. GESTIÓN DE RIESGOS DE CORRUPCIÓN - MAPAS DE RIESGO</t>
  </si>
  <si>
    <t>9. MEDIDAS DE DEBIDA DILIGENCIA Y PREVENCIÓN DE LAVADO DE ACTIVOS</t>
  </si>
  <si>
    <t>CONTROL DE CAMBIOS</t>
  </si>
  <si>
    <t>Número de versión</t>
  </si>
  <si>
    <t xml:space="preserve">Fecha </t>
  </si>
  <si>
    <t>Descripción de cambios</t>
  </si>
  <si>
    <t>El Programa de Transparencia y Ética Pública, se aprueba en Comité Institucional de Gestión y Desempeño el 26 de enero de 2024.</t>
  </si>
  <si>
    <r>
      <rPr>
        <b/>
        <sz val="11"/>
        <color theme="1"/>
        <rFont val="Arial"/>
        <family val="2"/>
      </rPr>
      <t>Componente 1</t>
    </r>
    <r>
      <rPr>
        <sz val="11"/>
        <color theme="1"/>
        <rFont val="Arial"/>
        <family val="2"/>
      </rPr>
      <t xml:space="preserve">:  
Cambio de fecha de programación de las actividades 1.1.1, 1.1.6 y 1.5.1
Modificación descripción actividades 1.1.1 y 1.1.6.
Ajuste de la Meta o producto e indicador actividad 1.1.1,1.5.1
</t>
    </r>
    <r>
      <rPr>
        <b/>
        <sz val="11"/>
        <color theme="1"/>
        <rFont val="Arial"/>
        <family val="2"/>
      </rPr>
      <t>Componente 2</t>
    </r>
    <r>
      <rPr>
        <sz val="11"/>
        <color theme="1"/>
        <rFont val="Arial"/>
        <family val="2"/>
      </rPr>
      <t xml:space="preserve">:  
Cambio de fecha de programación de las actividades 2.1.1, 2.3.1, 2.2.3 (diálogo ciudadano Código de convivencia), 2.3.1, 2.5.2 (diálogo ciudadano Código de convivencia), 2.6.1 y 2.6.2
Modificación descripción actividad 2.1.3.
Modificación meta o producto actividades 2.5.1
Modificación actividad 2.6.3 
</t>
    </r>
    <r>
      <rPr>
        <b/>
        <sz val="11"/>
        <color theme="1"/>
        <rFont val="Arial"/>
        <family val="2"/>
      </rPr>
      <t>Componente 3</t>
    </r>
    <r>
      <rPr>
        <sz val="11"/>
        <color theme="1"/>
        <rFont val="Arial"/>
        <family val="2"/>
      </rPr>
      <t xml:space="preserve">:  
Cambio de fecha de programación de la actividad 3.1.2
</t>
    </r>
    <r>
      <rPr>
        <b/>
        <sz val="11"/>
        <color theme="1"/>
        <rFont val="Arial"/>
        <family val="2"/>
      </rPr>
      <t xml:space="preserve">Componente 8: 
</t>
    </r>
    <r>
      <rPr>
        <sz val="11"/>
        <color theme="1"/>
        <rFont val="Arial"/>
        <family val="2"/>
      </rPr>
      <t xml:space="preserve">Cambio de fecha de programación de la actividades  8.4.1 y 8.4.2
</t>
    </r>
    <r>
      <rPr>
        <b/>
        <sz val="11"/>
        <color theme="1"/>
        <rFont val="Arial"/>
        <family val="2"/>
      </rPr>
      <t>Componente 9</t>
    </r>
    <r>
      <rPr>
        <sz val="11"/>
        <color theme="1"/>
        <rFont val="Arial"/>
        <family val="2"/>
      </rPr>
      <t xml:space="preserve">: 
Cambio de fecha de programación de la actividad 9.3.1
</t>
    </r>
  </si>
  <si>
    <r>
      <rPr>
        <b/>
        <sz val="11"/>
        <color theme="1"/>
        <rFont val="Arial"/>
        <family val="2"/>
      </rPr>
      <t xml:space="preserve">Componente 1:  </t>
    </r>
    <r>
      <rPr>
        <sz val="11"/>
        <color theme="1"/>
        <rFont val="Arial"/>
        <family val="2"/>
      </rPr>
      <t xml:space="preserve">
Eliminación por unificación actividades "Publicar a partir de febrero, en la página web de la SDSCJ los informes mensuales de  PQRSDF (Peticiones, Quejas, Reclamos, Sugerencias, Denuncias y Felicitaciones) y Solicitudes de Acceso a la Información."
Cambio de fecha de programación de las actividades 1.1.4, 1.2.1, 1.2.2 y 1.3.4
Modificación descripción actividades 1.1.4,1.2.1 y 1.2.2
Ajuste en el verbo actividad 1.2.3 y 1.2.5
Modificación meta o producto actividad 1.1.4 y 1.3.4
Ajuste indicador actividad 1.1.4  y 1.2.5
</t>
    </r>
    <r>
      <rPr>
        <b/>
        <sz val="11"/>
        <color theme="1"/>
        <rFont val="Arial"/>
        <family val="2"/>
      </rPr>
      <t>Componente 2:</t>
    </r>
    <r>
      <rPr>
        <sz val="11"/>
        <color theme="1"/>
        <rFont val="Arial"/>
        <family val="2"/>
      </rPr>
      <t xml:space="preserve">  
Modificación descripción actividad 2.2.4
Modificación meta o producto actividad 2.2.4
Cambio de fecha de programación de las actividades 2.2.5, 2.5.4 y 2.6.2
Ajuste del indicador actividad 2.6.3
Inclusión actividad 2.2.6
</t>
    </r>
    <r>
      <rPr>
        <b/>
        <sz val="11"/>
        <color theme="1"/>
        <rFont val="Arial"/>
        <family val="2"/>
      </rPr>
      <t xml:space="preserve">Componente 3:  </t>
    </r>
    <r>
      <rPr>
        <sz val="11"/>
        <color theme="1"/>
        <rFont val="Arial"/>
        <family val="2"/>
      </rPr>
      <t xml:space="preserve">
Modificación descripción actividad 3.6.1
Modificación meta o producto actividad 3.6.1
Cambio de fecha de programación de las actividades 3.1.2 y 3.6.1
</t>
    </r>
    <r>
      <rPr>
        <b/>
        <sz val="11"/>
        <color theme="1"/>
        <rFont val="Arial"/>
        <family val="2"/>
      </rPr>
      <t xml:space="preserve">Componente 4: </t>
    </r>
    <r>
      <rPr>
        <sz val="11"/>
        <color theme="1"/>
        <rFont val="Arial"/>
        <family val="2"/>
      </rPr>
      <t xml:space="preserve"> 
Modificación descripción actividad 4.1.1
Modificación meta o producto actividad 4.1.1
Modificación indicador 4.1.1
</t>
    </r>
    <r>
      <rPr>
        <b/>
        <sz val="11"/>
        <color theme="1"/>
        <rFont val="Arial"/>
        <family val="2"/>
      </rPr>
      <t xml:space="preserve">Componente 5: </t>
    </r>
    <r>
      <rPr>
        <sz val="11"/>
        <color theme="1"/>
        <rFont val="Arial"/>
        <family val="2"/>
      </rPr>
      <t xml:space="preserve"> 
Ajuste fecha de programación en la actividad  5.2.2 de acuerdo con los días calendario del mes
</t>
    </r>
    <r>
      <rPr>
        <b/>
        <sz val="11"/>
        <color theme="1"/>
        <rFont val="Arial"/>
        <family val="2"/>
      </rPr>
      <t>Componente 6:</t>
    </r>
    <r>
      <rPr>
        <sz val="11"/>
        <color theme="1"/>
        <rFont val="Arial"/>
        <family val="2"/>
      </rPr>
      <t xml:space="preserve">
Ajuste vigencia señalada en la actividad 6.1.1
Inclusión actividades 6.1.2, 6.1.3, 6.1.4, 6.1.5 y 6.1.6
</t>
    </r>
    <r>
      <rPr>
        <b/>
        <sz val="11"/>
        <color theme="1"/>
        <rFont val="Arial"/>
        <family val="2"/>
      </rPr>
      <t>Componente 7:</t>
    </r>
    <r>
      <rPr>
        <sz val="11"/>
        <color theme="1"/>
        <rFont val="Arial"/>
        <family val="2"/>
      </rPr>
      <t xml:space="preserve">
Ajuste en el verbo de actividad 7.1.1
Ajuste indicador actividad 7.1.2
Ajuste fecha de programación en la actividad 7.1.2 y 7.2.1
</t>
    </r>
    <r>
      <rPr>
        <b/>
        <sz val="11"/>
        <color theme="1"/>
        <rFont val="Arial"/>
        <family val="2"/>
      </rPr>
      <t xml:space="preserve">Componente 8: </t>
    </r>
    <r>
      <rPr>
        <sz val="11"/>
        <color theme="1"/>
        <rFont val="Arial"/>
        <family val="2"/>
      </rPr>
      <t xml:space="preserve">
Inclusión indicador actividad 8.3.2
Cambio de fecha de programación de las actividades 8.4.3
</t>
    </r>
    <r>
      <rPr>
        <b/>
        <sz val="11"/>
        <color theme="1"/>
        <rFont val="Arial"/>
        <family val="2"/>
      </rPr>
      <t xml:space="preserve">Componente 9: </t>
    </r>
    <r>
      <rPr>
        <sz val="11"/>
        <color theme="1"/>
        <rFont val="Arial"/>
        <family val="2"/>
      </rPr>
      <t xml:space="preserve">
Ajuste en el verbo actividad 9.2.1
</t>
    </r>
  </si>
  <si>
    <t>CONSOLIDADO POR: OFICINA ASESORA DE PLANEACIÓN</t>
  </si>
  <si>
    <t>Enero</t>
  </si>
  <si>
    <t>Febrero</t>
  </si>
  <si>
    <t>Marzo</t>
  </si>
  <si>
    <t>Abril</t>
  </si>
  <si>
    <t>Mayo</t>
  </si>
  <si>
    <t>Junio</t>
  </si>
  <si>
    <t>Julio</t>
  </si>
  <si>
    <t>Agosto</t>
  </si>
  <si>
    <t>Septiembre</t>
  </si>
  <si>
    <t xml:space="preserve">Octubre </t>
  </si>
  <si>
    <t xml:space="preserve">Noviembre </t>
  </si>
  <si>
    <t xml:space="preserve">Diciembre </t>
  </si>
  <si>
    <t>ENERO 2025</t>
  </si>
  <si>
    <t xml:space="preserve">TOTAL </t>
  </si>
  <si>
    <t xml:space="preserve">Avance Anual </t>
  </si>
  <si>
    <t>SEGUIMIENTO REPORTE DE AVANCES BIMESTRALES (DESCRIBA LOS AVANCES GESTIONADOS A LA FECHA Y QUE SE ENCUENTRE SOPORTADA EN EVIDENCIAS)</t>
  </si>
  <si>
    <t>SEGUIMIENTO OFICINA DE CONTROL INTERNO</t>
  </si>
  <si>
    <t>CORTE 29 DE FEBRERO
REPORTE 05 DE MARZO</t>
  </si>
  <si>
    <t>CORTE 30 DE ABRIL
REPORTE 4 DE MAYO</t>
  </si>
  <si>
    <t>CORTE 30 DE  JUNIO
REPORTE 4 DE JULIO</t>
  </si>
  <si>
    <t>CORTE 31 AGOSTO
REPORTE 5 DE SEPTIEMBRE</t>
  </si>
  <si>
    <t>CORTE 31 DE OCTUBRE
REPORTE 4 DE NOVIEMBRE</t>
  </si>
  <si>
    <t>CORTE 31 DE DICIEMBRE
REPORTE 6 DE ENERO DE 2024</t>
  </si>
  <si>
    <t xml:space="preserve">1ER SEGUIMIENTO
OFICINA DE CONTROL INTERNO </t>
  </si>
  <si>
    <t>OPORTUNIDAD EN LA FECHA PROGRAMADA
1ER SEGUIMIENTO</t>
  </si>
  <si>
    <t xml:space="preserve">2 SEGUIMIENTO
OFICINA DE CONTROL INTERNO </t>
  </si>
  <si>
    <t xml:space="preserve">3 SEGUIMIENTO
OFICINA DE CONTROL INTERNO </t>
  </si>
  <si>
    <t xml:space="preserve">Evaluación OCI </t>
  </si>
  <si>
    <t>Subcomponente</t>
  </si>
  <si>
    <t>No</t>
  </si>
  <si>
    <t xml:space="preserve">Dependencia Responsable </t>
  </si>
  <si>
    <t>Dependencia de Apoyo</t>
  </si>
  <si>
    <t>Prog</t>
  </si>
  <si>
    <t>Eject</t>
  </si>
  <si>
    <t>%Ejec</t>
  </si>
  <si>
    <t>DEPENDENCIA LÍDER</t>
  </si>
  <si>
    <t>OFICINA ASESORA DE PLANEACIÓN - OAP</t>
  </si>
  <si>
    <t xml:space="preserve"> Ejecutado </t>
  </si>
  <si>
    <t xml:space="preserve"> Avance Anual
(ponderación)</t>
  </si>
  <si>
    <t>1. Lineamientos de transparencia activa</t>
  </si>
  <si>
    <t>1.1.1</t>
  </si>
  <si>
    <t>Una (1) socialización del esquema de publicaciones realizada.
Una (1) socialización del Menú Participa</t>
  </si>
  <si>
    <t>Oficina Asesora de Comunicaciones
Oficina Asesora de Planeación</t>
  </si>
  <si>
    <t>Todas las dependencias</t>
  </si>
  <si>
    <t>Recurso Humano
Recurso tecnológico</t>
  </si>
  <si>
    <t>Dos  (2) socializaciones realizadas</t>
  </si>
  <si>
    <t>30/04/2024
30/05/2024</t>
  </si>
  <si>
    <t>No se adjunta soporte, sin embargo, la actividad se encuentra programada para el mes de marzo, por lo que será objeto de seguimiento en el mes de mayo.</t>
  </si>
  <si>
    <t xml:space="preserve">Se socializo el esquema de publicaciones del Botón de Transparencia y Acceso a la Información pública de la Entidad de acuerdo con la Resolución 0066 del 7 de febrero de 2022, en la intranet de la entidad, y por correo masivo. </t>
  </si>
  <si>
    <t>Se evidencio la publicación de la socialización de Esquema de publicaciones del Botón de Transparencia y Acceso a la Información Pública en la página WEB de entidad y correo masivo. Se cargaron los soportes de su realización.</t>
  </si>
  <si>
    <t xml:space="preserve">Se socializaron los lineamientos del menú Participa a través de la intranet de la entidad, instagram, pagina web y correo masivo. </t>
  </si>
  <si>
    <t>La actividad se cumplio al 100%  en el tercer bimestre.</t>
  </si>
  <si>
    <r>
      <rPr>
        <b/>
        <sz val="10"/>
        <rFont val="Arial"/>
        <family val="2"/>
      </rPr>
      <t>Seguimiento OCI 10-05-2024:</t>
    </r>
    <r>
      <rPr>
        <sz val="10"/>
        <rFont val="Arial"/>
        <family val="2"/>
      </rPr>
      <t xml:space="preserve">
A través de los soportes allegados por la segunda línea de defensa, se evidenció que, el 30 de abril de presente, las dependencias responsables dieron cumplimiento a la actividad y meta programada, a través de la socialización del documento </t>
    </r>
    <r>
      <rPr>
        <b/>
        <i/>
        <sz val="10"/>
        <rFont val="Arial"/>
        <family val="2"/>
      </rPr>
      <t>"Esquema de publicación adoptado mediante la resolución 0066 del 7 de febrero de 2022"</t>
    </r>
    <r>
      <rPr>
        <sz val="10"/>
        <rFont val="Arial"/>
        <family val="2"/>
      </rPr>
      <t xml:space="preserve"> en el Botón de Transparencia y Acceso a la Información pública de la Entidad.
</t>
    </r>
    <r>
      <rPr>
        <b/>
        <sz val="10"/>
        <rFont val="Arial"/>
        <family val="2"/>
      </rPr>
      <t xml:space="preserve">Link:
https://scj.gov.co/es/transparencia/instrumentos-gestion-informacion-publica/esquema-publicacion/esquema-publicaci%C3%B3n
</t>
    </r>
    <r>
      <rPr>
        <sz val="10"/>
        <rFont val="Arial"/>
        <family val="2"/>
      </rPr>
      <t xml:space="preserve">
Por lo anterior, esta Oficina evidencia que, para el periodo objeto de seguimiento, la actividad se cumplió frente a la meta y dentro del tiempo establecido; y continua en ejecución.</t>
    </r>
  </si>
  <si>
    <t>Cumple</t>
  </si>
  <si>
    <t>N/A</t>
  </si>
  <si>
    <t>1.1.2</t>
  </si>
  <si>
    <t>Actualizar  información sobre evaluación de desempeño en el botón de Transparencia y acceso a la información pública.</t>
  </si>
  <si>
    <t>Un (1) informe de los resultados de la evaluación del desempeño laboral de la vigencia anterior publicado.</t>
  </si>
  <si>
    <t>Dirección de Gestión Humana</t>
  </si>
  <si>
    <t>Un (1) informes de evaluación publicado</t>
  </si>
  <si>
    <t>Actividades no está programada para el periodo de seguimiento</t>
  </si>
  <si>
    <t>La actividad no está programada para el periodo de seguimiento</t>
  </si>
  <si>
    <r>
      <rPr>
        <b/>
        <sz val="10"/>
        <rFont val="Arial"/>
        <family val="2"/>
      </rPr>
      <t xml:space="preserve">Seguimiento OCI 10-05-2024: </t>
    </r>
    <r>
      <rPr>
        <sz val="10"/>
        <rFont val="Arial"/>
        <family val="2"/>
      </rPr>
      <t xml:space="preserve">
La actividad se programó para el mes de Julio de 2024.</t>
    </r>
  </si>
  <si>
    <t>1.1.3</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</si>
  <si>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</si>
  <si>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</si>
  <si>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de publicaciones realizadas/Número de publicaciones programadas)*100</t>
  </si>
  <si>
    <t>30/06/2024
31/12/2024</t>
  </si>
  <si>
    <t>Para este periodo no se tiene programado acciones relacionadas con la ejecución de la actividad.</t>
  </si>
  <si>
    <r>
      <rPr>
        <b/>
        <sz val="10"/>
        <rFont val="Arial"/>
        <family val="2"/>
      </rPr>
      <t xml:space="preserve">Seguimiento OCI 10-05-2024: </t>
    </r>
    <r>
      <rPr>
        <sz val="10"/>
        <rFont val="Arial"/>
        <family val="2"/>
      </rPr>
      <t xml:space="preserve">
La actividad tiene como fechas programadas de las publicaciones, los meses de Junio y Diciembre de 2024.</t>
    </r>
  </si>
  <si>
    <t>1.1.4</t>
  </si>
  <si>
    <t>Publicación actos administrativos de todos los nombramientos efectuados en la entidad</t>
  </si>
  <si>
    <t>(Número de actos administrativos  publicados /Total actos administrativos emitidos)*100</t>
  </si>
  <si>
    <t>31/03/2024
30/06/2024
30/09/2024
31/12/2024</t>
  </si>
  <si>
    <t>Para este periodo se publcaron en el boton de transparencia los actos administrativos de  nombramientos efectuados.</t>
  </si>
  <si>
    <t xml:space="preserve">La OAP evidencia publicación en el sitio WEB de la entidad https://scj.gov.co/es/transparencia/normativa/normativa-aplicable 
En el mes de marzo se realizaron un total de 16 publicaciones.
En el mes de abril se realizaron un total de 16 publicaciones.
</t>
  </si>
  <si>
    <t xml:space="preserve">La OAP evidencia publicación en el sitio WEB de la entidad https://scj.gov.co/es/transparencia/normativa/normativa-aplicable 
En el mes de junio se realizaron un total de 32 publicaciones.
</t>
  </si>
  <si>
    <t>La OAP evidencia publicación en el sitio WEB de la entidad https://scj.gov.co/es/transparencia/normativa/normativa-aplicable 
En el mes de julio se realizaron un total de 7 publicaciones.
En el mes de agosto se realizaron un total de 47 publicaciones.
La actividad para este corte lleva un 75% de ejecución de acuerdo con lo porgramado.</t>
  </si>
  <si>
    <r>
      <rPr>
        <b/>
        <sz val="10"/>
        <rFont val="Arial"/>
        <family val="2"/>
      </rPr>
      <t xml:space="preserve">Seguimiento OCI 10-05-2024: </t>
    </r>
    <r>
      <rPr>
        <sz val="10"/>
        <rFont val="Arial"/>
        <family val="2"/>
      </rPr>
      <t xml:space="preserve">
La actividad se programó para el mes de Diciembre de 2024. No obstante se sugiere a la primera y segunda línea de defensa revisar la descripción de la actividad, toda vez, que en la misma se define </t>
    </r>
    <r>
      <rPr>
        <b/>
        <i/>
        <sz val="10"/>
        <rFont val="Arial"/>
        <family val="2"/>
      </rPr>
      <t>"</t>
    </r>
    <r>
      <rPr>
        <i/>
        <sz val="10"/>
        <rFont val="Arial"/>
        <family val="2"/>
      </rPr>
      <t xml:space="preserve">Reportar y publicar en la página web de la SDSCJ </t>
    </r>
    <r>
      <rPr>
        <b/>
        <i/>
        <sz val="10"/>
        <rFont val="Arial"/>
        <family val="2"/>
      </rPr>
      <t>mensualmente(...)"</t>
    </r>
  </si>
  <si>
    <t>1.1.5</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</si>
  <si>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</si>
  <si>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</si>
  <si>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 xml:space="preserve">Oficina Asesora de Planeación
</t>
  </si>
  <si>
    <t xml:space="preserve">Dirección de Tecnología y Acceso a la Información </t>
  </si>
  <si>
    <t>30/05/2024
30/06/2024</t>
  </si>
  <si>
    <t>Se realizaron socializaciones del menú PARTICIPA y botón  Transparencia y Acceso a la Información pública, dirigida a servidores, colaboradores y ciudadanía,  a través de mailing, banner web, banner intranet y redes.</t>
  </si>
  <si>
    <t>Se evidencia cumplimiento de la actividad a través de los soportes cargados de la socialización  realizadas en los meses de mayo  para caso de el menú Participa y en el mes de junio del botón de transparencia a través de mailing, banner web, banner intranet y redes. Lo anterior, tambien fue evidenciado con la observación directa en los medios de publicación indicados. De esta manera la evidencia se cumplió al 100%</t>
  </si>
  <si>
    <r>
      <rPr>
        <b/>
        <sz val="10"/>
        <rFont val="Arial"/>
        <family val="2"/>
      </rPr>
      <t xml:space="preserve">Seguimiento OCI 10-05-2024: </t>
    </r>
    <r>
      <rPr>
        <sz val="10"/>
        <rFont val="Arial"/>
        <family val="2"/>
      </rPr>
      <t xml:space="preserve">
La actividad tiene como fechas programadas de las socializaciones, los meses de Mayo y Junio de 2024.
Validar que la actividad definida para este componente, esté redactada en verbo infinitivo.</t>
    </r>
  </si>
  <si>
    <t>1.1.6</t>
  </si>
  <si>
    <t>Realizar la actualización y simplificación de las preguntas frecuentes de cara al ciudadano, mediante la aplicación de la estrategia de lenguaje claro.</t>
  </si>
  <si>
    <t>Una (1) actualización de preguntas frecuentes realizada</t>
  </si>
  <si>
    <t>Subsecretaría de Gestión Institucional (Atención al Ciudadano)</t>
  </si>
  <si>
    <t>Una (1) actualización realizada</t>
  </si>
  <si>
    <t>Actividades no está programada para el presente periodo de seguimiento</t>
  </si>
  <si>
    <t>2.Lineamientos de transparencia pasiva</t>
  </si>
  <si>
    <t>1.2.1</t>
  </si>
  <si>
    <t>Realizar seguimiento mensual a partir del mes de febrero, de la gestión de las solicitudes de Acceso a la información ingresadas a la entidad.</t>
  </si>
  <si>
    <t>Once (11)  informes mensuales elaborados y publicados en la página web</t>
  </si>
  <si>
    <t>(Número de informes publicados /Total informes programados)*100</t>
  </si>
  <si>
    <t>Del
29/02/2024 
al 
31/12/2024</t>
  </si>
  <si>
    <t>Durante el periodo de seguimiento se realizaron los informes de solicitudes de acceso a la información correspondientes a las peticiones de los meses de febrero y marzo de 2024.</t>
  </si>
  <si>
    <t>Se observa evidencia de la realización de los informes de solicitudes de acceso a la información correspondientes a las peticiones de enero, febrero y marzo.</t>
  </si>
  <si>
    <t>Durante el periodo de seguimiento se realizaron los informes de solicitudes de acceso a la información correspondientes a las peticiones de los meses de abril y mayo de 2024. Los  cuales se encuentran publicados en la página web de la entidad: 
https://scj.gov.co/es/transparencia/planeacion-presupuesto-ingresos/informe-pqrs</t>
  </si>
  <si>
    <t>Durante el periodo de seguimiento se realizaron los informes de solicitudes de acceso a la información correspondientes a las peticiones de los meses de junio y Julio de 2024. Los  cuales se encuentran publicados en la página web de la entidad: 
https://scj.gov.co/es/transparencia/planeacion-presupuesto-ingresos/informe-pqrs</t>
  </si>
  <si>
    <r>
      <rPr>
        <b/>
        <sz val="10"/>
        <rFont val="Arial"/>
        <family val="2"/>
      </rPr>
      <t>Seguimiento OCI 10-05-2024:</t>
    </r>
    <r>
      <rPr>
        <sz val="10"/>
        <rFont val="Arial"/>
        <family val="2"/>
      </rPr>
      <t xml:space="preserve">
La Oficina de Control Interno evidenció a través de la página web de la SDSCJ, la realización y publicación del Informe, a saber:
</t>
    </r>
    <r>
      <rPr>
        <b/>
        <sz val="10"/>
        <rFont val="Arial"/>
        <family val="2"/>
      </rPr>
      <t xml:space="preserve">- Informe mensual de Solicitudes de Acceso a la Información - Enero 2024: </t>
    </r>
    <r>
      <rPr>
        <sz val="10"/>
        <rFont val="Arial"/>
        <family val="2"/>
      </rPr>
      <t xml:space="preserve">Publicado el 27 de febrero de 2024.
</t>
    </r>
    <r>
      <rPr>
        <b/>
        <sz val="10"/>
        <rFont val="Arial"/>
        <family val="2"/>
      </rPr>
      <t>- Informe mensual de Solicitudes de Acceso a la Información - Febrero 2024:</t>
    </r>
    <r>
      <rPr>
        <sz val="10"/>
        <rFont val="Arial"/>
        <family val="2"/>
      </rPr>
      <t xml:space="preserve"> Publicado el 26 de marzo de 2024.
</t>
    </r>
    <r>
      <rPr>
        <b/>
        <sz val="10"/>
        <rFont val="Arial"/>
        <family val="2"/>
      </rPr>
      <t>- Informe mensual de Solicitudes de Acceso a la Información - Marzo 2024:</t>
    </r>
    <r>
      <rPr>
        <sz val="10"/>
        <rFont val="Arial"/>
        <family val="2"/>
      </rPr>
      <t xml:space="preserve"> Publicado el 29 de abril de 2024.
Por lo anterior, esta Oficina evidencia que, para el periodo objeto de seguimiento, la actividad se cumplió frente a la meta y dentro del tiempo establecido; y continua en ejecución. Sin embargo, se recomienda validar la pertinencia de la actividad dado que es igual a la número 1.15  o unificar la acción en una sola actividad.</t>
    </r>
  </si>
  <si>
    <t>1.2.2</t>
  </si>
  <si>
    <t>Realizar seguimiento mensual a partir del mes de febrero, de la gestión de las PQRSDF (Peticiones, Quejas, Reclamos, Sugerencias, Denuncias y Felicitaciones) ingresadas a la entidad.</t>
  </si>
  <si>
    <t>Durante el periodo de seguimiento se realizaron los informes de PQRSDF, correspondientes a las peticiones de los meses de febrero y marzo de 2024.</t>
  </si>
  <si>
    <t>Se observa evidencia de la realización de los informes de PQRSDF  de enero, febrero y marzo.</t>
  </si>
  <si>
    <t>Durante el periodo de seguimiento se realizaron los informes de PQRSDF, correspondientes a las peticiones de los meses de abril y mayo de 2024. Los  cuales se encuentran publicados en la página web de la entidad: 
https://scj.gov.co/es/transparencia/planeacion-presupuesto-ingresos/informe-pqrs</t>
  </si>
  <si>
    <t xml:space="preserve">Se evidencia cumplimiento de la actividad mediante la realización de los informes de PQRSDF de los meses de abril (publicado el : 31-Mayo-24) y mayo (publicado el 28-Jun-24). Lo anterior teniendo en cuenta que los informes se realizan mes vencido. 
</t>
  </si>
  <si>
    <t>Durante el periodo de seguimiento se realizaron los informes de PQRSDF, correspondientes a las peticiones de los meses de junio y julio de 2024. Los  cuales se encuentran publicados en la página web de la entidad: 
https://scj.gov.co/es/transparencia/planeacion-presupuesto-ingresos/informe-pqrs</t>
  </si>
  <si>
    <t>La OAP evidencia cumplimiento de la actividad mediante la elaboración y publicación https://scj.gov.co/es/transparencia/planeacion-presupuesto-ingresos/informe-pqrs  de:
- IInforme mensual de gestión de PQRSDF junio 2024 publicado el 30 de julio de 2024.  https://scj.gov.co/sites/default/files/instrumentos_gestion_informacion/Informe%20gesti%C3%B3n%20de%20%20pqrsdf.pdf
- Informe mensual de gestión de PQRSDF julio 2024 publicado el 29 de agosto. https://scj.gov.co/sites/default/files/instrumentos_gestion_informacion/Informe%20gesti%C3%B3n%20de%20%20pqrsdf%20%20julio%202024.pdf
Adicionalmente, se observa en la carpeta cargada a sharepoint correos de la gestión realizada internamente para la publicación de los informes y PDF con los informes de junio y julio
De esta manera la actividad cuenta con un nivel de cumplimiento del 64%.</t>
  </si>
  <si>
    <r>
      <rPr>
        <b/>
        <sz val="10"/>
        <rFont val="Arial"/>
        <family val="2"/>
      </rPr>
      <t>Seguimiento OCI 10-05-2024:</t>
    </r>
    <r>
      <rPr>
        <sz val="10"/>
        <rFont val="Arial"/>
        <family val="2"/>
      </rPr>
      <t xml:space="preserve">
La Oficina de Control Interno evidenció a través de la página web de la SDSCJ, la realización y publicación del Informe, a saber:
</t>
    </r>
    <r>
      <rPr>
        <b/>
        <sz val="10"/>
        <rFont val="Arial"/>
        <family val="2"/>
      </rPr>
      <t xml:space="preserve">- Informe mensual de PQRSDF - Enero 2024: </t>
    </r>
    <r>
      <rPr>
        <sz val="10"/>
        <rFont val="Arial"/>
        <family val="2"/>
      </rPr>
      <t>Publicado el 29 de febrero de 2024.</t>
    </r>
    <r>
      <rPr>
        <b/>
        <sz val="10"/>
        <rFont val="Arial"/>
        <family val="2"/>
      </rPr>
      <t xml:space="preserve">
- Informe mensual de PQRSDF - Febrero 2024: </t>
    </r>
    <r>
      <rPr>
        <sz val="10"/>
        <rFont val="Arial"/>
        <family val="2"/>
      </rPr>
      <t>Publicado el 27 de marzo de 2024.</t>
    </r>
    <r>
      <rPr>
        <b/>
        <sz val="10"/>
        <rFont val="Arial"/>
        <family val="2"/>
      </rPr>
      <t xml:space="preserve">
- Informe mensual de PQRSDF - Marzo 2024:</t>
    </r>
    <r>
      <rPr>
        <sz val="10"/>
        <rFont val="Arial"/>
        <family val="2"/>
      </rPr>
      <t xml:space="preserve"> Publicado el 30 de abril de 2024.
Por lo anterior, esta Oficina evidencia que, para el periodo objeto de seguimiento, la actividad se cumplió frente a la meta y dentro del tiempo establecido; y continua en ejecución. Por lo anterior, esta Oficina evidencia que, para el periodo objeto de seguimiento, la actividad se cumplió frente a la meta y dentro del tiempo establecido; y continua en ejecución. Sin embargo, se recomienda validar la pertinencia de la actividad dado que es igual a la número 1.15 o unificar la acción en una sola actividad.</t>
    </r>
  </si>
  <si>
    <t>1.2.3</t>
  </si>
  <si>
    <t>Elaborar informes de la medición a la calidad de las respuestas a las PQRSDF ciudadanas emitidas por la SDSCJ.</t>
  </si>
  <si>
    <t>Tres (3) Informes de la medición a la calidad de las respuestas  a las PQRSDF ciudadanas emitidas por la SDSCJ.</t>
  </si>
  <si>
    <t xml:space="preserve">30/04/2024
31/07/2024
31/10/2024
</t>
  </si>
  <si>
    <t>Durante el periodo de seguimiento se realizó el informe del primer trimestre 2024 de la medición a la calidad de las respuestas  a las PQRSDF ciudadanas emitidas por la SDSCJ.
https://scj.gov.co/sites/default/files/documentos/Informe%20Evaluaci%C3%B3n%20Calidad%20de%20las%20Respuestas%20I%20Trimestre%202024.pdf</t>
  </si>
  <si>
    <t>Se observa evidencia de la realización del informe del primer trimestre 2024 de la medición a la calidad de las respuestas  a las PQRSDF.</t>
  </si>
  <si>
    <t>Durante el periodo de seguimiento se realizó el informe del segundo trimestre 2024 de la medición a la calidad de las respuestas  a las PQRSDF ciudadanas emitidas por la SDSCJ. https://scj.gov.co/es/transparencia/obligacion-reporte-informacion/estudios-investigaciones.</t>
  </si>
  <si>
    <t>La OAP evidencia publicación en el sitio web de la entidad en el  espacio https://scj.gov.co/es/transparencia/obligacion-reporte-informacion/estudios-investigaciones
el documeto de Evaluación de las respuestas a PQRSDF segundo Trimestre 2024 fue publicado el 29 de julio y  está disponible en  https://scj.gov.co/sites/default/files/documentos/Informe%20Evaluaci%C3%B3n%20Calidad%20de%20las%20Respuestas%20II%20Trimestre%202024.pdf
Adicionalmente, se observa en la carpeta cargada a sharepoint correos de la gestión realizada internamente para la publicación del  informe y PDF con los informe Calidad de las Respuestas II Trimestre 2024. 
Logrando el 67% de avance en la ejecución de la actividad.</t>
  </si>
  <si>
    <r>
      <rPr>
        <b/>
        <sz val="10"/>
        <rFont val="Arial"/>
        <family val="2"/>
      </rPr>
      <t>Seguimiento OCI 10-05-2024:</t>
    </r>
    <r>
      <rPr>
        <sz val="10"/>
        <rFont val="Arial"/>
        <family val="2"/>
      </rPr>
      <t xml:space="preserve">
La Oficina de Control Interno evidenció a través de la página web de la SDSCJ que, el 29 de abril del presente se realizó publicación del </t>
    </r>
    <r>
      <rPr>
        <b/>
        <i/>
        <sz val="10"/>
        <rFont val="Arial"/>
        <family val="2"/>
      </rPr>
      <t>Informe Evaluación de las respuestas a PQRSDF</t>
    </r>
    <r>
      <rPr>
        <sz val="10"/>
        <rFont val="Arial"/>
        <family val="2"/>
      </rPr>
      <t xml:space="preserve"> correspondiente al </t>
    </r>
    <r>
      <rPr>
        <b/>
        <i/>
        <sz val="10"/>
        <rFont val="Arial"/>
        <family val="2"/>
      </rPr>
      <t>primer Trimestre 2024</t>
    </r>
    <r>
      <rPr>
        <sz val="10"/>
        <rFont val="Arial"/>
        <family val="2"/>
      </rPr>
      <t>.
Por lo anterior, esta Oficina evidencia que, para el periodo objeto de seguimiento, la actividad se cumplió frente a la meta y dentro del tiempo establecido; y continua en ejecución.
Validar que la actividad definida para este componente, esté redactada en verbo infinitivo.</t>
    </r>
  </si>
  <si>
    <t>1.2.4</t>
  </si>
  <si>
    <t>Socializar cuatrimestralmente el instructivo de supervisión de contratos, resaltando el deber de la publicación de la información contractual en el SECOP II, para dar cumplimiento a la Ley 1712 de 2014.</t>
  </si>
  <si>
    <t>Un (1) memorando cuatrimestral</t>
  </si>
  <si>
    <t>Dirección Jurídica y Contractual</t>
  </si>
  <si>
    <t>(Número de memorandos radicados/Número de memorados programados para radicar)*100</t>
  </si>
  <si>
    <t>30/04/2024
31/07/2024
30/11/2024</t>
  </si>
  <si>
    <t xml:space="preserve">                                                                            </t>
  </si>
  <si>
    <t>Memorando 3-2024-14908 enviado a la supervsion socializando el instructivo de supervision y manual de contratatos</t>
  </si>
  <si>
    <t>Se evidencia remisión de memorando con asunto "Socialización del Manual de Contratación, Supervisión e Interventoría e Instructivo de Supervisores de Contratos y reiteración de Publicación en la Plataforma SECOP II" se recomienda en el memorando hacer tener en cuenta que la entidad ya hizo transición del PAAC al programa de transparencia y ética pública 2024.</t>
  </si>
  <si>
    <t>Se envio el memorando de solializacióndel manual de contratos y supervision y del instructivo de cargue de secop</t>
  </si>
  <si>
    <t>La OAP evidencia en la carpeta de sharepoint el memorando con radicado 3-2024-24340 del 30 de julio de 2024 y asunto "SOCIALIZACIÓN DEL MANUAL DE CONTRATACIÓN, SUPERVISIÓN E INTERVENTORÍA E INSTRUCTIVO DE SUPERVISORES DE CONTRATOS Y REITERACIÓN DE  PUBLICACIÓN EN LA PLATAFORMA SECOP II" dando cumplimiento a lo programado en el mes de julio y alcanzando un nivel de ejecución del 67% de la actividad para este cuerto bimestre.
Se reitera la recomiendación de tener en cuenta en el memorando que la entidad realizó la transición del PAAC al Programa de Transparencia y Ética Pública .</t>
  </si>
  <si>
    <r>
      <rPr>
        <b/>
        <sz val="10"/>
        <rFont val="Arial"/>
        <family val="2"/>
      </rPr>
      <t>Seguimiento OCI 10-05-2024:</t>
    </r>
    <r>
      <rPr>
        <sz val="10"/>
        <rFont val="Arial"/>
        <family val="2"/>
      </rPr>
      <t xml:space="preserve">
La Oficina de Control Interno evidenció que, si bien la Dirección Jurídica y Contractual emitió el memorando </t>
    </r>
    <r>
      <rPr>
        <b/>
        <sz val="10"/>
        <rFont val="Arial"/>
        <family val="2"/>
      </rPr>
      <t>3-2024-14908</t>
    </r>
    <r>
      <rPr>
        <sz val="10"/>
        <rFont val="Arial"/>
        <family val="2"/>
      </rPr>
      <t xml:space="preserve">, con asunto </t>
    </r>
    <r>
      <rPr>
        <b/>
        <i/>
        <sz val="10"/>
        <rFont val="Arial"/>
        <family val="2"/>
      </rPr>
      <t>"Socialización del Manual de Contratación, Supervisión e Interventoría e Instructivo de  Supervisores de Contratos y  reiteración de Publicación en la Plataforma SECOP II"</t>
    </r>
    <r>
      <rPr>
        <sz val="10"/>
        <rFont val="Arial"/>
        <family val="2"/>
      </rPr>
      <t>; el mismo fue remitido fuera de los tiempos establecidos, con fecha de remisión 01 de mayo de 2024; pesé a que el mismo no tuvo ninguna actualización para la presente vigencia.
Por lo anterior, esta Oficina concluye que, para el periodo objeto de seguimiento, la actividad se cumplió frente a la meta pero por fuera de los tiempos establecidos; y continua en ejecución.</t>
    </r>
  </si>
  <si>
    <t>No cumple</t>
  </si>
  <si>
    <t>1.2.5</t>
  </si>
  <si>
    <t>Realizar una jornada de capacitación sobre manual de contratación, supervisión e interventoría, dirigidas a supervisores y apoyo a la supervisión.</t>
  </si>
  <si>
    <t>Un (1) jornada desarrollada</t>
  </si>
  <si>
    <t>Una (1) capacitación realizada</t>
  </si>
  <si>
    <t>Se realizó jornada de capacitacion contractual el 19 de julio para los contratistas, supervisores y funcionarios sobre la normativa y el manual aplicable</t>
  </si>
  <si>
    <t>Desde la OAP se observa el cargue en la carpeta de Sharepoint del Power point de la presentación del 19 de julio de 2024 de supervisión e interventoria y registro de asistencia a la capacitación, dando cumplimiento a la ejecución de la actividad en un 100%</t>
  </si>
  <si>
    <r>
      <rPr>
        <b/>
        <sz val="10"/>
        <rFont val="Arial"/>
        <family val="2"/>
      </rPr>
      <t xml:space="preserve">Seguimiento OCI 10-05-2024: </t>
    </r>
    <r>
      <rPr>
        <sz val="10"/>
        <rFont val="Arial"/>
        <family val="2"/>
      </rPr>
      <t xml:space="preserve">
La actividad se programó para el mes de Julio de 2024.
Se recomienda revisar la redacción de la actividad, ya que no se encuentra descrita en verbo infinitivo.</t>
    </r>
  </si>
  <si>
    <t>3.Elaboración de instrumentos de gestión de información</t>
  </si>
  <si>
    <t>1.3.1</t>
  </si>
  <si>
    <t>Actualizar y publicar el Índice de Información Clasificada y Reservada.</t>
  </si>
  <si>
    <t>Un (1) Índice de Información Clasificada y Reservada actualizado y publicado</t>
  </si>
  <si>
    <t>Dirección de Recursos Físicos y Gestión Documental</t>
  </si>
  <si>
    <t>Reunión en la cual se identifica la metodologia para realizar la actualización del Indice de Información Clasificada y Reservada.</t>
  </si>
  <si>
    <t>La actividad no está programada para el periodo de seguimiento; Sin embargo, aportaron acta de reunión como evidencia de mesas de trabajo para la entrega de formatos validos establecidos para el levantamiento de activos Formato F-GD-1081 Registro De Activos De Información E Índice De Información Clasificada y Reservada, así como  Guía De Gestión De Activos De Información E Índice De Información Clasificada y Reservada._x000D_</t>
  </si>
  <si>
    <t xml:space="preserve">Se establecio plan de trabajo, con el fin de realizar mesas de trabajo con las dependencias productoras con el fin de brindar contexto frente al diligenciamiento del formato F-GD-1081 </t>
  </si>
  <si>
    <t>La actividad no está programada para el periodo de seguimiento; sin embargo, aportaron plan de trabajo de activos de información y matriz de seguimeinto de activos de información</t>
  </si>
  <si>
    <r>
      <rPr>
        <b/>
        <sz val="10"/>
        <rFont val="Arial"/>
        <family val="2"/>
      </rPr>
      <t xml:space="preserve">Seguimiento OCI 10-05-2024: </t>
    </r>
    <r>
      <rPr>
        <sz val="10"/>
        <rFont val="Arial"/>
        <family val="2"/>
      </rPr>
      <t xml:space="preserve">
La actividad se programó para el mes de Diciembre de 2024.</t>
    </r>
  </si>
  <si>
    <t>1.3.2</t>
  </si>
  <si>
    <t>Actualizar y publicar el registro o inventario de activos de información.</t>
  </si>
  <si>
    <t>Un (1) registro o inventario de activos de información actualizado y publicado</t>
  </si>
  <si>
    <t>Reunión en la cual se identifica la metodologia para realizar la actualización del Registro de Activos de Información.</t>
  </si>
  <si>
    <t>La actividad no está programada para el periodo de seguimiento; Sin embargo, aportaron acta de reunión con el cronograma de activos de información.</t>
  </si>
  <si>
    <t>1.3.3</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</si>
  <si>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</si>
  <si>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</si>
  <si>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realizadas/Número de campañas programadas)*100</t>
  </si>
  <si>
    <t>Se realizaran en el segundo semestre del 2024</t>
  </si>
  <si>
    <t xml:space="preserve">Se han realizado campañas relacionadas con la estrategia conservando ando, esto con el fin de orientas a los funcionarios y contratistas frente a la correcta aplicacion del instrumento archivistico TRD,  asi mismo se genero campaña relacionada con la actualización de los activos de información. </t>
  </si>
  <si>
    <t>Se evidencia cumplimiento de la actividad a través de los soportes cargados de las campañas  realizadas. Lo anterior, tambien fue evidenciado con la observación directa en los canales de la entidad publicados.</t>
  </si>
  <si>
    <t>La actividad no está programada para el periodo de seguimiento; en la carpeta de Sharepoint se evidencia cargue de banners de publicaciones las cuales corresponden a avances en las campañas relacionadas con el Módulo de giestión de expediente, "consume menos papel", actualización de activos de información de las cuales no se identifica fecha de publicación y un banner de Implementación del Sistema Integrado de conservación para una jornada el 25 de junio,  la cual no aplicaría para el periodo reportado.  Verificando con la dependencias continuan con las campañas en lo que resta de la vigencia para dar cumplimiento en el mes de diciembre de acuerdo con lo programado y lo cargado no se toma como avance de la actividad.</t>
  </si>
  <si>
    <r>
      <rPr>
        <b/>
        <sz val="10"/>
        <rFont val="Arial"/>
        <family val="2"/>
      </rPr>
      <t xml:space="preserve">Seguimiento OCI 10-05-2024: </t>
    </r>
    <r>
      <rPr>
        <sz val="10"/>
        <rFont val="Arial"/>
        <family val="2"/>
      </rPr>
      <t xml:space="preserve">
La actividad tiene como fechas programadas para realizar las campañas internas, los meses de Junio y Diciembre de 2024.</t>
    </r>
  </si>
  <si>
    <t>1.3.4</t>
  </si>
  <si>
    <t>Realizar capacitaciones internas sobre los instrumentos archivísticos: tablas de retención documental, registro de activos, índice de información clasificada y reservada y esquema de publicación.</t>
  </si>
  <si>
    <t>Realizar (10) capacitaciones en la vigencia</t>
  </si>
  <si>
    <t>(Número de capacitaciones realizadas/Número de capacitaciones programadas)*100</t>
  </si>
  <si>
    <t xml:space="preserve">Se realizó una capacitación al equipo de atención al ciudado </t>
  </si>
  <si>
    <t>Se observa soporte de la realización de capacitación al equipo de atención al ciudadano, se recomienda especificar el tema de la reunión para identificar los temas archivisticos tratados, así como revisar la programación de las capacitaciones restantes para asegrar el cumplimiento de lo definido. Verificando con la dependencia se identifica que las 10 capacitaciones programadas son para la vigencia, no para cada periodo programado como se estableció en la meta o producto. Se recomienda revisar y de ser necesario solicitar ajuste con la correspondiente justificación.</t>
  </si>
  <si>
    <t xml:space="preserve">Se realizaron tres (3) capacitaciones asociadas a componentes de las Tablas de Retención Documental -TRD-, tales como el Sistema Integrado de Conservación,  actualizacion de los instrumentos de gestión pública entre los que se encuentran los activos de Información y el Indice de Información Clasificada y Reservada; así mismo se capácito en transferencias documentales como base de las TRD.  </t>
  </si>
  <si>
    <t>Se evidencia listado de asistencia de la capacitación en el Sistema integrado de conservación - Gestión documental realizada el 25 de junio de 2024.
Una segunda capacitación en el sistema Integrado de Conservación SIC realizada el 27 de junio de 2023
y como tercera capacitación se evidencian actas de visita y acompañamiento a las dependencias en la transferencia documental.</t>
  </si>
  <si>
    <t>Se realizaron tres (3) capacitaciones asociadas a componentes de las Tablas de Retención Documental -TRD-,administración de archivos fisicos y electronicos, Módulo de expedientes Electronicos SIGA, y  Buenas Practicas Conservación Documental</t>
  </si>
  <si>
    <t>La actividad no está programada para el periodo de seguimiento; en la carpeta de Sharepoint se evidencia cargue de presentación de  Administraciónde archivos físicos y electrónicos del 9 de julio de 2024, asi comio registro de generado por teams de 125 asistentes; presenatción de buenas practicas en la conservación documental y lista de asistencia denerada por teams de 50 asistentes a la jornada del 27 de agosto. Lista de asistentes generada por teams de 31 de julio con 96 asistentes a la jornada de capacitación de SIGA-Modulo de expedientes para un total de 3 jornadas de capacitación para un total de 3 capacitaciones, las cuales inicialmente estaban progrmadas para ser ejecutadas en el mes de septiempre, logrando un 70% de ejecuciónd e la actividad para el periodo reportado.</t>
  </si>
  <si>
    <t>4.Críterio diferencial de accesibilidad</t>
  </si>
  <si>
    <t>1.4.1</t>
  </si>
  <si>
    <t>Realizar y enviar Mockups para el rediseño y migración del sitio web de la Entidad, en aras de que cumpla  con los requerimientos de accesibilidad y presentación de la información.</t>
  </si>
  <si>
    <t>Dos (2) mockups de diseño trimestralmente enviados a TIC</t>
  </si>
  <si>
    <t>Oficina Asesora de Comunicaciones</t>
  </si>
  <si>
    <t>(Número de mockups enviados/Número de mockups programados para enviar)*100</t>
  </si>
  <si>
    <t xml:space="preserve">31/03/2024
30/06/2024
30/09/2024
31/12/2024
</t>
  </si>
  <si>
    <t>En el mes de marzo la Oficina Asesora de Comunicaciones realizo 2 mock ups para el rediseño y migración del sitio web de la Entidad, en aras de que cumpla con los requerimientos de accesibilidad y presentación de la información que fueron enviados a la oficina TIC</t>
  </si>
  <si>
    <t>Se observa evidencia de la realización de 2 mock ups para el rediseño de la página WEB de la entidad.</t>
  </si>
  <si>
    <t>En el mes de junio la Oficina Asesora de Comunicaciones realizo 2 mock ups para el rediseño y migración del sitio web de la Entidad, en aras de que cumpla con los requerimientos de accesibilidad y presentación de la información que fueron enviados a la oficina TIC</t>
  </si>
  <si>
    <t>Se observa cumplimiento de lo programado a través de la evidencia de la realización de 2 mock ups para el rediseño web en el módulo de noticias - prensa</t>
  </si>
  <si>
    <t>La actividad no tenia acciones programadas para este periodo.</t>
  </si>
  <si>
    <r>
      <rPr>
        <b/>
        <sz val="10"/>
        <rFont val="Arial"/>
        <family val="2"/>
      </rPr>
      <t>Seguimiento OCI 10-05-2024:</t>
    </r>
    <r>
      <rPr>
        <sz val="10"/>
        <rFont val="Arial"/>
        <family val="2"/>
      </rPr>
      <t xml:space="preserve">
Para el primer trimestre de 2024, la OCI a través de las evidencias reportadas identificó que, desde la Oficina Asesora de Comunicaciones se realizó el envío a TICS vía correo electrónico de los dos (2) mockups para el rediseño y migración del sitio web de la Entidad.
Por lo anterior, esta Oficina evidencia que, para el periodo objeto de seguimiento, la actividad se cumplió frente a la meta y dentro del tiempo establecido; y continua en ejecución.</t>
    </r>
  </si>
  <si>
    <t>1.4.2</t>
  </si>
  <si>
    <t xml:space="preserve">Actualizar el versionamiento del sitio web de la Entidad  de drupal 7 a 9 de acuerdo al rediseño del mismo. </t>
  </si>
  <si>
    <t>Requerimientos implementados en el sitio web de manera bimestral</t>
  </si>
  <si>
    <t>Dirección de Tecnologías y Sistemas de Información</t>
  </si>
  <si>
    <t>( Número de Requerimientos atendidos/ Número de Requerimientos allegados
Cumplir con los requerimientos de la Oficina Asesora de Comunicaciones  relacionados con el sitio web)*100</t>
  </si>
  <si>
    <t>31/03/2024
30/05/2024
31/07/2024
30/09/2024
30/11/2024</t>
  </si>
  <si>
    <t xml:space="preserve">Durante el periodo comprendido de enero a marzo del 2024 se implementaron las siguientes acciones:
Actualización de los siguientes módulos: calendar view, ckeditor accordion, structure sync, imce, editor file upload, easy breadcrumb, Boostrap grid, 
Se implementaron las siguientes secciones:  programas de gestión documental, Tablas de retención documental, actos administrativos, Registro de publicaciones, datos abiertos, información para niños, niñas y adolescentes, información para mujeres, información para población vulnerable, instancias de coordinación, política de seguridad de la información, Estudios, investigaciones y otras publicaciones, convocatorias, preguntas frecuentes, glosario, ofertas de empleo, metas, objetivos e indicadores, Información adicional, otros informes, Procesos de recaudo de rentas locales, tarifas de liquidación del Impuesto de Industria y Comercio (ICA), participa home, Participación para el diagnóstico de necesidades e identificación de problemas. </t>
  </si>
  <si>
    <t>Se observa evidencia de la gestión realizada desde la Dirección de Tecnologías y Sistemas de Información para dar cumplimiento a lo programado.</t>
  </si>
  <si>
    <t>Durante el periodo comprendido de abril a junio del 2024 se implementaron las siguientes acciones:
Actualización de los siguientes modulos: URL embed, Upgrade status, Twig, Structure sync, Quick node, Menu block, IMCE, Fullcalendar view, Entity embed, Diff, CKeditor bootstrap tabs, Better exposed filters, add content by bundle views area plugin, views year filter, JQuery UI TouchPunch.
Se implementaron las siguientes secciones: Consulta ciudadana, Colaboración e innovación abierta, Rendición de cuentas, Información de gestión, Realiza tus aportes, Informes y evaluaciones, Convocatorias,  Más información, Control social, Canales de atención, Notificación por aviso de actos de corrupción, notificación de correspondencia, Enlaces de Seguridad, Peticiones,Quejas,Reclamos y Sugerencias- PQRS, Defensor al ciudadano, Trámites y servicios, Boletines, Documentos de politica, estadísticas y mapas</t>
  </si>
  <si>
    <t>Se evidenció a través de los soportes presentados los avances en la actualización del versionamiento del sitio web de la entidad de drupal  de versionamiento 7 a 9 en secciones como Planeación, Menú Participa, Canales de atención; notificación de avisos de actos administrativos, aviso de notificación de correspondencía, enlaces de seguridad, entre otros.</t>
  </si>
  <si>
    <t>Durante el periodo comprendido de julio a agosto del 2024 se implementaron las siguientes acciones:
Actualización de los siguientes modulos: views slideshow, views accordion, Structure Sync, Year only, views bootstrap, Upgrade status, Token, Pathauto, Jquery UI Slider,
jQuery UI Datepicker, jQuery UI Accordion, IMCE, gutenberg, fullcalendar view, field group.
Se implementaron las siguientes secciones: Galería de videos, Notificaciones disciplinarias, procesos de encargo, sección PISCCJ (Plan Integral de Seguridad Ciudadana, Convivencia y Justicia),
sección PISCCJ - Formulación, sección PISCCJ - Implementación, PISCCJ – Seguimiento y evaluación, PISCCJ – Más información,
Oficina OAIEE - BI, Oficina OAIEE - BI &gt; seguridad, Oficina OAIEE - BI &gt; convivencia, Oficina OAIE &gt;&gt; BI &gt; Emergencia, mapas y cifras,</t>
  </si>
  <si>
    <t>La OAP evidencia ejecuciónd e la actividad a través de los soportes presentados de la actualización del versionamiento del sitio web de la entidad de drupal  de versionamiento 7 a 9 en los meses de juloio (archivo7. commits_2024_sitio_web_01_07_2024_al_31_07_2024-2) y agosto (archivo 8. commits_2024_sitio_web_01_08_2024_al_31_08_2024-1) las secciones de galeria de videos, notificaciones disciplinarias, procesos de encargo, sección Plan Integral de Seguridad Ciudadana, Convivencia y Justicia y subsecciones, Oficina de Análisis de Información y Estudios Estratégicos logrando de esta manera un porcentaje de ejecución de 60% para este periodo.</t>
  </si>
  <si>
    <r>
      <rPr>
        <b/>
        <sz val="10"/>
        <rFont val="Arial"/>
        <family val="2"/>
      </rPr>
      <t>Seguimiento OCI 10-05-2024:</t>
    </r>
    <r>
      <rPr>
        <sz val="10"/>
        <rFont val="Arial"/>
        <family val="2"/>
      </rPr>
      <t xml:space="preserve">
Para el primer y segundo bimestre de 2024, la OCI evidenció a través de los soportes allegados por la primera línea de defensa, donde se realizan y adecuan pruebas de cargue de contenido y de visualización en pantalla para la versión de drupal 9, del sitio web de la entidad.
Por lo anterior, esta Oficina evidencia que, para el periodo objeto de seguimiento, la actividad se cumplió frente a la meta y dentro del tiempo establecido; y continua en ejecución.</t>
    </r>
  </si>
  <si>
    <t>1.4.3</t>
  </si>
  <si>
    <t>Realizar mesas de trabajo para el seguimiento de mejoras en los criterios diferenciables de accesibilidad en la página web de la entidad.</t>
  </si>
  <si>
    <t>Dos (2) actas de reunión desarrolladas</t>
  </si>
  <si>
    <t>Dirección de Tecnologías y Sistemas de Información
Oficina Asesora de Planeación</t>
  </si>
  <si>
    <t>(Número de reuniones realizadas/Número de reuniones programadas)*100</t>
  </si>
  <si>
    <t>31/03/2024
31/07/2024</t>
  </si>
  <si>
    <t>Desde la Oficina Asesora de Comunicaciones se realizaron dos reuniones en el trimestre  para el seguimiento de mejoras en los criterios diferenciables de accesibilidad en la página web de la entidad.</t>
  </si>
  <si>
    <t>Se observa como evidencias actas de reunión de las mesas de trabajo realizas.</t>
  </si>
  <si>
    <t>la OAP evidencia soportes de la realización de dos mesas de trabajo los días 20 y 27 de junio las cuales inicialmente se tenian programadas pa el mes de julio, de esta manera se dan cumplimiento en un 100% .</t>
  </si>
  <si>
    <t>Esta actividad se cumplio se ejecuto al 100% en el reporte del tercer bimestre.</t>
  </si>
  <si>
    <r>
      <rPr>
        <b/>
        <sz val="10"/>
        <rFont val="Arial"/>
        <family val="2"/>
      </rPr>
      <t>Seguimiento OCI 10-05-2024:</t>
    </r>
    <r>
      <rPr>
        <sz val="10"/>
        <rFont val="Arial"/>
        <family val="2"/>
      </rPr>
      <t xml:space="preserve">
Si bien la Oficina Asesora de Comunicaciones allega como soportes dos (2) actas de reuniones celebradas con la DTSI el 20 y 27 de marzo de 2024, sobre las mismas no se identifica con claridad que se aborde el seguimiento de mejoras en los criterios diferenciables de accesibilidad en la página web de la entidad, por lo que se recomienda, que en las actas de reuniones sostenidas se especifique con más detalle, el tema y los contenidos celebrados en la sesión.
Por lo anterior, esta Oficina evidencia que, para el periodo objeto de seguimiento, la actividad se cumplió frente a la meta y dentro del tiempo establecido; y continua en ejecución.</t>
    </r>
  </si>
  <si>
    <t>5.Monitoreo de acceso a la información</t>
  </si>
  <si>
    <t>1.5.1</t>
  </si>
  <si>
    <t>Realizar el monitoreo periódico a la actualización de la información contenida en el botón de transparencia y  acceso a la información pública, de acuerdo a la Guía Matriz de cumplimiento de la Ley 1712/2014.</t>
  </si>
  <si>
    <t xml:space="preserve">
Cinco (5) monitoreos  realizados a través de la matriz de cumplimiento de la Ley 1712/2014.</t>
  </si>
  <si>
    <t>Oficina Asesora de Planeación</t>
  </si>
  <si>
    <t>(Número de monitoreos publicados/Total monitoreos programados)*100</t>
  </si>
  <si>
    <t>05/04/2024
05/06/2024
05/08/2024
05/10/2024
05/12/2024</t>
  </si>
  <si>
    <t>Desde la Oficina Asesora de Planeación se realizó monitoreo al Bootón de transparencia y se remitieron de acuerdo con la Guía de Matriz de cumplimiento de la ley 1712 de 2014 y Anexo 2 Resolución 1519 de 2020. A partir de lo identificado se remitieron correos electrónicos de alertamiento.
Disponible: https://scj.gov.co/es/transparencia/datos-abiertos/registro-publicaciones</t>
  </si>
  <si>
    <t>Se observa Matriz de cumplimiento publicada en la página WEB, así como soporte de correos enviados.</t>
  </si>
  <si>
    <t>Desde la Oficina Asesora de Planeación se realizó el segundo monitoreo al Botón de transparencia de acuerdo con la Guía de Matriz de cumplimiento de la ley 1712 de 2014 y Anexo 2 Resolución 1519 de 2020. A partir de lo identificado se remitieron correos electrónicos de alertamiento.
Disponible: https://scj.gov.co/es/transparencia/datos-abiertos/registro-publicaciones</t>
  </si>
  <si>
    <t>Se observa Matriz de cumplimiento publicada en en el sitio web de la entidad el 5 de junio de 2024  en el enlace https://scj.gov.co/es/transparencia/datos-abiertos/registro-publicaciones
Así mismo, se evidencian los correos electrónicos enviados como soporete de lso alertamientos identificados.</t>
  </si>
  <si>
    <t>Desde la Oficina Asesora de Planeación se realizó el tercer monitoreo al Botón de transparencia de acuerdo con la Guía de Matriz de cumplimiento de la ley 1712 de 2014 y Anexo 2 Resolución 1519 de 2020.  A partir de lo identificado, así como de los resultados del informe de seguimiento realziado por la Ofician de Control Interno se remitieron correos electrónicos de alertamiento. 
Disponible: https://scj.gov.co/es/transparencia/datos-abiertos/registro-publicaciones</t>
  </si>
  <si>
    <t>Se observa Matriz de cumplimiento publicada en en el sitio web de la entidad el 5 de agosto de 2024  en el enlace https://scj.gov.co/es/transparencia/datos-abiertos/registro-publicaciones
Así mismo, se evidencian los 8 (ocho) correos electrónicos alertamientos enviados teniendo en cuenta lo identificado producto del monitoreo e informe OCI.</t>
  </si>
  <si>
    <r>
      <rPr>
        <b/>
        <sz val="10"/>
        <rFont val="Arial"/>
        <family val="2"/>
      </rPr>
      <t>Seguimiento OCI 10-05-2024:</t>
    </r>
    <r>
      <rPr>
        <sz val="10"/>
        <rFont val="Arial"/>
        <family val="2"/>
      </rPr>
      <t xml:space="preserve">
La OCI evidenció a través de los diferentes correos emitidos por la OAP el 03 de abril de 2024, que la dependencia realizó el monitoreo a la actualización de la información contenida en el botón de transparencia y acceso a la información pública, de acuerdo a la </t>
    </r>
    <r>
      <rPr>
        <b/>
        <i/>
        <sz val="10"/>
        <rFont val="Arial"/>
        <family val="2"/>
      </rPr>
      <t>Guía Matriz de cumplimiento de la Ley 1712/2014.</t>
    </r>
    <r>
      <rPr>
        <sz val="10"/>
        <rFont val="Arial"/>
        <family val="2"/>
      </rPr>
      <t xml:space="preserve">
Por lo anterior, esta Oficina evidencia que, para el periodo objeto de seguimiento, la actividad se cumplió frente a la meta y dentro del tiempo establecido; y continua en ejecución.</t>
    </r>
  </si>
  <si>
    <t>1.5.2</t>
  </si>
  <si>
    <t>Evaluar el grado de cumplimiento de la Ley 1712 de 2014 "Transparencia y Acceso a la Información Pública", incluyendo la resolución 1519 de 2020 anexo 2.</t>
  </si>
  <si>
    <t>Un (1) seguimiento al cumplimiento de la Ley 1712 de 2014</t>
  </si>
  <si>
    <t>Oficina de Control Interno</t>
  </si>
  <si>
    <t>Un (1) seguimiento realizado y publicado</t>
  </si>
  <si>
    <t>Actividad no está programada para el periodo de seguimiento</t>
  </si>
  <si>
    <t>Se realizó seguimiento al cumplimiento de la Ley 1712 de 2014, el resultado se comunico por medio del memorando 3-2024-20885 de asunto INFORME DE SEGUIMIENTO AL CUMPLIMIENTO DE LA LEY 1712 DE 2014 Y 
RESOLUCIÓN 1519 DE 2020 ANEXO 1 Y 2, el 27 de junio de 2024. El informe de seguimiento fue publicado en el enlace de transparencia de la entidad en la ruta: Transparencia y Acceso a la Información Pública --&gt; planeacion, presupuesto e ingresos--&gt;informes de la oficina de control interno--&gt; Informes de Ley y/o Seguimiento--&gt;Seguimiento Ley 1712 de 2014--&gt;2024
Enlace del informe y de la matriz
https://scj.gov.co/sites/default/files/control/Informe_Seg_Ley1712_2014.pdf</t>
  </si>
  <si>
    <t>Se observa cumplimeinto de la actividada de acuerdo con lo programo a través del Informe de seguimiento al cumplimiento de la ley 1712 de 2014 y Resolución 1519 de 2020 anexo 1 y 2 y memorando de remisión : 3-2024-20885.  Así mismo, se evidencia publicación en el enlace:
https://scj.gov.co/es/transparencia/planeacion-presupuesto-ingresos/informes-control-interno</t>
  </si>
  <si>
    <t>la actividad se cumplio al 100%  en el tercer bimestre.</t>
  </si>
  <si>
    <r>
      <rPr>
        <b/>
        <sz val="10"/>
        <rFont val="Arial"/>
        <family val="2"/>
      </rPr>
      <t xml:space="preserve">Seguimiento OCI 10-05-2024: </t>
    </r>
    <r>
      <rPr>
        <sz val="10"/>
        <rFont val="Arial"/>
        <family val="2"/>
      </rPr>
      <t xml:space="preserve">
La actividad se programó para el mes de Junio de 2024.</t>
    </r>
  </si>
  <si>
    <t>CORTE 30 DE  JUNIO
REPORTE 8 DE JULIO</t>
  </si>
  <si>
    <t xml:space="preserve">1 SEGUIMIENTO
OFICINA DE CONTROL INTERNO </t>
  </si>
  <si>
    <t>2.1. Información de calidad y en lenguaje comprensible</t>
  </si>
  <si>
    <t>2.1.1</t>
  </si>
  <si>
    <t>Formular y publicar la estrategia de rendición de cuentas con enfoque de género para la vigencia 2024</t>
  </si>
  <si>
    <t>Una (1) estrategia  publicada en la página web</t>
  </si>
  <si>
    <t>Todas las dependencias en especial áreas misionales (Subsecretaría de Seguridad y Convivencia
Subsecretaría de Acceso a la Justicia)</t>
  </si>
  <si>
    <t xml:space="preserve">Recurso Humano 
Recurso tecnológico
</t>
  </si>
  <si>
    <t>Una (1) estrategia  publicada</t>
  </si>
  <si>
    <t>Se formuló y publicó en la Página WEB la Estrategia de Rendición de cuentas 2024.
https://scj.gov.co/es/transparencia/rendicion-de-cuentas/mas-informacion</t>
  </si>
  <si>
    <t>Se observó  evidencia de la formulación y publicación en la página WEB.</t>
  </si>
  <si>
    <t>Ya se dio cumplimiento a la actividad de cuerdo con lo programado.</t>
  </si>
  <si>
    <r>
      <rPr>
        <b/>
        <sz val="10"/>
        <rFont val="Arial"/>
        <family val="2"/>
      </rPr>
      <t>Seguimiento OCI 10-05-2024:</t>
    </r>
    <r>
      <rPr>
        <sz val="10"/>
        <rFont val="Arial"/>
        <family val="2"/>
      </rPr>
      <t xml:space="preserve">
A través de los soportes allegados por la segunda línea de defensa, se evidenció que, el 30 de abril de presente, se realizó la publicación en la pagina web de la entidad del documento </t>
    </r>
    <r>
      <rPr>
        <b/>
        <i/>
        <sz val="10"/>
        <rFont val="Arial"/>
        <family val="2"/>
      </rPr>
      <t>"Estrategia de Rendición de Cuentas - 2024"</t>
    </r>
    <r>
      <rPr>
        <sz val="10"/>
        <rFont val="Arial"/>
        <family val="2"/>
      </rPr>
      <t xml:space="preserve">. 
</t>
    </r>
    <r>
      <rPr>
        <b/>
        <sz val="10"/>
        <rFont val="Arial"/>
        <family val="2"/>
      </rPr>
      <t>Link:
https://scj.gov.co/es/transparencia/planeacion/pol%C3%ADticas-lineamientos-y-manuales/estrategia-rendici%C3%B3n-cuentas-2024</t>
    </r>
    <r>
      <rPr>
        <sz val="10"/>
        <rFont val="Arial"/>
        <family val="2"/>
      </rPr>
      <t xml:space="preserve">
Asimismo, se observó la socialización del documento con las dependencias a través del memorando  </t>
    </r>
    <r>
      <rPr>
        <b/>
        <sz val="10"/>
        <rFont val="Arial"/>
        <family val="2"/>
      </rPr>
      <t>3-2024-14888</t>
    </r>
    <r>
      <rPr>
        <sz val="10"/>
        <rFont val="Arial"/>
        <family val="2"/>
      </rPr>
      <t xml:space="preserve"> con asunto </t>
    </r>
    <r>
      <rPr>
        <b/>
        <i/>
        <sz val="10"/>
        <rFont val="Arial"/>
        <family val="2"/>
      </rPr>
      <t>"SOCIALIZACIÓN ESTRATEGIA RENDICIÓN DE CUENTAS 2024"</t>
    </r>
    <r>
      <rPr>
        <b/>
        <sz val="10"/>
        <rFont val="Arial"/>
        <family val="2"/>
      </rPr>
      <t xml:space="preserve">, </t>
    </r>
    <r>
      <rPr>
        <sz val="10"/>
        <rFont val="Arial"/>
        <family val="2"/>
      </rPr>
      <t xml:space="preserve">de fecha 30 de abril; y mediante los banners Web en la pagina de la SDSC.
Por lo anterior, esta Oficina evidencia que, para el periodo objeto de seguimiento, la actividad se cumplió al 100% y dentro del tiempo establecido. </t>
    </r>
  </si>
  <si>
    <t>2.1.2</t>
  </si>
  <si>
    <t>Realizar actualización en el botón participa de la entidad</t>
  </si>
  <si>
    <t>Cuatro (4) actualizaciones del botón de participa</t>
  </si>
  <si>
    <t>(Número de actualizaciones realizadas/Número de actualizaciones programadas)*100</t>
  </si>
  <si>
    <t>29/02/2024
31/05/2024
30/08/2024
30/11/2024</t>
  </si>
  <si>
    <t>En el mes de enero se actualizó en el botón participa en la sección de  "participación para el diágnostico e identificación de problema: Aportes para la construcción del Programa de Transparencia y Ética Pública de la Vigencias 2024 y Plan de acción de la SDSCJ para la vigencia 2024. En la Sección de " Planeación y Presupuesto Participativo" se invitó a consultar el Plan de Acción para la vigencia 2024 de la Secretaría Distrital de Seguridad, Convivencia y Justicia. y en la sección de "consulta ciudadana" se invitó a participar en la Construcción de nuestros Planes para el 2024.</t>
  </si>
  <si>
    <t xml:space="preserve">Se observó que en la página web que se realizó cargue de información en el menú participa, como parte de la actualización de este espacio. </t>
  </si>
  <si>
    <t>En el mes de mayo y junio se actualizó en el botón participa en la sección de "Rendición de Cuentas - Información de Gestión" se público el informe de Gestión de la SDSCJ correspondiente al periodo de enero a marzo de 2024, en la sección de  "Rendición de Cuentas - informes y evaluaciones" se público la sistematización del Diálogo Ciudadano: Plan Estratégico de Seguridad "Bogotá Camina Segura" y la  sistematización diálogo ciudadano "Convivencia para la Vida", en la sección de "Participación para el diagnóstico de necesidades e identificación de problemas" se invito a conocer las propuestas de Proyectos de inversión, en la sección de "Planeación y Presupuesto Participativo" se público la actualización del Programa de Transparencia y Ética Pública 2024 V3 y en la sección "Consulta Ciudadana" se convocó a participa de nuestra segunda Consulta Ciudadana para conocer tus interés y necesidades.Dichas evidencias se encuentran en el siguiente link: https://scj.gov.co/es/participa/</t>
  </si>
  <si>
    <t xml:space="preserve">En el menú Participa se evidencian las actualizaciones realizadas en los meses de mayo y junio relacionadas por la OAP en las siguientes secciones:
 1. Participación para el diagnóstico de necesidades e identificación de problemas donde el 25 de junio se invito a conocer las propuestas de Proyectos de inversión que adelantaremos con Entidad en el marco del Plan de Desarrollo "Bogotá Camina Segura" 2024-2027. y dejar opiones.
y el 28 de junio en el ítem de caja de herrameintas se compartio el docuemnto de Caracterización de Ciudadanos, Usuarios y Grupos de Interés de la Secretaría Distrital de Seguridad, Convivencia y Justicia 2024.
2.  Planeación y Presupuesto Participativo el 28 de junio sepúblico la actualización del Programa de Transparencia y Ética Pública 2024 V3.
3. Consulta Ciudadan el 29 de mayo se publico consulta ciudadana  sinvitando a participar en la Segunda Consulta Ciudadana de 2024 para conocer los interese y necesidades de nuestros ciudadanos, ciudadanas y grupos de interés, los cuales serán tenidos en cuenta en la planeación de los diálogos ciudadanos en el 2024.
14. Rendición de Cuentas en  Información de Gestión el 29 de mayo se público el informe de Gestión de la SDSCJ correspondiente al periodo de enero a marzo de 2024.
En la sección informes y evaluaciones se publicaron  la sistematización del Diálogo Ciudadano: Plan Estratégico de Seguridad "Bogotá Camina Segura" el 22 de amyo y la  sistematización diálogo ciudadano "Convivencia para la Vida" el 19 de junio. 
</t>
  </si>
  <si>
    <t>Durante el mes de julio y agosto se realizan las siguientes actualizaciones en el menú participa:
• En la sección "Participación para el diagnóstico de necesidades e identificación de problemas" el 31 de julio se invita a conocer el plan y estrategia de Participación Ciudadana 2024.
• En la sección "Rendición de cuentas" en "Información de Gestión" el 31 de julio se da a conocer el informe de gestión de la SDSCJ - primer semestre 2024.
• En la sección "Rendición de cuentas" en "Convocatorias" el 02 de agosto se invita a participar en el diálogo ciudadano evento que se llevó a cabo el día 09 de agosto.
• En la sección "Rendición de cuentas" en "informes y evaluaciones" el 13 de agosto se da a conocer la sistematización del ejercicio de rendición de cuentas de la Cárcel Distrital de Varones y Anexo de Mujeres el cual se llevó a cabo el día 24 de julio.
• En la sección "Rendición de cuentas" en "informes y evaluaciones" el 21 de agosto se da a conocer la sistematización del Diálogo Ciudadano "Acciones contra la trata de personas" el cual se llevó a cabo el día 25 de julio.</t>
  </si>
  <si>
    <t>Verificando la información publicada en el menú participa https://scj.gov.co/es/participa/ se observa lo siguiente:
1.	En la sección de Participación para el diagnóstico de necesidades e identificación de problemas 
-	Publicación el 31 de julio del Plan de Participación Ciudadana 2024  
-	Publicación el 31 de julio de la estrategia de Participación Ciudadana 2024.
2.	 En la sección Rendición de cuentas:
-	Información de Gestión, publicación el 31 de julio en el espacio del informe de gestión de la SDSCJ - primer semestre 2024.
-	Convocatorias, publicación el 02 de agosto de la invitación al diálogo ciudadano del 09 de agosto.
-	Informes y evaluaciones, publicación el 13 de agosto de la sistematización del ejercicio de rendición de cuentas de la Cárcel Distrital de Varones y Anexo de Mujeres.
Publicación el 21 de agosto de la sistematización del Diálogo Ciudadano “Acciones contra la trata de personas".
De esta manera se identifica el cumplimiento de la actividad al 75%, quedando el 25% restante de acuedo con la programación para ser desarrollado en los meses de septiembre a noviembre.</t>
  </si>
  <si>
    <r>
      <rPr>
        <b/>
        <sz val="10"/>
        <rFont val="Arial"/>
        <family val="2"/>
      </rPr>
      <t>Seguimiento OCI 10-05-2024:</t>
    </r>
    <r>
      <rPr>
        <sz val="10"/>
        <rFont val="Arial"/>
        <family val="2"/>
      </rPr>
      <t xml:space="preserve">
La OCI evidenció que, en el mes de enero del presente, la OAP realizó la actualización en la página web del botón participa en la sección de  </t>
    </r>
    <r>
      <rPr>
        <b/>
        <i/>
        <sz val="10"/>
        <rFont val="Arial"/>
        <family val="2"/>
      </rPr>
      <t>"Participación para el diagnóstico de necesidades e identificación de problemas"</t>
    </r>
    <r>
      <rPr>
        <sz val="10"/>
        <rFont val="Arial"/>
        <family val="2"/>
      </rPr>
      <t xml:space="preserve">, bajo los documentos </t>
    </r>
    <r>
      <rPr>
        <b/>
        <i/>
        <sz val="10"/>
        <rFont val="Arial"/>
        <family val="2"/>
      </rPr>
      <t xml:space="preserve">"Aportes para la construcción del Programa de Transparencia y Ética Pública de la Vigencias 2024" </t>
    </r>
    <r>
      <rPr>
        <sz val="10"/>
        <rFont val="Arial"/>
        <family val="2"/>
      </rPr>
      <t>y</t>
    </r>
    <r>
      <rPr>
        <b/>
        <i/>
        <sz val="10"/>
        <rFont val="Arial"/>
        <family val="2"/>
      </rPr>
      <t xml:space="preserve"> "Plan de acción de la SDSCJ para la vigencia 2024".</t>
    </r>
    <r>
      <rPr>
        <i/>
        <sz val="1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</si>
  <si>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t>2.1.3</t>
  </si>
  <si>
    <t xml:space="preserve">Publicar piezas con información sobre servicios de la entidad con enfoque de género, incluyente y no sexista. </t>
  </si>
  <si>
    <t>Tres (3) piezas comunicacionales  trimestrales sobre la gestión de la entidad, en lenguaje comprensible</t>
  </si>
  <si>
    <t>31/03/2024
31/06/2024
30/09/2024</t>
  </si>
  <si>
    <t>La actividad se encuentra programada para el mes de marzo, por lo que será objeto de seguimiento en el mes de mayo.</t>
  </si>
  <si>
    <t>Se realizan las piezas de comunicacion sobre la gestion de la entidad en lenguaje comprensible correspondiente al primer trimestre de 2024</t>
  </si>
  <si>
    <t>Se observó  evidencia de las publicación de las piezas de comunicación.</t>
  </si>
  <si>
    <t>Se realizan las piezas de comunicacion sobre la gestion de la entidad en lenguaje comprensible correspondiente al segundo trimestre de 2024</t>
  </si>
  <si>
    <t>De acuerdo con los soportes entregados por la Oficina Asesora de Comuniciones se evidencian las siguientes piezas publicadas con infomración sobre servicios de la entidad
1. “Maltrato animal”  donde se dio a conocer las diferentes líneas y servicios de atención al maltrato animal en el mes de abril.
2.  “Diálogos ciudadanos” en el mes de mayo cuyo objetivio era invitara los usuarios, ciudadano y grupos de interes dar a compartir sus necesidades y temas de interesa priorizar en los diálogos ciudadanos.
3.  "Botón de transparencia y acceso a la información pública en la página web de la entidad." publicada en el mes de junio con el objetivo de dar a conocer al a ciudadania la información que la entidad tiene disponible en el botón de transparencia.</t>
  </si>
  <si>
    <t>la actividad  no tiene acciones programadas para este periodo. Cuenta con un porcentaje de ejecución del 67%.</t>
  </si>
  <si>
    <r>
      <rPr>
        <b/>
        <sz val="10"/>
        <rFont val="Arial"/>
        <family val="2"/>
      </rPr>
      <t>Seguimiento OCI 10-05-2024:</t>
    </r>
    <r>
      <rPr>
        <sz val="10"/>
        <rFont val="Arial"/>
        <family val="2"/>
      </rPr>
      <t xml:space="preserve">
La OCI evidenció que, la Oficina Asesora de Comunicaciones realizó la publicación de las tres (3) piezas con información sobre servicios de la entidad con enfoque de género, a saber:
- </t>
    </r>
    <r>
      <rPr>
        <b/>
        <sz val="10"/>
        <rFont val="Arial"/>
        <family val="2"/>
      </rPr>
      <t xml:space="preserve">Enero de 2024: </t>
    </r>
    <r>
      <rPr>
        <sz val="10"/>
        <rFont val="Arial"/>
        <family val="2"/>
      </rPr>
      <t xml:space="preserve">Pieza de comunicación </t>
    </r>
    <r>
      <rPr>
        <b/>
        <i/>
        <sz val="10"/>
        <rFont val="Arial"/>
        <family val="2"/>
      </rPr>
      <t xml:space="preserve">“FACILITAMOS SU DENUNCIA” </t>
    </r>
    <r>
      <rPr>
        <sz val="10"/>
        <rFont val="Arial"/>
        <family val="2"/>
      </rPr>
      <t xml:space="preserve">con el fin de dar a conocer las diferentes líneas y servicios de atención a la mujer.
</t>
    </r>
    <r>
      <rPr>
        <b/>
        <sz val="10"/>
        <rFont val="Arial"/>
        <family val="2"/>
      </rPr>
      <t xml:space="preserve">- Febrero de 2024: </t>
    </r>
    <r>
      <rPr>
        <sz val="10"/>
        <rFont val="Arial"/>
        <family val="2"/>
      </rPr>
      <t xml:space="preserve">Pieza de comunicación </t>
    </r>
    <r>
      <rPr>
        <b/>
        <i/>
        <sz val="10"/>
        <rFont val="Arial"/>
        <family val="2"/>
      </rPr>
      <t>“¿Conoces algún caso o has sido víctima de violencia de genero?”</t>
    </r>
    <r>
      <rPr>
        <sz val="10"/>
        <rFont val="Arial"/>
        <family val="2"/>
      </rPr>
      <t xml:space="preserve"> con el fin de dar a conocer los diferentes puntos y líneas de atención a la mujer.
</t>
    </r>
    <r>
      <rPr>
        <b/>
        <sz val="10"/>
        <rFont val="Arial"/>
        <family val="2"/>
      </rPr>
      <t xml:space="preserve">- Marzo de 2024: </t>
    </r>
    <r>
      <rPr>
        <sz val="10"/>
        <rFont val="Arial"/>
        <family val="2"/>
      </rPr>
      <t xml:space="preserve">Pieza de comunicación </t>
    </r>
    <r>
      <rPr>
        <b/>
        <i/>
        <sz val="10"/>
        <rFont val="Arial"/>
        <family val="2"/>
      </rPr>
      <t>“BOGOTA 24 HORAS”</t>
    </r>
    <r>
      <rPr>
        <sz val="10"/>
        <rFont val="Arial"/>
        <family val="2"/>
      </rPr>
      <t xml:space="preserve"> con el fin de dar a conocer las diferentes líneas de emergencia y denuncia.
Por lo anterior, esta Oficina evidencia que, para el periodo objeto de seguimiento, la actividad se cumplió frente a la meta y dentro del tiempo establecido; y continua en ejecución. Sin embargo, se recomienda ajustar la fecha del mes de junio.</t>
    </r>
  </si>
  <si>
    <t>2.2 Diálogo de doble vía con la ciudadanía y sus organizaciones</t>
  </si>
  <si>
    <t>2.2.1</t>
  </si>
  <si>
    <t xml:space="preserve">Realizar audiencia pública de rendición de cuentas con enfoque de género para el sector de Seguridad, Convivencia y Justicia donde se den a conocer los logros y avances de la gestión de la entidad. </t>
  </si>
  <si>
    <t xml:space="preserve">Una (1) audiencia pública de rendición de cuentas Sector Seguridad, Convivencia y Justicia realizada	</t>
  </si>
  <si>
    <t>Una (1) audiencia realizada</t>
  </si>
  <si>
    <t>La realización del la audiencia de rendiciónd e cuentas no  está programada para este periodo.</t>
  </si>
  <si>
    <t>2.2.2</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</si>
  <si>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</si>
  <si>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 xml:space="preserve">Tres (3) diálogos ciudadanos de forma presencial o no presencial desarrollados	</t>
  </si>
  <si>
    <t xml:space="preserve">Subsecretaría de Seguridad y Convivencia 
</t>
  </si>
  <si>
    <t>(Número de diálogos ciudadanos desarrollados / Número de diálogos ciudadanos programados)*100</t>
  </si>
  <si>
    <t>30/04/2024
30/07/2024
30/09/2024</t>
  </si>
  <si>
    <t>El 18 de abril se realizó el dialogo ciudadano a cargo de la Subsecretría de Seguridad y Convivencia. Tema: Plan estratégico de Seguridad "Bogotá Camina Segura"</t>
  </si>
  <si>
    <t>Se observa soporte de la realización del Diálogo ciudadano “Plan estratégico Bogotá camina segura” de la subsecretaría de seguridad y convivencia</t>
  </si>
  <si>
    <t>No estaban programados diálogos ciudadanos para en periodo de seguimiento.</t>
  </si>
  <si>
    <t>* El 25 de julio se llevó a cabo el diálogo ciudadano a cargo de la Dirección de Seguridad, cuyo tema fue: Acciones contra la trata de personas".
* El 9 de agosto se llevó a cabo el diálogo ciudadano a cargo de la Dirección de Prevención y Cultura Ciudadana, cuyo tema fue: Todos somos protagonistas para que Bogotá camine segura.</t>
  </si>
  <si>
    <t>La OAP evidenici a través del archivo de sistematización y anexo de diálogo ciudadano "Acciones contra la trata de personas".realizado el 25 de julio por parte de la Dirección de Seguridad. Así mismo soportes de sistematización, anexo y presentación del diálogo ciudadano 
"Todos somos protagonistas para que Bogotá camine segura" * realziado el 9 de agosto por parte o de la Dirección de Prevención y Cultura Ciudadana, este último incialmente estaba programado para el mes de septiembre, al adelantar el espacio la ejecución de la actividad se cumple al 100%</t>
  </si>
  <si>
    <r>
      <rPr>
        <b/>
        <sz val="10"/>
        <rFont val="Arial"/>
        <family val="2"/>
      </rPr>
      <t>Seguimiento OCI 10-05-2024:</t>
    </r>
    <r>
      <rPr>
        <sz val="10"/>
        <rFont val="Arial"/>
        <family val="2"/>
      </rPr>
      <t xml:space="preserve">
La OCI evidenció que, el 18 de abril de 2024 desde la Subsecretaría de Seguridad y Convivencia se llevó a cabo el espacio de </t>
    </r>
    <r>
      <rPr>
        <b/>
        <i/>
        <sz val="10"/>
        <rFont val="Arial"/>
        <family val="2"/>
      </rPr>
      <t>Dialogo Ciudadano "Plan estratégico Bogotá camina segura"</t>
    </r>
    <r>
      <rPr>
        <sz val="10"/>
        <rFont val="Arial"/>
        <family val="2"/>
      </rPr>
      <t>, la cual fue dirigida por el Subsecretario de Seguridad y Convivencia, y contó con la participación de 49 ciudadanos y 7 funcionarios de la SDSCJ.
Por lo anterior, esta Oficina evidencia que, para el periodo objeto de seguimiento, la actividad se cumplió frente a la meta y dentro del tiempo establecido; y continua en ejecución.</t>
    </r>
  </si>
  <si>
    <t>2.2.3</t>
  </si>
  <si>
    <t>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t>
  </si>
  <si>
    <t>Tres (3) diálogos ciudadanos de forma presencial o no presencial desarrollado en la vigencia. Uno por cada dirección.</t>
  </si>
  <si>
    <t>Subsecretaría de Acceso a la Justicia</t>
  </si>
  <si>
    <t>30/04/2024 
(Código de Convivencia)
31/10/2024
 (Dirección de Responsabilidad Penal Adolescente)
30/11/2024 
(Dirección de Acceso a la Justicia)</t>
  </si>
  <si>
    <t xml:space="preserve">El 22 de abril se realizó el dialogo Ciudadano "Convivencia para la vida", a cargo de el equipo de Código de Convivencia. </t>
  </si>
  <si>
    <t xml:space="preserve">Se observa soporte de la realización del Diálogo ciudadano "Convivencia para la vida" por parte del equipo de Código de Convivencia. </t>
  </si>
  <si>
    <t>Para este periodo no tenian programos diálogos ciudadanos.</t>
  </si>
  <si>
    <r>
      <rPr>
        <b/>
        <sz val="10"/>
        <rFont val="Arial"/>
        <family val="2"/>
      </rPr>
      <t>Seguimiento OCI 10-05-2024:</t>
    </r>
    <r>
      <rPr>
        <sz val="10"/>
        <rFont val="Arial"/>
        <family val="2"/>
      </rPr>
      <t xml:space="preserve">
Esta oficina evidenció que el 22 de abril de 2024 desde la SDSCJ  se llevó a cabo el Facebook Live de </t>
    </r>
    <r>
      <rPr>
        <b/>
        <i/>
        <sz val="10"/>
        <rFont val="Arial"/>
        <family val="2"/>
      </rPr>
      <t>Dialogo Ciudadano "Convivencia para la vida"</t>
    </r>
    <r>
      <rPr>
        <sz val="10"/>
        <rFont val="Arial"/>
        <family val="2"/>
      </rPr>
      <t>.
Por lo anterior, esta Oficina evidencia que, para el periodo objeto de seguimiento, la actividad se cumplió frente a la meta y dentro del tiempo establecido; y continua en ejecución.</t>
    </r>
  </si>
  <si>
    <t>2.2.4</t>
  </si>
  <si>
    <t>Desarrollar un espacio de socialización con la ciudadanía (específicamente con las personas privadas de la libertad de la Cárcel Distrital) en donde se den a conocer los servicios, la gestión, avances y logros de la Dirección de la Cárcel Distrital</t>
  </si>
  <si>
    <t>Cárcel Distrital</t>
  </si>
  <si>
    <t>Una (1) socialización realizada dentro del establecimiento Carcelario con asistencia y participación de las Personas Privadas de la Libertad</t>
  </si>
  <si>
    <t>Se adelanta la presentación con los contenidos que tendría la presentación a realizar frente a las Personas privadas de la libertad de la Cárcel Distrital</t>
  </si>
  <si>
    <t>No se presentan avances de esta actividad en el 2do bimestre</t>
  </si>
  <si>
    <t>Se realiza la divulgación del Programa de Transparencia y las actividades a cargo de la Cárcel Distrital por parte de la Directora Adriana Patrícia Martínez, a todo el personal por medio de correo electrónico remitido el 19 de junio
Se solicita por parte de la Directora de la Cárcel Distrital a la OAP la asignación de los colaboradores para la revisión de la presentación que se utilizará en la rendición de cuentas, el correo fue enviado el dia 24 de junio, en este se informa la mesa de trabajo será el 2 de julio
Se remite por parte de la profesional Carolina Cifuentes Diaz, la presentación preliminar que se tiene como base para ejecutar laactividad, se remite a las dos profesionales asignadas de la OAP Jelly Cubillos y Claudia Andrea Reyes</t>
  </si>
  <si>
    <t>La actividad no está programada para el periodo de seguimiento. Sin embargo, con el fin de adelantar la etapa de preparación del espacio desde la Dirección de la Cárcel Distrital se socializo al interior actividad programa y se socilicito acompañamiento a la OAP como se evindencia en los soportes suministrados.</t>
  </si>
  <si>
    <t xml:space="preserve">Se desarrolló la actividad en el marco de Programa de Transparencia a cargo de la Dirección de la Cárcel Distrital, definida como: "Desarrollar un espacio de socialización con la ciudadanía “Rendición de Cuentas” específicamente con las personas privadas de la libertad de la Cárcel Distrital, en este espacio se dieron a conocer por parte de los líderes de cada área que integran el proceso “Gestión Integral a las Personas Privadas de la Libertad", los servicios, la gestión, avances y logros del establecimiento. Se realizó el reporte con formatos, evidencias y fotografías de las gestiones adelantadas. </t>
  </si>
  <si>
    <t>Desde la OAP se evidencia mediante el reporte de evidencias la ejecución del ejercicio de rendición de cuentas realizada el 24 de  julio por la Dirección de la Cárcel Distrital a los PPL,   la cual tenía una fecha de ejecución máxima de realización en el mes de noviembre,  encontrando evidencia fotográfica, formato de sistematización, documento anexo a la sistematización, presnetación y listado de asistencia. De esta manera la actividad cuenta con un cumplimiento del 100% para este periodo.</t>
  </si>
  <si>
    <r>
      <rPr>
        <b/>
        <sz val="10"/>
        <rFont val="Arial"/>
        <family val="2"/>
      </rPr>
      <t xml:space="preserve">Seguimiento OCI 10-05-2024: </t>
    </r>
    <r>
      <rPr>
        <sz val="10"/>
        <rFont val="Arial"/>
        <family val="2"/>
      </rPr>
      <t xml:space="preserve">
La actividad se programó para el mes de Noviembre de 2024.
Esta Oficina recomienda revisar la meta establecida para la actividad, con el fin que se formule igual que las demás actividades de espacios de dialogo.</t>
    </r>
  </si>
  <si>
    <t>2.2.5</t>
  </si>
  <si>
    <t>Documentar el Plan de Participación Ciudadana de la SDCJ</t>
  </si>
  <si>
    <t>Un (1) Plan de Participación Ciudadana de la SDSCJ publicado en la página web</t>
  </si>
  <si>
    <t>Subsecretaría de Gestión Institucional (Atención y Relacionamiento con el Ciudadano)</t>
  </si>
  <si>
    <t>Se realiza el plan y estrategia de Participación Ciudadana 2024, los cuales se encuentran publicados desde el 31 de julio en la página web de la entidad en la sección "Participación para el diagnóstico de necesidades e identificación de problemas".</t>
  </si>
  <si>
    <t>La OAP identifica la realización del Plan y Estrategia de Participación Ciudadana mediente el cargue de archivo de PL-AR-01 V2 PLAN DE PARTICIPACIÓN CIUDADANA 2024, Excele Estrategia de Participación Ciudana y archivo con pantallazo publicación menú Participa. Así mismo, se  así observa publicación en el menú participa el 31 de julio https://scj.gov.co/es/participa/participacion-diagnostico
 dando cumplimiento de esta manera a la actividad programada en un 100%.</t>
  </si>
  <si>
    <r>
      <rPr>
        <b/>
        <sz val="10"/>
        <rFont val="Arial"/>
        <family val="2"/>
      </rPr>
      <t xml:space="preserve">Seguimiento OCI 10-05-2024: </t>
    </r>
    <r>
      <rPr>
        <sz val="10"/>
        <rFont val="Arial"/>
        <family val="2"/>
      </rPr>
      <t xml:space="preserve">
La actividad se programó para el mes de Mayo de 2024.</t>
    </r>
  </si>
  <si>
    <t>2.2.6</t>
  </si>
  <si>
    <t>Desarrollar un espacio de diálogo social  en donde se dé a conocer  el Programa de Talento Humano dirigido a Servidores y Contratistas.</t>
  </si>
  <si>
    <t>Un (1) diálogo social desarrollado</t>
  </si>
  <si>
    <t>Oficina Asesora de Comunicaciones
Dirección de Tecnología
Oficina Asesora de Planeación</t>
  </si>
  <si>
    <t>1 (un) diálogo social realizado</t>
  </si>
  <si>
    <t>2.3. Responsabilidad en la cultura de la rendición y petición de cuentas</t>
  </si>
  <si>
    <t>2.3.1</t>
  </si>
  <si>
    <t>Realizar seguimiento a los compromisos pactados con la ciudadana en espacios de participación ciudadana, en la plataforma COLIBRÍ.</t>
  </si>
  <si>
    <t>Realizar tres  (3) seguimientos a los compromisos ciudadanos consignados en la plataforma colibrí para la vigencia</t>
  </si>
  <si>
    <t>(Número de seguimientos realizados /Número seguimientos programados)*100</t>
  </si>
  <si>
    <t>30/05/2024
30/08/2024
30/12/2024</t>
  </si>
  <si>
    <t>Se realizar seguimiento a los compromisos pactados con la ciudadana, en la plataforma COLIBRÍ.</t>
  </si>
  <si>
    <t>Se evidencia seguimiento a los 3 compromisos pactados con la ciudadania en el diálogo ciudadao atavés de lso soprtes de su ejecución, matriz de seguimeinto y verificción en la plataforma Colibrí: https://colibri.veeduriadistrital.gov.co/compromisos?sector=57&amp;entidad=83&amp;localidad=All&amp;instancia=All&amp;field_nombre_instancia_no_reglam_value=All</t>
  </si>
  <si>
    <t>No se realiza seguimiento a los compromisos pactados con la ciudadana, en la plataforma COLIBRÍ, ya que no se generaron dentro de los espacios de diálogo realizados.</t>
  </si>
  <si>
    <t>La OAP evidencia en los archivos de sistematizacion que no se generaron compromisos en los espacios de  diálogos con la ciudadanía. Por otra parte, los compromisos suscritos en los anteriores espacios de diálogos se encuentran al 100% como se evidencia en la plataforma Colibrí https://colibri.veeduriadistrital.gov.co/compromisos?sector=57&amp;entidad=83&amp;localidad=All&amp;instancia=All&amp;field_nombre_instancia_no_reglam_value=All</t>
  </si>
  <si>
    <r>
      <rPr>
        <b/>
        <sz val="10"/>
        <rFont val="Arial"/>
        <family val="2"/>
      </rPr>
      <t xml:space="preserve">Seguimiento OCI 10-05-2024: </t>
    </r>
    <r>
      <rPr>
        <sz val="10"/>
        <rFont val="Arial"/>
        <family val="2"/>
      </rPr>
      <t xml:space="preserve">
La actividad se programó para los meses de Mayo, Agosto y Diciembre de 2024.</t>
    </r>
  </si>
  <si>
    <t>2.3.2</t>
  </si>
  <si>
    <t>Publicar peticiones resultado de la audiencia pública de rendición de cuentas 2024</t>
  </si>
  <si>
    <t>Una (1) publicación de peticiones ciudadanas resultado de la Audiencia Pública de Rendición de Cuentas.</t>
  </si>
  <si>
    <t>Una (1) publicación de peticiones realizada</t>
  </si>
  <si>
    <t>2.3.3</t>
  </si>
  <si>
    <t>Establecer un documento para estandarizar sistematización de los espacios de diálogo de la entidad en el marco del proceso de Atención y Relacionamiento con el Ciudadano, de acuerdo con los lineamientos de la Veeduría Distrital</t>
  </si>
  <si>
    <t>Un (1) documento formalizado en el portal MIPG</t>
  </si>
  <si>
    <t>Un (1) documento formalizado</t>
  </si>
  <si>
    <t>De acuerdo con lo establecido por la Veeduria Distrital se incorporó en los documentos del Proceso  Atención y Relación con el Ciudadabo DE-AR-01 FORMATO PARA LA SISTEMATIZACIÓN DE LOS DIÁLOGOS CIUDADANOS Y AUDIENCIA PÚBLICAS DE RENDICIÓN DE CUENTAS.
Adicionalmente, se establecio documento estándar para los anexos que harán parte del formato.</t>
  </si>
  <si>
    <t>Se observa evidencia de publicación en el portal de MIPG de formato para sistematización establecido por la Veeduría.</t>
  </si>
  <si>
    <t>La actividad se cumplio al 100%  en el segundo bimestre.</t>
  </si>
  <si>
    <r>
      <rPr>
        <b/>
        <sz val="10"/>
        <rFont val="Arial"/>
        <family val="2"/>
      </rPr>
      <t>Seguimiento OCI 10-05-2024:</t>
    </r>
    <r>
      <rPr>
        <sz val="10"/>
        <rFont val="Arial"/>
        <family val="2"/>
      </rPr>
      <t xml:space="preserve">
La OCI evidenció que, el 02 de abril de 2024 la Veeduría Distrital allegó a la OAP el </t>
    </r>
    <r>
      <rPr>
        <b/>
        <i/>
        <sz val="10"/>
        <rFont val="Arial"/>
        <family val="2"/>
      </rPr>
      <t>Formato para la sistematización de los diálogos ciudadanos y audiencia publica de rendición de cuentas</t>
    </r>
    <r>
      <rPr>
        <sz val="10"/>
        <rFont val="Arial"/>
        <family val="2"/>
      </rPr>
      <t xml:space="preserve">, el cual fue adoptado por la entidad y publicado en el Portal MIPG con fecha 26 de abril de 2024.
Por lo anterior, esta Oficina evidencia que, para el periodo objeto de seguimiento, la actividad se cumplió al 100% y dentro del tiempo establecido. </t>
    </r>
  </si>
  <si>
    <t>2.4. Evaluación y retroalimentación de la gestión institucional</t>
  </si>
  <si>
    <t>2.4.1</t>
  </si>
  <si>
    <t>Realizar autoevaluación de los ejercicios de rendición de cuentas, de la vigencia anterior (2023)</t>
  </si>
  <si>
    <t>Un (1) documento con resultados de autoevaluación</t>
  </si>
  <si>
    <t>Un (1) documento de resultados</t>
  </si>
  <si>
    <t>Se elaboró documento con análisis y autoevaluación del ejercicio de rendición de cuentas de la vigencia 2023</t>
  </si>
  <si>
    <t>Se evidenció que se realizó el proceso de autoevaluación del ejercicio de rendición de cuentas, de la vigencia 2023</t>
  </si>
  <si>
    <t>La actividad la fue ejecutada en el periodo establecido.</t>
  </si>
  <si>
    <t>La actividad se cumplio al 100%  en el primer bimestre.</t>
  </si>
  <si>
    <r>
      <rPr>
        <b/>
        <sz val="10"/>
        <rFont val="Arial"/>
        <family val="2"/>
      </rPr>
      <t>Seguimiento OCI 10-05-2024:</t>
    </r>
    <r>
      <rPr>
        <sz val="10"/>
        <rFont val="Arial"/>
        <family val="2"/>
      </rPr>
      <t xml:space="preserve">
La OCI evidenció que, desde la OAP se llevó a cabo la </t>
    </r>
    <r>
      <rPr>
        <b/>
        <i/>
        <sz val="10"/>
        <rFont val="Arial"/>
        <family val="2"/>
      </rPr>
      <t>Autoevaluación Rendición de cuentas 2023 Secretaría Distrital de Seguridad, Convivencia y Justicia</t>
    </r>
    <r>
      <rPr>
        <sz val="10"/>
        <rFont val="Arial"/>
        <family val="2"/>
      </rPr>
      <t xml:space="preserve"> a través de un formulario en línea.
La misma fue publicada como Anexo 1. del Informe </t>
    </r>
    <r>
      <rPr>
        <b/>
        <i/>
        <sz val="10"/>
        <rFont val="Arial"/>
        <family val="2"/>
      </rPr>
      <t>Estrategias de Rendición de Cuentas 2024,</t>
    </r>
    <r>
      <rPr>
        <sz val="10"/>
        <rFont val="Arial"/>
        <family val="2"/>
      </rPr>
      <t xml:space="preserve"> publicado en la página web de la entidad el 30 de abril del presente año. 
</t>
    </r>
    <r>
      <rPr>
        <b/>
        <sz val="10"/>
        <rFont val="Arial"/>
        <family val="2"/>
      </rPr>
      <t>Link:
https://scj.gov.co/es/transparencia/planeacion/pol%C3%ADticas-lineamientos-y-manuales/estrategia-rendici%C3%B3n-cuentas-2024</t>
    </r>
    <r>
      <rPr>
        <sz val="10"/>
        <rFont val="Arial"/>
        <family val="2"/>
      </rPr>
      <t xml:space="preserve">
Por lo anterior, esta Oficina evidencia que, para el periodo objeto de seguimiento, la actividad se cumplió al 100% y dentro del tiempo establecido. </t>
    </r>
  </si>
  <si>
    <t>2.4.2</t>
  </si>
  <si>
    <t>Evaluar y verificar, por parte de la Oficina de Control Interno, el cumplimiento del Plan de Participación Ciudadana.</t>
  </si>
  <si>
    <t>Una (1) evaluación al cumplimiento del Plan de Participación Ciudadana</t>
  </si>
  <si>
    <t>Una (1) evaluación realizada</t>
  </si>
  <si>
    <t>2.4.3</t>
  </si>
  <si>
    <t>Evaluar por parte de la Oficina de Control Interno la estrategia de Rendición de cuentas de la entidad, en el marco de la normatividad vigente</t>
  </si>
  <si>
    <t xml:space="preserve">Una (1) evaluación de la estrategia de rendición de cuentas	</t>
  </si>
  <si>
    <t>2.5. Rendición de cuentas focalizada</t>
  </si>
  <si>
    <t>2.5.1</t>
  </si>
  <si>
    <t>Conformar el equipo líder de rendición de cuentas de la SDSCJ para la vigencia 2024</t>
  </si>
  <si>
    <t>Un (1) memorando radicado</t>
  </si>
  <si>
    <t>Se envio memorando con radicado 3-2024-3643 el 29 de enero de 2024</t>
  </si>
  <si>
    <t>Mediante memorando  3-2024-3643 el 29 de enero de 2024 se solicito información para conformar el  equipo  rendición de cuentas</t>
  </si>
  <si>
    <r>
      <rPr>
        <b/>
        <sz val="10"/>
        <rFont val="Arial"/>
        <family val="2"/>
      </rPr>
      <t>Seguimiento OCI 10-05-2024:</t>
    </r>
    <r>
      <rPr>
        <sz val="10"/>
        <rFont val="Arial"/>
        <family val="2"/>
      </rPr>
      <t xml:space="preserve">
La OCI evidenció que, el 29 de enero de 2024 la OAP emitió memorando </t>
    </r>
    <r>
      <rPr>
        <b/>
        <sz val="10"/>
        <rFont val="Arial"/>
        <family val="2"/>
      </rPr>
      <t>3-2024-3643</t>
    </r>
    <r>
      <rPr>
        <sz val="10"/>
        <rFont val="Arial"/>
        <family val="2"/>
      </rPr>
      <t xml:space="preserve"> con asunto </t>
    </r>
    <r>
      <rPr>
        <b/>
        <i/>
        <sz val="10"/>
        <rFont val="Arial"/>
        <family val="2"/>
      </rPr>
      <t>"CONFORMACIÓN DEL EQUIPO PARA RENDICIÓN DE CUENTAS 2024"</t>
    </r>
    <r>
      <rPr>
        <sz val="10"/>
        <rFont val="Arial"/>
        <family val="2"/>
      </rPr>
      <t xml:space="preserve"> solicitando a las dependencias allí relacionadas, delegar al menos una persona para la conformación del equipo.
Asimismo, se evidencia que en el documento Excel relacionado en el memorando, las dependencias realizaron el registro del delegado, quedando pendiente únicamente por registrar el delegado por parte del Despacho.
Por lo anterior, esta Oficina evidencia que, para el periodo objeto de seguimiento, la actividad se cumplió al 100% y dentro del tiempo establecido. </t>
    </r>
  </si>
  <si>
    <t>2.5.2</t>
  </si>
  <si>
    <t>Convocar a la ciudadanía  y grupos de interés  para la participación en los espacios de diálogo ciudadano, en el marco de la rendición de cuentas.</t>
  </si>
  <si>
    <t>Siete (7) convocatorias a espacios de diálogos realizadas</t>
  </si>
  <si>
    <t>Oficina Asesora de Planeación
Todas las dependencias en especial áreas misionales (Subsecretaría de Seguridad y Convivencia
Subsecretaría de Acceso a la Justicia)</t>
  </si>
  <si>
    <t>(Número de convocatorias realizadas/Número de convocatorias programadas)*100</t>
  </si>
  <si>
    <t xml:space="preserve">
30/04/2024
 (Código de Convivencia)
31/10/2024
 (Dirección de Responsabilidad Penal Adolescente)
30/11/2024 
(Dirección de Acceso a la Justicia)
30/04/2024
30/07/2024
30/09/2024
 (Subsecretaría de Seguridad y convivencia)
15/12/2024
 (Audiencia pública de Rendición de Cuentas)</t>
  </si>
  <si>
    <t xml:space="preserve">En ábril se realizó la convocatoria a través de la página de la entidad, para el dialogo ciudadano a cargo de la Subsecretría de Seguridad y Convivencia. Tema: Plan estratégico de Seguridad "Bogotá Camina Segura". 
Igualmente, se realizó la convocatoria para el dialogo "Convivencia para la vida",  a través de las redes sociales de la Entidad. </t>
  </si>
  <si>
    <t>Se observan soportes de las convocatorias realizadas para a través de la página WEB de la entidad de los diálogos ciudadanos programados para el mes de abril.</t>
  </si>
  <si>
    <t>"
Se realizó convocatoria para el diálogo ciudadano a cargo de la Dirección de Seguridad. Tema: Acciones contra la trata de personas"" del 25 de julio.
Se realizó la convocatoria a través de la página de la entidad, para el diálogo ciudadano a cargo de la Dirección de Prevención y Cultura Ciudadana. Tema: “Todos somos protagonistas para que Bogotá camine segura” del 9 de agosto. En la sección ""Rendición de cuentas"" en ""Convocatorias"" se encuentra la invitación realizada el 02 de agosto dirigida a la ciudadanía y grupos de interés .</t>
  </si>
  <si>
    <t>La OAP evidencai cumplimiento de la actividad a través de los banners de Convocatoria Diálogo Ciudadano “Acciones contra la trata de personas” Julio 25 de 2024
Convocatoria Diálogo Ciudadano “Todos somos protagonistas para que Bogotá camine segura” Agosto 9 de 2024.
Adcionalmente,  en la sección "Rendición de cuentas" en "Convocatorias" el 02 de agosto se invitó a la ciudadanía y grupos de interés a participar en el diálogo ciudadano evento que se llevó a cabo el día 09 de agosto.</t>
  </si>
  <si>
    <r>
      <rPr>
        <b/>
        <sz val="10"/>
        <rFont val="Arial"/>
        <family val="2"/>
      </rPr>
      <t>Seguimiento OCI 10-05-2024:</t>
    </r>
    <r>
      <rPr>
        <sz val="10"/>
        <rFont val="Arial"/>
        <family val="2"/>
      </rPr>
      <t xml:space="preserve">
La OCI evidenció que, en el marco de lo ya observado en las actividades 2.2.2. y 2.2.3., se generaron los espacios con la ciudadanía y grupos de interés para la participación en los espacios de diálogo ciudadano. </t>
    </r>
    <r>
      <rPr>
        <sz val="10"/>
        <color rgb="FFFF000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</si>
  <si>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t>2.5.3</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</si>
  <si>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</si>
  <si>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</si>
  <si>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(Número de consultas realizadas/Número de consultas programadas)*100</t>
  </si>
  <si>
    <t>29/02/2024
31/05/2024
30/09/2024
15/12/2024</t>
  </si>
  <si>
    <t>En el mes de enero a través del botónparticiá se realizó la "consulta ciudadana" donde se invitó a participar en la Construcción de nuestros Planes para el 2024.</t>
  </si>
  <si>
    <t>Se observó en la página web de la Entidad que se realizó un ejercició de consulta ciudadana para realizar aportes a la contrucción del Plan de Acción - POA y el Programá de transparencia y Ética Pública</t>
  </si>
  <si>
    <t>Igualmente, se realizó la convocatoria para el dialogo "Convivencia para la vida", a través de las redes sociales de la Entidad.</t>
  </si>
  <si>
    <t>Para el periodo de seguimiento no no está programado acciones relacionadas con la actividad.</t>
  </si>
  <si>
    <t>El 29 de mayo se publicó en el Menú Participa Invitamos a participar en la Segunda Consulta Ciudadana de 2024 para conocer los interese y necesidades de nuestros ciudadanos, ciudadanas y grupos de interés, los cuales serán tenidos en cuenta en la planeación de los diálogos ciudadanos en el 2024.</t>
  </si>
  <si>
    <t>Se evidencia consulta publicación del 29 de mayo de la segunda consulta consulta ciudadana para conocer los intereses y necesidades de los ciudadanos, ciudadanas y grupos de interés https://forms.office.com/r/ipP7PwE96K  disponible en el enlace https://scj.gov.co/es/participa/consulta-ciudadana</t>
  </si>
  <si>
    <t>La actividad  no estaba programada para este periodo.</t>
  </si>
  <si>
    <r>
      <rPr>
        <b/>
        <sz val="10"/>
        <rFont val="Arial"/>
        <family val="2"/>
      </rPr>
      <t>Seguimiento OCI 10-05-2024:</t>
    </r>
    <r>
      <rPr>
        <sz val="10"/>
        <rFont val="Arial"/>
        <family val="2"/>
      </rPr>
      <t xml:space="preserve">
La OCI evidenció que, en el mes de enero de 2024, a través de la sección </t>
    </r>
    <r>
      <rPr>
        <b/>
        <i/>
        <sz val="10"/>
        <rFont val="Arial"/>
        <family val="2"/>
      </rPr>
      <t xml:space="preserve">Rendición de cuentas -&gt; Consultas ciudadanas </t>
    </r>
    <r>
      <rPr>
        <sz val="10"/>
        <rFont val="Arial"/>
        <family val="2"/>
      </rPr>
      <t xml:space="preserve">de la página web de la entidad, se publicó el enlace </t>
    </r>
    <r>
      <rPr>
        <b/>
        <i/>
        <sz val="10"/>
        <rFont val="Arial"/>
        <family val="2"/>
      </rPr>
      <t>"Participa en la Construcción de nuestros Planes para el 2024"</t>
    </r>
    <r>
      <rPr>
        <sz val="10"/>
        <rFont val="Arial"/>
        <family val="2"/>
      </rPr>
      <t xml:space="preserve">
</t>
    </r>
    <r>
      <rPr>
        <b/>
        <sz val="10"/>
        <rFont val="Arial"/>
        <family val="2"/>
      </rPr>
      <t xml:space="preserve">
Link:</t>
    </r>
    <r>
      <rPr>
        <sz val="10"/>
        <rFont val="Arial"/>
        <family val="2"/>
      </rPr>
      <t xml:space="preserve">
</t>
    </r>
    <r>
      <rPr>
        <b/>
        <sz val="10"/>
        <rFont val="Arial"/>
        <family val="2"/>
      </rPr>
      <t>https://scj.gov.co/es/participa/consulta-ciudadana</t>
    </r>
    <r>
      <rPr>
        <sz val="10"/>
        <rFont val="Arial"/>
        <family val="2"/>
      </rPr>
      <t xml:space="preserve">
Por lo anterior, esta Oficina evidencia que, para el periodo objeto de seguimiento, la actividad se cumplió frente a la meta y dentro del tiempo establecido; y continua en ejecución.</t>
    </r>
  </si>
  <si>
    <t>2.5.4</t>
  </si>
  <si>
    <t>Actualizar la caracterización de ciudadanos, usuarios y grupos de interés de conformidad con los lineamientos de la Función Pública</t>
  </si>
  <si>
    <t>Un (1) documento de caracterización publicado</t>
  </si>
  <si>
    <t>Subsecretaria de Gestión Institucional (Atención y Relacionamiento con el Ciudadano)</t>
  </si>
  <si>
    <t>Se realiza actualización al documento caracterización de ciudadanos, usuarios y grupos de interés de conformidad con los lineamientos de la Función Pública.</t>
  </si>
  <si>
    <t>Se evidencia documento  caracterización de ciudadanos, usuarios y grupos de interés  con corte al 30 de mayohttps://scj.gov.co/sites/default/files/participa/Caracterizaci%C3%B3n%20ciudadanos%2C%20usuarios%20y%20grupos%20de%20inter%C3%A9s%202024.pdf 
El cual fue publicado en la web el 28 de junio en Menú participa https://scj.gov.co/es/participa/participacion-diagnostico</t>
  </si>
  <si>
    <t>2.6. Articulación institucional a los nodos de rendición de cuentas</t>
  </si>
  <si>
    <t>2.6.1</t>
  </si>
  <si>
    <t>Socializar al equipo líder de rendición de cuentas, los lineamientos distritales (protocolo, rendición de cuentas y MURC) para el adecuado desarrollo de los espacios de diálogo ciudadano.</t>
  </si>
  <si>
    <t xml:space="preserve">Dos (2) socializaciones realizadas al equipo líder de rendición de cuentas 	</t>
  </si>
  <si>
    <t>(Número de socializaciones realizadas/Número de socializaciones programadas)*100</t>
  </si>
  <si>
    <t>12/04/2024
15/05/2024</t>
  </si>
  <si>
    <t>Se realizó socialización al equipo lider de rendición de cuentas el 9 de abril con el acompañamiento de la Secretaría General.
Teniendo en cuenta la programación de los diálogos ciudadanos, así como las inquietudes por parte de los lideres operativos de las Subsecretarías se adelanto la segunda solcialización, las cual se realizó el 29 de abril.</t>
  </si>
  <si>
    <t>Se observan soportes de las socializacializaciones realizadas en el mes de abril al equipo líder de rendición de cuentas, desarrollando las dos socializaciones programadas, incluida la del mes de mayo.</t>
  </si>
  <si>
    <t>Para el periodo de seguimiento ya se encontraban ejecutadas las dos socialziaciones programadas</t>
  </si>
  <si>
    <r>
      <rPr>
        <b/>
        <sz val="10"/>
        <rFont val="Arial"/>
        <family val="2"/>
      </rPr>
      <t>Seguimiento OCI 10-05-2024:</t>
    </r>
    <r>
      <rPr>
        <sz val="10"/>
        <rFont val="Arial"/>
        <family val="2"/>
      </rPr>
      <t xml:space="preserve">
La OCI evidenció que, los días 09 y 29 de abril de 2024, la Oficina Asesora de Planeación realizó la </t>
    </r>
    <r>
      <rPr>
        <b/>
        <i/>
        <sz val="10"/>
        <rFont val="Arial"/>
        <family val="2"/>
      </rPr>
      <t>"Socialización Rendición de Cuentas 2024"</t>
    </r>
    <r>
      <rPr>
        <sz val="10"/>
        <rFont val="Arial"/>
        <family val="2"/>
      </rPr>
      <t xml:space="preserve"> y la </t>
    </r>
    <r>
      <rPr>
        <b/>
        <i/>
        <sz val="10"/>
        <rFont val="Arial"/>
        <family val="2"/>
      </rPr>
      <t>"Socialización de los lineamientos para el adecuado desarrollo de los espacios de diálogo ciudadano,</t>
    </r>
    <r>
      <rPr>
        <sz val="10"/>
        <rFont val="Arial"/>
        <family val="2"/>
      </rPr>
      <t xml:space="preserve"> respectivamente.
Por lo anterior, esta Oficina evidencia que, para el periodo objeto de seguimiento, la actividad se cumplió al 100% y dentro del tiempo establecido. </t>
    </r>
  </si>
  <si>
    <t>2.6.2</t>
  </si>
  <si>
    <t>Capacitación a grupos de valor en temas relacionados con la estrategia de rendición de cuentas, para fortalecer el conocimiento frente a el objetivo de estos espacios.</t>
  </si>
  <si>
    <t>Una (1) capacitación a grupos de valores</t>
  </si>
  <si>
    <t>Todas las dependencias en especial áreas misionales (Subsecretaría de Seguridad y Convivencia
Subsecretaría de Acceso a la Justicia, Subsecretaría de Inversiones y Fortalecimiento)</t>
  </si>
  <si>
    <t>Número de capacitaciones realizadas</t>
  </si>
  <si>
    <t xml:space="preserve">
30/08/2024</t>
  </si>
  <si>
    <t>Se gestiona capacitación a grupos de valor en temas relacionados con la estrategia de rendición de cuentas, para fortalecer el conocimiento frente a el objetivo de estos espacios, se contó con el acompañamiento de la Veeduría Distrital.</t>
  </si>
  <si>
    <t>La OAP evidencia cargue de los siguientes soportes de la realización de la jornada realizada el 22 de agosto:
1. invitaciones (cinco) a participar en la Sesión virtual para fortalecer conocimientos sobre participación ciudadana - Jueves 22 de
agosto, 7:30 a. m. con el acompañamiento de la Veeduría Distrital.
2. Presentación de Rendiciónd e Cuentas Veeduria Distrital.
3. Grabación de la jornada.
4. Lista de asistencia</t>
  </si>
  <si>
    <t>2.6.3</t>
  </si>
  <si>
    <r>
      <rPr>
        <b/>
        <sz val="10"/>
        <rFont val="Arial"/>
        <family val="2"/>
      </rPr>
      <t xml:space="preserve">Seguimiento OCI 10-05-2024: </t>
    </r>
    <r>
      <rPr>
        <sz val="10"/>
        <rFont val="Arial"/>
        <family val="2"/>
      </rPr>
      <t xml:space="preserve">
La actividad se programó para el mes de Septiembre de 2024.
Esta Oficina sugiere revisar la meta establecida, toda vez que la misma no es coherente con el indicador.</t>
    </r>
  </si>
  <si>
    <t>3.1. Estructura administrativa y direccionamiento estratégico</t>
  </si>
  <si>
    <t>3.1.1</t>
  </si>
  <si>
    <t>Presentar semestralmente al comité Institucional de Gestión y Desempeño CIGD los resultados de la medición de satisfacción de las respuestas a las peticiones emitidas a la ciudadanía y/o la gestión del Defensor del Ciudadano frente a la oportunidad de las respuestas.</t>
  </si>
  <si>
    <t>Una (1) presentación semestral realizada en el marco del CIGD</t>
  </si>
  <si>
    <t>Recurso Humano 
Recurso tecnológico</t>
  </si>
  <si>
    <t>(Numero de presentaciones realizadas/Número de presentaciones programadas)*100%</t>
  </si>
  <si>
    <t>No se llevó a cabo, durante el periodo de reporte el CIGD.</t>
  </si>
  <si>
    <t>Se realizó la presentación semestral al comité Institucional de Gestión sobre los resultados de oportunidad de las respuestas.</t>
  </si>
  <si>
    <t>Se observa como evidencia la presentación de CIGD del 28 de junio donde  en el 4 punto de la agenda se socializaron los resultados del indicador de oportunidad del trámites de PQRSDF de el periodo de enero a mayo de 2024 de acuerdo con las diapositivas. Dando cumplimiento en un 50% a la actividad.</t>
  </si>
  <si>
    <t>No se tiene programación para este periodo de reporte.</t>
  </si>
  <si>
    <t>3.1.2</t>
  </si>
  <si>
    <t>Crear la mesa técnica de Apoyo de Relacionamiento con la ciudadanía</t>
  </si>
  <si>
    <t>Un (1) documento aprobado en el CIGD</t>
  </si>
  <si>
    <t>Un (1) documento aprobado</t>
  </si>
  <si>
    <t>En sesión del 28 de junio del Comitpe Instititucional de Gestión y Desempeño se incluyo en la agenda y se presento durante la sesión la propuesta de creación de la mesa técnica de Relacionamiento con la ciudadanía, la cual fue aprobaba. Para el periodo del reporte el acta de CIGD se encontraba en proceso de elaboración, se suministrara una vez este firmada, como evidencia se aporta correo electrónico con la agenda y remisión previa de archivo con la propuesat de creación.</t>
  </si>
  <si>
    <t>Se evidencia que en la agenda de la sesión del 28 de junio de 2024 se incluyo en el punto 9 la aprobación de la Creación de la Mesa Técnica de Relacionamiento con el Ciudadano,la cual fue presentada por la OAP.
Queda pendiente incluir como evidencia acta de la sesión como soporte de la aprobación.</t>
  </si>
  <si>
    <t>3.2. Fortalecimiento de los canales de atención</t>
  </si>
  <si>
    <t>3.2.1</t>
  </si>
  <si>
    <t xml:space="preserve">Implementar el canal virtual de atención para personas sordas </t>
  </si>
  <si>
    <t>Un (1) canal de atención implementado</t>
  </si>
  <si>
    <t>La actividad no está programada para el periodo de seguimiento; sin embargo, aportaron soporte de mesa de trabajo como avance para dar cumplimiento a la actividad.</t>
  </si>
  <si>
    <t>Se implementó y socializó el canal virtual de videollamada para atención de personas sordas.</t>
  </si>
  <si>
    <t>Se evidencia cumplimiento de la actividad a través de las evidencias aportadas como el Informe Funcional – Pruebas a Requerimientos Tecnológicos del canal, así como gestión ante la oficina Asesora de Comunciaciones para su difusión y video de YouTube.
Adicionalmente, se observa implememtación del canal de atención a personas sordas en los enlaces:
https://scj.gov.co/es/transparencia/tramites-y-servicios/servicios
https://scd.scj.gov.co/videollamada/
Dando cumplimeinto a la actividad en un 100%</t>
  </si>
  <si>
    <t>Actividad cumplida y reportada en julio.</t>
  </si>
  <si>
    <t>3.2.2</t>
  </si>
  <si>
    <t>Mantener la medición mensual del canal telefónico de atención al ciudadano</t>
  </si>
  <si>
    <t>Extensiones telefónicas de atención a ciudadanos con medición  mensual de tiempos de atención. </t>
  </si>
  <si>
    <t xml:space="preserve">Dirección de Tecnologías y Sistemas de la Información	</t>
  </si>
  <si>
    <t>(Total de mediciones realizadas/total de mediciones programadas)*100%</t>
  </si>
  <si>
    <t>En el marco del contrato 1552 de 2023 suscrito con ETB (meses enero, febrero y marzo) y en el marco del contrato 519 de 2024 para el mes de abril,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</si>
  <si>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Se observa soporte de la medición mensual de los bimestre I y II del canal telefónico de atención al ciudadano</t>
  </si>
  <si>
    <t>En el marco del contrato 519 de 2024 para los meses de mayo y junio,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</si>
  <si>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Se evidencia en los soportes de llamadas atendidas y abandonadas la medición de los meses de mayo y junio del canal telefónico de atención al ciudadano.</t>
  </si>
  <si>
    <t>En el marco del contrato 519 de 2024 para los meses de julio y agosto,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</si>
  <si>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La OAP  evidencia en los soportes cargados registro de las llamadas atendidas y abandonadas la medición de los meses de julio y agosto del canal telefónico de atención al ciudadano. Logrando un porcenatje de ejecución de la actividad del 67%.</t>
  </si>
  <si>
    <r>
      <rPr>
        <b/>
        <sz val="10"/>
        <rFont val="Arial"/>
        <family val="2"/>
      </rPr>
      <t xml:space="preserve">Seguimiento OCI 10-05-2024: </t>
    </r>
    <r>
      <rPr>
        <sz val="10"/>
        <rFont val="Arial"/>
        <family val="2"/>
      </rPr>
      <t xml:space="preserve">
A través de los soportes allegados, la Oficina de Control Interno evidenció que, se realizó la medición mensual del canal telefónico de atención al ciudadano, para los meses de </t>
    </r>
    <r>
      <rPr>
        <b/>
        <sz val="10"/>
        <rFont val="Arial"/>
        <family val="2"/>
      </rPr>
      <t>Enero, Febrero, Marzo y Abril de 2024.</t>
    </r>
    <r>
      <rPr>
        <sz val="10"/>
        <rFont val="Arial"/>
        <family val="2"/>
      </rPr>
      <t xml:space="preserve"> 
Por lo anterior, esta Oficina evidencia que, para el periodo objeto de seguimiento, la actividad se cumplió frente a la meta y dentro del tiempo establecido; y continua en ejecución.</t>
    </r>
  </si>
  <si>
    <t>3.2.3</t>
  </si>
  <si>
    <t xml:space="preserve">Mantener la implementación mensual de la encuesta telefónica de satisfacción de atención al ciudadano </t>
  </si>
  <si>
    <t xml:space="preserve">Encuesta telefónica implementada mensual para la atención brindada al ciudadano </t>
  </si>
  <si>
    <t>(Mediciones realizadas/Mediciones programadas)*100%</t>
  </si>
  <si>
    <t xml:space="preserve">En el marco del contrato 1552 de 2023 suscrito con ETB (meses enero, febrero y marzo) y en el marco del contrato 519 de 2024 para el mes de abril, se cuenta con la primera versión de encuesta de satisfacción telefónica implementada. Se cuentan con los accesos por parte del grupo de Atención y Servicio al Ciudadano para la realización de las pruebas correspondientes previo a la entrada en producción de la encuesta. Se han adelantado sesiones con ETB para los ajustes a las observaciones identificadas.
https://v3.centre.lavenirapps.co/dashboard
</t>
  </si>
  <si>
    <t xml:space="preserve">Se observa soporte de la implementación  mensual de los bimestre I y II de la encuesta telefónica de satisfacción de atención al ciudadano </t>
  </si>
  <si>
    <t>En el marco del contrato 519 de 2024 para los meses de mayo y junio,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</si>
  <si>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Se evidencia cumplimiento de la actividad a través de la observación de soportes cargados con ls resultados de la aplicación de la encuesta telefónica de satisfacción de atención al ciudadano en los mess de mayo y junio tanto en datos como gráficas.</t>
  </si>
  <si>
    <t>En el marco del contrato 519 de 2024 para los meses de julio y agosto,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</si>
  <si>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Se OAP evidencia cumplimiento de la actividad a través de la observación de soportes cargados con los base de datos generada y archivo pdf de gráficas de  resultados de la aplicación de la encuesta telefónica de satisfacción de atención al ciudadano en los mess de julio y agosto  tanto en datos como gráficas. ogrando un porcenatje de ejecución de la actividad del 67%.</t>
  </si>
  <si>
    <r>
      <rPr>
        <b/>
        <sz val="10"/>
        <rFont val="Arial"/>
        <family val="2"/>
      </rPr>
      <t xml:space="preserve">Seguimiento OCI 10-05-2024: </t>
    </r>
    <r>
      <rPr>
        <sz val="10"/>
        <rFont val="Arial"/>
        <family val="2"/>
      </rPr>
      <t xml:space="preserve">
A través de los soportes allegados, la Oficina de Control Interno evidenció que, se realizó la implementación mensual de la encuesta telefónica de satisfacción de atención al ciudadano, para los meses de </t>
    </r>
    <r>
      <rPr>
        <b/>
        <sz val="10"/>
        <rFont val="Arial"/>
        <family val="2"/>
      </rPr>
      <t>Enero, Febrero, Marzo y Abril de 2024.</t>
    </r>
    <r>
      <rPr>
        <sz val="10"/>
        <rFont val="Arial"/>
        <family val="2"/>
      </rPr>
      <t xml:space="preserve"> 
Por lo anterior, esta Oficina evidencia que, para el periodo objeto de seguimiento, la actividad se cumplió frente a la meta y dentro del tiempo establecido; y continua en ejecución.</t>
    </r>
  </si>
  <si>
    <t>3.3 Talento Humano</t>
  </si>
  <si>
    <t>3.3.1</t>
  </si>
  <si>
    <t>Desarrollar actividades para promover reconocimientos que destaquen el desempeño de los servidores públicos y/o contratistas en relación con el servicio prestado al ciudadano.</t>
  </si>
  <si>
    <t xml:space="preserve">Un (1) reconocimiento a servidores públicos y/o contratistas destacados en relación al servicio prestado al ciudadano	</t>
  </si>
  <si>
    <t>Un (1) reconocimientos realizado</t>
  </si>
  <si>
    <r>
      <rPr>
        <b/>
        <sz val="10"/>
        <rFont val="Arial"/>
        <family val="2"/>
      </rPr>
      <t xml:space="preserve">Seguimiento OCI 10-05-2024: </t>
    </r>
    <r>
      <rPr>
        <sz val="10"/>
        <rFont val="Arial"/>
        <family val="2"/>
      </rPr>
      <t xml:space="preserve">
La actividad se programó para el mes de Octubre de 2024.</t>
    </r>
  </si>
  <si>
    <t xml:space="preserve">4. Normativo y procedimental
</t>
  </si>
  <si>
    <t>3.4.1</t>
  </si>
  <si>
    <t>Actualizar y socializar la carta de trato digno de la entidad.</t>
  </si>
  <si>
    <t>Una (1) actualización y socialización de la carta de trato digno</t>
  </si>
  <si>
    <t xml:space="preserve">30/11/2024
</t>
  </si>
  <si>
    <r>
      <rPr>
        <b/>
        <sz val="10"/>
        <rFont val="Arial"/>
        <family val="2"/>
      </rPr>
      <t xml:space="preserve">Seguimiento OCI 10-05-2024: </t>
    </r>
    <r>
      <rPr>
        <sz val="10"/>
        <rFont val="Arial"/>
        <family val="2"/>
      </rPr>
      <t xml:space="preserve">
La actividad se programó para el mes de Noviembre de 2024.</t>
    </r>
  </si>
  <si>
    <t>3.4.2</t>
  </si>
  <si>
    <t>Implementar los lineamientos para la medición de la calidad de las respuestas a las PQRSDF ciudadanas emitidas por la SDSCJ.</t>
  </si>
  <si>
    <t xml:space="preserve">Tres (3) Informes de la medición a la calidad de las respuestas  a las PQRSDF ciudadanas emitidas por la SDSCJ.	</t>
  </si>
  <si>
    <t>30/04/2024
30/07/2024
31/10/2024</t>
  </si>
  <si>
    <t>Durante el periodo de seguimiento se realizó el informe del primer trimestre 2024 de satisfacción ciudadana en canales presencial, virtual y telefónico.</t>
  </si>
  <si>
    <t>Se observa evidencia de la realización del informe  de satisfacción ciudadana en canales presencial, virtual y telefónico.</t>
  </si>
  <si>
    <t xml:space="preserve">Durante el periodo de seguimiento se realizó el informe trimestral de la medición a la calidad de las respuestas  a las PQRSDF ciudadanas emitidas por la SDSCJ. </t>
  </si>
  <si>
    <t>La OAP evidencia Informe Evaluación Calidad de las Respuestas II Trimestre 2024, así como correos con la gestión realizada para su publicación.</t>
  </si>
  <si>
    <r>
      <rPr>
        <b/>
        <sz val="10"/>
        <rFont val="Arial"/>
        <family val="2"/>
      </rPr>
      <t xml:space="preserve">Seguimiento OCI 10-05-2024: </t>
    </r>
    <r>
      <rPr>
        <sz val="10"/>
        <rFont val="Arial"/>
        <family val="2"/>
      </rPr>
      <t xml:space="preserve">
A través de los soportes allegados, la Oficina de Control Interno evidenció que, se remitió el </t>
    </r>
    <r>
      <rPr>
        <b/>
        <i/>
        <sz val="10"/>
        <rFont val="Arial"/>
        <family val="2"/>
      </rPr>
      <t>Informe trimestral de Satisfacción Ciudadana en Canales: presencial, virtual y telefónico</t>
    </r>
    <r>
      <rPr>
        <sz val="10"/>
        <rFont val="Arial"/>
        <family val="2"/>
      </rPr>
      <t>. 
Por lo anterior, esta Oficina evidencia que, para el periodo objeto de seguimiento, la actividad se cumplió frente a la meta y dentro del tiempo establecido; y continua en ejecución.</t>
    </r>
  </si>
  <si>
    <t>3.5. Relacionamiento con el ciudadano</t>
  </si>
  <si>
    <t>3.5.1</t>
  </si>
  <si>
    <t xml:space="preserve">Socializar y sensibilizar, al interior de la Dirección de Acceso a la Justicia las Rutas de Acceso a la Justicia </t>
  </si>
  <si>
    <t>Dos (2) socializaciones o sensibilizaciones de forma semestral sobre rutas de acceso a la justicia.</t>
  </si>
  <si>
    <t>Dirección de Acceso a la Justicia</t>
  </si>
  <si>
    <t>30/06/2024
30/11/2024</t>
  </si>
  <si>
    <t>Entre los meses mayo y junio de 2024, se realizaron 10 espacios de capacitación/sensibilización, dirigidas a los colaboradores de la DAJ (nuevos y antiguos) en temas relacionados con los servicios de Acceso a la Justicia, procesos y procedimientos de la DAJ, entre otros, para su posterior implementación en el desarrollo de las actividades de atención y orientación en los equipamientos de justicia: 1) Bienvenida: enfocada en socializar la Misión, Visión y Objetivos de la Entidad, así como la naturaleza de los servicios de la Dirección de Acceso a la Justicia; 2) Atenciones: se socializa, de modo general, los servicios que se ofrecen en las Casas de Justicia de cara a la ciudadanía; 3) Facilitadores: enfocada a socializar el alcance de la estrategia de los abogados facilitadores y los centros de radicación; 4) Articulación Política pública: en este espacio, liderado por la SDIS, se socializó las competencias de las Comisarías de Familia que redunda en la prestación de los servicios en las Casas de Justicia; 5) Plan de Desarrollo: se socializó, por parte del director de la DAJ y profesionales de apoyo, al personal Referentes y de nivel central el nuevo Plan de Desarrollo Distrital y como se relaciona con las actividades específicas del rol; 6) Planeación: se oriento frente a los instrumentos de planeación que guardan relación con la misionalidad de la DAJ; 7) PQRS: espacio donde se instruye el procedimiento interno para dar respuesta a las peticiones ciudadanas; 8) Ruta y Protocolo NNA: se orienta a los colaboradores de los servicios con enfoque diferencial ante los casos de violencias basadas en género, así como el protocolo que se aplica a los niños, niñas y adolescentes víctimas de violencia; 9) UMAJ: se socializa frente a la naturaleza de las Unidades Móviles de Acceso a la Justicia y el alcance de esta estrategia para acercar nuestros servicios a las comunidades más alejadas o donde no operan las Casas de Justicia; 10; UMC: se socializa frente a los servicios en las Unidades de Mediación y Conciliación de nuestras Casas de Justicia desde donde se promueven los métodos de resolución pacífica de conflictos.</t>
  </si>
  <si>
    <t>La OAP evidencia cumplimiento de la actividad a través de los listados de asistencia, presentaciones y documentos de Bienvenida, Atenciones, Facilitadores, Articulación Política pública, nuevo Plan de Desarrollo Distrital y como se relaciona con las actividades específicas del rol, Planeación, PQRS, ruta y protocolo que se aplica a los niños, niñas y adolescentes víctimas de violencia,  Unidades Móviles de Acceso a la Justicia , Unidades de Mediación y Conciliación de nuestras Casas de Justicia. De esta manera se alcanza un 50% de ejecución de la actividad.</t>
  </si>
  <si>
    <r>
      <rPr>
        <b/>
        <sz val="10"/>
        <rFont val="Arial"/>
        <family val="2"/>
      </rPr>
      <t xml:space="preserve">Seguimiento OCI 10-05-2024: </t>
    </r>
    <r>
      <rPr>
        <sz val="10"/>
        <rFont val="Arial"/>
        <family val="2"/>
      </rPr>
      <t xml:space="preserve">
La actividad se programó para los meses de Junio y Noviembre de 2024.</t>
    </r>
  </si>
  <si>
    <t>3.6. Análisis de la información de las denuncias de corrupción (enfoque de género)</t>
  </si>
  <si>
    <t>3.6.1</t>
  </si>
  <si>
    <t>Analizar y realizar reporte semestral de las denuncias de actos de corrupción, inhabilidades, incompatibilidades y conflictos de interés.</t>
  </si>
  <si>
    <t>Dos (2) reportes de denuncias de actos de corrupción socializadas en la mesa técnica de integridad</t>
  </si>
  <si>
    <t>Control Disciplinario Interno</t>
  </si>
  <si>
    <t>(Número de reportes remitidos /Total reportes programados)*100</t>
  </si>
  <si>
    <t xml:space="preserve">
30/06/2024
31/12/2024</t>
  </si>
  <si>
    <t>De acuerdo con la Directiva 005 de 2023, proferida por la secretaria Jurídica Distrital , ya no es obligación de la Oficina de Control Disciplinario Interno reportar la información de actos de corrupción allegados por el aplicativo BTE, toda vez que, la misma derogó la circular 001 de 2021, en la cual se establecía dicha obligación. 
En ese sentido, es del caso informar que la Secretaria Distrital a partir de este año obtiene la información del mismo sistema antes mencionado, razón por la cual se hace necesario solicitar el ajuste del indicador ya que, no es posible para la fecha y fechas posteriores cargar las evidencias en las condiciones que habían sido pactadas. 
No obstante, es del caso informar que se reportó el indicador con evidencias con las que actualmente cuenta oficina.</t>
  </si>
  <si>
    <t>Teniendo en cuenta lo establecido en la Directiva 005 de 2023 frente al reporte de información de los actos de corrupción, inhabilidades, incompatibilidades o conflicto de intereses, los cuales serán publicados mensualmente por la Secretaría General de la Alcaldía Mayor registradas en Bogotá de Escucha, se recomienda ajustar la actividad a partir de las nuevas directrices.</t>
  </si>
  <si>
    <t xml:space="preserve">De acuerdo a la actividad programada la OCDI realizo el informe semestral de las quejas y/o denuncias allegadas mediante el sistema de Bogotá te escucha BTE,   así como la presentación del reporte de denuncias de actos de corrupción para el primer semestre del 2024, este mismo se socializo en la mesa técnica de Integridad. </t>
  </si>
  <si>
    <t>En la evidencia aportada la OAP identifica que  en la mesa técnica de integrida en sesión del 28 de junio donde se presentaron los siguientes puntos parte de la Ofician de Control Disciplinario:
1. Definición del canal de denuncia Bogotá te Escucha
2. Pasos de radicación de quejas, peticiones, felicitaciones, denuncias, etc. por el 
canal de Bogotá te Escucha
3. Tramite interno en la entidad por parte de la Oficina de Control Disciplinario Interno 
al recibir una denuncia.
4. Definición de las tipologías de denuncia
5. Reporte de denuncias a corte de junio de 2024
6. Espacio de preguntas</t>
  </si>
  <si>
    <r>
      <rPr>
        <b/>
        <sz val="10"/>
        <rFont val="Arial"/>
        <family val="2"/>
      </rPr>
      <t xml:space="preserve">Seguimiento OCI 10-05-2024: </t>
    </r>
    <r>
      <rPr>
        <sz val="10"/>
        <rFont val="Arial"/>
        <family val="2"/>
      </rPr>
      <t xml:space="preserve">
La Oficina se Control Interno evidenció que, frente a la actividad definida </t>
    </r>
    <r>
      <rPr>
        <b/>
        <i/>
        <sz val="10"/>
        <rFont val="Arial"/>
        <family val="2"/>
      </rPr>
      <t>"Realizar y remitir a la Secretaría Jurídica Distrital el informe semestral de las denuncias de actos de corrupción, inhabilidades, incompatibilidades y conflictos de interés"</t>
    </r>
    <r>
      <rPr>
        <sz val="10"/>
        <rFont val="Arial"/>
        <family val="2"/>
      </rPr>
      <t xml:space="preserve">, no se allega el respectivo Informe. Si bien  la </t>
    </r>
    <r>
      <rPr>
        <b/>
        <sz val="10"/>
        <rFont val="Arial"/>
        <family val="2"/>
      </rPr>
      <t>Directiva 005 de 2023</t>
    </r>
    <r>
      <rPr>
        <sz val="10"/>
        <rFont val="Arial"/>
        <family val="2"/>
      </rPr>
      <t xml:space="preserve"> establece que, el mismo no se remite a la Secretaría Jurídica Distrital, esta no hace referencia a la elaboración del documento en mención.
Así las cosas, esta Oficina recomienda ajustar la actividad a partir de las nuevas directrices.
</t>
    </r>
  </si>
  <si>
    <t>No Cumple</t>
  </si>
  <si>
    <t>Relación histórica de razones por las cuales su entidad no planificó estrategia de racionalización de trámites o decidió realizarla una vez superada las situaciones que impedían su realización.</t>
  </si>
  <si>
    <t>Fecha Registro</t>
  </si>
  <si>
    <t>Justificación/Reversión</t>
  </si>
  <si>
    <t>El 01 de diciembre de 2023, se realizó una reunión entre colaboradores de la Secretaría Distrital de Seguridad y la Secretaría General de la Alcaldía Mayor, en la cual se analizaron dos servicios de la entidad, en aras de ser incluidos en la estrategia de racionalización de trámites 2024, sin embargo, se concluye que: Los servicios presentados no son objeto de registro en el SUIT.
Lo anterior, de conformidad al consenso realizado la Secretaría General registrado en la ficha informativa SCJ.</t>
  </si>
  <si>
    <t>INVENTARIO DE TRAMITES</t>
  </si>
  <si>
    <t>Tipo</t>
  </si>
  <si>
    <t>Número</t>
  </si>
  <si>
    <t xml:space="preserve">Nombre </t>
  </si>
  <si>
    <t>Estado</t>
  </si>
  <si>
    <t xml:space="preserve">Único </t>
  </si>
  <si>
    <t>Autorización para ingreso como visitante a la Carcel
Distrital de Varones y Anexo de Mujeres.</t>
  </si>
  <si>
    <t>Inscrito</t>
  </si>
  <si>
    <t xml:space="preserve">Dependecia Responsable </t>
  </si>
  <si>
    <t>Fecha de pogramación</t>
  </si>
  <si>
    <t>4.1.Racionalización de trámites</t>
  </si>
  <si>
    <t>4.1.1</t>
  </si>
  <si>
    <t>Elaborar un inventario de Trámites, OPAs y Servicios de Consulta de Acceso a Información
Pública  de la Secretaría de Seguridad, Convivencia y Justifica para incluir en el inventario de la entidad</t>
  </si>
  <si>
    <t xml:space="preserve">Un (1) Inventario Trámites, OPAs y Servicios de Consulta de Acceso a Información
Pública </t>
  </si>
  <si>
    <t>4.2. Consulta ciudadana para la mejora de experiencias de los usuarios</t>
  </si>
  <si>
    <t>4.2.1</t>
  </si>
  <si>
    <t>Evaluar la satisfacción de los visitantes de las personas privadas de la libertad de la Cárcel Distrital, frente a los atributos de calidad del trámite de autorización de ingreso de visitante.</t>
  </si>
  <si>
    <t>Dos (2) resultados consolidados de las evaluaciones realizadas</t>
  </si>
  <si>
    <t>(Sumatoria de informes de resultados de las encuestas ejecutado / Sumatoria de informes de resultados de las encuestas programado)*100</t>
  </si>
  <si>
    <t>Se adelanta la evaluación de satisfación de las personas que egresan de la Cárcel Distrital durante los meses  de enero y febrero, con resultados satisfactorios en los componentes de atención integral, trámite jurídico y custodioa y vigilancia.</t>
  </si>
  <si>
    <t xml:space="preserve">Se realizan las encuestas de las personas que egresaron de la Cárdel Dsditrital en los meses de marzo y abril de 2024
El resultado general es satisfactorio, sin embargo se presentan comentarios relacionados al trato de los visitantes, a losmelementos que son incautados al ingreso a la Cárcel Distrital, mejorar la calidad del servicio social, agua en los dias de visitas, más actividades productivas de redención de la pena, el servicio o disponibilidad de los teléfonos, eliminar la estigmatización de las PPL que están señaladas por delitos sexuales, </t>
  </si>
  <si>
    <t>La actividad no está programada para el periodo de seguimiento.; sin embargo, reportaron encuestas del nivel de satisfación de los servicios prestados a los PPL-</t>
  </si>
  <si>
    <t>Se adelantan las encuestas de satisfacción de los visitantes, en las cuales se evalúa en los primeros 4 factores, el trámite que se realiza por el aplicativo.
Para el mes de mayo se realizaron 214 encuestas con 30 donde manifestaron insatisfacción y en junio se hicieron 259 encuestas con 78 de insatisfacción frente al trámite, lo cual genera un nivel de insatistaccion de 14% y 30% respectivamente
La insatsifacción se entiende con almenos 1 de los cuatro factores evaluados.</t>
  </si>
  <si>
    <t>Se evidencia en los soportes las encuestas realizadas frente a la satisfacción del trámite d ela Cárcel Distrital, así como archivo con los resultado mes a mes.</t>
  </si>
  <si>
    <t xml:space="preserve">Se adelantan las encuestas de satisfacción de los visitantes, en las cuales se evalúa en los primeros 4 factores, el trámite que se realiza por el aplicativo.
Para el mes de julio se realizaron 200 encuestas con 106 donde manifestaron insatisfacción y en agosto se hicieron 152 encuestas con 79 de insatisfacción frente al trámite, lo cual genera un nivel de insatisfacción de 53% y 51% respectivamente
La insatisfacción se entiende con al menos 1 de los cuatro factores evaluados. Sin embargo es importante tener en cuenta que el nivel de insatisfacción refiere en aspectos que hacen parte del reglamento interno del establecimiento y es indispensable dar cumplimiento.
</t>
  </si>
  <si>
    <t>Se evidencia en los soportes las encuestas de satisfacción a los visitantes Cárcel Distrital realizadas realizadas en los meses de julio y agosto, así como archivos de Excel con con los resultado de stos meses. Teniendo enc uenta lo reportado en los dos últimos bimestres es uan actividad que realizan de manera mensual, no semestral como quedo programado.</t>
  </si>
  <si>
    <r>
      <rPr>
        <b/>
        <sz val="10"/>
        <rFont val="Arial"/>
        <family val="2"/>
      </rPr>
      <t xml:space="preserve">Seguimiento OCI 10-05-2024: </t>
    </r>
    <r>
      <rPr>
        <sz val="10"/>
        <rFont val="Arial"/>
        <family val="2"/>
      </rPr>
      <t xml:space="preserve">
La actividad se programó para los meses de Junio y Noviembre de 2024. 
No obstante, y teniendo presente que se viene realizando gestión frente a la actividad definida, esta Oficina recomienda evaluar la posibilidad de ajustar la meta y reportar el avance de lo que se viene ejecutando.</t>
    </r>
  </si>
  <si>
    <t>5.1. Apertura de datos para los ciudadanos y grupos de interés</t>
  </si>
  <si>
    <t>5.1.1</t>
  </si>
  <si>
    <t>Actualizar la sección de instancias de coordinación con los lineamientos Distritales (Resolución 753 de 2020 de la Secretaría General y usando los formatos de los anexos establecidos.)</t>
  </si>
  <si>
    <t xml:space="preserve">Una (1) actualización semestral de la sección de instancias de coordinación.	</t>
  </si>
  <si>
    <t xml:space="preserve">Subsecretaría de Seguridad y Convivencia
</t>
  </si>
  <si>
    <t>(Número de actualizaciones realizadas/Número de publicaciones programadas)*100</t>
  </si>
  <si>
    <t>Las actas que corresponden al Trimestre I de 2024 de la Comisión de Fútbol, se encuentran publicadas en la página web de la entidad.
Las actas que corresponden al periodo abril, mayo y junio de la Comisión de Fútbol, se remiten a la OAP para la actualización en la página web de la entidad.</t>
  </si>
  <si>
    <t>La OAP en los soportes cargados evidencias archivos de actas de sesiones ordinarias y extraordinarias, así como informe del primer trimestre y Protocolo distrital para la seguridad comodidad y convivencia en el futbol de Bogotá de junio de 2024, los cuales se encuentran publicados en el estacio del Botón de transparencia correspondiente a las instacias de coordinación: 
https://scj.gov.co/es/transparencia/obligacion-reporte-informacion/instancias-coordinacion</t>
  </si>
  <si>
    <t xml:space="preserve">La actividad no está programada para el periodo de seguimiento. </t>
  </si>
  <si>
    <r>
      <rPr>
        <b/>
        <sz val="10"/>
        <rFont val="Arial"/>
        <family val="2"/>
      </rPr>
      <t xml:space="preserve">Seguimiento OCI 10-05-2024: </t>
    </r>
    <r>
      <rPr>
        <sz val="10"/>
        <rFont val="Arial"/>
        <family val="2"/>
      </rPr>
      <t xml:space="preserve">
La actividad se programó para los meses de Junio y Diciembre de 2024.</t>
    </r>
  </si>
  <si>
    <t>5.1.2</t>
  </si>
  <si>
    <t>Actualizar  y publicar datos abiertos en la plataforma distrital.</t>
  </si>
  <si>
    <r>
      <t>Realizar la actualización y publicación de datos abiertos en el portal distrital, para el periodo comprend</t>
    </r>
    <r>
      <rPr>
        <sz val="11"/>
        <rFont val="Calibri"/>
        <family val="2"/>
        <scheme val="minor"/>
      </rPr>
      <t>ido entre el 01 de enero y el 31 de diciembre de 2024, de acuerdo con la programación establecida para cada mes.</t>
    </r>
  </si>
  <si>
    <t>Oficina de Análisis de Información y Estudios Estratégicos</t>
  </si>
  <si>
    <t xml:space="preserve">(Número de datos abiertos actualizados en el mes/ Número de datos abiertos programados en el mes)*100
</t>
  </si>
  <si>
    <t>Por parte de la OAP no se realizó solicitud de reporte para este periodo en las fechas establecidas, por lo cual no se realizó el correspondiente registro. Esta situción se subsano en días posteriores por parte de la dependencia líder en conjunto con Sindy Tunjano de la OAP y las evidencias quedatron en el repositorio.</t>
  </si>
  <si>
    <t>La actividad está programada para cumplirla durante la vigicencia. En este periodo no se registraron descripción de lo ejecutado ni oportaron evidencia de los datos abiertos actualiziados en enero y febrero</t>
  </si>
  <si>
    <t>Se  realiza el cargue de las evidencias en el repositorio correspondiente, para la actualización de los meses marzo y abril de 2024.</t>
  </si>
  <si>
    <t>La actividad está programada para cumplirla durante la vigecencia. En este periodo no se reportaron datos abiertos actualizados periodo de seguimiento</t>
  </si>
  <si>
    <t>Se realizó la publicación de datos abiertos para los meses de  mayo y junio en el portal de datos abiertos de Bogotá.</t>
  </si>
  <si>
    <t>Se evidencia en las soportes cargados actualización y publicación de los datos abiertos en los meses de enero a junio, las evidencias aportadas en le primer bimestre fueron involuntariamente por parte de la dependencias cargadas en la carpeta equivocada, subsanado lo anterior se evidencias cumplimiento de lo programado. 
De acuerdo con la información dada por la profesional de la direción no es posible establecer previemente el número de datos a actualizar, pero sí se actualiza de manera mensual como se evidencia.</t>
  </si>
  <si>
    <t>Se realizó la publicación de datos abiertos para los meses de julio y agosto en el portal de datos abiertos de Bogotá.</t>
  </si>
  <si>
    <r>
      <t xml:space="preserve">La OAP evidencia la publicación en los meses de julio y agosto de acuerdo con los archivos aportados:
</t>
    </r>
    <r>
      <rPr>
        <b/>
        <sz val="10"/>
        <rFont val="Arial"/>
        <family val="2"/>
      </rPr>
      <t>16 de Julio</t>
    </r>
    <r>
      <rPr>
        <sz val="10"/>
        <rFont val="Arial"/>
        <family val="2"/>
      </rPr>
      <t xml:space="preserve">
1. Delito de Alto Impacto. Bogotá D.C.
2. Incidente Reportado. Centro de Comando, Control, Comunicaciones y Cómputo de Bogotá - C4 Bogotá D.C.
3. Medida Correctiva. Bogotá D.C.
4. Incidentes Tramitados en el C4 - Numero Único de Seguridad y Emergencias NUSE. Bogotá D.C.
</t>
    </r>
    <r>
      <rPr>
        <b/>
        <sz val="10"/>
        <rFont val="Arial"/>
        <family val="2"/>
      </rPr>
      <t>14 de agosto</t>
    </r>
    <r>
      <rPr>
        <sz val="10"/>
        <rFont val="Arial"/>
        <family val="2"/>
      </rPr>
      <t xml:space="preserve">
1. Delito de Alto Impacto. Bogotá D.C.
2. Incidente Reportado. Centro de Comando, Control, Comunicaciones y Cómputo de Bogotá - C4 Bogotá D.C.
3. Medida Correctiva. Bogotá D.C.
4. Incidentes Tramitados en el C4 - Numero Único de Seguridad y Emergencias NUSE. Bogotá D.C.
así como,la infomación disponible en:
https://datosabiertos.bogota.gov.co/organization/secretaria-distrital-de-seguridad-convivencia-y-justicia
Para este periodo la actividad cuenat con un avance del 67% cumplimiendo mensualmente con la actualización de los datos abiertos generados en la plataforma distrital.</t>
    </r>
  </si>
  <si>
    <r>
      <rPr>
        <b/>
        <sz val="10"/>
        <color rgb="FF000000"/>
        <rFont val="Arial"/>
        <family val="2"/>
      </rPr>
      <t xml:space="preserve">Seguimiento OCI 10-05-2024: 
</t>
    </r>
    <r>
      <rPr>
        <sz val="10"/>
        <color rgb="FF000000"/>
        <rFont val="Arial"/>
        <family val="2"/>
      </rPr>
      <t xml:space="preserve">
La Oficina de Control Interno evidenció que, en el registro de los meses de enero y febrero de 2024, se realizó el registro de dos y quince actualizaciones y/o publicaciones de datos abiertos; respectivamente.
No obstante, en las carpetas de soportes allegados por la OAP, no se evidenció ningún registro que diera cuenta del cumplimiento de dicha actividad.
Por lo anterior, esta Oficina no puede determinar si para el periodo objeto de seguimiento, la actividad se cumplió frente a la meta y dentro del tiempo establecido. </t>
    </r>
  </si>
  <si>
    <t>5.2. Entrega de información en lenguaje sencillo que de cuenta de la gestión institucional</t>
  </si>
  <si>
    <t>5.2.1</t>
  </si>
  <si>
    <t xml:space="preserve">Elaborar y publicar el informe trimestral de gestión de la entidad, en lenguaje claro y comprensible. </t>
  </si>
  <si>
    <t>Cuatro (4) informes de gestión publicados en la página web de la entidad</t>
  </si>
  <si>
    <t>30/04/2024
31/07/2024
31/10/2024</t>
  </si>
  <si>
    <t>Actualmente la Oficina Asesora de Planeación se encuentra en proceso de elaboración del Informe de gestión a partir de la información suministrada por las dependencias.</t>
  </si>
  <si>
    <t>Teniendo en cuenta la fecha de programación es importante se de cumplimiento a la misma en el menor tiempo posible.</t>
  </si>
  <si>
    <t>En el mes de mayo se culminó la elaboración del informe de gestión de la SDSCJ del primer trimestre, el cual se encuentra publicado en la página WEB de la entidad:
 https://scj.gov.co/es/transparencia/planeacion-presupuesto-ingresos/informe-gestion</t>
  </si>
  <si>
    <t>Se evidencia informe de gestión del primer trimestre elaborado publicado en la sitio web de la entidad en el botón de transparencia y sección del Menú Participa.</t>
  </si>
  <si>
    <t>En el mes de julio elaboró y publicó informe de gestión de la SDSCJ del primer semestre, el cual se encuentra publicado en la página WEB de la entidad:
https://scj.gov.co/sites/default/files/control/INFORME%20DE%20GESTION%20SDSCJ%202024%20PRIMER%20SEMESTRE%20-PUBLICADO%20WEB.pdf</t>
  </si>
  <si>
    <t>Se evidencia elaboración y publicación el 31 de julio  del informe de gestión consoldado de enero a junio 2024 disponible en ell sitio web de la entidad en el botón de transparencia y sección del Menú Participa:
 https://scj.gov.co/es/transparencia/planeacion-presupuesto-ingresos/informe-gestion
https://scj.gov.co/es/transparencia/rendicion-de-cuentas/informacion-gestion
.</t>
  </si>
  <si>
    <r>
      <rPr>
        <b/>
        <sz val="10"/>
        <rFont val="Arial"/>
        <family val="2"/>
      </rPr>
      <t xml:space="preserve">Seguimiento OCI 10-05-2024: </t>
    </r>
    <r>
      <rPr>
        <sz val="10"/>
        <rFont val="Arial"/>
        <family val="2"/>
      </rPr>
      <t xml:space="preserve">
La Oficina de Control Interno evidenció que, a la fecha no se ha elaborado ni publicado en la pagina web de la entidad, el </t>
    </r>
    <r>
      <rPr>
        <b/>
        <i/>
        <sz val="10"/>
        <rFont val="Arial"/>
        <family val="2"/>
      </rPr>
      <t>Informe trimestral de gestión de la entidad.</t>
    </r>
    <r>
      <rPr>
        <sz val="10"/>
        <rFont val="Arial"/>
        <family val="2"/>
      </rPr>
      <t xml:space="preserve">
Así las cosas, esta Oficina recomienda aunar esfuerzos para dar cumplimiento a las actividades formuladas; y evaluar un ajuste a las fechas programadas; teniendo en cuenta que la meta anual son 3 informes elaborados y publicados.
Por lo anterior, esta Oficina observa que para el periodo objeto de seguimiento, la actividad no se cumplió frente a la meta ni dentro del tiempo establecido.</t>
    </r>
    <r>
      <rPr>
        <sz val="10"/>
        <color rgb="FFFF0000"/>
        <rFont val="Arial"/>
        <family val="2"/>
      </rPr>
      <t xml:space="preserve"> </t>
    </r>
  </si>
  <si>
    <t>5.2.2</t>
  </si>
  <si>
    <t xml:space="preserve">Elaborar y divulgar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</si>
  <si>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 xml:space="preserve">Tres (3) piezas de comunicación </t>
  </si>
  <si>
    <t>Se recomienda cargas las respectivas evidencias</t>
  </si>
  <si>
    <t>Se realiza y divulga de la pieza grafica para redes sociales sobre los avances de gestión de la Entidad  en temas de seguridad, convivencia y justicia.</t>
  </si>
  <si>
    <t xml:space="preserve">Se observa evidencia de  la realización y publicación de la pieza gráfica. </t>
  </si>
  <si>
    <t>En la evidencia se observa la pieza gráfica "Acciones para que Bogotá camine segura"  difundida a través de X el 4 de junio https://x.com/SeguridadBOG/status/1798039222865330548 
Esta actividad estaba programada para el mes de julio, al realizarla en este periodo se llevan 2 piezas graficas de las 3 programadas y un avance del 67%</t>
  </si>
  <si>
    <t xml:space="preserve">La actividad programada para el periodo de seguimiento se ejecuto en el tercer bimestre. </t>
  </si>
  <si>
    <r>
      <rPr>
        <b/>
        <sz val="10"/>
        <rFont val="Arial"/>
        <family val="2"/>
      </rPr>
      <t xml:space="preserve">Seguimiento OCI 10-05-2024: </t>
    </r>
    <r>
      <rPr>
        <sz val="10"/>
        <rFont val="Arial"/>
        <family val="2"/>
      </rPr>
      <t xml:space="preserve">
La Oficina de Control Interno evidenció que, en el mes de marzo de 2024 la Oficina Asesora de Comunicaciones elaboro y divulgo la pieza </t>
    </r>
    <r>
      <rPr>
        <b/>
        <i/>
        <sz val="10"/>
        <rFont val="Arial"/>
        <family val="2"/>
      </rPr>
      <t>“INFORME DE GESTION”</t>
    </r>
    <r>
      <rPr>
        <sz val="10"/>
        <rFont val="Arial"/>
        <family val="2"/>
      </rPr>
      <t xml:space="preserve"> en la plataforma X, para dar a conocer la gestión de la entidad en los 2 primeros meses del año.
Por lo anterior, esta Oficina evidencia que, para el periodo objeto de seguimiento, la actividad se cumplió frente a la meta y dentro del tiempo establecido; y continua en ejecución.</t>
    </r>
  </si>
  <si>
    <t>5.2.3</t>
  </si>
  <si>
    <t xml:space="preserve">Incluir interpretación de lengua de señas colombianas o subtítulos en los videos mensual, para que las personas con discapacidad auditiva o quienes vean los videos en pantallas o dispositivos sin sonido, puedan recibir el mensaje. 
</t>
  </si>
  <si>
    <t>Doce (12) videos con lengua de señas colombianas o subtítulos (tres trimestrales)</t>
  </si>
  <si>
    <t>(Número de videos publicados con lengua de señas o subtitulados/Número de videos programados para publicar con lengua de señas o subtitulados)*100</t>
  </si>
  <si>
    <t>Se realizan Gif para el rediseño de la pagina web de la entidad, con interpretacion lengua de señas, y se realizaron 2 piezas de comunicacion para redes en lenguaje de señas.</t>
  </si>
  <si>
    <t>Se observa que para el trimestre se realizó Gif para la página WEB de la entidad y divulgación de dos piezas con interpretación de lengua de señas.</t>
  </si>
  <si>
    <t>Se realizan 3 piezas de comunicacion para redes en lenguaje de señas.</t>
  </si>
  <si>
    <t>Se evidencia en los soportescargados los videos "¡La protección de los animales es fundamental en la construcción de una Bogotá segura!" Publicado el 30 de abril
"Convivamos en parche" y "Con su apoyo seguiremos cerrando los espacios a la violencia y al crimen" publicados el  24 may 2024</t>
  </si>
  <si>
    <r>
      <rPr>
        <b/>
        <sz val="10"/>
        <rFont val="Arial"/>
        <family val="2"/>
      </rPr>
      <t xml:space="preserve">Seguimiento OCI 10-05-2024: </t>
    </r>
    <r>
      <rPr>
        <sz val="10"/>
        <rFont val="Arial"/>
        <family val="2"/>
      </rPr>
      <t xml:space="preserve">
La Oficina de Control Interno evidenció que, en el mes de marzo de 2024 La Oficina Asesora de Comunicaciones realizó los Gif para rediseñar la página web de la entidad, con interpretación lengua de señas, los cuales fueron usados en la divulgación de las piezas </t>
    </r>
    <r>
      <rPr>
        <b/>
        <i/>
        <sz val="10"/>
        <rFont val="Arial"/>
        <family val="2"/>
      </rPr>
      <t>"Recomendaciones para proteger el agua"</t>
    </r>
    <r>
      <rPr>
        <sz val="10"/>
        <rFont val="Arial"/>
        <family val="2"/>
      </rPr>
      <t xml:space="preserve"> y </t>
    </r>
    <r>
      <rPr>
        <b/>
        <i/>
        <sz val="10"/>
        <rFont val="Arial"/>
        <family val="2"/>
      </rPr>
      <t>"5 estrategias claras y contundentes hacen parte del Plan de Seguridad de Bogotá".</t>
    </r>
    <r>
      <rPr>
        <sz val="10"/>
        <rFont val="Arial"/>
        <family val="2"/>
      </rPr>
      <t xml:space="preserve">
Por lo anterior, esta Oficina evidencia que, para el periodo objeto de seguimiento, la actividad se cumplió frente a la meta y dentro del tiempo establecido; y continua en ejecución.</t>
    </r>
  </si>
  <si>
    <t>5.3. Apertura de la información presupuestal institucional y de resultados</t>
  </si>
  <si>
    <t>5.3.1</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</si>
  <si>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</si>
  <si>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tres (3) seguimientos del PAA publicados en la página web </t>
  </si>
  <si>
    <t>Subsecretaria de gestión institucional</t>
  </si>
  <si>
    <t>(Número de seguimientos publicados /Número seguimientos programados)*100</t>
  </si>
  <si>
    <t xml:space="preserve">31/01/2024 
30/04/2024
31/07/2024
31/10/2024
</t>
  </si>
  <si>
    <t>El 22 de enero de 2024, se publicó en la página web de la entidad el enlace del Secop II donde se encuentra la versión inicial y posteriores del Plan Anual de Adquisidores para la vigencia 2024.
Se adjunta pantallazo de la página web y la ruta para acceder a la misma. 
Ruta:
https://scj.gov.co/es/transparencia/contratacion/plan-anual-adquisiciones</t>
  </si>
  <si>
    <t>Se observa publicación en la página WEB de la entidad.</t>
  </si>
  <si>
    <t>El 05 de abril de 2024, se publicó en la página web de la entidad el primer seguimiento al  Plan Anual de Adquisidores para la vigencia 2024.
Se adjunta pantallazo de la página web, la ruta para acceder a la misma y el documento del seguimiento que se encuentra publicado.
Ruta:
https://scj.gov.co/es/transparencia/contratacion/plan-anual-adquisiciones</t>
  </si>
  <si>
    <t>Se observa evidencia de la realización y publicación del primer seguimiento al Plan Anual de Adquisiones 2024.</t>
  </si>
  <si>
    <t>El 04 de julio de 2024, se publicó en la página web de la entidad el segundo seguimiento al  Plan Anual de Adquisidores para la vigencia 2024.
Ruta:
https://scj.gov.co/es/transparencia/contratacion/plan-anual-adquisiciones"</t>
  </si>
  <si>
    <t>La OAP evidencia publicación el 4 de julio del seguimiento al PAA - Segundo Trimestre de 2024:
https://scj.gov.co/es/transparencia/contratacion/plan-anual-adquisiciones</t>
  </si>
  <si>
    <r>
      <rPr>
        <b/>
        <sz val="10"/>
        <rFont val="Arial"/>
        <family val="2"/>
      </rPr>
      <t xml:space="preserve">Seguimiento OCI 10-05-2024: </t>
    </r>
    <r>
      <rPr>
        <sz val="10"/>
        <rFont val="Arial"/>
        <family val="2"/>
      </rPr>
      <t xml:space="preserve">
La Oficina de Control Interno evidenció que, el 22 de enero del presente se realizó la publicación en la pagina web de la entidad del </t>
    </r>
    <r>
      <rPr>
        <b/>
        <i/>
        <sz val="10"/>
        <rFont val="Arial"/>
        <family val="2"/>
      </rPr>
      <t>"Plan Anual de Adquisiciones (PAA) Vigencia 2024".</t>
    </r>
    <r>
      <rPr>
        <sz val="10"/>
        <rFont val="Arial"/>
        <family val="2"/>
      </rPr>
      <t xml:space="preserve"> Asimismo, se observó que para el 05 de abril de 2024, la entidad publicó el </t>
    </r>
    <r>
      <rPr>
        <b/>
        <i/>
        <sz val="10"/>
        <rFont val="Arial"/>
        <family val="2"/>
      </rPr>
      <t xml:space="preserve">Primero seguimiento al PAA 2024. 
</t>
    </r>
    <r>
      <rPr>
        <b/>
        <sz val="10"/>
        <rFont val="Arial"/>
        <family val="2"/>
      </rPr>
      <t>Link:
https://scj.gov.co/es/transparencia/contratacion/plan-anual-adquisiciones</t>
    </r>
    <r>
      <rPr>
        <b/>
        <i/>
        <sz val="1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</si>
  <si>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t>5.3.2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</si>
  <si>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</si>
  <si>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</si>
  <si>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</si>
  <si>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</si>
  <si>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Se publica en la pagina web de la SDCJ mensualmente la actualización respecto a la ejecucion presupuestal para cada unidad ejecutora durante la vigencia 
Ruta: https://scj.gov.co/es/transparencia/planeacion-presupuesto-ingresos/ejecucion-presupuestal</t>
  </si>
  <si>
    <t>Se evidencia publicación mensual en el sitio web de la entidad en el enlace https://scj.gov.co/es/transparencia/planeacion-presupuesto-ingresos/ejecucion-presupuestal</t>
  </si>
  <si>
    <t>Se publica en la pagina web de la SDCJ mensualmente la actualización respecto a la ejecucion presupuestal para cada unidad ejecutora durante la vigencia 
Ruta: https://scj.gov.co/es/transparencia/planeacion-presupuesto-ingresos/ejecucion-presupuestal
Es de aclarar que la SDCJ no cuenta con tesoreria, ni tampoco con ingresos propios. Estos son articulados directamente con la SDH, por ende no nos corresponde realizar publicación de anexos que indiquen rentas o ingresos,  tasas o frecuencias de cobro.</t>
  </si>
  <si>
    <t>La OAP evidencia publicación del 08 dejulio y 12 de agosto mensual de la ejecución presupuestal para cada unidad ejecutora en el sitio web de la entidad en el enlace 
https://scj.gov.co/es/transparencia/planeacion-presupuesto-ingresos/ejecucion-presupuestal</t>
  </si>
  <si>
    <r>
      <rPr>
        <b/>
        <sz val="10"/>
        <rFont val="Arial"/>
        <family val="2"/>
      </rPr>
      <t xml:space="preserve">Seguimiento OCI 10-05-2024: </t>
    </r>
    <r>
      <rPr>
        <sz val="10"/>
        <rFont val="Arial"/>
        <family val="2"/>
      </rPr>
      <t xml:space="preserve">
La actividad se programó para el mes de Diciembre de 2024.
De igual forma se sugiere revisar la diferencia entre la descripción de la actividad </t>
    </r>
    <r>
      <rPr>
        <i/>
        <sz val="10"/>
        <rFont val="Arial"/>
        <family val="2"/>
      </rPr>
      <t xml:space="preserve">"Actualizar y publicar </t>
    </r>
    <r>
      <rPr>
        <b/>
        <i/>
        <sz val="10"/>
        <rFont val="Arial"/>
        <family val="2"/>
      </rPr>
      <t>mensualmente</t>
    </r>
    <r>
      <rPr>
        <i/>
        <sz val="10"/>
        <rFont val="Arial"/>
        <family val="2"/>
      </rPr>
      <t xml:space="preserve"> en la página web de la entidad,  la información de ejecución presupuestal de gastos e inversiones"</t>
    </r>
    <r>
      <rPr>
        <sz val="10"/>
        <rFont val="Arial"/>
        <family val="2"/>
      </rPr>
      <t>, y el cronograma establecido para la misma, donde se indica una única fecha en el mes de diciembre 2024.</t>
    </r>
  </si>
  <si>
    <t>5.4. Estandarización de datos abiertos para intercambio de información</t>
  </si>
  <si>
    <t>5.4.1</t>
  </si>
  <si>
    <t>Socializar y/o capacitar sobre la apertura de datos abiertos en la entidad</t>
  </si>
  <si>
    <t>Tres (3) socialización y/o capacitación realizadas sobre datos abiertos</t>
  </si>
  <si>
    <t>Oficina de análisis de información y estudios estratégicos</t>
  </si>
  <si>
    <t>30/06/2024
30/09/2024
31/12/2024</t>
  </si>
  <si>
    <t>En cumplimiento  de la actividad propuesta,  se realizó  el 07 de junio del 2024, socialización  al interior de la  Dirección de Tecnologias  en lreación a la apertura de datos abiertos en la entidad</t>
  </si>
  <si>
    <t>Se evidencia acta reunión de 7 de junio cuyo objetivo fue "Socializar los documentos del sistema de gestión de calidad relacionados con datos 
abiertos y los conjuntos de datos abiertos de la Entidad con el fin de promover la 
transparencia y acceso a la información pública." Se recomienda establer cuál es el publico objetivo de las capacitaciones.</t>
  </si>
  <si>
    <t>Se publicó pieza comunicacional de datos abiertos el 03 de septiembre del 2024, como preambulo a la capacitación  que se efectuará en el mes de septiembre a los colaboradores de la Entidad.</t>
  </si>
  <si>
    <t>La actividad no está programada para el periodo de seguimiento; sin embargo, aportan como evidencia pieza comunicacional con relación a Datos
Abiertos, solicitada el 29 de julio y publicada el 3 de septiempre.</t>
  </si>
  <si>
    <r>
      <rPr>
        <b/>
        <sz val="10"/>
        <rFont val="Arial"/>
        <family val="2"/>
      </rPr>
      <t xml:space="preserve">Seguimiento OCI 10-05-2024: </t>
    </r>
    <r>
      <rPr>
        <sz val="10"/>
        <rFont val="Arial"/>
        <family val="2"/>
      </rPr>
      <t xml:space="preserve">
La actividad se programó para los meses de Junio, Septiembre y Diciembre de 2024.
Se recomienda ajustar la descripción de la actividad, para que se redacte en verbo infinitivo.</t>
    </r>
  </si>
  <si>
    <t>6.1. Ciudadanía en la toma de decisiones públicas</t>
  </si>
  <si>
    <t>6.1.1</t>
  </si>
  <si>
    <t>Realizar ejercicio de participación para la formulación del Programa de Transparencia y Ética Pública vigencia 2025</t>
  </si>
  <si>
    <t>Un (1) ejercicio de participación desarrollado</t>
  </si>
  <si>
    <t>Un (1) ejercicio de participación  desarrollado</t>
  </si>
  <si>
    <r>
      <rPr>
        <b/>
        <sz val="10"/>
        <rFont val="Arial"/>
        <family val="2"/>
      </rPr>
      <t xml:space="preserve">Seguimiento OCI 10-05-2024: </t>
    </r>
    <r>
      <rPr>
        <sz val="10"/>
        <rFont val="Arial"/>
        <family val="2"/>
      </rPr>
      <t xml:space="preserve">
La actividad se programó para el mes de Diciembre de 2024.
Sin embargo, esta Oficina recomienda a la Oficina Asesora de planeación revisar la descripción de la actividad y la programación de la misma; lo anterior toda vez que, si se establece </t>
    </r>
    <r>
      <rPr>
        <b/>
        <i/>
        <sz val="10"/>
        <rFont val="Arial"/>
        <family val="2"/>
      </rPr>
      <t>"Realizar ejercicio de participación para la formulación del Programa de Transparencia y Ética Pública vigencia 2024"</t>
    </r>
    <r>
      <rPr>
        <sz val="10"/>
        <rFont val="Arial"/>
        <family val="2"/>
      </rPr>
      <t>, la actividad no debería estar programada para el mes de diciembre de 2024, puesto que el ejercicio de participación es para la formulación del presente Programa.</t>
    </r>
  </si>
  <si>
    <t>6.1.2</t>
  </si>
  <si>
    <t>Realizar un ejercicio de participación para la formulación de proyectos de inversión en el marco del nuevo Plan de Desarrollo</t>
  </si>
  <si>
    <t>Se realiza ejercicio de participación para la formulación de proyectos de inversión en el marco del nuevo Plan de Desarrollo, se realizo encuesta, y con el apoyo de la Oficina de Comunicaciones se elaboró y publicó piezas gráficas para la intranet, web, tv, mailing.</t>
  </si>
  <si>
    <t>Se observan las evidadencias del ejercicio de participación, publicación de piezas gráficas a través de la intranet, web, tv, mailing, así como la encuesta y su resultado.</t>
  </si>
  <si>
    <t>6.1.3</t>
  </si>
  <si>
    <t>Generar un espacio de participación  a los grupos de  valor y/o interes  internos y  externos, respecto a la actualización del Plan Estrategico de Tecnologias de la Infomación  - PETI, que contribuya a la toma de decisiones con relación a la  implementación de la Politica de Gobinerno Digital en la Entidad.</t>
  </si>
  <si>
    <t xml:space="preserve">Un (1) Espacio de participación </t>
  </si>
  <si>
    <t xml:space="preserve">Dirección de Tecnologías y Sistemas de la Información </t>
  </si>
  <si>
    <t>Un (1) espacio de participación  desarrollado</t>
  </si>
  <si>
    <t>6.1.4</t>
  </si>
  <si>
    <t>Realizar un ejercicio de participación para la formulación del Plan de Acción - POA 2025</t>
  </si>
  <si>
    <t>6.1.5</t>
  </si>
  <si>
    <t>Realizar un ejercicio de participación  para la formulación del Plan Estratégico Institucional 2024 - 2028</t>
  </si>
  <si>
    <t>6.1.6</t>
  </si>
  <si>
    <t>Realizar un ejercicio de participación  con partes interesadas para la formulación del PISCCJ 2024-2028</t>
  </si>
  <si>
    <t>Despacho, Subsecretarías de Acceso a la Justicia y de Seguridad y Convivencia.</t>
  </si>
  <si>
    <t xml:space="preserve">El proceso de formulación del PISCJ coincide temporalmente con el de formulación del Plan de Desarrollo Distrital, y temáticamente también con los asuntos misionales de la Entidad. Por lo anterior, las acciones de participación adelantadas aplicaron para ambos instrumentos de planeación y según las orientaciones que para el efecto dió la SDP a nivel Distrital para el PDD. La descripción de esas acciones específicas se encuentra en el respectivo acápite del documento del PISCJ aprobado, siendo esta la evidencia de esa gestión. </t>
  </si>
  <si>
    <t>Se evidencia el ejercicio de participación realizado a través de las estrategía de participación  que permitieron recopilar información para la formulación del Plan Integral de Seguridad Ciudadana, Convivencia y Justicia -PISCCJ</t>
  </si>
  <si>
    <t>6.2. Iniciativas de innovación por articulación institucional</t>
  </si>
  <si>
    <t>6.2.1</t>
  </si>
  <si>
    <t>Realizar semana de Gestión de Conocimiento e Innovación en la SDSCJ</t>
  </si>
  <si>
    <t>Una (1) semana de GCEI</t>
  </si>
  <si>
    <t>Una (1) semana de GCEI desarrollada</t>
  </si>
  <si>
    <t>6.2.2</t>
  </si>
  <si>
    <t>Realizar espacio para inscripción a servidores públicos para ser Gestores de conocimiento e Innovación</t>
  </si>
  <si>
    <t>Un (1) proceso de inscripción realizado</t>
  </si>
  <si>
    <t>En coordinación con la Oficina de Comunicaciones se elaboró y publicó pieza convocatoria a Gestores de Conocimiento e Innovación que fue publicada en diferentes medios</t>
  </si>
  <si>
    <t>Se observa evidadencia de publicación ¡Estamos buscando a nuestros próximos Gestores de Conocimiento e Innovación en cada dependencia!</t>
  </si>
  <si>
    <t>La actividad ya se encuentra ejecutada.</t>
  </si>
  <si>
    <r>
      <rPr>
        <b/>
        <sz val="10"/>
        <rFont val="Arial"/>
        <family val="2"/>
      </rPr>
      <t xml:space="preserve">Seguimiento OCI 10-05-2024: </t>
    </r>
    <r>
      <rPr>
        <sz val="10"/>
        <rFont val="Arial"/>
        <family val="2"/>
      </rPr>
      <t xml:space="preserve">
La Oficina de Control Interno evidenció que, en el mes de Abril la OAP realizó en la pagina web de la entidad y vía correo electrónico, la publicación de la convocatoria de </t>
    </r>
    <r>
      <rPr>
        <b/>
        <i/>
        <sz val="10"/>
        <rFont val="Arial"/>
        <family val="2"/>
      </rPr>
      <t>Gestores de Conocimiento e Innovación</t>
    </r>
    <r>
      <rPr>
        <sz val="10"/>
        <rFont val="Arial"/>
        <family val="2"/>
      </rPr>
      <t xml:space="preserve"> para cada una de las dependencias de la entidad</t>
    </r>
    <r>
      <rPr>
        <b/>
        <i/>
        <sz val="10"/>
        <rFont val="Arial"/>
        <family val="2"/>
      </rPr>
      <t>.</t>
    </r>
    <r>
      <rPr>
        <sz val="10"/>
        <rFont val="Arial"/>
        <family val="2"/>
      </rPr>
      <t xml:space="preserve">
Por lo anterior, esta Oficina evidencia que, para el periodo objeto de seguimiento, la actividad se cumplió al 100% y dentro del tiempo establecido. </t>
    </r>
  </si>
  <si>
    <t>6.3.Redes de innovación pública</t>
  </si>
  <si>
    <t>6.3.1</t>
  </si>
  <si>
    <t>Dos (2) Jornadas  realizadas</t>
  </si>
  <si>
    <t>31/07/2024
31/12/2024</t>
  </si>
  <si>
    <t>El 26 de junio se realizó visita con un grupo de gestores de conocimiento e innovación al pabellón de Gestión de conocimiento del Cuerpo Oficial de Bomberos con el fin de conocer sus buenas practicas en el tema de Gestión de Conocimiento e Innovación.</t>
  </si>
  <si>
    <t>La OAP evidencia a través del registro fotográfico y listado de asistencia la realización  el 26 de junio de la visita al pabellón de Bomberos con el objetivo de compartir experiencias de Gestión de Conocimeinto e innovación como una buena práctica. Con el desarrollo de la actividad se da un cumplimiento dle 50%</t>
  </si>
  <si>
    <t>La actividad inicialmente programada se adelanto en el mes de julio.</t>
  </si>
  <si>
    <r>
      <rPr>
        <b/>
        <sz val="10"/>
        <rFont val="Arial"/>
        <family val="2"/>
      </rPr>
      <t xml:space="preserve">Seguimiento OCI 10-05-2024: </t>
    </r>
    <r>
      <rPr>
        <sz val="10"/>
        <rFont val="Arial"/>
        <family val="2"/>
      </rPr>
      <t xml:space="preserve">
La actividad se programó para los meses de Julio y Diciembre de 2024.</t>
    </r>
  </si>
  <si>
    <t>6.3.2</t>
  </si>
  <si>
    <t xml:space="preserve">Presentar avances de la política de gestión del conocimiento y la innovación, así como las buenas prácticas, en el marco del Comité Sectorial de Gestión y Desempeño </t>
  </si>
  <si>
    <t>Una (1) presentación realizada CSCGD</t>
  </si>
  <si>
    <t>6.3.3</t>
  </si>
  <si>
    <t>Participar en actividades con entidades externas relacionadas con gestión del conocimiento y la innovación pública</t>
  </si>
  <si>
    <t>Una (1) participación</t>
  </si>
  <si>
    <t>Una (1) partcipación</t>
  </si>
  <si>
    <t>7.1. Programas de gestión de integridad</t>
  </si>
  <si>
    <t>7.1.1</t>
  </si>
  <si>
    <t>Un (1) informe realizado</t>
  </si>
  <si>
    <r>
      <rPr>
        <b/>
        <sz val="10"/>
        <rFont val="Arial"/>
        <family val="2"/>
      </rPr>
      <t xml:space="preserve">Seguimiento OCI 10-05-2024: </t>
    </r>
    <r>
      <rPr>
        <sz val="10"/>
        <rFont val="Arial"/>
        <family val="2"/>
      </rPr>
      <t xml:space="preserve">
La actividad se programó para el mes de Septiembre de 2024.</t>
    </r>
  </si>
  <si>
    <t>7.1.2</t>
  </si>
  <si>
    <t xml:space="preserve">Desarrollar el plan de Cultura de integridad, valores y conflictos de interés </t>
  </si>
  <si>
    <t>100% del plan de trabajo desarrollado</t>
  </si>
  <si>
    <t>(No. de actividades realizadas en el trimestre/No. de actividades programadas en el trimestre)*100%</t>
  </si>
  <si>
    <t xml:space="preserve">Febrero: Actualización del repositorio de conflicto de interés incluyendo la circular 019 de 2021. 
Marzo: Se publica pieza comunicativa sobre ruta de repositorio de conflicto de interés
Febrero:•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integra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t>
  </si>
  <si>
    <t xml:space="preserve">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 
Durante el mes de abril se divulgan las actividades: dilemas eticos y persona integra. 
Se socializa y publica en correo masivo de la entidad y gaceta distrital la Resolución 0058 de 2024 la cual reconoce al Grupo de Gestores de Integridad de la vigencia 2024
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
Se publica en intranet nota sbre el inicio de actividades del grupo de gestores de integridad. 
Mayo:
Se publican las actividades: reconocimiento persona integra mes de mayo y dilemas eticos mes de mayo
Se realiza publicación del Plan de Cultura de Integridad en lugar de consulta virtual de la Dirección de Gestión Humana en intranet
Se realiza publicación en la página web de la entidad el informe de gestión de integridad de la vigencia 2023. 
La Dirección de Gestión Humana asiste a la invitación de la Veeduría Distrital para la socialización de informe de recomendaciones para la implementación y fortalecimiento de los lineamientos anticorrupción en las entidades del distrito (vigencia 2023)
Se realiza premiación a las 4 personas que diligenciaron en primeros lugares el dilema ético del mes de abril. 
Se realiza publicación del valor del respeto
Se realiza contacto con las 4 personas que obtuvieron mayor puntaje en el mes de abril en la actividad de reconocimiento de persona integra.
Se envia correo a los jefes de oficina y directores para confirmar miembors y/o delegados de la Mesa Técnica de Integridad.
El grupo de gestores de integridad realizan propuesta de la actividad: tienda de valores para ser presentada con la Mesa Técnica de Integridad, para lo cual realiza una reunión extraordinaria. 
Y se ´publica pieza comunicativa de expectativa de la activdad tienda de valores.
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
Se publica.
Se publica en la intranet sinergia de la entidad sobre canales de denuncia 
Mayo:
Se realiza publicación de:
*Ruta del repositorio de integridad y conflicto de interés: consulta procedimiento declaración conflicto de interés.
*Conceptos de: ¿qué es corrupción? 
*Consulta Circular 019: Lineamientos antifraude y antisoborno. </t>
  </si>
  <si>
    <t xml:space="preserve">Junio: 
Se realizan publicaciones de las actividades: dilemas eticos y persona integra del mes de junio, expectativa tienda de valore.
Se realiza la premiación de las personas que participaron de los dilemas eticos del mes de mayo.
Se realiza reconocimiento social en correo masivo finalizando el mes de junio de las personas que fueron reconocidas como personas integras del mes de mayo.
Se publica pieza comunicativa del valor del compromiso.
Se publican de forma física en las oficinas de nivel central pisos: 6, 13 y 14 los valores del compromiso, respeto y justicia. 
Junio:
Se realizan publicaciones en sinergia con el distrito como el diligenciamiento de las declaraciones de bienes y rentas y declaración de conflictos de interés de la plataforma SIDEAP.
Se publicsa pieza comunicativa a traves de correo masivo sobre los canales de denuncia para casos de corrupción en el distrito. </t>
  </si>
  <si>
    <t>Se evidencia soporte de las diferentes actividades realizadas durante los meses de enero a julio, lo anterior teniendo en cuenta el ajuste de la actividad en la versión 3 del PTEP, lo cual permite identificar el avance en la ejecución del plan de Cultura de integridad, valores y conflictos de interés. Adicionalmente, se observa en la difentes publicaciones a través de los canales de comunicación de la entidad.</t>
  </si>
  <si>
    <t>Se da cumplimiento  a las activifdades programadas en el Plan de Cultura e integridad para Julio y Agosto a través  de piezas graficas, publicaciones masivas, tienda de valoes, entre otras</t>
  </si>
  <si>
    <t>De acuerdo con  lo programado  las para el periodo de seguimiento no se definieron accions a desarollar. Como evidencia cargaron matiz Plan cultura Integridad 2024, donde se observa que a pesar de que la programación se definio para ejecutar cada tres meses, tienen definidas actividades para ejecutar durante el trimestre.</t>
  </si>
  <si>
    <r>
      <rPr>
        <b/>
        <sz val="10"/>
        <rFont val="Arial"/>
        <family val="2"/>
      </rPr>
      <t xml:space="preserve">Seguimiento OCI 10-05-2024: </t>
    </r>
    <r>
      <rPr>
        <sz val="10"/>
        <rFont val="Arial"/>
        <family val="2"/>
      </rPr>
      <t xml:space="preserve">
La actividad se programó para el mes de Diciembre de 2024.
Esta Oficina sugiere revisar la programación de las fechas de ejecución del Plan, toda vez que, el mismo está para ejecutarse durante toda la vigencia, lo que permitiría programar actividades con mayor periodicidad para su ejecución y seguimiento.</t>
    </r>
  </si>
  <si>
    <t>7.2. Promoción de la integridad en las institucionas y grupos de interés</t>
  </si>
  <si>
    <t>7.2.1</t>
  </si>
  <si>
    <t>Una (1) socialización realizada</t>
  </si>
  <si>
    <t>31/04/2024</t>
  </si>
  <si>
    <t>Se difundio el 30 de abril mediante correo masivo el cronograma del plan de cultura de integridad de la vigencia 2024.</t>
  </si>
  <si>
    <t>Se observa evidencia de la socialización del Plan de cultura de integridad vigencia 2024.</t>
  </si>
  <si>
    <t>La actividad ya se encuentra ejecutada</t>
  </si>
  <si>
    <t>La actividad ya se encuentra ejecutada en el mes de abril</t>
  </si>
  <si>
    <r>
      <rPr>
        <b/>
        <sz val="10"/>
        <rFont val="Arial"/>
        <family val="2"/>
      </rPr>
      <t xml:space="preserve">Seguimiento OCI 10-05-2024: </t>
    </r>
    <r>
      <rPr>
        <sz val="10"/>
        <rFont val="Arial"/>
        <family val="2"/>
      </rPr>
      <t xml:space="preserve">
La Oficina de Control Interno evidenció  frente a los soportes allegados que, el 31 de enero de 2024 se socializó en la pagina web de la entidad el documento </t>
    </r>
    <r>
      <rPr>
        <b/>
        <i/>
        <sz val="10"/>
        <rFont val="Arial"/>
        <family val="2"/>
      </rPr>
      <t>Plan de Cultura de Integridad 2024.</t>
    </r>
    <r>
      <rPr>
        <b/>
        <i/>
        <sz val="10"/>
        <color rgb="FFFF0000"/>
        <rFont val="Arial"/>
        <family val="2"/>
      </rPr>
      <t xml:space="preserve"> 
</t>
    </r>
    <r>
      <rPr>
        <b/>
        <sz val="10"/>
        <rFont val="Arial"/>
        <family val="2"/>
      </rPr>
      <t>Link:
https://scj.gov.co/es/transparencia/planeacion/pol%C3%ADticas-lineamientos-y-manuales/plan-cultura-integridad-2024</t>
    </r>
    <r>
      <rPr>
        <b/>
        <i/>
        <sz val="10"/>
        <color rgb="FFFF0000"/>
        <rFont val="Arial"/>
        <family val="2"/>
      </rPr>
      <t xml:space="preserve">
</t>
    </r>
    <r>
      <rPr>
        <sz val="10"/>
        <rFont val="Arial"/>
        <family val="2"/>
      </rPr>
      <t xml:space="preserve">
Asimismo se publicaron </t>
    </r>
    <r>
      <rPr>
        <b/>
        <i/>
        <sz val="10"/>
        <rFont val="Arial"/>
        <family val="2"/>
      </rPr>
      <t>Informe Plan Cultura Integridad 2023</t>
    </r>
    <r>
      <rPr>
        <sz val="10"/>
        <rFont val="Arial"/>
        <family val="2"/>
      </rPr>
      <t xml:space="preserve">, en el cual se dio a conocer a los grupos de Interés  la gestión que adelantó la SDSCJ en la vigencia 2023 respecto al Plan.
Por lo anterior, esta Oficina evidencia que, para el periodo objeto de seguimiento, la actividad se cumplió al 100% y dentro del tiempo establecido. </t>
    </r>
  </si>
  <si>
    <t>7.2.2</t>
  </si>
  <si>
    <t>Gestionar piezas comunicativas sobre conflicto de Intereses</t>
  </si>
  <si>
    <t>Una (1) pieza trimestral</t>
  </si>
  <si>
    <t>Se elaboro y publico en el mes de marzo la ruta del repositorio en la intranet de conflicto de interés</t>
  </si>
  <si>
    <t>Se elaboro y publico en el mes de abril pieza comunicativa de conflicto de interés</t>
  </si>
  <si>
    <t>Se observa evidencia de la publicación de la pieza sobre conflicto de Intereses.</t>
  </si>
  <si>
    <t xml:space="preserve">Junio:
Se realizan publicaciones en sinergia con el distrito como el diligenciamiento de las declaraciones de bienes y rentas y declaración de conflictos de interés de la plataforma SIDEAP.
Se publicsa pieza comunicativa a traves de correo masivo sobre los canales de denuncia para casos de corrupción en el distrito. </t>
  </si>
  <si>
    <t xml:space="preserve">Se evidencian publciaciones realizadas en los meses de mayo y junio:
“Conoce el Procedimiento Declaración Conflicto de Interés” publicada el 6 de mayo, “Consulta la Circular 019: Lineamientos Anti-soborno y Anti-fraude” publicada el 21 de mayo y “Te invitamos a que consultes algunos términos relacionados con la corrupción” del 17 de mayo.
“Te mostramos donde denunciar presuntos actos de corrupción” publicada el 18 de junio “((IMPORTANTE)) Actualiza las declaraciones en las plataformas de SIDEAP y la función pública divulgada el 19 de junio, así como publicaciones en el marco de la sinergia SIDEAP- bienes y rentas – conflicto de interés disponibles en la intrased.
</t>
  </si>
  <si>
    <r>
      <rPr>
        <b/>
        <sz val="10"/>
        <color rgb="FF000000"/>
        <rFont val="Arial"/>
        <family val="2"/>
      </rPr>
      <t xml:space="preserve">Julio: 
</t>
    </r>
    <r>
      <rPr>
        <sz val="10"/>
        <color rgb="FF000000"/>
        <rFont val="Arial"/>
        <family val="2"/>
      </rPr>
      <t xml:space="preserve">Se publican las piezas comunicativas de los canales de denuncia distritales para presuntos casos de corrupción.
Se publica pieza comunicativa sobre las definiciones de los 3 tipos de conflicto de interés. 
Se publica en intranet sinergia distrital de canales de denuncia de actos de corrupción en el Distrito-Bogotá te Esucha.
</t>
    </r>
    <r>
      <rPr>
        <b/>
        <sz val="10"/>
        <color rgb="FF000000"/>
        <rFont val="Arial"/>
        <family val="2"/>
      </rPr>
      <t xml:space="preserve">Agosto
</t>
    </r>
    <r>
      <rPr>
        <sz val="10"/>
        <color rgb="FF000000"/>
        <rFont val="Arial"/>
        <family val="2"/>
      </rPr>
      <t>Se continua con la actividad Tienda de Valores-Caja de Dulces que busca generar a través de un proceso participativo y reflexivo el fortalecimiento del Plan de Cultura de Integridad con el manejo de los 5 valores del Código de Integrida y los Conceptos de Transparencia y Anticorrupción.
Se publica ruta de repositorio de de conflicto de interés en la intranet-ruta Dirección de Gestión humana.
Se publica pieza comunicativa de los canales de denuncia a posibles actos de corrupción 
Se publica pieza comunicativa sobre ruta de consulta a repositorio - circular 019 de 2021</t>
    </r>
  </si>
  <si>
    <r>
      <t xml:space="preserve">La OAP evidencia publicaciones realizadas en los meses de julio y agosto.
</t>
    </r>
    <r>
      <rPr>
        <b/>
        <sz val="10"/>
        <rFont val="Arial"/>
        <family val="2"/>
      </rPr>
      <t>Julio</t>
    </r>
    <r>
      <rPr>
        <sz val="10"/>
        <rFont val="Arial"/>
        <family val="2"/>
      </rPr>
      <t xml:space="preserve">:  Canales de denuncia actos de corrupción, "Te contamos cómo y dónde puedes denunciar posibles actos de corrupción
" y "Conoce los tipos de Conflicto de Interés".
</t>
    </r>
    <r>
      <rPr>
        <b/>
        <sz val="10"/>
        <rFont val="Arial"/>
        <family val="2"/>
      </rPr>
      <t>Agosto</t>
    </r>
    <r>
      <rPr>
        <sz val="10"/>
        <rFont val="Arial"/>
        <family val="2"/>
      </rPr>
      <t xml:space="preserve">: "Te contamos dónde y cómo denunciar casos de corrupció", "Conoce la Circular 019: Lineamientos Anti-soborno y Anti-fraude" y "Consulta todo lo referente al Conflicto de Interés"
Se observa que a pesar de que la programación se definio cada tres meses. tienen definidas actividades para ejecutar mensualmente.
</t>
    </r>
  </si>
  <si>
    <r>
      <rPr>
        <b/>
        <sz val="10"/>
        <rFont val="Arial"/>
        <family val="2"/>
      </rPr>
      <t xml:space="preserve">Seguimiento OCI 10-05-2024: </t>
    </r>
    <r>
      <rPr>
        <sz val="10"/>
        <rFont val="Arial"/>
        <family val="2"/>
      </rPr>
      <t xml:space="preserve">
La Oficina de Control Interno evidenció que, el 18 de marzo y 12 de abril de 2024 se publicaron las piezas de comunicación </t>
    </r>
    <r>
      <rPr>
        <b/>
        <i/>
        <sz val="10"/>
        <rFont val="Arial"/>
        <family val="2"/>
      </rPr>
      <t>"Consulta en la Intranet los documentos de Conflicto de Interés" y "No olvides consultar la información sobre Conflicto de Interés"</t>
    </r>
    <r>
      <rPr>
        <sz val="10"/>
        <rFont val="Arial"/>
        <family val="2"/>
      </rPr>
      <t>, respectivamente.
Por lo anterior, esta Oficina evidencia que, para el periodo objeto de seguimiento, la actividad se cumplió frente a la meta y dentro del tiempo establecido; y continua en ejecución.</t>
    </r>
  </si>
  <si>
    <t>7.2.3</t>
  </si>
  <si>
    <t>Gestionar piezas comunicativas de valores del servidor público</t>
  </si>
  <si>
    <t xml:space="preserve">Se elaboro y publico en el mes de marzo pieza comunicativa sobre el valor honestidad. </t>
  </si>
  <si>
    <t>Se dio inicio en el mes de abril a las actividades de dilemas eticos y reconocimiento a persona integra basado en los 5 valores del código de integridad</t>
  </si>
  <si>
    <t>Se observa evidencia de la publicación piezas comunicativas de valores del servidor público</t>
  </si>
  <si>
    <t xml:space="preserve">Junio: 
Se realizan publicaciones de las actividades: dilemas eticos y persona integra del mes de junio, expectativa tienda de valore.
Se realiza la premiación de las personas que participaron de los dilemas eticos del mes de mayo.
Se realiza reconocimiento social en correo masivo finalizando el mes de junio de las personas que fueron reconocidas como personas integras del mes de mayo.
Se publica pieza comunicativa del valor del compromiso.
Se publican de forma física en las oficinas de nivel central pisos: 6, 13 y 14 los valores del compromiso, respeto y justicia. </t>
  </si>
  <si>
    <t>Se evidencia soporte de la publicación de piezas  comunicativas relacionadas dilemas éticos, valores, tienda integridad, gestores de integridad en los meses de mayo y junio de manera física y digital.</t>
  </si>
  <si>
    <r>
      <rPr>
        <b/>
        <sz val="10"/>
        <color rgb="FF000000"/>
        <rFont val="Arial"/>
        <family val="2"/>
      </rPr>
      <t xml:space="preserve">Julio: 
</t>
    </r>
    <r>
      <rPr>
        <sz val="10"/>
        <color rgb="FF000000"/>
        <rFont val="Arial"/>
        <family val="2"/>
      </rPr>
      <t xml:space="preserve">Se publican las piezas comunicativas de las  actividades de dilemas y persona integra.
Se publica pieza comunicativa del valor de la diligencia.
se publica pieza comunicativa de las personas que en el mes de junio fueron reconocidas por sus equipos de trabajo como personas integras.
Se publica pieza comunicativa con la actividad tienda de valores.
Se realiza entrega sorpresa a personas que participaron en la actividad de dilemas eticos.
Se da inicio a la actividad de tienda de valores en el piso 6 de nivel central.
</t>
    </r>
    <r>
      <rPr>
        <b/>
        <sz val="10"/>
        <color rgb="FF000000"/>
        <rFont val="Arial"/>
        <family val="2"/>
      </rPr>
      <t xml:space="preserve">Agosto
</t>
    </r>
    <r>
      <rPr>
        <sz val="10"/>
        <color rgb="FF000000"/>
        <rFont val="Arial"/>
        <family val="2"/>
      </rPr>
      <t>Se publican piezas comunicativas referentes a las activdades de: Dilemas Eticos, Persona Integra, Código de Integridad con el valor Justicia, y los respectivos reconocimientos de estas actividades a fin de mes. 
Se realiza el 14 de agosto la 2° sesión del Grupo de Gestores de Integridad
Se continua con la actividad Tienda de Valores-Caja de Dulces que busca generar a través de un proceso participativo y reflexivo el fortalecimiento del Plan de Cultura de Integridad con el manejo de los 5 valores del Código de Integrida y los Conceptos de Transparencia y Anticorrupción</t>
    </r>
  </si>
  <si>
    <r>
      <t xml:space="preserve">La OAP evidencia  las siguientes piezas comunicativas como soporte del desarrollo de la actividad:
</t>
    </r>
    <r>
      <rPr>
        <b/>
        <sz val="10"/>
        <rFont val="Arial"/>
        <family val="2"/>
      </rPr>
      <t>julio</t>
    </r>
    <r>
      <rPr>
        <sz val="10"/>
        <rFont val="Arial"/>
        <family val="2"/>
      </rPr>
      <t xml:space="preserve">: "Postula a tu persona íntegra de julio" el 9 de julio, "Conoce la Persona Íntegra de juni" el 30 de julio, "Regresó la Tienda de Valores" el 26 de julio, "Nuestro valor del mes ¡Diligencia!" del 12 de julio, registro fotográfico dillemas éticos y tienda de valores. 
</t>
    </r>
    <r>
      <rPr>
        <b/>
        <sz val="10"/>
        <rFont val="Arial"/>
        <family val="2"/>
      </rPr>
      <t xml:space="preserve">Agosto: </t>
    </r>
    <r>
      <rPr>
        <sz val="10"/>
        <rFont val="Arial"/>
        <family val="2"/>
      </rPr>
      <t>sesión gestores de integridad,  "Conoce la Circular 019: Lineamientos Anti-soborno y Anti-fraude" del 21 de agosto, "Planteamos un nuevo Dilema Ético" del 04 de agosto, "¡Tu opinión es importante! Ayúdanos con la encuesta de satisfacción" (tienda de valores) del 9 de agosto, "Consulta todo lo referente al Conflicto de Interés" del 15 de agosto, "Conoce nuestro valor del mes" del 21 de agosto, "Postula a la persona que creas más íntegra del mes de agosto" del 14 de agosto.
De esta manera la actividad se encuentra en cuen cumplimiento dle 75%</t>
    </r>
  </si>
  <si>
    <r>
      <rPr>
        <b/>
        <sz val="10"/>
        <rFont val="Arial"/>
        <family val="2"/>
      </rPr>
      <t xml:space="preserve">Seguimiento OCI 10-05-2024: </t>
    </r>
    <r>
      <rPr>
        <sz val="10"/>
        <rFont val="Arial"/>
        <family val="2"/>
      </rPr>
      <t xml:space="preserve">
La Oficina de Control Interno evidenció que, el 13 de marzo y el 16 y 17 de abril de 2024 se publicaron las piezas de comunicación </t>
    </r>
    <r>
      <rPr>
        <b/>
        <i/>
        <sz val="10"/>
        <rFont val="Arial"/>
        <family val="2"/>
      </rPr>
      <t>"Valores del Código de Integridad", "5 valores del Código de Integridad " y "Dilema Ético"</t>
    </r>
    <r>
      <rPr>
        <sz val="10"/>
        <rFont val="Arial"/>
        <family val="2"/>
      </rPr>
      <t>, respectivamente.
Por lo anterior, esta Oficina evidencia que, para el periodo objeto de seguimiento, la actividad se cumplió frente a la meta y dentro del tiempo establecido; y continua en ejecución.</t>
    </r>
  </si>
  <si>
    <t>7.3. Participación en las estrategias distritales de integridad</t>
  </si>
  <si>
    <t>7.3.1</t>
  </si>
  <si>
    <t>Participar en una actividad distrital de estrategias de integridad</t>
  </si>
  <si>
    <t>Un (1) asistencia a actividad</t>
  </si>
  <si>
    <t>La actividad no está programada para el periodo a reportar</t>
  </si>
  <si>
    <t>7.4. Gestión preventiva de conflictos de interés</t>
  </si>
  <si>
    <t>7.4.1</t>
  </si>
  <si>
    <t>Desarrollar socialización de la Circular 019 y temas relacionados con conflictos de interés</t>
  </si>
  <si>
    <t>Dos (2) socializaciones realizadas</t>
  </si>
  <si>
    <t>Se publica pieza comunicativa sobre ruta de consulta a repositorio - circular 019 de 2021</t>
  </si>
  <si>
    <t>La OAP evidencia cumplimiento de la actividad a través publlicación de la pieza "Conoce la Circular 019: Lineamientos Anti-soborno y Anti-fraude"  el 21 de agosto. Alcanzo una 50% de avance en la ejecución de la actividad.</t>
  </si>
  <si>
    <t>7.5. Gestión prácticas antisoborno, antifraude</t>
  </si>
  <si>
    <t>7.5.1</t>
  </si>
  <si>
    <t>Divulgar el repositorio de conflictos de interés al interior de la entidad, para  su uso y apropiación.</t>
  </si>
  <si>
    <t xml:space="preserve">
30/06/2024
31/12/2024
</t>
  </si>
  <si>
    <t xml:space="preserve">Mayo:
Se realiza publicación de:
*Ruta del repositorio de integridad y conflicto de interés: consulta procedimiento declaración conflicto de interés.
*Conceptos de: ¿qué es corrupción? 
*Consulta Circular 019: Lineamientos antifraude y antisoborno. 
Junio:
Se realizan publicaciones en sinergia con el distrito como el diligenciamiento de las declaraciones de bienes y rentas y declaración de conflictos de interés de la plataforma SIDEAP.
Se publicsa pieza comunicativa a traves de correo masivo sobre los canales de denuncia para casos de corrupción en el distrito. 
</t>
  </si>
  <si>
    <t>Se evidencia soporte de socialización "Conoce el Procedimiento Declaración Conflicto de Interés"  del 6 de mayo, así como demás  publicaciónes en el marco del conflictos de interpes y  canales de denuncia para casos de corrupción en el distrito.</t>
  </si>
  <si>
    <t>Se publica ruta de repositorio de de conflicto de interés en la intranet-ruta Dirección de Gestión humana.</t>
  </si>
  <si>
    <t>La actividad no estaba programado para este perido; sin embargo, como estrategia de fortalaciónel el 15 de agosto se publicá la pieza "Consulta todo lo referente al Conflicto de Interés"</t>
  </si>
  <si>
    <t>7.5.2</t>
  </si>
  <si>
    <t>Divulgar el canal para denunciar actos de corrupción en los diferentes productos internos y externos de comunicación para la ciudadanía, los servidores y servidoras</t>
  </si>
  <si>
    <t xml:space="preserve">Doces (12 publicaciones (una mensual) Trimestralmente 3 </t>
  </si>
  <si>
    <t>31/03/2024
31/06/2024
30/09/2024
31/12/2024</t>
  </si>
  <si>
    <t>Para el periodo correspondiente al primer trimestre del año, se realizo la Divulgacion del canal para denunciar actos de corrupción en los diferentes productos internos y externos de comunicación para la ciudadanía, los servidores y servidoras</t>
  </si>
  <si>
    <t>Se observa evidencia de las publicaciones realizadas el primer trimestre.</t>
  </si>
  <si>
    <t>Para el periodo correspondiente al segundo trimestre del año, se realizo la Divulgacion del canal para denunciar actos de corrupción en los diferentes productos internos y externos de comunicación para la ciudadanía, los servidores y servidoras</t>
  </si>
  <si>
    <t xml:space="preserve">Se evidencian las siguientes divulgaciones:
1. En el mes de abril del banner web, para dar a conocer el sistema distrital paso a paso, para denunciar actos de corrupción.
2. En el mes de mayo se observa divulgación del banner web, para denunciar actos de corrupción. 
3. En el mes de junio se divulgo el banner web, para denunciar actos de corrupción. 
Dando esta manera cumplimiento a lo programado.
</t>
  </si>
  <si>
    <r>
      <rPr>
        <b/>
        <sz val="10"/>
        <rFont val="Arial"/>
        <family val="2"/>
      </rPr>
      <t xml:space="preserve">Seguimiento OCI 10-05-2024: </t>
    </r>
    <r>
      <rPr>
        <sz val="10"/>
        <rFont val="Arial"/>
        <family val="2"/>
      </rPr>
      <t xml:space="preserve">
La Oficina de Control Interno evidenció que, durante el primer trimestre de 2024, la Oficina Asesora de comunicaciones realizó las siguientes publicaciones en la pagina web de la entidad:
</t>
    </r>
    <r>
      <rPr>
        <b/>
        <sz val="10"/>
        <rFont val="Arial"/>
        <family val="2"/>
      </rPr>
      <t xml:space="preserve">- Enero de 2024: </t>
    </r>
    <r>
      <rPr>
        <sz val="10"/>
        <rFont val="Arial"/>
        <family val="2"/>
      </rPr>
      <t xml:space="preserve">Se agregó en la página web el botón de Bogotá te escucha y </t>
    </r>
    <r>
      <rPr>
        <b/>
        <i/>
        <sz val="10"/>
        <rFont val="Arial"/>
        <family val="2"/>
      </rPr>
      <t>DENUNCIE ACTOS DE CORRUPCION.</t>
    </r>
    <r>
      <rPr>
        <sz val="10"/>
        <rFont val="Arial"/>
        <family val="2"/>
      </rPr>
      <t xml:space="preserve">
</t>
    </r>
    <r>
      <rPr>
        <b/>
        <sz val="10"/>
        <rFont val="Arial"/>
        <family val="2"/>
      </rPr>
      <t xml:space="preserve">- Febrero de 2024: </t>
    </r>
    <r>
      <rPr>
        <sz val="10"/>
        <rFont val="Arial"/>
        <family val="2"/>
      </rPr>
      <t xml:space="preserve">Se divulgó nuevamente el banner web, para dar a conocer el sistema distrital </t>
    </r>
    <r>
      <rPr>
        <b/>
        <sz val="10"/>
        <rFont val="Arial"/>
        <family val="2"/>
      </rPr>
      <t>“Bogotá te escucha”</t>
    </r>
    <r>
      <rPr>
        <sz val="10"/>
        <rFont val="Arial"/>
        <family val="2"/>
      </rPr>
      <t xml:space="preserve">, para denunciar actos de corrupción.
</t>
    </r>
    <r>
      <rPr>
        <b/>
        <sz val="10"/>
        <rFont val="Arial"/>
        <family val="2"/>
      </rPr>
      <t xml:space="preserve">- Marzo de 2024: </t>
    </r>
    <r>
      <rPr>
        <sz val="10"/>
        <rFont val="Arial"/>
        <family val="2"/>
      </rPr>
      <t>Se divulgó  en la pagina web la pieza para denunciar actos de corrupción con su respectivo link.
Por lo anterior, esta Oficina evidencia que, para el periodo objeto de seguimiento, la actividad se cumplió frente a la meta y dentro del tiempo establecido; y continua en ejecución.</t>
    </r>
  </si>
  <si>
    <t>8.1. Política de administración de riesgos</t>
  </si>
  <si>
    <t>8.1.1</t>
  </si>
  <si>
    <t>Revisar y actualizar la Política y/o  la Guía de Administración de Riesgos de la entidad, según haya lugar.</t>
  </si>
  <si>
    <t xml:space="preserve">Una (1) Política  y/o  la Guía de la Administración de Riesgos </t>
  </si>
  <si>
    <t>Una (1) Política  y/o  la Guía de la Administración de Riesgos actualizada</t>
  </si>
  <si>
    <t>Se realizó actualización de la la Política y/o  la Guía de Administración de Riesgos y se cargo en la página web</t>
  </si>
  <si>
    <t>Se evidenció en la página web de la entidad que se actualizó la Política y/o  la Guía de Administración de Riesgo</t>
  </si>
  <si>
    <t>8.2. Construcción del mapa de riesgos anticorrupción (incluidos los riesgos de lavado de activos)</t>
  </si>
  <si>
    <t>8.2.1</t>
  </si>
  <si>
    <t>Actualizar la matriz de los riesgos de corrupción, contemplando SARLAFT, para la vigencia 2024.</t>
  </si>
  <si>
    <t>Una (1) matriz de riesgos de corrupción actualizada para la vigencia 2024</t>
  </si>
  <si>
    <t>Se actualizó y se encuentra publicada en la página WEB de la entidad https://scj.gov.co/es/transparencia/planeacion-presupuesto-ingresos/plan-accion</t>
  </si>
  <si>
    <t>Se evidenció en la página web de la entidad que se publicó matriz de riesgos de corrupción actualizada para la vigencia 2024, conforme a lo programado en la actividad.</t>
  </si>
  <si>
    <t>Para el periodo de seguimiento la actividad ya se encuentra ejecutada.</t>
  </si>
  <si>
    <r>
      <rPr>
        <b/>
        <sz val="10"/>
        <rFont val="Arial"/>
        <family val="2"/>
      </rPr>
      <t xml:space="preserve">Seguimiento OCI 10-05-2024: </t>
    </r>
    <r>
      <rPr>
        <sz val="10"/>
        <rFont val="Arial"/>
        <family val="2"/>
      </rPr>
      <t xml:space="preserve">
La Oficina de Control Interno evidenció que, el 26 de enero de 2024 la OAP realizó la revisión y actualización del documento </t>
    </r>
    <r>
      <rPr>
        <b/>
        <i/>
        <sz val="10"/>
        <rFont val="Arial"/>
        <family val="2"/>
      </rPr>
      <t>"Matriz general de riesgos de corrupción - 2024"</t>
    </r>
    <r>
      <rPr>
        <sz val="10"/>
        <color rgb="FFFF0000"/>
        <rFont val="Arial"/>
        <family val="2"/>
      </rPr>
      <t xml:space="preserve">
</t>
    </r>
    <r>
      <rPr>
        <sz val="10"/>
        <rFont val="Arial"/>
        <family val="2"/>
      </rPr>
      <t xml:space="preserve">
Por lo anterior, esta Oficina evidencia que, para el periodo objeto de seguimiento, la actividad se cumplió al 100% y dentro del tiempo establecido. </t>
    </r>
  </si>
  <si>
    <t>8.3. Consulta y divulgación</t>
  </si>
  <si>
    <t>8.3.1</t>
  </si>
  <si>
    <t>Realizar una socialización a los lideres operativos de la entidad: la política y/o guía de riesgos, mapa de riesgos (corrupción y gestión) y reportes.</t>
  </si>
  <si>
    <t>El 29 de febrero de 2024 se llevó a cabo la socialización de la Política de Administración de Riesgos con los Líderes Operativos, durante la cual se informaron los cambios realizados en la nueva versión, así como los lineamientos que se establecen en el documento.</t>
  </si>
  <si>
    <t>Se evidenció que el 29 de febrero de 2024, se realizó socialización de la Política de Administración de Riesgos a los Líderes Operativos, de acuerdo con lo programado.</t>
  </si>
  <si>
    <r>
      <rPr>
        <b/>
        <sz val="10"/>
        <rFont val="Arial"/>
        <family val="2"/>
      </rPr>
      <t xml:space="preserve">Seguimiento OCI 10-05-2024: </t>
    </r>
    <r>
      <rPr>
        <sz val="10"/>
        <rFont val="Arial"/>
        <family val="2"/>
      </rPr>
      <t xml:space="preserve">
La Oficina de Control Interno evidenció que, el 29 de febrero de 2024 la OAP a través de la herramienta Teams, realizó la socialización de: </t>
    </r>
    <r>
      <rPr>
        <b/>
        <i/>
        <sz val="10"/>
        <rFont val="Arial"/>
        <family val="2"/>
      </rPr>
      <t>Política y/o guía de riesgos, mapa de riesgos (corrupción y gestión) y reportes.</t>
    </r>
    <r>
      <rPr>
        <sz val="10"/>
        <rFont val="Arial"/>
        <family val="2"/>
      </rPr>
      <t xml:space="preserve">
Por lo anterior, esta Oficina evidencia que, para el periodo objeto de seguimiento, la actividad se cumplió al 100% y dentro del tiempo establecido. </t>
    </r>
  </si>
  <si>
    <t>8.3.2</t>
  </si>
  <si>
    <t>Realizar campañas semestrales de apropiación de la  política y/o guía de Administración de Riesgos de corrupción.</t>
  </si>
  <si>
    <t xml:space="preserve">Realizar dos (2) campañas de apropiación de la política de Administración de Riesgos de corrupción .	</t>
  </si>
  <si>
    <t>(No. De campañas realizadas/No. De campañas programadas)*100</t>
  </si>
  <si>
    <t>30/06/2024
15/12/2024</t>
  </si>
  <si>
    <t xml:space="preserve">Se realizó la campaña para consulta de la política de administración de riesgos de la Entidad </t>
  </si>
  <si>
    <t>Se observa la ejecución de la actividad a través de la evidencia del desarrollo de la campaña "Te invitamos a conocer nuestra Política de Administración de Riesgos por Corrupción" del 11 de junio.</t>
  </si>
  <si>
    <r>
      <rPr>
        <b/>
        <sz val="10"/>
        <rFont val="Arial"/>
        <family val="2"/>
      </rPr>
      <t xml:space="preserve">Seguimiento OCI 10-05-2024: </t>
    </r>
    <r>
      <rPr>
        <sz val="10"/>
        <rFont val="Arial"/>
        <family val="2"/>
      </rPr>
      <t xml:space="preserve">
La actividad se programó para los meses de Junio y Diciembre de 2024.
Esta Oficina sugiere validar la pertinencia de establecer un indicador para la presente actividad, toda vez que, en el Plan no se ve definido y/o asociado ninguno.</t>
    </r>
  </si>
  <si>
    <t>8.3.3</t>
  </si>
  <si>
    <t>Publicar y divulgar el mapa de riesgos de corrupción a través de la página web.</t>
  </si>
  <si>
    <t xml:space="preserve">Una (1) matriz de riesgos de corrupción publicada 	</t>
  </si>
  <si>
    <t xml:space="preserve">Una (1) matriz de riesgos de corrupción publicada  </t>
  </si>
  <si>
    <r>
      <rPr>
        <b/>
        <sz val="10"/>
        <rFont val="Arial"/>
        <family val="2"/>
      </rPr>
      <t xml:space="preserve">Seguimiento OCI 10-05-2024: </t>
    </r>
    <r>
      <rPr>
        <sz val="10"/>
        <rFont val="Arial"/>
        <family val="2"/>
      </rPr>
      <t xml:space="preserve">
La Oficina de Control Interno evidenció que, el 26 de enero de 2024 la OAP realizó la publicación en la pagina web de la entidad del documento </t>
    </r>
    <r>
      <rPr>
        <b/>
        <i/>
        <sz val="10"/>
        <rFont val="Arial"/>
        <family val="2"/>
      </rPr>
      <t>"Matriz general de riesgos de corrupción - 2024"</t>
    </r>
    <r>
      <rPr>
        <b/>
        <i/>
        <sz val="10"/>
        <color rgb="FFFF0000"/>
        <rFont val="Arial"/>
        <family val="2"/>
      </rPr>
      <t xml:space="preserve">  
</t>
    </r>
    <r>
      <rPr>
        <b/>
        <sz val="10"/>
        <rFont val="Arial"/>
        <family val="2"/>
      </rPr>
      <t>Link:</t>
    </r>
    <r>
      <rPr>
        <sz val="10"/>
        <color rgb="FFFF0000"/>
        <rFont val="Arial"/>
        <family val="2"/>
      </rPr>
      <t xml:space="preserve">
</t>
    </r>
    <r>
      <rPr>
        <sz val="10"/>
        <rFont val="Arial"/>
        <family val="2"/>
      </rPr>
      <t xml:space="preserve">https://scj.gov.co/es/transparencia/planeacion-presupuesto-ingresos/plan-accion
Por lo anterior, esta Oficina evidencia que, para el periodo objeto de seguimiento, la actividad se cumplió al 100% y dentro del tiempo establecido. </t>
    </r>
  </si>
  <si>
    <t>8.4. Monitoreo y revisión</t>
  </si>
  <si>
    <t>8.4.1</t>
  </si>
  <si>
    <t xml:space="preserve">Monitorear y revisar el mapa de riesgos de corrupción con base en los ajustes y reportes realizados por parte de los líderes de proceso y lideres operativos.
</t>
  </si>
  <si>
    <t>Tres (3) informes de monitoreo y seguimiento del mapa de riesgos de corrupción realizados</t>
  </si>
  <si>
    <t>(Número de informes realizados /Total informes programados)*100</t>
  </si>
  <si>
    <t xml:space="preserve">
09/01/2024
09/05/2024
09/09/2024</t>
  </si>
  <si>
    <t>Se realizó monitoreo a el mapa de riesgos de corrupción en el que se valido el cumplimiento de las actividades de control definidas</t>
  </si>
  <si>
    <t>Se evidenció mediante informe del primer monitoreo a los riesgos de corrupción, que la  Oficina Asesora de Planeación dio cumplimiento con la actividad propuesta para el periodo.</t>
  </si>
  <si>
    <t>Se realizó el seguimiento a los riesgos de corrupción, mediante la verificacion y validación de las  evidencias de los controles, implementados por cada uno de los procesos.</t>
  </si>
  <si>
    <t>Se evidencia ejecución de la actividad a través del informe de seguimiento riesgos de corrupción primer cuatrimestre 2024 emitido en el mes de mayo.</t>
  </si>
  <si>
    <r>
      <rPr>
        <b/>
        <sz val="10"/>
        <rFont val="Arial"/>
        <family val="2"/>
      </rPr>
      <t xml:space="preserve">Seguimiento OCI 10-05-2024: </t>
    </r>
    <r>
      <rPr>
        <sz val="10"/>
        <rFont val="Arial"/>
        <family val="2"/>
      </rPr>
      <t xml:space="preserve">
La Oficina de Control Interno evidenció que, en el mes de enero de 2024 la OAP realizó el monitoreo y revisión del mapa de riesgos de corrupción, consignado el resultado de la misma en el </t>
    </r>
    <r>
      <rPr>
        <b/>
        <i/>
        <sz val="10"/>
        <rFont val="Arial"/>
        <family val="2"/>
      </rPr>
      <t xml:space="preserve">INFORME SEGUIMIENTO RIESGOS DE CORRUPCIÓN - Tercer Cuatrimestre 2023. </t>
    </r>
    <r>
      <rPr>
        <b/>
        <sz val="10"/>
        <color rgb="FFFF000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</si>
  <si>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t>8.4.2</t>
  </si>
  <si>
    <t xml:space="preserve">Publicar y divulgar informe de monitoreo y seguimiento del mapa de riesgos de corrupción </t>
  </si>
  <si>
    <t>Publicar y divulgar tres (3) informes de monitoreo y seguimiento del mapa de riesgos de corrupción realizados, en la página web de la entidad.</t>
  </si>
  <si>
    <t>Se publicó el informe del monitoreo al mapa de riesgos de corrupción realizado por la Oficina Asesora de Planeación</t>
  </si>
  <si>
    <t xml:space="preserve">Se evidenció que en la página web de la Entidad se publicó el 10 de enero el informe del primer  monitoreo al mapa de riesgos de corrupción </t>
  </si>
  <si>
    <t>Se realizó la solicitud para la publicación del informe de riesgos de corrupción del primer cuatrimestre.
enlace documento: https://scjgovcol.sharepoint.com/:b:/s/REPORTESAOAP/EXfnkNRrM4lHhocnfuaQGl0BNP5hcmPT-8LMoCD1kUrQRg?email=claudia.reyes%40scj.gov.co&amp;e=AWbVFe</t>
  </si>
  <si>
    <t>Se evidencia publicación el 14 de mayo en la página WEB del informe https://scj.gov.co/es/transparencia/obligacion-reporte-informacion/otros-informes
enlace documento:
https://scj.gov.co/sites/default/files/control/Informe%20Primer%20Cuatrimestre%20Riesgos%20de%20Corrupcion%202024v2_.pdf</t>
  </si>
  <si>
    <r>
      <rPr>
        <b/>
        <sz val="10"/>
        <rFont val="Arial"/>
        <family val="2"/>
      </rPr>
      <t xml:space="preserve">Seguimiento OCI 10-05-2024: </t>
    </r>
    <r>
      <rPr>
        <sz val="10"/>
        <rFont val="Arial"/>
        <family val="2"/>
      </rPr>
      <t xml:space="preserve">
La Oficina de Control Interno evidenció que, en 10 de enero de 2024 la OAP publicó el </t>
    </r>
    <r>
      <rPr>
        <b/>
        <i/>
        <sz val="10"/>
        <rFont val="Arial"/>
        <family val="2"/>
      </rPr>
      <t xml:space="preserve">INFORME SEGUIMIENTO RIESGOS DE CORRUPCIÓN - Tercer Cuatrimestre 2023.
</t>
    </r>
    <r>
      <rPr>
        <b/>
        <sz val="10"/>
        <rFont val="Arial"/>
        <family val="2"/>
      </rPr>
      <t xml:space="preserve">Link:
https://scj.gov.co/es/transparencia/control/reportes-control-interno/informe-tercer-cuatrimestre-riesgos-corrupci%C3%B3n-2023
</t>
    </r>
    <r>
      <rPr>
        <sz val="10"/>
        <rFont val="Arial"/>
        <family val="2"/>
      </rPr>
      <t xml:space="preserve">
Por lo anterior, esta Oficina evidencia que, para el periodo objeto de seguimiento, la actividad se cumplió frente a la meta y dentro del tiempo establecido; y continua en ejecución.</t>
    </r>
  </si>
  <si>
    <t>8.4.3</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</si>
  <si>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</si>
  <si>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</si>
  <si>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publicados /Total seguimientos programados)*100</t>
  </si>
  <si>
    <t xml:space="preserve">
16/01/2024
16/05/2024
13/09/2024</t>
  </si>
  <si>
    <t>Se realizó seguimiento al Plan Anticorrupción y Atención al Ciudadano y al Mapa de Riesgos de Corrupción de la SDSCJ, correspondiente al tercer cuatrimestre de 2023, así mismo, las matrices de seguimiento fueron publicadas en el enlace de transparencia de la entidad a través del siguiente link:
https://scj.gov.co/sites/default/files/control/SegMRC_III_Cuatr_2023_VF.xlsx
https://scj.gov.co/sites/default/files/control/PAAC_III_Cuatr_2023_VF.xlsx</t>
  </si>
  <si>
    <t>Se evidenció que se realizó el respectivo seguimiento a 31 de diciembre de 2023 al Plan Anticorrupción y Atención al Ciudadano, así como a los riesgos de corrupción de la SDSCJ</t>
  </si>
  <si>
    <t>Esta actividad no está programada para el periodo de seguimiento. Adicional, teniendo en cuenta los términos establecidos en los Estatutos Anticorrupción, la fecha de entrega de este informe es 16 de mayo, lo anterior, teniendo presente que la OCI cuenta con diez días hábiles para la realización y publicación del mismo.</t>
  </si>
  <si>
    <t>Se realizó informe de seguimiento al Programa de Transparencia y Ética Pública y Mapa de riesgos de Corrupción 2024, correspondiente al primer cuatrimestre de 2024, el resultado del seguimiento se comunicó por medio de memorando 3-2024-17046 de asunto INFORME DE SEGUIMIENTO PRIMER CUATRIMESTRE PROGRAMA DE
TRANSPARENCIA Y ÉTICA PÚBLICA 2024 V.2 Y MAPA DE RIESGOS DE CORRUPCIÓN
2024 V25. el 17 de mayo de 2024, así mismo, el infome y la matriz fueron publicados en la ruta Transparencia y Acceso a la Información Pública --&gt; planeacion, presupuesto e ingresos--&gt;informes de la oficina de control interno--&gt; Informes de Ley y/o Seguimiento--&gt;Programa de Transparencia y Ética Pública--&gt;2024
Enlace del informe
https://scj.gov.co/sites/default/files/control/2.%20Informe_Primer_%20Seguimiento_Programa_Transparencia_Etica%20Publica_Mapa_Riesgos_Corrupcion_2024.pdf
Enlace matriz
https://scj.gov.co/sites/default/files/control/Matriz_Primer_Seguimiento_Programa_Transparencia_Etica_Publica_2024.xlsx</t>
  </si>
  <si>
    <t>Se evidencia realización del Informe de seguimiento primer cuatrimestre Programa de Transpa rencia y Ética Pública 2024 v.2 y mapa de riesgos de corrupción 2024 v25 por parte de la Oficina de Control Interno, así como su publicación el sitio web de la entidad el 16 y 17 de mayo y remitido mediente memorando el 17 de mayo.</t>
  </si>
  <si>
    <r>
      <rPr>
        <b/>
        <sz val="10"/>
        <rFont val="Arial"/>
        <family val="2"/>
      </rPr>
      <t xml:space="preserve">Seguimiento OCI 10-05-2024: </t>
    </r>
    <r>
      <rPr>
        <sz val="10"/>
        <rFont val="Arial"/>
        <family val="2"/>
      </rPr>
      <t xml:space="preserve">
Se evidenció que, la Oficina de Control Interno realizó y publicó el </t>
    </r>
    <r>
      <rPr>
        <b/>
        <i/>
        <sz val="10"/>
        <rFont val="Arial"/>
        <family val="2"/>
      </rPr>
      <t xml:space="preserve">Informe de Seguimiento Tercer Cuatrimestre Plan Anticorrupción y de Atención al Ciudadano 2023 V.5 y Mapa de Riesgos de Corrupción 2023.
</t>
    </r>
    <r>
      <rPr>
        <b/>
        <sz val="10"/>
        <rFont val="Arial"/>
        <family val="2"/>
      </rPr>
      <t xml:space="preserve">Link:
https://scj.gov.co/es/transparencia/planeacion-presupuesto-ingresos/informes-control-interno
</t>
    </r>
    <r>
      <rPr>
        <sz val="10"/>
        <rFont val="Arial"/>
        <family val="2"/>
      </rPr>
      <t xml:space="preserve">
Por lo anterior, esta Oficina evidencia que, para el periodo objeto de seguimiento, la actividad se cumplió frente a la meta y dentro del tiempo establecido; y continua en ejecución.
No obstante, se sugiere ajustar las fechas de acuerdo a lo establecido en los Estatutos de Anticorrupción que indican los 10 dias hábiles del mes de mayo y septiembre.</t>
    </r>
  </si>
  <si>
    <t>9.1. Adecuación institucional para cumplir con la debida diligencia</t>
  </si>
  <si>
    <t>9.1.1</t>
  </si>
  <si>
    <t>Validar con la Dirección Jurídica Contractual los posibles riesgos a incluir en la matriz de riesgos de corrupción en el marco de SARLAFT</t>
  </si>
  <si>
    <t>Una (1) matriz de riesgos de corrupción actualizada</t>
  </si>
  <si>
    <t>No. de Matriz de riesgos de corrupción actualizada</t>
  </si>
  <si>
    <t xml:space="preserve">Se realizó revisión de los Riesgos de Corrupción para incluir en la matriz institucional con el fin de identificar riesgos asosiados a SARLFT </t>
  </si>
  <si>
    <t>Se evidenció mediante acta de reunión del 25 de enero que se realizó reunión con el proceso de Gestión Contractual, para identificar riesgos SARLFT</t>
  </si>
  <si>
    <r>
      <rPr>
        <b/>
        <sz val="10"/>
        <rFont val="Arial"/>
        <family val="2"/>
      </rPr>
      <t xml:space="preserve">Seguimiento OCI 10-05-2024: </t>
    </r>
    <r>
      <rPr>
        <sz val="10"/>
        <rFont val="Arial"/>
        <family val="2"/>
      </rPr>
      <t xml:space="preserve">
La Oficina de Control Interno evidenció que, el 25 de enero de 2024 la Directora Juridica y Contractual llevó a cabo reunión con Profesional de la Oficina Asesora de Planeación, la cual tuvo como objetivo </t>
    </r>
    <r>
      <rPr>
        <b/>
        <i/>
        <sz val="10"/>
        <rFont val="Arial"/>
        <family val="2"/>
      </rPr>
      <t>"Realizar la revisión de los Riesgos de Corrupción que harán parte de la matriz institucional para el inicio de 2024 teniendo en cuenta las recomendaciones FURAG para los procesos de Gestión Contractual y Gestión Jurídica".</t>
    </r>
    <r>
      <rPr>
        <sz val="10"/>
        <rFont val="Arial"/>
        <family val="2"/>
      </rPr>
      <t xml:space="preserve">
Como resultado se define el riesgo No. 27, que establece </t>
    </r>
    <r>
      <rPr>
        <b/>
        <i/>
        <sz val="10"/>
        <rFont val="Arial"/>
        <family val="2"/>
      </rPr>
      <t>"Posibilidad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t>
    </r>
    <r>
      <rPr>
        <sz val="10"/>
        <rFont val="Arial"/>
        <family val="2"/>
      </rPr>
      <t xml:space="preserve">
Por lo anterior, esta Oficina evidencia que, para el periodo objeto de seguimiento, la actividad se cumplió al 100% y dentro del tiempo establecido. </t>
    </r>
  </si>
  <si>
    <t>9.2. Construcción del plan de trabajo para adaptar y/o desarrollar la debida diligencia</t>
  </si>
  <si>
    <t>9.2.1</t>
  </si>
  <si>
    <t xml:space="preserve">Se hizo un avance  de la Socialización de los lineamisntos de SARLAFT </t>
  </si>
  <si>
    <t>De acuerdo con la evidencia aportada se observa en el acta de reunión del 31 de mayo como tema tratado "Tratar los lineamientos de SARLAFT"; sin embargo, en la actividad no se especifica el alcance, ni publico objetivo de la actividad,  se considera necesario especificar, ya que con el acta solo se llego a los profesionales del proceso de Administración de Bienes Muebles e Inmuebles para el Fortalecimiento de 
las Capacidades Operativas – (AB).</t>
  </si>
  <si>
    <t>"</t>
  </si>
  <si>
    <r>
      <rPr>
        <b/>
        <sz val="10"/>
        <rFont val="Arial"/>
        <family val="2"/>
      </rPr>
      <t xml:space="preserve">Seguimiento OCI 10-05-2024: </t>
    </r>
    <r>
      <rPr>
        <sz val="10"/>
        <rFont val="Arial"/>
        <family val="2"/>
      </rPr>
      <t xml:space="preserve">
La actividad se programó para los meses de Junio y Diciembre de 2024.
Se recomienda validar que la actividad definida para este componente, esté redactada en verbo infinitivo.</t>
    </r>
  </si>
  <si>
    <t>9.3. Gestión de la debida diligencia</t>
  </si>
  <si>
    <t>9.3.1</t>
  </si>
  <si>
    <t xml:space="preserve">Monitorear y revisar el mapa de riesgos de corrupción (SARLAFT) 
</t>
  </si>
  <si>
    <t>Dos (2) informes de monitoreo y seguimiento del mapa de riesgos de corrupción (SARLAFT)  realizados</t>
  </si>
  <si>
    <t xml:space="preserve">
 09/05/2024
09/09/2024</t>
  </si>
  <si>
    <t>Se realizó el seguimiento a los riesgos de corrupción, mediante la verificacion y validación de las  evidencias de los controles, implementados por cada uno de los procesos. El informe se encuentra publicado en el link https://scj.gov.co/sites/default/files/control/Informe%20Primer%20Cuatrimestre%20Riesgos%20de%20Corrupcion%202024v2_.pdf</t>
  </si>
  <si>
    <t>Se establece ejecución de la actividad mediante el informe publicado en el sitio web de  la entidad el 14 de mayo:
https://scj.gov.co/es/transparencia/obligacion-reporte-informacion/otros-informes
enlace documento:
https://scj.gov.co/sites/default/files/control/Informe%20Primer%20Cuatrimestre%20Riesgos%20de%20Corrupcion%202024v2_.pdf</t>
  </si>
  <si>
    <r>
      <rPr>
        <b/>
        <sz val="10"/>
        <rFont val="Arial"/>
        <family val="2"/>
      </rPr>
      <t xml:space="preserve">Seguimiento OCI 10-05-2024: </t>
    </r>
    <r>
      <rPr>
        <sz val="10"/>
        <rFont val="Arial"/>
        <family val="2"/>
      </rPr>
      <t xml:space="preserve">
La actividad se programó para los meses de Mayo y Septiembre de 2024.</t>
    </r>
  </si>
  <si>
    <t>OPORTUNIDAD EN LA FECHA PROGRAMADA
2DO SEGUIMIENTO</t>
  </si>
  <si>
    <r>
      <rPr>
        <b/>
        <sz val="10"/>
        <rFont val="Arial"/>
        <family val="2"/>
      </rPr>
      <t xml:space="preserve">Seguimiento OCI 10-09-2024: </t>
    </r>
    <r>
      <rPr>
        <sz val="10"/>
        <rFont val="Arial"/>
        <family val="2"/>
      </rPr>
      <t xml:space="preserve">
La actividad se programó para el mes de Diciembre de 2024.</t>
    </r>
  </si>
  <si>
    <r>
      <rPr>
        <b/>
        <sz val="10"/>
        <rFont val="Arial"/>
        <family val="2"/>
      </rPr>
      <t>Seguimiento OCI 10-09-2024:</t>
    </r>
    <r>
      <rPr>
        <sz val="10"/>
        <rFont val="Arial"/>
        <family val="2"/>
      </rPr>
      <t xml:space="preserve">
La Oficina de Control Interno evidenció que, la Dirección Jurídica y Contractual emitió el memorando </t>
    </r>
    <r>
      <rPr>
        <b/>
        <sz val="10"/>
        <rFont val="Arial"/>
        <family val="2"/>
      </rPr>
      <t>3-2024-24340</t>
    </r>
    <r>
      <rPr>
        <sz val="10"/>
        <rFont val="Arial"/>
        <family val="2"/>
      </rPr>
      <t xml:space="preserve"> con asunto </t>
    </r>
    <r>
      <rPr>
        <b/>
        <i/>
        <sz val="10"/>
        <rFont val="Arial"/>
        <family val="2"/>
      </rPr>
      <t>"Socialización del Manual de Contratación, Supervisión e Interventoría e Instructivo de  Supervisores de Contratos y  reiteración de Publicación en la Plataforma SECOP II"</t>
    </r>
    <r>
      <rPr>
        <sz val="10"/>
        <rFont val="Arial"/>
        <family val="2"/>
      </rPr>
      <t>, de fecha 30 de julio de 2024. Es de aclarar que, a la fecha del presente seguimiento, el documento no presentó ninguna actualización.
Por lo anterior, esta Oficina concluye que, para el periodo objeto de seguimiento, la actividad se cumplió frente a la meta y dentro de los tiempos establecidos; y continua en ejecución.</t>
    </r>
  </si>
  <si>
    <r>
      <t>Socializaciones del esquema de publicaciones del Botón de Transparencia y Acceso a la Información pública de la Entidad de acuerdo con la Resoluci</t>
    </r>
    <r>
      <rPr>
        <sz val="10"/>
        <rFont val="Arial"/>
        <family val="2"/>
      </rPr>
      <t xml:space="preserve">ón 0066 del 7 de febrero de 2022 y </t>
    </r>
    <r>
      <rPr>
        <sz val="10"/>
        <color theme="1"/>
        <rFont val="Arial"/>
        <family val="2"/>
      </rPr>
      <t>estándares de publicación del Menú participa</t>
    </r>
  </si>
  <si>
    <r>
      <rPr>
        <b/>
        <sz val="10"/>
        <rFont val="Arial"/>
        <family val="2"/>
      </rPr>
      <t>Seguimiento OCI 10-09-2024:</t>
    </r>
    <r>
      <rPr>
        <sz val="10"/>
        <rFont val="Arial"/>
        <family val="2"/>
      </rPr>
      <t xml:space="preserve">
Para el tercer y cuarto bimestre de 2024, la OCI evidenció a través de los soportes allegados por la primera línea de defensa, la realización y adecuación de pruebas de cargue de contenido y de visualización en pantalla para la versión de drupal 9, del sitio web de la entidad.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</si>
  <si>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La Oficina de Control Interno evidenció que en el mes de Junio de 2024, la Dirección de Recursos Físicos y Gestión Documental realizó campaña interna con asunto "</t>
    </r>
    <r>
      <rPr>
        <b/>
        <i/>
        <sz val="10"/>
        <rFont val="Arial"/>
        <family val="2"/>
      </rPr>
      <t>Plan de Conservación Documental del Sistema Integrado de Conservación"</t>
    </r>
    <r>
      <rPr>
        <sz val="10"/>
        <rFont val="Arial"/>
        <family val="2"/>
      </rPr>
      <t xml:space="preserve">, en la cual se orientaba al buen manejo documental, y se compartía el link de la pagina web de la entidad con la relación de </t>
    </r>
    <r>
      <rPr>
        <b/>
        <i/>
        <sz val="10"/>
        <rFont val="Arial"/>
        <family val="2"/>
      </rPr>
      <t>Instrumentos archivísticos</t>
    </r>
    <r>
      <rPr>
        <sz val="10"/>
        <rFont val="Arial"/>
        <family val="2"/>
      </rPr>
      <t xml:space="preserve"> con los que cuenta la SDSCJ.
Asimismo se observó banner, en el cual la Dependencia informaba que se está realizando el ejercicio de actualización de los activos de Información de la Entidad, su objetivo y la periodicidad con que debe llevarse a cabo dicha actividad.
Por lo anterior, esta Oficina concluye que, para el periodo objeto de seguimiento, la actividad se cumplió frente a la meta y dentro de los tiempos establecidos; y continua en ejecución.</t>
    </r>
  </si>
  <si>
    <r>
      <rPr>
        <b/>
        <sz val="10"/>
        <rFont val="Arial"/>
        <family val="2"/>
      </rPr>
      <t>Seguimiento OCI 10-09-2024:</t>
    </r>
    <r>
      <rPr>
        <sz val="10"/>
        <rFont val="Arial"/>
        <family val="2"/>
      </rPr>
      <t xml:space="preserve">
Para el primer y segundo trimestre de 2024, la OCI a través de las evidencias reportadas identificó que, desde la Oficina Asesora de Comunicaciones se realizó el envío a TICS vía correo electrónico de los dos (2) mockups para el rediseño y migración del sitio web de la Entidad; respectivamente.
Sin embargo, esta Oficina recomienda revisar la </t>
    </r>
    <r>
      <rPr>
        <b/>
        <i/>
        <sz val="10"/>
        <rFont val="Arial"/>
        <family val="2"/>
      </rPr>
      <t>Meta o producto</t>
    </r>
    <r>
      <rPr>
        <sz val="10"/>
        <rFont val="Arial"/>
        <family val="2"/>
      </rPr>
      <t xml:space="preserve"> </t>
    </r>
    <r>
      <rPr>
        <i/>
        <sz val="10"/>
        <rFont val="Arial"/>
        <family val="2"/>
      </rPr>
      <t>"Dos (2) mockups de diseño trimestralmente enviados a TIC"</t>
    </r>
    <r>
      <rPr>
        <sz val="10"/>
        <rFont val="Arial"/>
        <family val="2"/>
      </rPr>
      <t>, contra la programación realizada trimestralmente, toda vez que, la misma establece solo un (1) mockup por trimestre.
Por lo anterior, esta Oficina concluye que, para el periodo objeto de seguimiento, la actividad se cumplió frente a la meta y dentro de los tiempos establecidos; y continua en ejecución.</t>
    </r>
  </si>
  <si>
    <r>
      <t xml:space="preserve">Un (1) memorando </t>
    </r>
    <r>
      <rPr>
        <sz val="10"/>
        <rFont val="Arial"/>
        <family val="2"/>
      </rPr>
      <t xml:space="preserve">conformando  </t>
    </r>
    <r>
      <rPr>
        <sz val="10"/>
        <color theme="1"/>
        <rFont val="Arial"/>
        <family val="2"/>
      </rPr>
      <t>equipo</t>
    </r>
  </si>
  <si>
    <r>
      <rPr>
        <sz val="10"/>
        <rFont val="Arial"/>
        <family val="2"/>
      </rPr>
      <t>Una (1) matriz con la identificación de entidades.</t>
    </r>
    <r>
      <rPr>
        <strike/>
        <sz val="10"/>
        <rFont val="Arial"/>
        <family val="2"/>
      </rPr>
      <t xml:space="preserve">
</t>
    </r>
  </si>
  <si>
    <r>
      <rPr>
        <b/>
        <sz val="10"/>
        <rFont val="Arial"/>
        <family val="2"/>
      </rPr>
      <t>Seguimiento OCI 10-09-2024:</t>
    </r>
    <r>
      <rPr>
        <sz val="10"/>
        <rFont val="Arial"/>
        <family val="2"/>
      </rPr>
      <t xml:space="preserve">
A través de los soportes allegados por la segunda línea de defensa, se evidenció que, el 29 de mayo de 2024, las dependencias responsables dieron cumplimiento a la actividad y meta programada, a través de la socialización del documento </t>
    </r>
    <r>
      <rPr>
        <b/>
        <i/>
        <sz val="10"/>
        <rFont val="Arial"/>
        <family val="2"/>
      </rPr>
      <t>"Lineamientos para publicar la información en el Menú Participa"</t>
    </r>
    <r>
      <rPr>
        <sz val="10"/>
        <rFont val="Arial"/>
        <family val="2"/>
      </rPr>
      <t xml:space="preserve"> en el Botón de Transparencia y Acceso a la Información pública de la Entidad.
</t>
    </r>
    <r>
      <rPr>
        <b/>
        <sz val="10"/>
        <rFont val="Arial"/>
        <family val="2"/>
      </rPr>
      <t xml:space="preserve">Link:
https://scj.gov.co/sites/default/files/20240527%20PDF%20Menu%CC%81%20Participa_2.pdf
</t>
    </r>
    <r>
      <rPr>
        <sz val="10"/>
        <rFont val="Arial"/>
        <family val="2"/>
      </rPr>
      <t xml:space="preserve">
Por lo anterior, esta Oficina evidencia que, para el periodo objeto de seguimiento, la actividad se cumplió al 100% y dentro del tiempo establecido. </t>
    </r>
  </si>
  <si>
    <r>
      <rPr>
        <b/>
        <sz val="10"/>
        <rFont val="Arial"/>
        <family val="2"/>
      </rPr>
      <t>Seguimiento OCI 10-09-2024:</t>
    </r>
    <r>
      <rPr>
        <sz val="10"/>
        <rFont val="Arial"/>
        <family val="2"/>
      </rPr>
      <t xml:space="preserve">
La Oficina de Control Interno evidenció a través de los soportes allegados, la socialización del </t>
    </r>
    <r>
      <rPr>
        <b/>
        <sz val="10"/>
        <rFont val="Arial"/>
        <family val="2"/>
      </rPr>
      <t>menú PARTICIPA y botón Transparencia y Acceso a la Información pública</t>
    </r>
    <r>
      <rPr>
        <sz val="10"/>
        <rFont val="Arial"/>
        <family val="2"/>
      </rPr>
      <t xml:space="preserve"> para los meses de mayo y junio de 2024, la cual se realizó mediante correo electrónico, banner web/ intranet. 
Asimismo, se observó que, no se acogió la recomendación hecha por la 3LD en el seguimiento anterior.
Por lo anterior, esta Oficina evidencia que, para el periodo objeto de seguimiento, la actividad se cumplió al 100% y dentro del tiempo establecido. </t>
    </r>
  </si>
  <si>
    <r>
      <rPr>
        <b/>
        <sz val="10"/>
        <rFont val="Arial"/>
        <family val="2"/>
      </rPr>
      <t>Seguimiento OCI 10-09-2024:</t>
    </r>
    <r>
      <rPr>
        <sz val="10"/>
        <rFont val="Arial"/>
        <family val="2"/>
      </rPr>
      <t xml:space="preserve">
El 27 de junio de 2024, la Oficina de Control Interno remitió a la Alta Dirección con copia a la Oficina Asesora de Planeación, memorando </t>
    </r>
    <r>
      <rPr>
        <b/>
        <sz val="10"/>
        <rFont val="Arial"/>
        <family val="2"/>
      </rPr>
      <t>3-2024-20885</t>
    </r>
    <r>
      <rPr>
        <sz val="10"/>
        <rFont val="Arial"/>
        <family val="2"/>
      </rPr>
      <t xml:space="preserve"> con asunto </t>
    </r>
    <r>
      <rPr>
        <b/>
        <i/>
        <sz val="10"/>
        <rFont val="Arial"/>
        <family val="2"/>
      </rPr>
      <t>"INFORME DE SEGUIMIENTO AL CUMPLIMIENTO DE LA LEY 1712 DE 2014 Y RESOLUCIÓN 1519 DE 2020 ANEXO 1 Y 2."</t>
    </r>
    <r>
      <rPr>
        <sz val="10"/>
        <rFont val="Arial"/>
        <family val="2"/>
      </rPr>
      <t xml:space="preserve">, documento que tiene como objetivo </t>
    </r>
    <r>
      <rPr>
        <i/>
        <sz val="10"/>
        <rFont val="Arial"/>
        <family val="2"/>
      </rPr>
      <t>"Validar el cumplimiento a la implementación de la Resolución 1519 de 2020 para los anexos 1 y 2, en lo referente al derecho de acceso a la información pública con corte a 31 de mayo de 2024".</t>
    </r>
    <r>
      <rPr>
        <sz val="10"/>
        <rFont val="Arial"/>
        <family val="2"/>
      </rPr>
      <t xml:space="preserve">
Por lo anterior, esta Oficina evidencia que, para el periodo objeto de seguimiento, la actividad se cumplió al 100% y dentro del tiempo establecido. </t>
    </r>
  </si>
  <si>
    <r>
      <rPr>
        <b/>
        <sz val="10"/>
        <rFont val="Arial"/>
        <family val="2"/>
      </rPr>
      <t>Seguimiento OCI 10-09-2024:</t>
    </r>
    <r>
      <rPr>
        <sz val="10"/>
        <rFont val="Arial"/>
        <family val="2"/>
      </rPr>
      <t xml:space="preserve">
De conformidad con lo comunicado en el </t>
    </r>
    <r>
      <rPr>
        <b/>
        <i/>
        <sz val="10"/>
        <rFont val="Arial"/>
        <family val="2"/>
      </rPr>
      <t>"Informe de seguimiento al Programa de Transparencia y Ética Pública, y la Mapa de Riesgos de Corrupción de la Secretaría Distrital de Seguridad, Convivencia y Justicia , correspondiente al primer cuatrimestre de 2024"</t>
    </r>
    <r>
      <rPr>
        <sz val="10"/>
        <rFont val="Arial"/>
        <family val="2"/>
      </rPr>
      <t xml:space="preserve">; la actividad se cumplió al 100% y dentro del tiempo establecido. </t>
    </r>
  </si>
  <si>
    <t>Una (1) rendición de cuentas dirigida a las Personas Privadas de la Libertad - PPL de forma presencial.</t>
  </si>
  <si>
    <t>Una (1) Matriz de entidades</t>
  </si>
  <si>
    <t xml:space="preserve">Identificar posibles entidades con las que la SDSCJ puede trabajar manera articulada en el ejercicio de espacios de rendición de cuentas.
</t>
  </si>
  <si>
    <r>
      <rPr>
        <b/>
        <sz val="10"/>
        <rFont val="Arial"/>
        <family val="2"/>
      </rPr>
      <t>Seguimiento OCI 10-09-2024:</t>
    </r>
    <r>
      <rPr>
        <sz val="10"/>
        <rFont val="Arial"/>
        <family val="2"/>
      </rPr>
      <t xml:space="preserve">
La OCI evidenció que, el 25 de Julio de 2024 se llevó a cabo el diálogo ciudadano a cargo de la Dirección de Seguridad, cuyo nombre del espacio fue: </t>
    </r>
    <r>
      <rPr>
        <b/>
        <i/>
        <sz val="10"/>
        <rFont val="Arial"/>
        <family val="2"/>
      </rPr>
      <t>"Acciones contra la trata de personas"</t>
    </r>
    <r>
      <rPr>
        <sz val="10"/>
        <rFont val="Arial"/>
        <family val="2"/>
      </rPr>
      <t xml:space="preserve">, y se abordaron temas referentes a: </t>
    </r>
    <r>
      <rPr>
        <i/>
        <sz val="10"/>
        <rFont val="Arial"/>
        <family val="2"/>
      </rPr>
      <t>"Resultados obtenidos en el primer semestre de 2024 en la Gestión de la Dirección para la seguridad de la ciudad, Estrategia y acciones para abordar la trata de personas de la Secretaría Distrital de Seguridad, Resultados de las acciones de la Secretaria Distrital de Seguridad contra la trata de personas, Trata interna de personas y trata hacia el exterior Calidad de la información requerida para la investigación de casos"</t>
    </r>
    <r>
      <rPr>
        <sz val="10"/>
        <rFont val="Arial"/>
        <family val="2"/>
      </rPr>
      <t xml:space="preserve">; entre otros.
De igual forma se identificó que, el 09 de agosto del presente año se llevó a cabo el diálogo ciudadano a cargo de la Subsecretaría de Seguridad y Convivencia, cuyo nombre del espacio fue: </t>
    </r>
    <r>
      <rPr>
        <b/>
        <i/>
        <sz val="10"/>
        <rFont val="Arial"/>
        <family val="2"/>
      </rPr>
      <t>" Dialogo Ciudadano - Todos somos protagonistas para que Bogotá camine segura".</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</si>
  <si>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actividad se programó para los meses de Octubre y Noviembre de 2024.</t>
    </r>
  </si>
  <si>
    <t>Un (1) Plan de participación Ciudadana</t>
  </si>
  <si>
    <r>
      <rPr>
        <b/>
        <sz val="10"/>
        <rFont val="Arial"/>
        <family val="2"/>
      </rPr>
      <t>Seguimiento OCI 10-09-2024:</t>
    </r>
    <r>
      <rPr>
        <sz val="10"/>
        <rFont val="Arial"/>
        <family val="2"/>
      </rPr>
      <t xml:space="preserve">
A través de los soportes allegados y de la verificación realizada en la plataforma COLIBRÍ, se observó que, la dependencia responsable realizó seguimiento a través de la misma a los compromisos pactados con la ciudadana, cuyo estado a la fecha son </t>
    </r>
    <r>
      <rPr>
        <b/>
        <i/>
        <sz val="10"/>
        <rFont val="Arial"/>
        <family val="2"/>
      </rPr>
      <t>Cumplidos.</t>
    </r>
    <r>
      <rPr>
        <sz val="10"/>
        <rFont val="Arial"/>
        <family val="2"/>
      </rPr>
      <t xml:space="preserve">
</t>
    </r>
    <r>
      <rPr>
        <b/>
        <sz val="10"/>
        <rFont val="Arial"/>
        <family val="2"/>
      </rPr>
      <t xml:space="preserve">Link:
https://colibri.veeduriadistrital.gov.co/compromisos?sector=57&amp;entidad=83&amp;localidad=All&amp;instancia=All&amp;field_nombre_instancia_no_reglam_value=All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</si>
  <si>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La OCI evidenció que, el 29 de Mayo de 2024, a través de la sección </t>
    </r>
    <r>
      <rPr>
        <b/>
        <i/>
        <sz val="10"/>
        <rFont val="Arial"/>
        <family val="2"/>
      </rPr>
      <t xml:space="preserve">Participa -&gt; Consultas ciudadanas </t>
    </r>
    <r>
      <rPr>
        <sz val="10"/>
        <rFont val="Arial"/>
        <family val="2"/>
      </rPr>
      <t xml:space="preserve">de la página web de la entidad, se publicó el enlace </t>
    </r>
    <r>
      <rPr>
        <b/>
        <i/>
        <sz val="10"/>
        <rFont val="Arial"/>
        <family val="2"/>
      </rPr>
      <t>"Participa de nuestra segunda Consulta Ciudadana para conocer tus interés y necesidades"</t>
    </r>
    <r>
      <rPr>
        <sz val="10"/>
        <rFont val="Arial"/>
        <family val="2"/>
      </rPr>
      <t xml:space="preserve">, el cual tuvo como  objetivo conocer los intereses y necesidades de los ciudadanos, ciudadanas y grupos de interés, los cuales serán tenidos en cuenta en la planeación de los diálogos ciudadanos en el 2024.
</t>
    </r>
    <r>
      <rPr>
        <b/>
        <sz val="10"/>
        <rFont val="Arial"/>
        <family val="2"/>
      </rPr>
      <t xml:space="preserve">
Link:</t>
    </r>
    <r>
      <rPr>
        <sz val="10"/>
        <rFont val="Arial"/>
        <family val="2"/>
      </rPr>
      <t xml:space="preserve">
</t>
    </r>
    <r>
      <rPr>
        <b/>
        <sz val="10"/>
        <rFont val="Arial"/>
        <family val="2"/>
      </rPr>
      <t>https://scj.gov.co/es/participa/consulta-ciudadana</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</si>
  <si>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actividad se programó para el mes de Octubre de 2024.</t>
    </r>
  </si>
  <si>
    <r>
      <rPr>
        <b/>
        <sz val="10"/>
        <rFont val="Arial"/>
        <family val="2"/>
      </rPr>
      <t xml:space="preserve">Seguimiento OCI 10-09-2024: </t>
    </r>
    <r>
      <rPr>
        <sz val="10"/>
        <rFont val="Arial"/>
        <family val="2"/>
      </rPr>
      <t xml:space="preserve">
La actividad se programó para el mes de Noviembre de 2024.</t>
    </r>
  </si>
  <si>
    <r>
      <rPr>
        <b/>
        <sz val="10"/>
        <rFont val="Arial"/>
        <family val="2"/>
      </rPr>
      <t>Seguimiento OCI 10-09-2024:</t>
    </r>
    <r>
      <rPr>
        <sz val="10"/>
        <rFont val="Arial"/>
        <family val="2"/>
      </rPr>
      <t xml:space="preserve">
A través de los soportes allegados se evidenció que, en el mes de Junio de 2024 se realizaron jornadas de socialización y sensibilización al interior de la Dirección de Acceso a la Justicia en temas relacionados con las Rutas de Acceso a la Justicia.
Por lo anterior, esta Oficina concluye que, para el periodo objeto de seguimiento, la actividad se cumplió frente a la meta y dentro de los tiempos establecidos; y continua en ejecución.</t>
    </r>
  </si>
  <si>
    <r>
      <rPr>
        <b/>
        <sz val="10"/>
        <rFont val="Arial"/>
        <family val="2"/>
      </rPr>
      <t xml:space="preserve">Seguimiento OCI 10-09-2024: </t>
    </r>
    <r>
      <rPr>
        <sz val="10"/>
        <rFont val="Arial"/>
        <family val="2"/>
      </rPr>
      <t xml:space="preserve">
A través de los soportes allegados, la Oficina de Control Interno evidenció que, se realizó la medición mensual del canal telefónico de atención al ciudadano, para los meses de </t>
    </r>
    <r>
      <rPr>
        <b/>
        <sz val="10"/>
        <rFont val="Arial"/>
        <family val="2"/>
      </rPr>
      <t>Mayo, Junio, Julio y Agosto de 2024.</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</si>
  <si>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A través de los soportes allegados, la Oficina de Control Interno evidenció que, se realizó la implementación mensual de la encuesta telefónica de satisfacción de atención al ciudadano, para los meses de </t>
    </r>
    <r>
      <rPr>
        <b/>
        <sz val="10"/>
        <rFont val="Arial"/>
        <family val="2"/>
      </rPr>
      <t>Mayo, Junio, Julio y Agosto de 2024.</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</si>
  <si>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A través de los soportes allegados por la segunda línea de defensa, se evidenciaron los listados de asistencia de la capacitaciones realizadas el 25 y 27 de junio de 2024, respecto al Sistema integrado de conservación - Gestión documental y al Sistema Integrado de Conservación SIC. Asimismo se evidencian actas de visita y acompañamiento a las dependencias en la transferencia documental.
Por lo anterior, esta Oficina concluye que, para el periodo objeto de seguimiento, la actividad se cumplió frente a la meta y dentro de los tiempos establecidos; y continua en ejecución.
</t>
    </r>
    <r>
      <rPr>
        <b/>
        <sz val="10"/>
        <rFont val="Arial"/>
        <family val="2"/>
      </rPr>
      <t xml:space="preserve">Nota:
</t>
    </r>
    <r>
      <rPr>
        <sz val="10"/>
        <rFont val="Arial"/>
        <family val="2"/>
      </rPr>
      <t xml:space="preserve">Se observó que, la información registrada en el campo </t>
    </r>
    <r>
      <rPr>
        <b/>
        <i/>
        <sz val="10"/>
        <rFont val="Arial"/>
        <family val="2"/>
      </rPr>
      <t>"Fecha de programación"</t>
    </r>
    <r>
      <rPr>
        <sz val="10"/>
        <rFont val="Arial"/>
        <family val="2"/>
      </rPr>
      <t xml:space="preserve"> fue objeto de actualización.</t>
    </r>
  </si>
  <si>
    <r>
      <rPr>
        <b/>
        <sz val="10"/>
        <rFont val="Arial"/>
        <family val="2"/>
      </rPr>
      <t>Seguimiento OCI 10-09-2024:</t>
    </r>
    <r>
      <rPr>
        <sz val="10"/>
        <rFont val="Arial"/>
        <family val="2"/>
      </rPr>
      <t xml:space="preserve">
A través de los soportes allegados por la segunda línea de defensa, se evidenció que, el 22 de Agosto de 2024, se realizó la jornada de capacitación sobre </t>
    </r>
    <r>
      <rPr>
        <b/>
        <i/>
        <sz val="10"/>
        <rFont val="Arial"/>
        <family val="2"/>
      </rPr>
      <t>"Fortalecimiento de capacidades sobre el proceso de Rendición de Cuentas"</t>
    </r>
    <r>
      <rPr>
        <sz val="10"/>
        <rFont val="Arial"/>
        <family val="2"/>
      </rPr>
      <t xml:space="preserve"> en la cual contaron con el acompañamiento de la Veeduría Distrital.
Por lo anterior, esta Oficina evidencia que, para el periodo objeto de seguimiento, la actividad se cumplió al 100% y dentro del tiempo establecido. 
</t>
    </r>
    <r>
      <rPr>
        <b/>
        <sz val="10"/>
        <rFont val="Arial"/>
        <family val="2"/>
      </rPr>
      <t>Nota:</t>
    </r>
    <r>
      <rPr>
        <sz val="10"/>
        <rFont val="Arial"/>
        <family val="2"/>
      </rPr>
      <t xml:space="preserve">
Se observó que, la información registrada en el campo </t>
    </r>
    <r>
      <rPr>
        <b/>
        <i/>
        <sz val="10"/>
        <rFont val="Arial"/>
        <family val="2"/>
      </rPr>
      <t>"Fecha de programación"</t>
    </r>
    <r>
      <rPr>
        <sz val="10"/>
        <rFont val="Arial"/>
        <family val="2"/>
      </rPr>
      <t xml:space="preserve"> fue objeto de actualización.</t>
    </r>
  </si>
  <si>
    <r>
      <rPr>
        <b/>
        <sz val="10"/>
        <rFont val="Arial"/>
        <family val="2"/>
      </rPr>
      <t>Seguimiento OCI 10-09-2024:</t>
    </r>
    <r>
      <rPr>
        <sz val="10"/>
        <rFont val="Arial"/>
        <family val="2"/>
      </rPr>
      <t xml:space="preserve">
A través de los soportes allegados por la segunda línea de defensa, se evidenció que, el 28 de Junio de 2024, en sesión del </t>
    </r>
    <r>
      <rPr>
        <b/>
        <sz val="10"/>
        <rFont val="Arial"/>
        <family val="2"/>
      </rPr>
      <t>Comité Institucional de Gestión y Desempeño SDSCJ</t>
    </r>
    <r>
      <rPr>
        <sz val="10"/>
        <rFont val="Arial"/>
        <family val="2"/>
      </rPr>
      <t xml:space="preserve"> se aprobó la creación de la Mesa Técnica de Relacionamiento con la Ciudadanía, la cual sesionara una (1) vez cada trimestre y de manera extraordinaria cuando sea solicitado por los integrantes de la mesa. 
Por lo anterior, esta Oficina evidencia que, para el periodo objeto de seguimiento, la actividad se cumplió al 100% y dentro del tiempo establecido. 
</t>
    </r>
    <r>
      <rPr>
        <b/>
        <sz val="10"/>
        <rFont val="Arial"/>
        <family val="2"/>
      </rPr>
      <t>Nota:</t>
    </r>
    <r>
      <rPr>
        <sz val="10"/>
        <rFont val="Arial"/>
        <family val="2"/>
      </rPr>
      <t xml:space="preserve">
Se observó que, la información registrada en el campo </t>
    </r>
    <r>
      <rPr>
        <b/>
        <i/>
        <sz val="10"/>
        <rFont val="Arial"/>
        <family val="2"/>
      </rPr>
      <t>"Fecha de programación"</t>
    </r>
    <r>
      <rPr>
        <sz val="10"/>
        <rFont val="Arial"/>
        <family val="2"/>
      </rPr>
      <t xml:space="preserve"> fue objeto de actualización.</t>
    </r>
  </si>
  <si>
    <r>
      <rPr>
        <b/>
        <sz val="10"/>
        <rFont val="Arial"/>
        <family val="2"/>
      </rPr>
      <t>Seguimiento OCI 10-09-2024:</t>
    </r>
    <r>
      <rPr>
        <sz val="10"/>
        <rFont val="Arial"/>
        <family val="2"/>
      </rPr>
      <t xml:space="preserve">
A través de los soportes allegados se evidenció que, el 28 de Junio de 2024 se llevo a cabo mesa de trabajo entre la Dirección Juridica y Contractual, la Dirección de Gestión Humana, la Oficina Asesora de Planeación y, la Oficina de Control DIsciplinario Interno, la cual tuvo como objetivo la </t>
    </r>
    <r>
      <rPr>
        <b/>
        <i/>
        <sz val="10"/>
        <rFont val="Arial"/>
        <family val="2"/>
      </rPr>
      <t>"Presentación de reporte de actos de denuncias de actos de corrupción por parte de la Oficina de Control Disciplinario Interno"</t>
    </r>
    <r>
      <rPr>
        <sz val="10"/>
        <rFont val="Arial"/>
        <family val="2"/>
      </rPr>
      <t xml:space="preserve">.
En la sesión se abordaron temas como: </t>
    </r>
    <r>
      <rPr>
        <i/>
        <sz val="10"/>
        <rFont val="Arial"/>
        <family val="2"/>
      </rPr>
      <t>Definición del canal de denuncia Bogotá te Escucha, Pasos de radicación de quejas, peticiones, felicitaciones, denuncias por el canal de Bogotá te Escucha, Tramite interno en la entidad por parte de la Oficina de Control Disciplinario Interno al recibir una denuncia, Definición de las tipologías de denuncia</t>
    </r>
    <r>
      <rPr>
        <sz val="10"/>
        <rFont val="Arial"/>
        <family val="2"/>
      </rPr>
      <t>; así como la socialización del Reporte de denuncias a corte de junio de 2024.</t>
    </r>
    <r>
      <rPr>
        <b/>
        <i/>
        <sz val="10"/>
        <rFont val="Arial"/>
        <family val="2"/>
      </rPr>
      <t xml:space="preserve">
</t>
    </r>
    <r>
      <rPr>
        <sz val="10"/>
        <rFont val="Arial"/>
        <family val="2"/>
      </rPr>
      <t xml:space="preserve">
Por lo anterior, esta Oficina concluye que, para el periodo objeto de seguimiento, la actividad se cumplió frente a la meta y dentro de los tiempos establecidos; y continua en ejecución.
</t>
    </r>
    <r>
      <rPr>
        <b/>
        <sz val="10"/>
        <rFont val="Arial"/>
        <family val="2"/>
      </rPr>
      <t>Nota:</t>
    </r>
    <r>
      <rPr>
        <sz val="10"/>
        <rFont val="Arial"/>
        <family val="2"/>
      </rPr>
      <t xml:space="preserve">
Se observó que, la información registrada en los campos </t>
    </r>
    <r>
      <rPr>
        <b/>
        <i/>
        <sz val="10"/>
        <rFont val="Arial"/>
        <family val="2"/>
      </rPr>
      <t>"Actividad", "Meta o producto", "Indicador" y "Fecha de programación"</t>
    </r>
    <r>
      <rPr>
        <sz val="10"/>
        <rFont val="Arial"/>
        <family val="2"/>
      </rPr>
      <t xml:space="preserve"> fue objeto de actualización.</t>
    </r>
  </si>
  <si>
    <r>
      <rPr>
        <b/>
        <sz val="10"/>
        <rFont val="Arial"/>
        <family val="2"/>
      </rPr>
      <t xml:space="preserve">Seguimiento OCI 10-09-2024: </t>
    </r>
    <r>
      <rPr>
        <sz val="10"/>
        <rFont val="Arial"/>
        <family val="2"/>
      </rPr>
      <t xml:space="preserve">
Se observó que, la información registrada en los campos </t>
    </r>
    <r>
      <rPr>
        <b/>
        <i/>
        <sz val="10"/>
        <rFont val="Arial"/>
        <family val="2"/>
      </rPr>
      <t>"Actividad", "Meta o producto", "Indicador" y "Fecha de programación"</t>
    </r>
    <r>
      <rPr>
        <sz val="10"/>
        <rFont val="Arial"/>
        <family val="2"/>
      </rPr>
      <t xml:space="preserve"> fue objeto de actualización, estableciendo para fecha de ejecución de la misma, el mes de diciembre 2024..</t>
    </r>
  </si>
  <si>
    <r>
      <rPr>
        <b/>
        <sz val="10"/>
        <rFont val="Arial"/>
        <family val="2"/>
      </rPr>
      <t>Seguimiento OCI 10-09-2024:</t>
    </r>
    <r>
      <rPr>
        <sz val="10"/>
        <rFont val="Arial"/>
        <family val="2"/>
      </rPr>
      <t xml:space="preserve">
La Oficina de Control Interno evidenció que, en el mes de Junio de 2024 se aplicaron mas de 250 encuestas con el fin de evaluar la satisfacción de los visitantes de las PPL de la Cárcel Distrital, obteniendo como resultado que, el </t>
    </r>
    <r>
      <rPr>
        <b/>
        <sz val="10"/>
        <rFont val="Arial"/>
        <family val="2"/>
      </rPr>
      <t>23 %</t>
    </r>
    <r>
      <rPr>
        <sz val="10"/>
        <rFont val="Arial"/>
        <family val="2"/>
      </rPr>
      <t xml:space="preserve"> de los encuestados no se encuentran satisfechos frente a los atributos de calidad del trámite de autorización de ingreso del visitante.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</si>
  <si>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A través de los soportes allegados por la segunda línea de defensa, se evidenció que, el 07 de Junio de 2024, se realizó la jornada de socialización de los documentos del sistema de gestión de calidad relacionados con datos abiertos y los conjuntos de datos abiertos de la Entidad con el fin de promover la transparencia y acceso a la información pública, la cual estuvo a cargo de la DTSI.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</si>
  <si>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actividad no se encontraba formulada en el seguimiento anterior. Se programó para el mes de Diciembre de 2024.</t>
    </r>
  </si>
  <si>
    <t>Realizar reuniones con entidades externas compartiendo buenas prácticas en la implementación de Gestión de Conocimiento e Innovación</t>
  </si>
  <si>
    <t>Evaluar la estrategia para la promoción del código de integridad y sus principios institucionales.</t>
  </si>
  <si>
    <r>
      <rPr>
        <b/>
        <sz val="10"/>
        <rFont val="Arial"/>
        <family val="2"/>
      </rPr>
      <t xml:space="preserve">Seguimiento OCI 10-09-2024: </t>
    </r>
    <r>
      <rPr>
        <sz val="10"/>
        <rFont val="Arial"/>
        <family val="2"/>
      </rPr>
      <t xml:space="preserve">
La actividad se reprogramó para el mes de Octubre de 2024.</t>
    </r>
  </si>
  <si>
    <r>
      <rPr>
        <b/>
        <sz val="10"/>
        <rFont val="Arial"/>
        <family val="2"/>
      </rPr>
      <t>Seguimiento OCI 10-09-2024:</t>
    </r>
    <r>
      <rPr>
        <sz val="10"/>
        <rFont val="Arial"/>
        <family val="2"/>
      </rPr>
      <t xml:space="preserve">
A través de los soportes allegados por la segunda línea de defensa, se evidenció que, la Dirección de Gestión Humana realizó las actividades programadas para el I y II trimestre de la presente vigencia, de conformidad con lo establecido en el </t>
    </r>
    <r>
      <rPr>
        <b/>
        <sz val="10"/>
        <rFont val="Arial"/>
        <family val="2"/>
      </rPr>
      <t xml:space="preserve">Plan de Cultura de integridad, valores y conflictos de interés.
</t>
    </r>
    <r>
      <rPr>
        <sz val="10"/>
        <rFont val="Arial"/>
        <family val="2"/>
      </rPr>
      <t xml:space="preserve">
Por lo anterior, esta Oficina evidencia que, para el periodo objeto de seguimiento, la actividad se cumplió frente a la meta y dentro del tiempo establecido; y continua en ejecución. 
</t>
    </r>
    <r>
      <rPr>
        <b/>
        <sz val="10"/>
        <rFont val="Arial"/>
        <family val="2"/>
      </rPr>
      <t>Nota:</t>
    </r>
    <r>
      <rPr>
        <sz val="10"/>
        <rFont val="Arial"/>
        <family val="2"/>
      </rPr>
      <t xml:space="preserve">
Se observó que, la información registrada en los campos </t>
    </r>
    <r>
      <rPr>
        <b/>
        <i/>
        <sz val="10"/>
        <rFont val="Arial"/>
        <family val="2"/>
      </rPr>
      <t>"Indicador" y "Fecha de programación"</t>
    </r>
    <r>
      <rPr>
        <sz val="10"/>
        <rFont val="Arial"/>
        <family val="2"/>
      </rPr>
      <t xml:space="preserve"> fue objeto de actualización.</t>
    </r>
  </si>
  <si>
    <t>Socializar el Plan de Gestión de Integridad de la vigencia 2024</t>
  </si>
  <si>
    <r>
      <rPr>
        <b/>
        <sz val="10"/>
        <rFont val="Arial"/>
        <family val="2"/>
      </rPr>
      <t xml:space="preserve">Seguimiento OCI 10-09-2024: </t>
    </r>
    <r>
      <rPr>
        <sz val="10"/>
        <rFont val="Arial"/>
        <family val="2"/>
      </rPr>
      <t xml:space="preserve">
La Oficina de Control Interno evidenció que, el 21 de mayo y 18 de Junio de 2024 se publicaron las piezas de comunicación </t>
    </r>
    <r>
      <rPr>
        <b/>
        <i/>
        <sz val="10"/>
        <rFont val="Arial"/>
        <family val="2"/>
      </rPr>
      <t>"Procedimiento Declaración Conflicto de Interés en el Ejercicio del Servicio Publico" y "¿Sabias que el distrito cuenta con canales digitales, telefónicos y presenciales para incentivar la denuncia ciudadana"</t>
    </r>
    <r>
      <rPr>
        <sz val="10"/>
        <rFont val="Arial"/>
        <family val="2"/>
      </rPr>
      <t>, respectivamente.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</si>
  <si>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para el primer semestre de la vigencia -11 de Junio- se realizó la campaña de apropiación </t>
    </r>
    <r>
      <rPr>
        <b/>
        <i/>
        <sz val="10"/>
        <rFont val="Arial"/>
        <family val="2"/>
      </rPr>
      <t>"Unidos Construimos una Cultura de Integridad"</t>
    </r>
    <r>
      <rPr>
        <sz val="10"/>
        <rFont val="Arial"/>
        <family val="2"/>
      </rPr>
      <t xml:space="preserve">, en la cual se informa que, como entidad tenemos el compromiso de prevenir y luchar contra el lavado de activos, la financiación del terrorismo, la corrupción y otras actividades ilícitas.
Asimismo se invita a consultar la </t>
    </r>
    <r>
      <rPr>
        <b/>
        <sz val="10"/>
        <rFont val="Arial"/>
        <family val="2"/>
      </rPr>
      <t>Política de Administración de Riesgos de Corrupción.</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</si>
  <si>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en el mes de mayo de 2024 la OAP realizó el monitoreo y revisión del mapa de riesgos de corrupción, consignado el resultado de la misma en el </t>
    </r>
    <r>
      <rPr>
        <b/>
        <i/>
        <sz val="10"/>
        <rFont val="Arial"/>
        <family val="2"/>
      </rPr>
      <t xml:space="preserve">INFORME SEGUIMIENTO RIESGOS DE CORRUPCIÓN - Primer Cuatrimestre 2024. </t>
    </r>
    <r>
      <rPr>
        <b/>
        <sz val="10"/>
        <color rgb="FFFF000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</si>
  <si>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Se evidenció que, la Oficina de Control Interno realizó y publicó el </t>
    </r>
    <r>
      <rPr>
        <b/>
        <i/>
        <sz val="10"/>
        <rFont val="Arial"/>
        <family val="2"/>
      </rPr>
      <t xml:space="preserve">Informe de seguimiento al Programa de Transparencia y Ética Pública, y la Mapa de Riesgos de Corrupción de la Secretaría Distrital de Seguridad, Convivencia y Justicia , correspondiente al primer cuatrimestre de 2024.
</t>
    </r>
    <r>
      <rPr>
        <b/>
        <sz val="10"/>
        <rFont val="Arial"/>
        <family val="2"/>
      </rPr>
      <t xml:space="preserve">Link:
https://scj.gov.co/es/transparencia/planeacion-presupuesto-ingresos/informes-control-interno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</si>
  <si>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en 14 de mayo de 2024 la OAP publicó el </t>
    </r>
    <r>
      <rPr>
        <b/>
        <i/>
        <sz val="10"/>
        <rFont val="Arial"/>
        <family val="2"/>
      </rPr>
      <t xml:space="preserve">INFORME SEGUIMIENTO RIESGOS DE CORRUPCIÓN - Primer Cuatrimestre 2024.
</t>
    </r>
    <r>
      <rPr>
        <b/>
        <sz val="10"/>
        <rFont val="Arial"/>
        <family val="2"/>
      </rPr>
      <t xml:space="preserve">Link:
https://scj.gov.co/es/transparencia/obligacion-reporte-informacion/otros-informes
</t>
    </r>
    <r>
      <rPr>
        <sz val="10"/>
        <rFont val="Arial"/>
        <family val="2"/>
      </rPr>
      <t xml:space="preserve">
Por lo anterior, esta Oficina evidencia que, para el periodo objeto de seguimiento, la actividad se cumplió frente a la meta y dentro del tiempo establecido; y continua en ejecución.
Sin embargo se recomienda a la OAP, validar el registro de ejecución de la actividad para el mes de Mayo, toda vez que, no se observó reporte del mismo en el seguimiento. </t>
    </r>
  </si>
  <si>
    <r>
      <rPr>
        <b/>
        <sz val="10"/>
        <rFont val="Arial"/>
        <family val="2"/>
      </rPr>
      <t>Seguimiento OCI 10-09-2024:</t>
    </r>
    <r>
      <rPr>
        <sz val="10"/>
        <rFont val="Arial"/>
        <family val="2"/>
      </rPr>
      <t xml:space="preserve">
La OCI evidenció a través de los diferentes correos emitidos por la OAP durante los meses de Junio y Agosto de 2024, que la dependencia realizó el monitoreo a la actualización de la información contenida en el botón de transparencia y acceso a la información pública, de acuerdo a la </t>
    </r>
    <r>
      <rPr>
        <b/>
        <i/>
        <sz val="10"/>
        <rFont val="Arial"/>
        <family val="2"/>
      </rPr>
      <t>Guía Matriz de cumplimiento de la Ley 1712/2014.</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</si>
  <si>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el 29 de mayo y el 11 de junio de 2024 se publicaron las piezas de comunicación </t>
    </r>
    <r>
      <rPr>
        <b/>
        <i/>
        <sz val="10"/>
        <rFont val="Arial"/>
        <family val="2"/>
      </rPr>
      <t>"La Tienda de valores" y "Diariamente te has enfrentado a un Dilema Ético"</t>
    </r>
    <r>
      <rPr>
        <sz val="10"/>
        <rFont val="Arial"/>
        <family val="2"/>
      </rPr>
      <t>, respectivamente.
Por lo anterior, esta Oficina evidencia que, para el periodo objeto de seguimiento, la actividad se cumplió frente a la meta y dentro del tiempo establecido; y continua en ejecución.</t>
    </r>
  </si>
  <si>
    <t xml:space="preserve">Socializar el lineamiento  para la implementación y adopción de medidas de prevención y mitigación SARLAFT, en la entidad.
</t>
  </si>
  <si>
    <t>Porcentaje (%) de avance del PTEI
2do Cuatrimestre de 2024</t>
  </si>
  <si>
    <r>
      <rPr>
        <b/>
        <sz val="10"/>
        <rFont val="Arial"/>
        <family val="2"/>
      </rPr>
      <t xml:space="preserve">Seguimiento OCI 10-09-2024: </t>
    </r>
    <r>
      <rPr>
        <sz val="10"/>
        <rFont val="Arial"/>
        <family val="2"/>
      </rPr>
      <t xml:space="preserve">
La actividad no se encontraba formulada en el seguimiento anterior. En la versión 3 del PTEP se programó para el mes de Noviembre de 2024.</t>
    </r>
  </si>
  <si>
    <r>
      <rPr>
        <b/>
        <sz val="10"/>
        <rFont val="Arial"/>
        <family val="2"/>
      </rPr>
      <t xml:space="preserve">Seguimiento OCI 10-09-2024: </t>
    </r>
    <r>
      <rPr>
        <sz val="10"/>
        <rFont val="Arial"/>
        <family val="2"/>
      </rPr>
      <t xml:space="preserve">
La actividad se programó para el mes de Septiembre de 2024.
</t>
    </r>
    <r>
      <rPr>
        <b/>
        <sz val="10"/>
        <rFont val="Arial"/>
        <family val="2"/>
      </rPr>
      <t xml:space="preserve">Nota:
</t>
    </r>
    <r>
      <rPr>
        <sz val="10"/>
        <rFont val="Arial"/>
        <family val="2"/>
      </rPr>
      <t xml:space="preserve">Se observó que, la información registrada en el campo </t>
    </r>
    <r>
      <rPr>
        <b/>
        <i/>
        <sz val="10"/>
        <rFont val="Arial"/>
        <family val="2"/>
      </rPr>
      <t>"Indicador"</t>
    </r>
    <r>
      <rPr>
        <sz val="10"/>
        <rFont val="Arial"/>
        <family val="2"/>
      </rPr>
      <t xml:space="preserve"> fue objeto de actualización en la versión 3 del PTEP.</t>
    </r>
  </si>
  <si>
    <r>
      <rPr>
        <b/>
        <sz val="10"/>
        <rFont val="Arial"/>
        <family val="2"/>
      </rPr>
      <t>Seguimiento OCI 10-09-2024:</t>
    </r>
    <r>
      <rPr>
        <sz val="10"/>
        <rFont val="Arial"/>
        <family val="2"/>
      </rPr>
      <t xml:space="preserve">
A través de los soportes allegados por la segunda línea de defensa, se evidenció que, el 19 de Julio de 2024, se realizó la jornada de capacitación sobre manual de contratación, supervisión e interventoría, donde se abordaron temas relacionados con: </t>
    </r>
    <r>
      <rPr>
        <i/>
        <sz val="10"/>
        <rFont val="Arial"/>
        <family val="2"/>
      </rPr>
      <t xml:space="preserve">“descripción, alcance y concurrencia de funciones, designación de supervisor e interventor, vigilancia administrativa, técnica, financiera y contable, prohibiciones, e Imposición de multas, sanciones y declaratorias de incumplimiento art. 86 Ley 1474 de 2011”; </t>
    </r>
    <r>
      <rPr>
        <sz val="10"/>
        <rFont val="Arial"/>
        <family val="2"/>
      </rPr>
      <t>así como la documentación interna con la que cuenta la Entidad, para el uso y aplicación de los temas mencionados.</t>
    </r>
    <r>
      <rPr>
        <b/>
        <sz val="10"/>
        <rFont val="Arial"/>
        <family val="2"/>
      </rPr>
      <t xml:space="preserve">
</t>
    </r>
    <r>
      <rPr>
        <sz val="10"/>
        <rFont val="Arial"/>
        <family val="2"/>
      </rPr>
      <t xml:space="preserve">
Por lo anterior, esta Oficina evidencia que, para el periodo objeto de seguimiento, la actividad se cumplió al 100% y dentro del tiempo establecido. </t>
    </r>
  </si>
  <si>
    <t>A corte 31 de agosto de 2024, el Programa de Transparencia y Ética Publica alcanzó un cumplimiento del 55,66%, el cual se encuentra distribuido en cada uno de sus nueve (9) componentes, a saber:</t>
  </si>
  <si>
    <r>
      <rPr>
        <b/>
        <sz val="10"/>
        <rFont val="Arial"/>
        <family val="2"/>
      </rPr>
      <t>Seguimiento OCI 10-09-2024:</t>
    </r>
    <r>
      <rPr>
        <sz val="10"/>
        <rFont val="Arial"/>
        <family val="2"/>
      </rPr>
      <t xml:space="preserve">
Mediante los soportes allegados esta Oficina evidenció que, durante el III y IV bimestre de la presente vigencia, la OAP realizó la actualización en la página web del botón participa en las secciones de: </t>
    </r>
    <r>
      <rPr>
        <b/>
        <i/>
        <sz val="10"/>
        <rFont val="Arial"/>
        <family val="2"/>
      </rPr>
      <t xml:space="preserve">"Participación para el diagnóstico de necesidades e identificación de problemas", "Planeación y Presupuesto Participativo", "Consulta Ciudadana" y "Rendición de cuentas" .
</t>
    </r>
    <r>
      <rPr>
        <sz val="10"/>
        <rFont val="Arial"/>
        <family val="2"/>
      </rPr>
      <t xml:space="preserve">
</t>
    </r>
    <r>
      <rPr>
        <b/>
        <sz val="10"/>
        <rFont val="Arial"/>
        <family val="2"/>
      </rPr>
      <t>Link: https://scj.gov.co/es/participa/</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</si>
  <si>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La OCI evidenció que, en el marco de lo ya observado en las actividades 2.2.2., 2.2.3. y 2.2.4, se generaron los espacios con la ciudadanía y grupos de interés para la participación en los espacios de diálogo ciudadano. 
De igual forma se evidenció que, el 25 de Julio y el 09 de agosto de 2024, la Entidad realizò convocatoria a la ciudadanía y grupos de interés  para la participación en los espacios de diálogo ciudadano.</t>
    </r>
    <r>
      <rPr>
        <sz val="10"/>
        <color rgb="FFFF000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</si>
  <si>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A través de los soportes allegados por la segunda línea de defensa, se evidenció que, en el mes de Junio de 2024, la entidad realizó la gestión y tramites pertinentes para la implementación del canal virtual de atención para personas sordas.
</t>
    </r>
    <r>
      <rPr>
        <b/>
        <sz val="10"/>
        <rFont val="Arial"/>
        <family val="2"/>
      </rPr>
      <t>Link: 
https://sgd.scj.gov.co/servicio_ciudadano_llamada/public/
https://www.youtube.com/watch?v=cNJP0B85q2w</t>
    </r>
    <r>
      <rPr>
        <sz val="10"/>
        <rFont val="Arial"/>
        <family val="2"/>
      </rPr>
      <t xml:space="preserve">
Por lo anterior, esta Oficina evidencia que, para el periodo objeto de seguimiento, la actividad se cumplió al 100% y dentro del tiempo establecido. </t>
    </r>
  </si>
  <si>
    <r>
      <rPr>
        <b/>
        <sz val="10"/>
        <rFont val="Arial"/>
        <family val="2"/>
      </rPr>
      <t xml:space="preserve">Seguimiento OCI 10-09-2024: </t>
    </r>
    <r>
      <rPr>
        <sz val="10"/>
        <rFont val="Arial"/>
        <family val="2"/>
      </rPr>
      <t xml:space="preserve">
La Oficina de Control Interno evidenció que, el 21 de mayo y 18 de Junio de 2024 se divulgaron a traves de correo electronico las piezas de comunicación </t>
    </r>
    <r>
      <rPr>
        <b/>
        <i/>
        <sz val="10"/>
        <rFont val="Arial"/>
        <family val="2"/>
      </rPr>
      <t>"Procedimiento Declaración Conflicto de Interés en el Ejercicio del Servicio Publico" y "¿Sabias que el distrito cuenta con canales digitales, telefónicos y presenciales para incentivar la denuncia ciudadana"</t>
    </r>
    <r>
      <rPr>
        <sz val="10"/>
        <rFont val="Arial"/>
        <family val="2"/>
      </rPr>
      <t>, respectivamente.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</si>
  <si>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la Oficina Asesora de Planeación llevó a cabo mesas de trabajo para la Socialización del lineamiento para la implementación y adopción de medidas de prevención y mitigación SARLAFT, con el proceso </t>
    </r>
    <r>
      <rPr>
        <b/>
        <sz val="10"/>
        <rFont val="Arial"/>
        <family val="2"/>
      </rPr>
      <t xml:space="preserve">Acceso y Fortalecimiento a la Justicia </t>
    </r>
    <r>
      <rPr>
        <sz val="10"/>
        <rFont val="Arial"/>
        <family val="2"/>
      </rPr>
      <t xml:space="preserve">y el proceso de </t>
    </r>
    <r>
      <rPr>
        <b/>
        <sz val="10"/>
        <rFont val="Arial"/>
        <family val="2"/>
      </rPr>
      <t>Administración de Bienes Muebles e Inmuebles para el Fortalecimiento de las Capacidades Operativas</t>
    </r>
    <r>
      <rPr>
        <sz val="10"/>
        <rFont val="Arial"/>
        <family val="2"/>
      </rPr>
      <t xml:space="preserve">, en el mes de Abril y Mayo de 2024; respectivamente.
Sin embargo se sugiere revisar la ejecuciòn de la actividad, toda vez que la misma establece </t>
    </r>
    <r>
      <rPr>
        <i/>
        <sz val="10"/>
        <rFont val="Arial"/>
        <family val="2"/>
      </rPr>
      <t xml:space="preserve">"Socializar el lineamiento  para la implementación y adopción de medidas de prevención y mitigación SARLAFT, </t>
    </r>
    <r>
      <rPr>
        <b/>
        <i/>
        <sz val="10"/>
        <rFont val="Arial"/>
        <family val="2"/>
      </rPr>
      <t>en la entidad</t>
    </r>
    <r>
      <rPr>
        <i/>
        <sz val="10"/>
        <rFont val="Arial"/>
        <family val="2"/>
      </rPr>
      <t>"</t>
    </r>
    <r>
      <rPr>
        <b/>
        <i/>
        <sz val="10"/>
        <rFont val="Arial"/>
        <family val="2"/>
      </rPr>
      <t xml:space="preserve">. </t>
    </r>
    <r>
      <rPr>
        <b/>
        <sz val="10"/>
        <rFont val="Arial"/>
        <family val="2"/>
      </rPr>
      <t xml:space="preserve">(negrilla fuera de texto)
</t>
    </r>
    <r>
      <rPr>
        <sz val="10"/>
        <rFont val="Arial"/>
        <family val="2"/>
      </rPr>
      <t xml:space="preserve">
Por lo anterior, esta Oficina evidencia que, para el periodo objeto de seguimiento, la actividad se cumplió frente a la meta y dentro del tiempo establecido; y continua en ejecución.</t>
    </r>
  </si>
  <si>
    <t>Se evidencia cumplimiento de la actividad a través de los soportes cargados, así como de la observación directa en el mes de mayo, que fueron socializados los lineamientos de publicación en el Menú Participa mediante correo masivo, página WEB de la entidad, intranet.</t>
  </si>
  <si>
    <t>El dia 06 de julio de  2024 se realizó la respectiva publicación en la página web de la entidad.</t>
  </si>
  <si>
    <t>La OAP evidencia publicación de la presentación de resultados de la Evaluación de desempeño del 1 de febrero de 2023 al 31 de enero de 2024 publicado el 7 de junio de 2024 en el sitio web https://scj.gov.co/sites/default/files/control/Resultados%20de%20desempe%C3%B1o%20y%20de%20gesti%C3%B3n%202023-2024.pdf
En la carpeta de sharepoint se encuentra archivo con enlace de evidencia, el cual remite a los datos de publicación del documento, siendo necesario acceder por el botón de transparencia a la información.
de esta manera se da cumplimiento en un 100% a la actividad.</t>
  </si>
  <si>
    <t>El dia 30 de abril de  2024 se realizo la respectiva publicación enla página web de la entidad.</t>
  </si>
  <si>
    <t>La OAP evidencia publicación del Informe de Acuerdos de gestión 2023 el 30 de abril en el sitio web (antes de lo programado) https://scj.gov.co/sites/default/files/control/INFORME%20ACUERDOS%20DE%20GESTI%C3%93N%202023.pdf
En la carpeta de sharepoint se encuentra archivo con enlace de evidena, el cual remite a los datos de publicación del documento, siendo necesario acceder por el botón de transparencia a la información.
de esta manera se da cumplimiento al 50% de la actividad, quedando pendiente la segunda publicación de acuerdo con la programación para el mes de diciembre.</t>
  </si>
  <si>
    <r>
      <rPr>
        <b/>
        <sz val="10"/>
        <rFont val="Arial"/>
        <family val="2"/>
      </rPr>
      <t>Seguimiento OCI 10-09-2024:</t>
    </r>
    <r>
      <rPr>
        <sz val="10"/>
        <rFont val="Arial"/>
        <family val="2"/>
      </rPr>
      <t xml:space="preserve">
A través de los soportes allegados por la segunda línea de defensa, se evidenció que, el 30 de abril de 2024 se dio cumplimiento a la actividad y meta programada, a través de la socialización del documento </t>
    </r>
    <r>
      <rPr>
        <b/>
        <i/>
        <sz val="10"/>
        <rFont val="Arial"/>
        <family val="2"/>
      </rPr>
      <t>"INFORME DE EVALUACIÓN DE ACUERDOS DE GESTIÓN de los Gerentes Públicos de la Secretaría Distrital de Seguridad, Convivencia y Justicia. Vigencia 01 de enero a 31 de diciembre 2023"</t>
    </r>
    <r>
      <rPr>
        <sz val="10"/>
        <rFont val="Arial"/>
        <family val="2"/>
      </rPr>
      <t xml:space="preserve"> en el Botón de Transparencia y Acceso a la Información pública de la Entidad.
Sin embargo, en el seguimiento reportado para el primer cuatrimestre del presente, no se observó el registro de dicha ejecución por parte de la 1LD ni en el monitoreo realizado por la 2LD; por lo que se recomienda ajustar la fecha de realizaciòn de la actividad, ya que aparece como ejecutada en Junio 2024.
</t>
    </r>
    <r>
      <rPr>
        <b/>
        <sz val="10"/>
        <rFont val="Arial"/>
        <family val="2"/>
      </rPr>
      <t xml:space="preserve">Link:
https://scj.gov.co/sites/default/files/control/INFORME%20ACUERDOS%20DE%20GESTI%C3%93N%202023.pdf
</t>
    </r>
    <r>
      <rPr>
        <sz val="10"/>
        <rFont val="Arial"/>
        <family val="2"/>
      </rPr>
      <t xml:space="preserve">
Por lo anterior, esta Oficina evidencia que, para el periodo objeto de seguimiento, la actividad se cumplió frente a la meta y de manera previa a una de las fechas establecidas; y continua en ejecución.</t>
    </r>
  </si>
  <si>
    <t>Publicar en la página web de la SDSCJ trimestralmente, los nombramientos efectuados, con el link para ver el acto administrativo de nombramiento correspondiente.</t>
  </si>
  <si>
    <t>Para este periodo se publicaron en el boton de transparencia los actos administrativos de  nombramientos efectuados.</t>
  </si>
  <si>
    <r>
      <rPr>
        <b/>
        <sz val="10"/>
        <rFont val="Arial"/>
        <family val="2"/>
      </rPr>
      <t xml:space="preserve">Seguimiento OCI 10-09-2024: </t>
    </r>
    <r>
      <rPr>
        <sz val="10"/>
        <rFont val="Arial"/>
        <family val="2"/>
      </rPr>
      <t xml:space="preserve">
La actividad se encuentra programada para el mes de Diciembre de 2024.</t>
    </r>
  </si>
  <si>
    <t>Se evidencia cumplimiento de la actividad mediante realización de los informes de solicitudes de acceso a la información correspondientes a las peticiones de los meses de abril (publicado el 30 de Mayo de 2024) y mayo (publicado el 24 de Junio de 2024), lo anterior teniendo en cuenta que los informes se realizan mes vencido.
https://scj.gov.co/es/transparencia/planeacion-presupuesto-ingresos/informe-pqrs</t>
  </si>
  <si>
    <t>La OAP evidencia cumplimiento de la actividad mediante la elaboración y publicación https://scj.gov.co/es/transparencia/planeacion-presupuesto-ingresos/informe-pqrs  de:
- Informe mensual de solicitudes de acceso a la información de junio 2024 publicado el 18 de julio de 2024.  https://scj.gov.co/sites/default/files/instrumentos_gestion_informacion/Informe%20acceso%20a%20la%20%20informaci%C3%B3n%20%20junio%202024.pdf
- Informe mensual de solicitudes de acceso a la información de julio 2024 publicado el 22 de agosto. https://scj.gov.co/sites/default/files/instrumentos_gestion_informacion/Informe%20acceso%20a%20la%20%20informaci%C3%B3n%20%20julio%202024.pdf
Adicionalmente, se observa en la carpeta cargada a sharepoint correo de la gestión realizada internamente para la publicación de los informes y PDF con los informes de junio y julio a este último no fue posible acceder al archivo; sin embargo se evidencia realización mediante el publicado.
De esta manera la actividad cuenta con un nivel de cumplimiento del 64%.</t>
  </si>
  <si>
    <r>
      <rPr>
        <b/>
        <sz val="10"/>
        <rFont val="Arial"/>
        <family val="2"/>
      </rPr>
      <t>Seguimiento OCI 10-09-2024:</t>
    </r>
    <r>
      <rPr>
        <sz val="10"/>
        <rFont val="Arial"/>
        <family val="2"/>
      </rPr>
      <t xml:space="preserve">
La Oficina de Control Interno evidenció a través de la página web de la SDSCJ, la realización y publicación del </t>
    </r>
    <r>
      <rPr>
        <b/>
        <sz val="10"/>
        <rFont val="Arial"/>
        <family val="2"/>
      </rPr>
      <t>Informe mensual de Solicitudes de Acceso a la Información</t>
    </r>
    <r>
      <rPr>
        <sz val="10"/>
        <rFont val="Arial"/>
        <family val="2"/>
      </rPr>
      <t xml:space="preserve">, a saber, para el periodo de evaluación:
</t>
    </r>
    <r>
      <rPr>
        <b/>
        <sz val="10"/>
        <rFont val="Arial"/>
        <family val="2"/>
      </rPr>
      <t>- Mayo 2024:</t>
    </r>
    <r>
      <rPr>
        <sz val="10"/>
        <rFont val="Arial"/>
        <family val="2"/>
      </rPr>
      <t xml:space="preserve"> Publicado el 25 de junio de 2024.
</t>
    </r>
    <r>
      <rPr>
        <b/>
        <sz val="10"/>
        <rFont val="Arial"/>
        <family val="2"/>
      </rPr>
      <t>- Junio 2024:</t>
    </r>
    <r>
      <rPr>
        <sz val="10"/>
        <rFont val="Arial"/>
        <family val="2"/>
      </rPr>
      <t xml:space="preserve"> Publicado el 18 de julio de 2024.
</t>
    </r>
    <r>
      <rPr>
        <b/>
        <sz val="10"/>
        <rFont val="Arial"/>
        <family val="2"/>
      </rPr>
      <t>- Julio 2024:</t>
    </r>
    <r>
      <rPr>
        <sz val="10"/>
        <rFont val="Arial"/>
        <family val="2"/>
      </rPr>
      <t xml:space="preserve"> Publicado el 22 de agosto de 2024.
</t>
    </r>
    <r>
      <rPr>
        <b/>
        <sz val="10"/>
        <rFont val="Arial"/>
        <family val="2"/>
      </rPr>
      <t xml:space="preserve">Link: https://scj.gov.co/es/transparencia/planeacion-presupuesto-ingresos/informe-pqrs
</t>
    </r>
    <r>
      <rPr>
        <sz val="10"/>
        <rFont val="Arial"/>
        <family val="2"/>
      </rPr>
      <t xml:space="preserve">
Asimismo se observó que, se acogió la recomendación hecha por esta Oficina respecto a </t>
    </r>
    <r>
      <rPr>
        <i/>
        <sz val="10"/>
        <rFont val="Arial"/>
        <family val="2"/>
      </rPr>
      <t>"(...) validar la pertinencia de la actividad dado que es igual a la número 1.15  o unificar la acción en una sola actividad".</t>
    </r>
    <r>
      <rPr>
        <sz val="10"/>
        <rFont val="Arial"/>
        <family val="2"/>
      </rPr>
      <t xml:space="preserve">
Por lo anterior, esta Oficina evidencia que, para el periodo objeto de seguimiento, la actividad se cumplió frente a la meta y dentro del tiempo establecido; y continua en ejecución.
</t>
    </r>
    <r>
      <rPr>
        <b/>
        <sz val="10"/>
        <rFont val="Arial"/>
        <family val="2"/>
      </rPr>
      <t xml:space="preserve">Nota:
</t>
    </r>
    <r>
      <rPr>
        <sz val="10"/>
        <rFont val="Arial"/>
        <family val="2"/>
      </rPr>
      <t>Se observó que, la información registrada en los campos</t>
    </r>
    <r>
      <rPr>
        <b/>
        <sz val="10"/>
        <rFont val="Arial"/>
        <family val="2"/>
      </rPr>
      <t xml:space="preserve"> </t>
    </r>
    <r>
      <rPr>
        <b/>
        <i/>
        <sz val="10"/>
        <rFont val="Arial"/>
        <family val="2"/>
      </rPr>
      <t>"Actividad" y "Fecha de programación"</t>
    </r>
    <r>
      <rPr>
        <sz val="10"/>
        <rFont val="Arial"/>
        <family val="2"/>
      </rPr>
      <t xml:space="preserve"> fue objeto de actualización.</t>
    </r>
  </si>
  <si>
    <r>
      <rPr>
        <b/>
        <sz val="10"/>
        <rFont val="Arial"/>
        <family val="2"/>
      </rPr>
      <t>Seguimiento OCI 10-09-2024:</t>
    </r>
    <r>
      <rPr>
        <sz val="10"/>
        <rFont val="Arial"/>
        <family val="2"/>
      </rPr>
      <t xml:space="preserve">
La Oficina de Control Interno evidenció a través de la página web de la SDSCJ, la realización y publicación del </t>
    </r>
    <r>
      <rPr>
        <b/>
        <sz val="10"/>
        <rFont val="Arial"/>
        <family val="2"/>
      </rPr>
      <t>Informe mensual de PQRSDF</t>
    </r>
    <r>
      <rPr>
        <sz val="10"/>
        <rFont val="Arial"/>
        <family val="2"/>
      </rPr>
      <t xml:space="preserve">, a saber, para el periodo de evaluación:
</t>
    </r>
    <r>
      <rPr>
        <b/>
        <sz val="10"/>
        <rFont val="Arial"/>
        <family val="2"/>
      </rPr>
      <t>- Abril 2024:</t>
    </r>
    <r>
      <rPr>
        <sz val="10"/>
        <rFont val="Arial"/>
        <family val="2"/>
      </rPr>
      <t xml:space="preserve"> Publicado el 31 de mayo de 2024.
</t>
    </r>
    <r>
      <rPr>
        <b/>
        <sz val="10"/>
        <rFont val="Arial"/>
        <family val="2"/>
      </rPr>
      <t>- Mayo 2024:</t>
    </r>
    <r>
      <rPr>
        <sz val="10"/>
        <rFont val="Arial"/>
        <family val="2"/>
      </rPr>
      <t xml:space="preserve"> Publicado el 28 de junio de 2024.
</t>
    </r>
    <r>
      <rPr>
        <b/>
        <sz val="10"/>
        <rFont val="Arial"/>
        <family val="2"/>
      </rPr>
      <t>- Junio 2024:</t>
    </r>
    <r>
      <rPr>
        <sz val="10"/>
        <rFont val="Arial"/>
        <family val="2"/>
      </rPr>
      <t xml:space="preserve"> Publicado el 30 de julio de 2024.
</t>
    </r>
    <r>
      <rPr>
        <b/>
        <sz val="10"/>
        <rFont val="Arial"/>
        <family val="2"/>
      </rPr>
      <t>- Julio 2024:</t>
    </r>
    <r>
      <rPr>
        <sz val="10"/>
        <rFont val="Arial"/>
        <family val="2"/>
      </rPr>
      <t xml:space="preserve"> Publicado el 29 de agosto de 2024.
</t>
    </r>
    <r>
      <rPr>
        <b/>
        <sz val="10"/>
        <rFont val="Arial"/>
        <family val="2"/>
      </rPr>
      <t>Link: https://scj.gov.co/es/transparencia/planeacion-presupuesto-ingresos/informe-pqrs</t>
    </r>
    <r>
      <rPr>
        <sz val="10"/>
        <rFont val="Arial"/>
        <family val="2"/>
      </rPr>
      <t xml:space="preserve">
Asimismo se observó que, se acogió la recomendación hecha por esta Oficina respecto a </t>
    </r>
    <r>
      <rPr>
        <i/>
        <sz val="10"/>
        <rFont val="Arial"/>
        <family val="2"/>
      </rPr>
      <t>"(...) validar la pertinencia de la actividad dado que es igual a la número 1.15  o unificar la acción en una sola actividad".</t>
    </r>
    <r>
      <rPr>
        <sz val="10"/>
        <rFont val="Arial"/>
        <family val="2"/>
      </rPr>
      <t xml:space="preserve">
Por lo anterior, esta Oficina evidencia que, para el periodo objeto de seguimiento, la actividad se cumplió frente a la meta y dentro del tiempo establecido; y continua en ejecución.
</t>
    </r>
    <r>
      <rPr>
        <b/>
        <sz val="10"/>
        <rFont val="Arial"/>
        <family val="2"/>
      </rPr>
      <t xml:space="preserve">Nota:
</t>
    </r>
    <r>
      <rPr>
        <sz val="10"/>
        <rFont val="Arial"/>
        <family val="2"/>
      </rPr>
      <t xml:space="preserve">Se observó que, la información registrada en los campos </t>
    </r>
    <r>
      <rPr>
        <b/>
        <i/>
        <sz val="10"/>
        <rFont val="Arial"/>
        <family val="2"/>
      </rPr>
      <t>"Actividad" y "Fecha de programación"</t>
    </r>
    <r>
      <rPr>
        <sz val="10"/>
        <rFont val="Arial"/>
        <family val="2"/>
      </rPr>
      <t xml:space="preserve"> fue objeto de actualización.</t>
    </r>
  </si>
  <si>
    <r>
      <rPr>
        <b/>
        <sz val="10"/>
        <rFont val="Arial"/>
        <family val="2"/>
      </rPr>
      <t>Seguimiento OCI 10-09-2024:</t>
    </r>
    <r>
      <rPr>
        <sz val="10"/>
        <rFont val="Arial"/>
        <family val="2"/>
      </rPr>
      <t xml:space="preserve">
La Oficina de Control Interno evidenció a través de la página web de la SDSCJ que, se realizó publicación del </t>
    </r>
    <r>
      <rPr>
        <b/>
        <i/>
        <sz val="10"/>
        <rFont val="Arial"/>
        <family val="2"/>
      </rPr>
      <t>Informe Evaluación de las respuestas a PQRSDF</t>
    </r>
    <r>
      <rPr>
        <sz val="10"/>
        <rFont val="Arial"/>
        <family val="2"/>
      </rPr>
      <t xml:space="preserve"> correspondiente  al </t>
    </r>
    <r>
      <rPr>
        <b/>
        <i/>
        <sz val="10"/>
        <rFont val="Arial"/>
        <family val="2"/>
      </rPr>
      <t xml:space="preserve">segundo Trimestre 2024 </t>
    </r>
    <r>
      <rPr>
        <sz val="10"/>
        <rFont val="Arial"/>
        <family val="2"/>
      </rPr>
      <t>(29 de Julio de 2024).
Por lo anterior, esta Oficina evidencia que, para el periodo objeto de seguimiento, la actividad se cumplió frente a la meta y dentro del tiempo establecido; y continua en ejecución.</t>
    </r>
  </si>
  <si>
    <r>
      <rPr>
        <b/>
        <sz val="10"/>
        <rFont val="Arial"/>
        <family val="2"/>
      </rPr>
      <t>Seguimiento OCI 10-05-2024:</t>
    </r>
    <r>
      <rPr>
        <sz val="10"/>
        <rFont val="Arial"/>
        <family val="2"/>
      </rPr>
      <t xml:space="preserve">
Dentro de los soportes allegados, y teniendo en cuenta la meta establecida </t>
    </r>
    <r>
      <rPr>
        <b/>
        <i/>
        <sz val="10"/>
        <rFont val="Arial"/>
        <family val="2"/>
      </rPr>
      <t>"Realizar (10) capacitaciones en cada periodo programado"</t>
    </r>
    <r>
      <rPr>
        <sz val="10"/>
        <rFont val="Arial"/>
        <family val="2"/>
      </rPr>
      <t>, la OCI evidenció que no hubo avance ni cumplimiento de la actividad para el primer periodo programado (30-04-2024), toda vez que, la evidencia/listado de asistencia relacionado no específica que la misma estuviera  dirigida a capacitaciones internas sobre los instrumentos archivísticos.
Asimismo, se evidenció diferencias entre la meta formulada y la programación, toda vez que, al establecerse diez (10) capacitaciones en cada periodo, la sumatoria para la vigencia debería ser 30.
Por lo anterior, esta Oficina evidencia que, para el periodo objeto de seguimiento, la actividad no se cumplió frente a lo establecido en la meta o producto.</t>
    </r>
  </si>
  <si>
    <r>
      <rPr>
        <b/>
        <sz val="10"/>
        <rFont val="Arial"/>
        <family val="2"/>
      </rPr>
      <t xml:space="preserve">Seguimiento OCI 10-09-2024:
</t>
    </r>
    <r>
      <rPr>
        <sz val="10"/>
        <rFont val="Arial"/>
        <family val="2"/>
      </rPr>
      <t xml:space="preserve">
A través de los soportes allegados se evidenció que, el 28 de junio de 2024, la dependencia responsable dio cumplimiento a la actividad y meta programada, a través de la socialización del documento </t>
    </r>
    <r>
      <rPr>
        <b/>
        <i/>
        <sz val="10"/>
        <rFont val="Arial"/>
        <family val="2"/>
      </rPr>
      <t>"CARACTERIZACIÓN DE CIUDADANOS, USUARIOS Y GRUPOS DE INTERÉS DE LA  SECRETARÍA DISTRITAL DE SEGURIDAD, CONVIVENCIA Y JUSTICIA"</t>
    </r>
    <r>
      <rPr>
        <sz val="10"/>
        <rFont val="Arial"/>
        <family val="2"/>
      </rPr>
      <t xml:space="preserve"> en el Botón de </t>
    </r>
    <r>
      <rPr>
        <b/>
        <sz val="10"/>
        <rFont val="Arial"/>
        <family val="2"/>
      </rPr>
      <t xml:space="preserve">Transparencia y Acceso a la información publica </t>
    </r>
    <r>
      <rPr>
        <sz val="10"/>
        <rFont val="Arial"/>
        <family val="2"/>
      </rPr>
      <t xml:space="preserve">de la página web de la Entidad.
</t>
    </r>
    <r>
      <rPr>
        <b/>
        <sz val="10"/>
        <rFont val="Arial"/>
        <family val="2"/>
      </rPr>
      <t xml:space="preserve">Link:
https://scj.gov.co/es/transparencia/obligacion-reporte-informacion/estudios-investigaciones
</t>
    </r>
    <r>
      <rPr>
        <sz val="10"/>
        <rFont val="Arial"/>
        <family val="2"/>
      </rPr>
      <t xml:space="preserve">
Por lo anterior, esta Oficina evidencia que, para el periodo objeto de seguimiento, la actividad se cumplió al 100% y dentro del tiempo establecido. 
</t>
    </r>
    <r>
      <rPr>
        <b/>
        <sz val="10"/>
        <rFont val="Arial"/>
        <family val="2"/>
      </rPr>
      <t>Nota:</t>
    </r>
    <r>
      <rPr>
        <sz val="10"/>
        <rFont val="Arial"/>
        <family val="2"/>
      </rPr>
      <t xml:space="preserve">
Se observó que, la información registrada en el campo </t>
    </r>
    <r>
      <rPr>
        <b/>
        <i/>
        <sz val="10"/>
        <rFont val="Arial"/>
        <family val="2"/>
      </rPr>
      <t>"Fecha de programación"</t>
    </r>
    <r>
      <rPr>
        <sz val="10"/>
        <rFont val="Arial"/>
        <family val="2"/>
      </rPr>
      <t xml:space="preserve"> fue objeto de actualización en la versión 3 del PTEP.</t>
    </r>
  </si>
  <si>
    <r>
      <rPr>
        <b/>
        <sz val="10"/>
        <rFont val="Arial"/>
        <family val="2"/>
      </rPr>
      <t>Seguimiento OCI 10-09-2024:</t>
    </r>
    <r>
      <rPr>
        <sz val="10"/>
        <rFont val="Arial"/>
        <family val="2"/>
      </rPr>
      <t xml:space="preserve">
A través de los soportes allegados se evidenció que, el 28 de junio de 2024, se llevó a cabo la sesión No 2 del </t>
    </r>
    <r>
      <rPr>
        <b/>
        <sz val="10"/>
        <rFont val="Arial"/>
        <family val="2"/>
      </rPr>
      <t xml:space="preserve">Comité Institucional de Gestión y Desempeño SDSCJ </t>
    </r>
    <r>
      <rPr>
        <sz val="10"/>
        <rFont val="Arial"/>
        <family val="2"/>
      </rPr>
      <t xml:space="preserve">en la cual se presentó en el mencionado espacio, los resultados de la medición de satisfacción de las respuestas a las peticiones emitidas a la ciudadanía y/o la gestión del Defensor del Ciudadano frente a la oportunidad de las respuestas.
Por lo anterior, esta Oficina concluye que, para el periodo objeto de seguimiento, la actividad se cumplió frente a la meta y dentro de los tiempos establecidos; y continua en ejecución.
Sin embargo, se recomienda revisar la fecha de ejecución asociada en el documento, toda vez que, en el campo </t>
    </r>
    <r>
      <rPr>
        <b/>
        <i/>
        <sz val="10"/>
        <rFont val="Arial"/>
        <family val="2"/>
      </rPr>
      <t>Fecha de programación</t>
    </r>
    <r>
      <rPr>
        <sz val="10"/>
        <rFont val="Arial"/>
        <family val="2"/>
      </rPr>
      <t xml:space="preserve"> se registra como única fecha el mes de diciembre 2024, pero en la desagregación mensual, se establece la ejecución de la actividad para los meses de junio y diciembre de 2024, adicional si en la actividad se establece una periodicidad semestral, no seria coherente la programación indicada.</t>
    </r>
  </si>
  <si>
    <r>
      <rPr>
        <b/>
        <sz val="10"/>
        <rFont val="Arial"/>
        <family val="2"/>
      </rPr>
      <t xml:space="preserve">Seguimiento OCI 10-09-2024: </t>
    </r>
    <r>
      <rPr>
        <sz val="10"/>
        <rFont val="Arial"/>
        <family val="2"/>
      </rPr>
      <t xml:space="preserve">
A través de los soportes allegados, la Oficina de Control Interno evidenció que, se remitió el </t>
    </r>
    <r>
      <rPr>
        <b/>
        <i/>
        <sz val="10"/>
        <rFont val="Arial"/>
        <family val="2"/>
      </rPr>
      <t>Informe trimestral de Satisfacción Ciudadana en Canales: presencial, virtual y telefónico</t>
    </r>
    <r>
      <rPr>
        <sz val="10"/>
        <rFont val="Arial"/>
        <family val="2"/>
      </rPr>
      <t>, correspondiente al segundo trimestre de 2024.
Sin embargo, esta oficina recomienda revisar la coherencia entre la actividad y meta establecida, porque si bien se da cumplimiento con el producto, este no obedece a lo descrito en la actividad.
Por lo anterior, esta Oficina evidencia que, para el periodo objeto de seguimiento, la actividad se cumplió frente a la meta y dentro del tiempo establecido; y continua en ejecución.</t>
    </r>
  </si>
  <si>
    <t>Un (1)  inventario de  Trámites, OPAs y Servicios de Consulta de Acceso a Información Pública</t>
  </si>
  <si>
    <r>
      <rPr>
        <b/>
        <sz val="10"/>
        <rFont val="Arial"/>
        <family val="2"/>
      </rPr>
      <t>Seguimiento OCI 10-09-2024:</t>
    </r>
    <r>
      <rPr>
        <sz val="10"/>
        <rFont val="Arial"/>
        <family val="2"/>
      </rPr>
      <t xml:space="preserve">
La Oficina de Control Interno evidenció que, en la sección de </t>
    </r>
    <r>
      <rPr>
        <b/>
        <i/>
        <sz val="10"/>
        <rFont val="Arial"/>
        <family val="2"/>
      </rPr>
      <t>Transparencia -&gt; Obligación de Reporte de Información Específica por Parte de la Entidad -&gt; Participación en Instancias de Coordinación</t>
    </r>
    <r>
      <rPr>
        <sz val="10"/>
        <rFont val="Arial"/>
        <family val="2"/>
      </rPr>
      <t xml:space="preserve"> se realizó la actualización de las instancias de coordinación con los lineamientos Distritales, mediante las actas de sesiones ordinarias y extraordinarias, y el Informe del Primer Trimestre y Protocolo Distrital para la Seguridad Comodidad y Convivencia en el fútbol de Bogotá.
</t>
    </r>
    <r>
      <rPr>
        <b/>
        <sz val="10"/>
        <rFont val="Arial"/>
        <family val="2"/>
      </rPr>
      <t xml:space="preserve">Link:
https://scj.gov.co/es/transparencia/obligacion-reporte-informacion/instancias-coordinacion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</si>
  <si>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La Oficina de Control Interno evidenció en el reporte de este cuatrimestre, el registro de los soportes allegados de la actualización y publicación de datos abiertos en la plataforma distrital, para los meses de: </t>
    </r>
    <r>
      <rPr>
        <b/>
        <sz val="10"/>
        <rFont val="Arial"/>
        <family val="2"/>
      </rPr>
      <t>Enero, Febrero</t>
    </r>
    <r>
      <rPr>
        <sz val="10"/>
        <rFont val="Arial"/>
        <family val="2"/>
      </rPr>
      <t xml:space="preserve">, </t>
    </r>
    <r>
      <rPr>
        <b/>
        <sz val="10"/>
        <rFont val="Arial"/>
        <family val="2"/>
      </rPr>
      <t xml:space="preserve">Marzo, Abril, Mayo, Junio, Julio; y Agosto de 2024.
</t>
    </r>
    <r>
      <rPr>
        <sz val="10"/>
        <rFont val="Arial"/>
        <family val="2"/>
      </rPr>
      <t xml:space="preserve">
</t>
    </r>
    <r>
      <rPr>
        <b/>
        <sz val="10"/>
        <rFont val="Arial"/>
        <family val="2"/>
      </rPr>
      <t xml:space="preserve">Link: https://datosabiertos.bogota.gov.co/organization/secretaria-distrital-de-seguridad-convivencia-y-justicia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</si>
  <si>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La Oficina de Control Interno evidenció que, en la sección de </t>
    </r>
    <r>
      <rPr>
        <b/>
        <i/>
        <sz val="10"/>
        <rFont val="Arial"/>
        <family val="2"/>
      </rPr>
      <t xml:space="preserve">Transparencia </t>
    </r>
    <r>
      <rPr>
        <sz val="10"/>
        <rFont val="Arial"/>
        <family val="2"/>
      </rPr>
      <t xml:space="preserve">de la página web de la entidad, se realizó la publicación del </t>
    </r>
    <r>
      <rPr>
        <b/>
        <i/>
        <sz val="10"/>
        <rFont val="Arial"/>
        <family val="2"/>
      </rPr>
      <t>Informe de Gestión de la SDSCJ</t>
    </r>
    <r>
      <rPr>
        <sz val="10"/>
        <rFont val="Arial"/>
        <family val="2"/>
      </rPr>
      <t xml:space="preserve"> correspondiente al Primer semestre de la vigencia 2024.</t>
    </r>
    <r>
      <rPr>
        <b/>
        <sz val="10"/>
        <rFont val="Arial"/>
        <family val="2"/>
      </rPr>
      <t xml:space="preserve">
</t>
    </r>
    <r>
      <rPr>
        <sz val="10"/>
        <rFont val="Arial"/>
        <family val="2"/>
      </rPr>
      <t xml:space="preserve">
</t>
    </r>
    <r>
      <rPr>
        <b/>
        <sz val="10"/>
        <rFont val="Arial"/>
        <family val="2"/>
      </rPr>
      <t xml:space="preserve">Link:
https://scj.gov.co/es/transparencia/obligacion-reporte-informacion/instancias-coordinacion
</t>
    </r>
    <r>
      <rPr>
        <sz val="10"/>
        <rFont val="Arial"/>
        <family val="2"/>
      </rPr>
      <t xml:space="preserve">
Por lo anterior, esta Oficina evidencia que, para el periodo objeto de seguimiento, la actividad se cumplió frente a la meta y dentro del tiempo establecido; y continua en ejecución.
Sin embargo se recomienda a la OAP, validar el registro de ejecución de la actividad para el mes de Julio, toda vez que, no se observó reporte del mismo en el seguimiento. </t>
    </r>
  </si>
  <si>
    <r>
      <rPr>
        <b/>
        <sz val="10"/>
        <rFont val="Arial"/>
        <family val="2"/>
      </rPr>
      <t xml:space="preserve">Seguimiento OCI 10-09-2024: </t>
    </r>
    <r>
      <rPr>
        <sz val="10"/>
        <rFont val="Arial"/>
        <family val="2"/>
      </rPr>
      <t xml:space="preserve">
La Oficina de Control Interno evidenció que, en el mes de Junio de 2024 la Oficina Asesora de Comunicaciones elaboró y divulgó la pieza </t>
    </r>
    <r>
      <rPr>
        <b/>
        <i/>
        <sz val="10"/>
        <rFont val="Arial"/>
        <family val="2"/>
      </rPr>
      <t>“ACCIONES PARA QUE BOGOTA CAMINE SEGURA”</t>
    </r>
    <r>
      <rPr>
        <sz val="10"/>
        <rFont val="Arial"/>
        <family val="2"/>
      </rPr>
      <t xml:space="preserve"> en la plataforma X, para dar a conocer la gestión de la entidad en lo que vamos del año. 
</t>
    </r>
    <r>
      <rPr>
        <b/>
        <sz val="10"/>
        <rFont val="Arial"/>
        <family val="2"/>
      </rPr>
      <t xml:space="preserve">Link: https://x.com/SeguridadBOG/status/1798039222865330548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</si>
  <si>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evidenció que, en el mes de mayo de 2024 la Oficina Asesora de Comunicaciones realizó divulgación de las siguientes piezas con interpretación lengua de señas, a saber:
- </t>
    </r>
    <r>
      <rPr>
        <b/>
        <i/>
        <sz val="10"/>
        <rFont val="Arial"/>
        <family val="2"/>
      </rPr>
      <t xml:space="preserve">¡La protección de los animales es fundamental en la construcción de una Bogotá segura!: </t>
    </r>
    <r>
      <rPr>
        <sz val="10"/>
        <rFont val="Arial"/>
        <family val="2"/>
      </rPr>
      <t xml:space="preserve">https://www.youtube.com/watch?v=WvXAtV-Nriw
- </t>
    </r>
    <r>
      <rPr>
        <b/>
        <i/>
        <sz val="10"/>
        <rFont val="Arial"/>
        <family val="2"/>
      </rPr>
      <t xml:space="preserve">Convivamos en parche: </t>
    </r>
    <r>
      <rPr>
        <sz val="10"/>
        <rFont val="Arial"/>
        <family val="2"/>
      </rPr>
      <t xml:space="preserve"> https://www.youtube.com/watch?v=vafUbC4hgqI
- </t>
    </r>
    <r>
      <rPr>
        <b/>
        <i/>
        <sz val="10"/>
        <rFont val="Arial"/>
        <family val="2"/>
      </rPr>
      <t>Con su apoyo seguiremos cerrando los espacios a la violencia y al crimen:</t>
    </r>
    <r>
      <rPr>
        <sz val="10"/>
        <rFont val="Arial"/>
        <family val="2"/>
      </rPr>
      <t xml:space="preserve"> https://www.youtube.com/watch?v=LdJ8E9Zsri4</t>
    </r>
    <r>
      <rPr>
        <b/>
        <i/>
        <sz val="1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</si>
  <si>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Oficina de Control Interno observó que para el 04 de Julio de 2024, la entidad publicó el </t>
    </r>
    <r>
      <rPr>
        <b/>
        <i/>
        <sz val="10"/>
        <rFont val="Arial"/>
        <family val="2"/>
      </rPr>
      <t xml:space="preserve">Segundo seguimiento al PAA 2024. 
</t>
    </r>
    <r>
      <rPr>
        <b/>
        <sz val="10"/>
        <rFont val="Arial"/>
        <family val="2"/>
      </rPr>
      <t>Link:
https://scj.gov.co/es/transparencia/contratacion/plan-anual-adquisiciones</t>
    </r>
    <r>
      <rPr>
        <b/>
        <i/>
        <sz val="1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</si>
  <si>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La Oficina de Control Interno evidenció que, se realizó la actualización y publicación en la página web de la entidad de la información de ejecución presupuestal de gastos e inversiones, para los meses de: </t>
    </r>
    <r>
      <rPr>
        <b/>
        <sz val="10"/>
        <rFont val="Arial"/>
        <family val="2"/>
      </rPr>
      <t>Enero, Febrero</t>
    </r>
    <r>
      <rPr>
        <sz val="10"/>
        <rFont val="Arial"/>
        <family val="2"/>
      </rPr>
      <t xml:space="preserve">, </t>
    </r>
    <r>
      <rPr>
        <b/>
        <sz val="10"/>
        <rFont val="Arial"/>
        <family val="2"/>
      </rPr>
      <t xml:space="preserve">Marzo, Abril, Mayo, Junio, Julio; y Agosto de 2024, </t>
    </r>
    <r>
      <rPr>
        <sz val="10"/>
        <rFont val="Arial"/>
        <family val="2"/>
      </rPr>
      <t>lo anterior, se encuentra asociado a que se tuvo en cuenta la recomendación de la OCI y se ajusta la programación de la actividad.</t>
    </r>
    <r>
      <rPr>
        <b/>
        <sz val="10"/>
        <rFont val="Arial"/>
        <family val="2"/>
      </rPr>
      <t xml:space="preserve">
</t>
    </r>
    <r>
      <rPr>
        <sz val="10"/>
        <rFont val="Arial"/>
        <family val="2"/>
      </rPr>
      <t xml:space="preserve">
</t>
    </r>
    <r>
      <rPr>
        <b/>
        <sz val="10"/>
        <rFont val="Arial"/>
        <family val="2"/>
      </rPr>
      <t xml:space="preserve">Link: https://scj.gov.co/es/transparencia/planeacion-presupuesto-ingresos/ejecucion-presupuestal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</si>
  <si>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10-09-2024: </t>
    </r>
    <r>
      <rPr>
        <sz val="10"/>
        <rFont val="Arial"/>
        <family val="2"/>
      </rPr>
      <t xml:space="preserve">
La actividad se programó para el mes de Diciembre de 2024.
</t>
    </r>
  </si>
  <si>
    <r>
      <rPr>
        <b/>
        <sz val="10"/>
        <rFont val="Arial"/>
        <family val="2"/>
      </rPr>
      <t>Seguimiento OCI 10-09-2024:</t>
    </r>
    <r>
      <rPr>
        <sz val="10"/>
        <rFont val="Arial"/>
        <family val="2"/>
      </rPr>
      <t xml:space="preserve">
A través de los soportes allegados por la segunda línea de defensa, se evidenció que, en el mes de Junio de 2024 la dependencia responsable llevó a cabo estrategias de divulgación mediante piezas de comunicación, a través de las cuales se dieron a conocer las </t>
    </r>
    <r>
      <rPr>
        <b/>
        <i/>
        <sz val="10"/>
        <rFont val="Arial"/>
        <family val="2"/>
      </rPr>
      <t xml:space="preserve">Propuestas de proyectos de Inversión </t>
    </r>
    <r>
      <rPr>
        <sz val="10"/>
        <rFont val="Arial"/>
        <family val="2"/>
      </rPr>
      <t xml:space="preserve">que se encontraba adelantando la SDSCJ en el marco del Plan de Desarrollo </t>
    </r>
    <r>
      <rPr>
        <b/>
        <sz val="10"/>
        <rFont val="Arial"/>
        <family val="2"/>
      </rPr>
      <t xml:space="preserve">"Bogotá Camina Segura" 2024 - 2027.
</t>
    </r>
    <r>
      <rPr>
        <sz val="10"/>
        <rFont val="Arial"/>
        <family val="2"/>
      </rPr>
      <t>En relación a dicho ejercicio se aportò evidencia del resultado de la aplicaciòn de las encuestas.</t>
    </r>
    <r>
      <rPr>
        <b/>
        <sz val="10"/>
        <rFont val="Arial"/>
        <family val="2"/>
      </rPr>
      <t xml:space="preserve">
</t>
    </r>
    <r>
      <rPr>
        <sz val="10"/>
        <rFont val="Arial"/>
        <family val="2"/>
      </rPr>
      <t xml:space="preserve">Asimismo realizó la publicación de dicha consulta a través de la sección de </t>
    </r>
    <r>
      <rPr>
        <b/>
        <i/>
        <sz val="10"/>
        <rFont val="Arial"/>
        <family val="2"/>
      </rPr>
      <t>Participación para el diagnóstico de necesidades e identificación de problemas</t>
    </r>
    <r>
      <rPr>
        <sz val="10"/>
        <rFont val="Arial"/>
        <family val="2"/>
      </rPr>
      <t xml:space="preserve"> de la página web de la entidad.
Por lo anterior, esta Oficina evidencia que, para el periodo objeto de seguimiento, la actividad se cumplió al 100% y dentro del tiempo establecido. </t>
    </r>
  </si>
  <si>
    <r>
      <rPr>
        <b/>
        <sz val="10"/>
        <rFont val="Arial"/>
        <family val="2"/>
      </rPr>
      <t>Seguimiento OCI 10-09-2024:</t>
    </r>
    <r>
      <rPr>
        <sz val="10"/>
        <rFont val="Arial"/>
        <family val="2"/>
      </rPr>
      <t xml:space="preserve">
A través de los soportes allegados por la segunda línea de defensa, se evidenció que, se implementó una estrategia de participación intersectorial liderada por la </t>
    </r>
    <r>
      <rPr>
        <b/>
        <sz val="10"/>
        <rFont val="Arial"/>
        <family val="2"/>
      </rPr>
      <t>Secretaría Distrital de Planeación (SDP)</t>
    </r>
    <r>
      <rPr>
        <sz val="10"/>
        <rFont val="Arial"/>
        <family val="2"/>
      </rPr>
      <t xml:space="preserve"> para el Plan Distrital de Desarrollo (PDD), que incluyó los sentires de la comunidad en cuanto a los temas de seguridad convivencia y justicia, y como resultado se tuvo un informe mediante el cual se analiza cómo la ciudadanía participó y ayudó en la priorización de los temas y problemas a abordar en el PDD y el </t>
    </r>
    <r>
      <rPr>
        <b/>
        <sz val="10"/>
        <rFont val="Arial"/>
        <family val="2"/>
      </rPr>
      <t>PISCCJ</t>
    </r>
    <r>
      <rPr>
        <sz val="10"/>
        <rFont val="Arial"/>
        <family val="2"/>
      </rPr>
      <t xml:space="preserve">, utilizando diversas metodologías y herramientas innovadoras como el chatbot "Chatico".
La actividad no se encontraba formulada en el seguimiento anterior, se programó y ejecutó en el mes de junio.
Por lo anterior, esta Oficina evidencia que, para el periodo objeto de seguimiento, la actividad se cumplió al 100% y dentro del tiempo establecido. </t>
    </r>
  </si>
  <si>
    <r>
      <rPr>
        <b/>
        <sz val="10"/>
        <rFont val="Arial"/>
        <family val="2"/>
      </rPr>
      <t xml:space="preserve">Seguimiento OCI 10-09-2024: </t>
    </r>
    <r>
      <rPr>
        <sz val="10"/>
        <rFont val="Arial"/>
        <family val="2"/>
      </rPr>
      <t xml:space="preserve">
La Oficina de Control Interno evidenció que, durante el segundo trimestre de 2024, la Oficina Asesora de comunicaciones realizó las siguientes publicaciones en la pagina web de la entidad:
</t>
    </r>
    <r>
      <rPr>
        <b/>
        <sz val="10"/>
        <rFont val="Arial"/>
        <family val="2"/>
      </rPr>
      <t xml:space="preserve">- Abril: </t>
    </r>
    <r>
      <rPr>
        <sz val="10"/>
        <rFont val="Arial"/>
        <family val="2"/>
      </rPr>
      <t xml:space="preserve">Elaboró y divulgó un banner web, para dar a conocer el Sistema Distrital paso a paso, para denunciar actos de corrupción. 
</t>
    </r>
    <r>
      <rPr>
        <b/>
        <sz val="10"/>
        <rFont val="Arial"/>
        <family val="2"/>
      </rPr>
      <t xml:space="preserve">- Mayo: </t>
    </r>
    <r>
      <rPr>
        <sz val="10"/>
        <rFont val="Arial"/>
        <family val="2"/>
      </rPr>
      <t xml:space="preserve">Se divulgó el banner web, para denunciar actos de corrupción. 
</t>
    </r>
    <r>
      <rPr>
        <b/>
        <sz val="10"/>
        <rFont val="Arial"/>
        <family val="2"/>
      </rPr>
      <t xml:space="preserve">- Junio: </t>
    </r>
    <r>
      <rPr>
        <sz val="10"/>
        <rFont val="Arial"/>
        <family val="2"/>
      </rPr>
      <t>Se divulgó nuevamente el banner web, para denunciar actos de corrupción. 
Por lo anterior, esta Oficina evidencia que, para el periodo objeto de seguimiento, la actividad se cumplió frente a la meta y dentro del tiempo establecido; y continua en ejecución.</t>
    </r>
  </si>
  <si>
    <r>
      <rPr>
        <b/>
        <sz val="10"/>
        <rFont val="Arial"/>
        <family val="2"/>
      </rPr>
      <t>Seguimiento OCI 10-09-2024:</t>
    </r>
    <r>
      <rPr>
        <sz val="10"/>
        <rFont val="Arial"/>
        <family val="2"/>
      </rPr>
      <t xml:space="preserve">
La Oficina de Control Interno evidenció a través de la página web de la SDSCJ, la publicación de los nombramientos efectuados con el correspondiente acto administrativo, a saber:.
</t>
    </r>
    <r>
      <rPr>
        <b/>
        <sz val="10"/>
        <rFont val="Arial"/>
        <family val="2"/>
      </rPr>
      <t xml:space="preserve">https://scj.gov.co/es/transparencia/normativa/normativa-aplicable
</t>
    </r>
    <r>
      <rPr>
        <sz val="10"/>
        <rFont val="Arial"/>
        <family val="2"/>
      </rPr>
      <t xml:space="preserve">
Asimismo, se observó que, se acogió la recomendación hecha por la 3LD en el seguimiento anterior.
Por lo anterior, esta Oficina evidencia que, para el periodo objeto de seguimiento, la actividad se cumplió frente a la meta y dentro del tiempo establecido; y continua en ejecución.
</t>
    </r>
    <r>
      <rPr>
        <b/>
        <sz val="10"/>
        <rFont val="Arial"/>
        <family val="2"/>
      </rPr>
      <t xml:space="preserve">Nota:
</t>
    </r>
    <r>
      <rPr>
        <sz val="10"/>
        <rFont val="Arial"/>
        <family val="2"/>
      </rPr>
      <t xml:space="preserve">Se observó que, la información registrada en los campos </t>
    </r>
    <r>
      <rPr>
        <b/>
        <i/>
        <sz val="10"/>
        <rFont val="Arial"/>
        <family val="2"/>
      </rPr>
      <t>"Actividad", "Meta o producto", "Indicador" y "Fecha de programación"</t>
    </r>
    <r>
      <rPr>
        <sz val="10"/>
        <rFont val="Arial"/>
        <family val="2"/>
      </rPr>
      <t xml:space="preserve"> fue objeto de actualización.</t>
    </r>
  </si>
  <si>
    <r>
      <rPr>
        <b/>
        <sz val="10"/>
        <rFont val="Arial"/>
        <family val="2"/>
      </rPr>
      <t>Seguimiento OCI 10-09-2024:</t>
    </r>
    <r>
      <rPr>
        <sz val="10"/>
        <rFont val="Arial"/>
        <family val="2"/>
      </rPr>
      <t xml:space="preserve">
La OCI evidenció que, la Oficina Asesora de Comunicaciones realizó la publicación de las tres (3) piezas con información sobre servicios de la entidad con enfoque de género, a saber:
- </t>
    </r>
    <r>
      <rPr>
        <b/>
        <sz val="10"/>
        <rFont val="Arial"/>
        <family val="2"/>
      </rPr>
      <t xml:space="preserve">Abril de 2024: </t>
    </r>
    <r>
      <rPr>
        <sz val="10"/>
        <rFont val="Arial"/>
        <family val="2"/>
      </rPr>
      <t xml:space="preserve">Pieza de comunicación </t>
    </r>
    <r>
      <rPr>
        <b/>
        <i/>
        <sz val="10"/>
        <rFont val="Arial"/>
        <family val="2"/>
      </rPr>
      <t xml:space="preserve">“Maltrato animal” </t>
    </r>
    <r>
      <rPr>
        <sz val="10"/>
        <rFont val="Arial"/>
        <family val="2"/>
      </rPr>
      <t xml:space="preserve">con el fin de dar a conocer las diferentes líneas y servicios de atención al maltrato animal. 
</t>
    </r>
    <r>
      <rPr>
        <b/>
        <sz val="10"/>
        <rFont val="Arial"/>
        <family val="2"/>
      </rPr>
      <t xml:space="preserve">- Mayo de 2024: </t>
    </r>
    <r>
      <rPr>
        <sz val="10"/>
        <rFont val="Arial"/>
        <family val="2"/>
      </rPr>
      <t xml:space="preserve">Pieza de comunicación </t>
    </r>
    <r>
      <rPr>
        <b/>
        <i/>
        <sz val="10"/>
        <rFont val="Arial"/>
        <family val="2"/>
      </rPr>
      <t>“Diálogos ciudadanos”</t>
    </r>
    <r>
      <rPr>
        <sz val="10"/>
        <rFont val="Arial"/>
        <family val="2"/>
      </rPr>
      <t xml:space="preserve"> con el fin de conocer las diferentes necesidades e intereses de la ciudadanía. 
</t>
    </r>
    <r>
      <rPr>
        <b/>
        <sz val="10"/>
        <rFont val="Arial"/>
        <family val="2"/>
      </rPr>
      <t xml:space="preserve">- Junio de 2024: </t>
    </r>
    <r>
      <rPr>
        <sz val="10"/>
        <rFont val="Arial"/>
        <family val="2"/>
      </rPr>
      <t>Pieza de comunicación con la divulgación del Botón de transparencia y acceso a la información pública en la página web de la entidad. 
Por lo anterior, esta Oficina evidencia que, para el periodo objeto de seguimiento, la actividad se cumplió frente a la meta y dentro del tiempo establecido; y continua en ejecución.  No obstante, se sugiere, revisar la pertinencia de la programación establecida, debido a que en este cuatrimestre se reporto una pieza de comunicación del mes de abril, la cual debio reportarse en el anterior cuatrimestre.
Asimismo, se reitera la recomendación hecha en el seguimiento anterior, respecto al ajuste de la fecha del mes de junio.</t>
    </r>
  </si>
  <si>
    <r>
      <rPr>
        <b/>
        <sz val="10"/>
        <rFont val="Arial"/>
        <family val="2"/>
      </rPr>
      <t>Seguimiento OCI 10-09-2024:</t>
    </r>
    <r>
      <rPr>
        <sz val="10"/>
        <rFont val="Arial"/>
        <family val="2"/>
      </rPr>
      <t xml:space="preserve">
A través de los soportes allegados por la segunda línea de defensa, se evidenció que, el 07 de junio de 2024 se dio cumplimiento a la actividad y meta definida -pese a que la misma estaba programada para el mes de Julio de 2024- a través de la socialización del documento </t>
    </r>
    <r>
      <rPr>
        <b/>
        <i/>
        <sz val="10"/>
        <rFont val="Arial"/>
        <family val="2"/>
      </rPr>
      <t>"Resultados de Evaluación de Desempeño 01 de febrero de 2023 al 31 de enero de 2024"</t>
    </r>
    <r>
      <rPr>
        <sz val="10"/>
        <rFont val="Arial"/>
        <family val="2"/>
      </rPr>
      <t xml:space="preserve"> en el Botón de Transparencia y Acceso a la Información pública de la Entidad.
</t>
    </r>
    <r>
      <rPr>
        <b/>
        <sz val="10"/>
        <rFont val="Arial"/>
        <family val="2"/>
      </rPr>
      <t xml:space="preserve">Link:
https://scj.gov.co/sites/default/files/control/Resultados%20de%20desempe%C3%B1o%20y%20de%20gesti%C3%B3n%202023-2024.pdf
</t>
    </r>
    <r>
      <rPr>
        <sz val="10"/>
        <rFont val="Arial"/>
        <family val="2"/>
      </rPr>
      <t xml:space="preserve">
Sin embargo, se recomienda revisar la fecha de programaciòn y ejecución asociada en el documento, toda vez que, en la desagregaciòn mensual se registran ambas para el mes de Julio 2024, pero la ejecución de la actividad se lleva a cabo en el mes de Junio de 2024.
Por lo anterior, esta Oficina evidencia que, para el periodo objeto de seguimiento, la actividad se cumplió al 100% y previo a la fecha programada. </t>
    </r>
  </si>
  <si>
    <r>
      <rPr>
        <b/>
        <sz val="10"/>
        <rFont val="Arial"/>
        <family val="2"/>
      </rPr>
      <t>Seguimiento OCI 10-09-2024:</t>
    </r>
    <r>
      <rPr>
        <sz val="10"/>
        <rFont val="Arial"/>
        <family val="2"/>
      </rPr>
      <t xml:space="preserve">
A través de los soportes cargados por la Oficina Asesora de Comunicaciones, se evidenció que, el 20 y 27 de junio de 2024 se celebraron mesas de trabajo con el objetivo de </t>
    </r>
    <r>
      <rPr>
        <i/>
        <sz val="10"/>
        <rFont val="Arial"/>
        <family val="2"/>
      </rPr>
      <t>"Instalar las mesas técnicas para el seguimiento al rediseño de la página web de la Secretaría Distrital de Seguridad, Convivencia y Justicia"</t>
    </r>
    <r>
      <rPr>
        <sz val="10"/>
        <rFont val="Arial"/>
        <family val="2"/>
      </rPr>
      <t xml:space="preserve">, sesiones en las cuales se informó el estado del sitio actual en donde aproximadamente hay un 60 % de los módulos del sitio desarrollados. 
De igual forma la OAC manifiesta que </t>
    </r>
    <r>
      <rPr>
        <i/>
        <sz val="10"/>
        <rFont val="Arial"/>
        <family val="2"/>
      </rPr>
      <t xml:space="preserve">"Se desarrollarán trimestralmente dos mesas técnicas y, por parte de comunicaciones, se entregarán dos maquetas para diseñar. No obstante, se aclaró que esto no será un limitante, en tanto si algún participante de las mesas desea generar una reunión o si se necesitan diseñar más maquetas, se podrá hacer".
</t>
    </r>
    <r>
      <rPr>
        <sz val="10"/>
        <rFont val="Arial"/>
        <family val="2"/>
      </rPr>
      <t xml:space="preserve">Sin embargo, se recomienda revisar la fecha de programaciòn y ejecución asociada en el documento, toda vez que, en la desagregaciòn mensual se registran ambas para el mes de Julio 2024, pero la ejecución de la actividad se lleva a cabo en el mes de Junio de 2024.
Por lo anterior, esta Oficina evidencia que, para el periodo objeto de seguimiento, la actividad se cumplió al 100% y dentro del tiempo establecido. </t>
    </r>
  </si>
  <si>
    <r>
      <rPr>
        <b/>
        <sz val="10"/>
        <rFont val="Arial"/>
        <family val="2"/>
      </rPr>
      <t>Seguimiento OCI 10-09-2024:</t>
    </r>
    <r>
      <rPr>
        <sz val="10"/>
        <rFont val="Arial"/>
        <family val="2"/>
      </rPr>
      <t xml:space="preserve">
La OCI evidenció a través del </t>
    </r>
    <r>
      <rPr>
        <b/>
        <i/>
        <sz val="10"/>
        <rFont val="Arial"/>
        <family val="2"/>
      </rPr>
      <t xml:space="preserve">Formato para la sistematización de los Diálogos Ciudadanos y Audiencia Públicas de Rendición de cuentas </t>
    </r>
    <r>
      <rPr>
        <sz val="10"/>
        <rFont val="Arial"/>
        <family val="2"/>
      </rPr>
      <t xml:space="preserve">que, el 24 de Julio de 2024 se llevó a cabo el diálogo ciudadano a cargo de la Cárcel Distrital, orientado a la Presentación del Informe Rendición de Cuentas a cargo de cada líder de proceso de la Cárcel Distrital, así como la Socialización del Plan de Desarrollo Distrital a cargo de la oficina asesora de planeación; espacio del cual participaron 58 PPL.
Sin embargo, se recomienda revisar la fecha de programaciòn y ejecución asociada en el documento, toda vez que, en la desagregaciòn mensual se registran ambas para el mes de Noviembre 2024, pero la ejecución de la actividad se lleva a cabo en el mes de Julio de 2024.
Por lo anterior, esta Oficina evidencia que, para el periodo objeto de seguimiento, la actividad se cumplió al 100% y dentro del tiempo establecido. 
</t>
    </r>
    <r>
      <rPr>
        <b/>
        <sz val="10"/>
        <rFont val="Arial"/>
        <family val="2"/>
      </rPr>
      <t xml:space="preserve">Nota:
</t>
    </r>
    <r>
      <rPr>
        <sz val="10"/>
        <rFont val="Arial"/>
        <family val="2"/>
      </rPr>
      <t>Se observó que, la información registrada en los campos</t>
    </r>
    <r>
      <rPr>
        <b/>
        <sz val="10"/>
        <rFont val="Arial"/>
        <family val="2"/>
      </rPr>
      <t xml:space="preserve"> </t>
    </r>
    <r>
      <rPr>
        <b/>
        <i/>
        <sz val="10"/>
        <rFont val="Arial"/>
        <family val="2"/>
      </rPr>
      <t>"Actividad" y "Meta o producto"</t>
    </r>
    <r>
      <rPr>
        <sz val="10"/>
        <rFont val="Arial"/>
        <family val="2"/>
      </rPr>
      <t xml:space="preserve"> fue objeto de actualización.</t>
    </r>
  </si>
  <si>
    <r>
      <rPr>
        <b/>
        <sz val="10"/>
        <rFont val="Arial"/>
        <family val="2"/>
      </rPr>
      <t>Seguimiento OCI 10-09-2024:</t>
    </r>
    <r>
      <rPr>
        <sz val="10"/>
        <rFont val="Arial"/>
        <family val="2"/>
      </rPr>
      <t xml:space="preserve">
A través de los soportes allegados se evidenció que, el 31 de julio de 2024, la dependencia responsable dio cumplimiento a la actividad y meta programada, a través de la socialización del documento </t>
    </r>
    <r>
      <rPr>
        <b/>
        <i/>
        <sz val="10"/>
        <rFont val="Arial"/>
        <family val="2"/>
      </rPr>
      <t>"PLAN DE PARTICIPACIÓN CIUDADANA PL-AR-01 V.2"</t>
    </r>
    <r>
      <rPr>
        <sz val="10"/>
        <rFont val="Arial"/>
        <family val="2"/>
      </rPr>
      <t xml:space="preserve"> en el Botón de </t>
    </r>
    <r>
      <rPr>
        <b/>
        <sz val="10"/>
        <rFont val="Arial"/>
        <family val="2"/>
      </rPr>
      <t>Participa</t>
    </r>
    <r>
      <rPr>
        <sz val="10"/>
        <rFont val="Arial"/>
        <family val="2"/>
      </rPr>
      <t xml:space="preserve"> de la pagina web de la Entidad.
</t>
    </r>
    <r>
      <rPr>
        <b/>
        <sz val="10"/>
        <rFont val="Arial"/>
        <family val="2"/>
      </rPr>
      <t xml:space="preserve">Link:
https://scj.gov.co/es/participa/participacion-diagnostico
</t>
    </r>
    <r>
      <rPr>
        <sz val="10"/>
        <rFont val="Arial"/>
        <family val="2"/>
      </rPr>
      <t xml:space="preserve">
Por lo anterior, esta Oficina evidencia que, para el periodo objeto de seguimiento, la actividad se cumplió al 100% y dentro del tiempo establecido. 
Sin embargo, se recomienda a la OAP revisar la fecha de programaciòn registrada en el documento -Julio 2024-, toda vez que, se registra la programación y su cumplimiento para el mes de Mayo de 2024.</t>
    </r>
  </si>
  <si>
    <r>
      <rPr>
        <b/>
        <sz val="10"/>
        <rFont val="Arial"/>
        <family val="2"/>
      </rPr>
      <t>Seguimiento OCI 10-09-2024:</t>
    </r>
    <r>
      <rPr>
        <sz val="10"/>
        <rFont val="Arial"/>
        <family val="2"/>
      </rPr>
      <t xml:space="preserve">
A través de los soportes allegados por la segunda línea de defensa, se evidenció que, el 26 de Junio de 2024 el grupo de gestores de conocimiento de la SDSCJ realizó visita al pabellón de </t>
    </r>
    <r>
      <rPr>
        <b/>
        <sz val="10"/>
        <rFont val="Arial"/>
        <family val="2"/>
      </rPr>
      <t>Gestión de conocimiento del Cuerpo Oficial de Bomberos</t>
    </r>
    <r>
      <rPr>
        <sz val="10"/>
        <rFont val="Arial"/>
        <family val="2"/>
      </rPr>
      <t>, con el fin de conocer buenas prácticas en la implementación de Gestión de Conocimiento e Innovación.
Sin embargo, se recomienda revisar la fecha de programaciòn y ejecución asociada en el documento, toda vez que, en la desagregaciòn mensual se registran ambas para el mes de Julio 2024, pero la ejecución de la actividad se lleva a cabo en el mes de Junio de 2024.</t>
    </r>
    <r>
      <rPr>
        <b/>
        <sz val="10"/>
        <rFont val="Arial"/>
        <family val="2"/>
      </rPr>
      <t xml:space="preserve">
</t>
    </r>
    <r>
      <rPr>
        <sz val="10"/>
        <rFont val="Arial"/>
        <family val="2"/>
      </rPr>
      <t xml:space="preserve">Por lo anterior, esta Oficina evidencia que, para el periodo objeto de seguimiento, la actividad se cumplió frente a la meta y dentro del tiempo establecido; y continua en ejecución. </t>
    </r>
  </si>
  <si>
    <r>
      <rPr>
        <b/>
        <sz val="10"/>
        <rFont val="Arial"/>
        <family val="2"/>
      </rPr>
      <t xml:space="preserve">Seguimiento OCI 10-09-2024: </t>
    </r>
    <r>
      <rPr>
        <sz val="10"/>
        <rFont val="Arial"/>
        <family val="2"/>
      </rPr>
      <t xml:space="preserve">
La Oficina de Control Interno evidenció que, el 21 de agosto de 2024 se divulgó a través de correo electrónico la pieza de comunicación </t>
    </r>
    <r>
      <rPr>
        <b/>
        <i/>
        <sz val="10"/>
        <rFont val="Arial"/>
        <family val="2"/>
      </rPr>
      <t>"Te invitamos a que consultes nuestra Circular 019: Lineamientos Anti-soborno y Anti-fraude"</t>
    </r>
    <r>
      <rPr>
        <sz val="10"/>
        <rFont val="Arial"/>
        <family val="2"/>
      </rPr>
      <t>.
Sin embargo, se recomienda revisar la fecha de programaciòn y ejecución asociada en el documento, toda vez que, en la desagregaciòn mensual se registran ambas para el mes de Julio 2024, pero la ejecución de la actividad se lleva a cabo en el mes de Agosto de 2024.
Por lo anterior, esta Oficina evidencia que, para el periodo objeto de seguimiento, la actividad se cumplió frente a la meta pero fuera del tiempo establecido; y continua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</si>
</sst>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8"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color theme="1"/>
      <name val="Calibri"/>
      <family val="2"/>
      <scheme val="minor"/>
    </font>
    <font>
      <sz val="10"/>
      <color theme="1"/>
      <name val="Arial"/>
      <family val="2"/>
    </font>
    <font>
      <b/>
      <sz val="10"/>
      <color theme="1"/>
      <name val="Arial"/>
      <family val="2"/>
    </font>
    <font>
      <b/>
      <sz val="10"/>
      <color theme="0"/>
      <name val="Arial"/>
      <family val="2"/>
    </font>
    <font>
      <b/>
      <sz val="10"/>
      <color rgb="FFFF0000"/>
      <name val="Arial"/>
      <family val="2"/>
    </font>
    <font>
      <sz val="10"/>
      <name val="Arial"/>
      <family val="2"/>
    </font>
    <font>
      <b/>
      <sz val="10"/>
      <name val="Arial"/>
      <family val="2"/>
    </font>
    <font>
      <sz val="10"/>
      <color rgb="FF000000"/>
      <name val="Arial"/>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10"/>
      <color rgb="FFFF0000"/>
      <name val="Arial"/>
      <family val="2"/>
    </font>
    <font>
      <i/>
      <sz val="10"/>
      <name val="Arial"/>
      <family val="2"/>
    </font>
    <font>
      <b/>
      <i/>
      <sz val="10"/>
      <name val="Arial"/>
      <family val="2"/>
    </font>
    <font>
      <b/>
      <sz val="10"/>
      <color rgb="FF00B050"/>
      <name val="Arial"/>
      <family val="2"/>
    </font>
    <font>
      <sz val="11"/>
      <name val="Arial"/>
      <family val="2"/>
    </font>
    <font>
      <sz val="11"/>
      <color theme="5"/>
      <name val="Arial"/>
      <family val="2"/>
    </font>
    <font>
      <sz val="9"/>
      <color theme="1"/>
      <name val="Arial"/>
      <family val="2"/>
    </font>
    <font>
      <sz val="9"/>
      <name val="Arial"/>
      <family val="2"/>
    </font>
    <font>
      <b/>
      <sz val="9"/>
      <color theme="0"/>
      <name val="Arial"/>
      <family val="2"/>
    </font>
    <font>
      <b/>
      <sz val="9"/>
      <color theme="1"/>
      <name val="Arial"/>
      <family val="2"/>
    </font>
    <font>
      <b/>
      <i/>
      <sz val="10"/>
      <color rgb="FFFF0000"/>
      <name val="Arial"/>
      <family val="2"/>
    </font>
    <font>
      <sz val="11"/>
      <name val="Calibri"/>
      <family val="2"/>
      <scheme val="minor"/>
    </font>
    <font>
      <sz val="10"/>
      <name val="Arial"/>
      <family val="2"/>
    </font>
    <font>
      <b/>
      <sz val="10"/>
      <color rgb="FF000000"/>
      <name val="Arial"/>
      <family val="2"/>
    </font>
    <font>
      <sz val="10"/>
      <color rgb="FF000000"/>
      <name val="Arial"/>
      <family val="2"/>
    </font>
    <font>
      <strike/>
      <sz val="10"/>
      <name val="Arial"/>
      <family val="2"/>
    </font>
    <font>
      <sz val="10"/>
      <color theme="1"/>
      <name val="Calibri"/>
      <family val="2"/>
      <scheme val="minor"/>
    </font>
    <font>
      <sz val="10"/>
      <name val="Calibri"/>
      <family val="2"/>
      <scheme val="minor"/>
    </font>
    <font>
      <b/>
      <sz val="11"/>
      <color theme="0"/>
      <name val="Arial"/>
      <family val="2"/>
    </font>
  </fonts>
  <fills count="29">
    <fill>
      <patternFill patternType="none"/>
    </fill>
    <fill>
      <patternFill patternType="gray125"/>
    </fill>
    <fill>
      <patternFill patternType="solid">
        <fgColor rgb="FFFFFFFF"/>
        <bgColor rgb="FF000000"/>
      </patternFill>
    </fill>
    <fill>
      <patternFill patternType="solid">
        <fgColor theme="0" tint="-0.249977111117893"/>
        <bgColor indexed="64"/>
      </patternFill>
    </fill>
    <fill>
      <patternFill patternType="solid">
        <fgColor theme="0" tint="-0.249977111117893"/>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00B050"/>
        <bgColor indexed="64"/>
      </patternFill>
    </fill>
    <fill>
      <patternFill patternType="solid">
        <fgColor theme="6" tint="-0.499984740745262"/>
        <bgColor rgb="FFFFFFCC"/>
      </patternFill>
    </fill>
    <fill>
      <patternFill patternType="solid">
        <fgColor theme="2" tint="-0.749992370372631"/>
        <bgColor rgb="FFFFFFCC"/>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2" tint="-0.89999084444715716"/>
        <bgColor indexed="64"/>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6" tint="0.59999389629810485"/>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4" tint="-0.249977111117893"/>
        <bgColor rgb="FFFFFFCC"/>
      </patternFill>
    </fill>
    <fill>
      <patternFill patternType="solid">
        <fgColor theme="9" tint="0.59999389629810485"/>
        <bgColor indexed="64"/>
      </patternFill>
    </fill>
    <fill>
      <patternFill patternType="solid">
        <fgColor rgb="FFC21065"/>
        <bgColor indexed="64"/>
      </patternFill>
    </fill>
    <fill>
      <patternFill patternType="solid">
        <fgColor rgb="FFF369AB"/>
        <bgColor indexed="64"/>
      </patternFill>
    </fill>
    <fill>
      <patternFill patternType="solid">
        <fgColor rgb="FFFFC000"/>
        <bgColor indexed="64"/>
      </patternFill>
    </fill>
    <fill>
      <patternFill patternType="solid">
        <fgColor theme="7"/>
        <bgColor indexed="64"/>
      </patternFill>
    </fill>
    <fill>
      <patternFill patternType="solid">
        <fgColor theme="3"/>
        <bgColor rgb="FFFFFFCC"/>
      </patternFill>
    </fill>
    <fill>
      <patternFill patternType="solid">
        <fgColor theme="3"/>
        <bgColor indexed="64"/>
      </patternFill>
    </fill>
    <fill>
      <patternFill patternType="solid">
        <fgColor rgb="FFFFFF00"/>
        <bgColor indexed="64"/>
      </patternFill>
    </fill>
  </fills>
  <borders count="138">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top style="medium">
        <color indexed="64"/>
      </top>
      <bottom/>
      <diagonal/>
    </border>
    <border>
      <left style="medium">
        <color rgb="FF000000"/>
      </left>
      <right/>
      <top style="medium">
        <color rgb="FF000000"/>
      </top>
      <bottom style="medium">
        <color rgb="FF000000"/>
      </bottom>
      <diagonal/>
    </border>
    <border>
      <left style="medium">
        <color rgb="FF000000"/>
      </left>
      <right/>
      <top style="medium">
        <color indexed="64"/>
      </top>
      <bottom/>
      <diagonal/>
    </border>
    <border>
      <left/>
      <right/>
      <top style="medium">
        <color rgb="FF000000"/>
      </top>
      <bottom style="medium">
        <color rgb="FF000000"/>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rgb="FF000000"/>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medium">
        <color indexed="64"/>
      </top>
      <bottom/>
      <diagonal/>
    </border>
    <border>
      <left style="medium">
        <color rgb="FF000000"/>
      </left>
      <right style="medium">
        <color rgb="FF000000"/>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bottom style="medium">
        <color indexed="64"/>
      </bottom>
      <diagonal/>
    </border>
    <border>
      <left style="medium">
        <color rgb="FF000000"/>
      </left>
      <right/>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medium">
        <color rgb="FF000000"/>
      </left>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rgb="FF000000"/>
      </top>
      <bottom/>
      <diagonal/>
    </border>
    <border>
      <left style="medium">
        <color indexed="64"/>
      </left>
      <right style="medium">
        <color indexed="64"/>
      </right>
      <top style="thin">
        <color rgb="FF000000"/>
      </top>
      <bottom/>
      <diagonal/>
    </border>
    <border>
      <left/>
      <right style="thin">
        <color indexed="64"/>
      </right>
      <top style="thin">
        <color indexed="64"/>
      </top>
      <bottom style="medium">
        <color rgb="FF000000"/>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bottom style="medium">
        <color rgb="FF000000"/>
      </bottom>
      <diagonal/>
    </border>
    <border>
      <left style="thin">
        <color indexed="64"/>
      </left>
      <right style="thin">
        <color indexed="64"/>
      </right>
      <top/>
      <bottom style="medium">
        <color rgb="FF000000"/>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style="medium">
        <color indexed="64"/>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rgb="FF000000"/>
      </right>
      <top style="medium">
        <color indexed="64"/>
      </top>
      <bottom style="thin">
        <color rgb="FF000000"/>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thin">
        <color rgb="FF000000"/>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rgb="FF000000"/>
      </top>
      <bottom style="thin">
        <color indexed="64"/>
      </bottom>
      <diagonal/>
    </border>
    <border>
      <left/>
      <right style="medium">
        <color indexed="64"/>
      </right>
      <top style="thin">
        <color indexed="64"/>
      </top>
      <bottom style="medium">
        <color rgb="FF000000"/>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medium">
        <color indexed="64"/>
      </bottom>
      <diagonal/>
    </border>
    <border>
      <left style="thin">
        <color indexed="64"/>
      </left>
      <right style="medium">
        <color indexed="64"/>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4">
    <xf numFmtId="0" fontId="0" fillId="0" borderId="0"/>
    <xf numFmtId="0" fontId="1" fillId="0" borderId="0" applyNumberForma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cellStyleXfs>
  <cellXfs count="617">
    <xf numFmtId="0" fontId="0" fillId="0" borderId="0" xfId="0"/>
    <xf numFmtId="0" fontId="3" fillId="0" borderId="0" xfId="0" applyFont="1"/>
    <xf numFmtId="0" fontId="4" fillId="0" borderId="0" xfId="0" applyFont="1"/>
    <xf numFmtId="0" fontId="3" fillId="0" borderId="0" xfId="0" applyFont="1" applyAlignment="1">
      <alignment horizontal="left" wrapText="1"/>
    </xf>
    <xf numFmtId="0" fontId="3" fillId="0" borderId="0" xfId="0" applyFont="1" applyAlignment="1">
      <alignment horizontal="center" vertical="center" wrapText="1"/>
    </xf>
    <xf numFmtId="0" fontId="5" fillId="0" borderId="3" xfId="0" applyFont="1" applyBorder="1"/>
    <xf numFmtId="0" fontId="5" fillId="0" borderId="5" xfId="0" applyFont="1" applyBorder="1" applyAlignment="1">
      <alignment horizontal="right" wrapText="1"/>
    </xf>
    <xf numFmtId="0" fontId="3" fillId="0" borderId="39" xfId="0" applyFont="1" applyBorder="1"/>
    <xf numFmtId="0" fontId="3" fillId="0" borderId="40" xfId="0" applyFont="1" applyBorder="1"/>
    <xf numFmtId="0" fontId="4" fillId="3" borderId="39" xfId="0" applyFont="1" applyFill="1" applyBorder="1" applyAlignment="1">
      <alignment vertical="center"/>
    </xf>
    <xf numFmtId="0" fontId="4" fillId="3" borderId="0" xfId="0" applyFont="1" applyFill="1" applyAlignment="1">
      <alignment vertical="center"/>
    </xf>
    <xf numFmtId="0" fontId="0" fillId="0" borderId="0" xfId="0" applyAlignment="1">
      <alignment horizontal="left"/>
    </xf>
    <xf numFmtId="0" fontId="2" fillId="4" borderId="1" xfId="0" applyFont="1" applyFill="1" applyBorder="1" applyAlignment="1">
      <alignment horizontal="center" vertical="center" wrapText="1"/>
    </xf>
    <xf numFmtId="0" fontId="6" fillId="0" borderId="0" xfId="0" applyFont="1" applyAlignment="1">
      <alignment horizontal="center" vertical="center" wrapText="1"/>
    </xf>
    <xf numFmtId="0" fontId="4" fillId="3" borderId="33" xfId="0" applyFont="1" applyFill="1" applyBorder="1" applyAlignment="1">
      <alignment horizontal="center" vertical="center"/>
    </xf>
    <xf numFmtId="0" fontId="4" fillId="3" borderId="32" xfId="0" applyFont="1" applyFill="1" applyBorder="1" applyAlignment="1">
      <alignment horizontal="center" vertical="center"/>
    </xf>
    <xf numFmtId="0" fontId="3" fillId="0" borderId="0" xfId="0" applyFont="1" applyAlignment="1">
      <alignment horizontal="center" vertical="center"/>
    </xf>
    <xf numFmtId="0" fontId="4" fillId="3" borderId="50" xfId="0" applyFont="1" applyFill="1" applyBorder="1" applyAlignment="1">
      <alignment horizontal="center" vertical="center"/>
    </xf>
    <xf numFmtId="0" fontId="4" fillId="3" borderId="50"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4" fillId="3" borderId="42" xfId="0" applyFont="1" applyFill="1" applyBorder="1" applyAlignment="1">
      <alignment horizontal="center" vertical="center"/>
    </xf>
    <xf numFmtId="9" fontId="3" fillId="0" borderId="69" xfId="0" applyNumberFormat="1" applyFont="1" applyBorder="1" applyAlignment="1">
      <alignment horizontal="center" vertical="center" wrapText="1"/>
    </xf>
    <xf numFmtId="9" fontId="6" fillId="3" borderId="25" xfId="0" applyNumberFormat="1" applyFont="1" applyFill="1" applyBorder="1" applyAlignment="1">
      <alignment horizontal="center" wrapText="1"/>
    </xf>
    <xf numFmtId="0" fontId="9" fillId="7" borderId="8" xfId="0" applyFont="1" applyFill="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12" fillId="0" borderId="8" xfId="0" applyFont="1" applyBorder="1" applyAlignment="1">
      <alignment horizontal="center" vertical="center"/>
    </xf>
    <xf numFmtId="0" fontId="13" fillId="0" borderId="8" xfId="0" applyFont="1" applyBorder="1" applyAlignment="1">
      <alignment horizontal="center" vertical="center"/>
    </xf>
    <xf numFmtId="9" fontId="12" fillId="0" borderId="8" xfId="0" applyNumberFormat="1" applyFont="1" applyBorder="1" applyAlignment="1">
      <alignment horizontal="center" vertical="center"/>
    </xf>
    <xf numFmtId="0" fontId="12" fillId="0" borderId="8" xfId="0" applyFont="1" applyBorder="1" applyAlignment="1" applyProtection="1">
      <alignment horizontal="center" vertical="center"/>
      <protection locked="0"/>
    </xf>
    <xf numFmtId="9" fontId="13" fillId="0" borderId="8" xfId="0" applyNumberFormat="1" applyFont="1" applyBorder="1" applyAlignment="1">
      <alignment horizontal="center" vertical="center"/>
    </xf>
    <xf numFmtId="0" fontId="10" fillId="9" borderId="8"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8" xfId="0" applyFont="1" applyFill="1" applyBorder="1" applyAlignment="1" applyProtection="1">
      <alignment horizontal="center" vertical="center" wrapText="1"/>
      <protection locked="0"/>
    </xf>
    <xf numFmtId="9" fontId="10" fillId="13" borderId="8" xfId="0" applyNumberFormat="1" applyFont="1" applyFill="1" applyBorder="1" applyAlignment="1">
      <alignment horizontal="center" vertical="center"/>
    </xf>
    <xf numFmtId="9" fontId="11" fillId="17" borderId="8" xfId="0" applyNumberFormat="1" applyFont="1" applyFill="1" applyBorder="1" applyAlignment="1">
      <alignment horizontal="center" vertical="center" wrapText="1"/>
    </xf>
    <xf numFmtId="0" fontId="10" fillId="14" borderId="8" xfId="0" applyFont="1" applyFill="1" applyBorder="1" applyAlignment="1">
      <alignment horizontal="center" vertical="center" textRotation="90" wrapText="1"/>
    </xf>
    <xf numFmtId="0" fontId="10" fillId="15" borderId="8" xfId="0" applyFont="1" applyFill="1" applyBorder="1" applyAlignment="1">
      <alignment horizontal="center" vertical="center" textRotation="90" wrapText="1"/>
    </xf>
    <xf numFmtId="9" fontId="10" fillId="16" borderId="8" xfId="0" applyNumberFormat="1" applyFont="1" applyFill="1" applyBorder="1" applyAlignment="1">
      <alignment horizontal="center" vertical="center" textRotation="90" wrapText="1"/>
    </xf>
    <xf numFmtId="10" fontId="9" fillId="11" borderId="8" xfId="0" applyNumberFormat="1"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8" xfId="0" applyFont="1" applyFill="1" applyBorder="1" applyAlignment="1" applyProtection="1">
      <alignment horizontal="center" vertical="center" wrapText="1"/>
      <protection locked="0"/>
    </xf>
    <xf numFmtId="10" fontId="10" fillId="18" borderId="8" xfId="0" applyNumberFormat="1" applyFont="1" applyFill="1" applyBorder="1" applyAlignment="1">
      <alignment horizontal="center" vertical="center"/>
    </xf>
    <xf numFmtId="10" fontId="3" fillId="0" borderId="25" xfId="0" applyNumberFormat="1" applyFont="1" applyBorder="1" applyAlignment="1">
      <alignment horizontal="center" vertical="center" wrapText="1"/>
    </xf>
    <xf numFmtId="10" fontId="3" fillId="0" borderId="50" xfId="0" applyNumberFormat="1" applyFont="1" applyBorder="1" applyAlignment="1">
      <alignment horizontal="center" vertical="center" wrapText="1"/>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14" fontId="3" fillId="0" borderId="0" xfId="0" applyNumberFormat="1" applyFont="1" applyAlignment="1">
      <alignment horizontal="center" vertical="center"/>
    </xf>
    <xf numFmtId="9" fontId="8" fillId="8" borderId="8" xfId="0" applyNumberFormat="1" applyFont="1" applyFill="1" applyBorder="1" applyAlignment="1">
      <alignment horizontal="center" vertical="center" wrapText="1"/>
    </xf>
    <xf numFmtId="10" fontId="8" fillId="0" borderId="8" xfId="0" applyNumberFormat="1" applyFont="1" applyBorder="1" applyAlignment="1">
      <alignment horizontal="center" vertical="center" wrapText="1"/>
    </xf>
    <xf numFmtId="0" fontId="3" fillId="0" borderId="0" xfId="0" applyFont="1" applyAlignment="1">
      <alignment horizontal="justify" vertical="center"/>
    </xf>
    <xf numFmtId="0" fontId="10" fillId="20" borderId="8" xfId="0" applyFont="1" applyFill="1" applyBorder="1" applyAlignment="1">
      <alignment horizontal="center" vertical="center" wrapText="1"/>
    </xf>
    <xf numFmtId="0" fontId="22" fillId="10" borderId="8" xfId="0" applyFont="1" applyFill="1" applyBorder="1" applyAlignment="1">
      <alignment horizontal="justify" vertical="center" wrapText="1"/>
    </xf>
    <xf numFmtId="0" fontId="12" fillId="5" borderId="8" xfId="0" applyFont="1" applyFill="1" applyBorder="1" applyAlignment="1">
      <alignment horizontal="center" vertical="center" wrapText="1"/>
    </xf>
    <xf numFmtId="0" fontId="12" fillId="21" borderId="8" xfId="0" applyFont="1" applyFill="1" applyBorder="1" applyAlignment="1">
      <alignment horizontal="center" vertical="center" wrapText="1"/>
    </xf>
    <xf numFmtId="0" fontId="4" fillId="3" borderId="46" xfId="0" applyFont="1" applyFill="1" applyBorder="1" applyAlignment="1">
      <alignment horizontal="center" vertical="center"/>
    </xf>
    <xf numFmtId="0" fontId="10" fillId="20" borderId="8" xfId="0" applyFont="1" applyFill="1" applyBorder="1" applyAlignment="1">
      <alignment horizontal="justify" vertical="center" wrapText="1"/>
    </xf>
    <xf numFmtId="0" fontId="12" fillId="5" borderId="8" xfId="0" applyFont="1" applyFill="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8" fillId="0" borderId="0" xfId="0" applyFont="1" applyAlignment="1">
      <alignment horizontal="center" vertical="center"/>
    </xf>
    <xf numFmtId="0" fontId="10" fillId="20" borderId="8" xfId="0" applyFont="1" applyFill="1" applyBorder="1" applyAlignment="1" applyProtection="1">
      <alignment horizontal="center" vertical="center" wrapText="1"/>
      <protection locked="0"/>
    </xf>
    <xf numFmtId="0" fontId="14" fillId="5" borderId="8" xfId="0" applyFont="1" applyFill="1" applyBorder="1" applyAlignment="1">
      <alignment horizontal="center" vertical="center" wrapText="1"/>
    </xf>
    <xf numFmtId="10" fontId="25" fillId="5" borderId="8" xfId="0" applyNumberFormat="1" applyFont="1" applyFill="1" applyBorder="1" applyAlignment="1">
      <alignment horizontal="center" vertical="center"/>
    </xf>
    <xf numFmtId="0" fontId="12" fillId="0" borderId="8" xfId="0" applyFont="1" applyBorder="1" applyAlignment="1">
      <alignment horizontal="center" vertical="center" wrapText="1"/>
    </xf>
    <xf numFmtId="0" fontId="12" fillId="0" borderId="8" xfId="0" applyFont="1" applyBorder="1" applyAlignment="1">
      <alignment horizontal="justify" vertical="center" wrapText="1"/>
    </xf>
    <xf numFmtId="0" fontId="23" fillId="0" borderId="0" xfId="0" applyFont="1" applyAlignment="1">
      <alignment horizontal="center" vertical="center"/>
    </xf>
    <xf numFmtId="9" fontId="12" fillId="0" borderId="8" xfId="2" applyFont="1" applyBorder="1" applyAlignment="1" applyProtection="1">
      <alignment horizontal="center" vertical="center"/>
      <protection locked="0"/>
    </xf>
    <xf numFmtId="0" fontId="12" fillId="5" borderId="8" xfId="0" applyFont="1" applyFill="1" applyBorder="1" applyAlignment="1">
      <alignment horizontal="justify" vertical="center" wrapText="1"/>
    </xf>
    <xf numFmtId="9" fontId="12" fillId="8" borderId="8" xfId="0" applyNumberFormat="1" applyFont="1" applyFill="1" applyBorder="1" applyAlignment="1">
      <alignment horizontal="center" vertical="center" wrapText="1"/>
    </xf>
    <xf numFmtId="10" fontId="12" fillId="0" borderId="8" xfId="0" applyNumberFormat="1" applyFont="1" applyBorder="1" applyAlignment="1">
      <alignment horizontal="center" vertical="center" wrapText="1"/>
    </xf>
    <xf numFmtId="9" fontId="12" fillId="0" borderId="8" xfId="2" applyFont="1" applyFill="1" applyBorder="1" applyAlignment="1" applyProtection="1">
      <alignment horizontal="center" vertical="center"/>
      <protection locked="0"/>
    </xf>
    <xf numFmtId="0" fontId="12" fillId="2" borderId="8" xfId="0" applyFont="1" applyFill="1" applyBorder="1" applyAlignment="1">
      <alignment horizontal="center" vertical="center" wrapText="1"/>
    </xf>
    <xf numFmtId="0" fontId="14" fillId="0" borderId="8" xfId="0" applyFont="1" applyBorder="1" applyAlignment="1">
      <alignment horizontal="center" vertical="center" wrapText="1"/>
    </xf>
    <xf numFmtId="9" fontId="3" fillId="0" borderId="8" xfId="2" applyFont="1" applyFill="1" applyBorder="1" applyAlignment="1">
      <alignment horizontal="center" vertical="center"/>
    </xf>
    <xf numFmtId="0" fontId="23" fillId="0" borderId="8" xfId="0" applyFont="1" applyBorder="1" applyAlignment="1">
      <alignment horizontal="center" vertical="center"/>
    </xf>
    <xf numFmtId="9" fontId="23" fillId="0" borderId="8" xfId="2" applyFont="1" applyFill="1" applyBorder="1" applyAlignment="1">
      <alignment horizontal="center" vertical="center"/>
    </xf>
    <xf numFmtId="9" fontId="23" fillId="0" borderId="8" xfId="2" applyFont="1" applyBorder="1" applyAlignment="1">
      <alignment horizontal="center" vertical="center"/>
    </xf>
    <xf numFmtId="9" fontId="12" fillId="24" borderId="8" xfId="0" applyNumberFormat="1" applyFont="1" applyFill="1" applyBorder="1" applyAlignment="1">
      <alignment horizontal="center" vertical="center" wrapText="1"/>
    </xf>
    <xf numFmtId="9" fontId="8" fillId="25" borderId="8" xfId="0" applyNumberFormat="1" applyFont="1" applyFill="1" applyBorder="1" applyAlignment="1">
      <alignment horizontal="center" vertical="center" wrapText="1"/>
    </xf>
    <xf numFmtId="0" fontId="23" fillId="0" borderId="43" xfId="0" applyFont="1" applyBorder="1" applyAlignment="1">
      <alignment horizontal="center" vertical="center" wrapText="1"/>
    </xf>
    <xf numFmtId="9" fontId="12" fillId="25" borderId="8" xfId="0" applyNumberFormat="1" applyFont="1" applyFill="1" applyBorder="1" applyAlignment="1">
      <alignment horizontal="center" vertical="center" wrapText="1"/>
    </xf>
    <xf numFmtId="9" fontId="12" fillId="0" borderId="13" xfId="0" applyNumberFormat="1" applyFont="1" applyBorder="1" applyAlignment="1">
      <alignment horizontal="center" vertical="center"/>
    </xf>
    <xf numFmtId="0" fontId="25" fillId="5" borderId="0" xfId="0" applyFont="1" applyFill="1"/>
    <xf numFmtId="10" fontId="27" fillId="22" borderId="8" xfId="0" applyNumberFormat="1" applyFont="1" applyFill="1" applyBorder="1" applyAlignment="1">
      <alignment horizontal="center" vertical="center"/>
    </xf>
    <xf numFmtId="0" fontId="28" fillId="23" borderId="8" xfId="0" applyFont="1" applyFill="1" applyBorder="1" applyAlignment="1">
      <alignment horizontal="center" vertical="center"/>
    </xf>
    <xf numFmtId="10" fontId="26" fillId="5" borderId="8" xfId="0" applyNumberFormat="1" applyFont="1" applyFill="1" applyBorder="1" applyAlignment="1">
      <alignment horizontal="center" vertical="center"/>
    </xf>
    <xf numFmtId="0" fontId="14" fillId="0" borderId="8" xfId="0" applyFont="1" applyBorder="1" applyAlignment="1">
      <alignment horizontal="justify" vertical="center" wrapText="1"/>
    </xf>
    <xf numFmtId="0" fontId="12" fillId="0" borderId="8" xfId="0" applyFont="1" applyBorder="1" applyAlignment="1">
      <alignment horizontal="justify" vertical="center"/>
    </xf>
    <xf numFmtId="0" fontId="12" fillId="5" borderId="21" xfId="0" applyFont="1" applyFill="1" applyBorder="1" applyAlignment="1">
      <alignment horizontal="justify" vertical="center" wrapText="1"/>
    </xf>
    <xf numFmtId="0" fontId="14" fillId="0" borderId="21" xfId="0" applyFont="1" applyBorder="1" applyAlignment="1">
      <alignment horizontal="justify" vertical="center" wrapText="1"/>
    </xf>
    <xf numFmtId="0" fontId="8" fillId="0" borderId="8" xfId="0" applyFont="1" applyBorder="1" applyAlignment="1">
      <alignment horizontal="justify" vertical="center"/>
    </xf>
    <xf numFmtId="0" fontId="8" fillId="0" borderId="8" xfId="0" applyFont="1" applyBorder="1" applyAlignment="1">
      <alignment horizontal="justify" vertical="center" wrapText="1"/>
    </xf>
    <xf numFmtId="0" fontId="12" fillId="0" borderId="0" xfId="0" applyFont="1" applyAlignment="1">
      <alignment horizontal="justify" vertical="center"/>
    </xf>
    <xf numFmtId="0" fontId="12" fillId="0" borderId="0" xfId="0" applyFont="1" applyAlignment="1">
      <alignment horizontal="justify" vertical="center" wrapText="1"/>
    </xf>
    <xf numFmtId="0" fontId="12" fillId="5" borderId="8" xfId="0" applyFont="1" applyFill="1" applyBorder="1" applyAlignment="1" applyProtection="1">
      <alignment horizontal="justify" vertical="center" wrapText="1"/>
      <protection locked="0"/>
    </xf>
    <xf numFmtId="0" fontId="12" fillId="0" borderId="8" xfId="0" applyFont="1" applyBorder="1" applyAlignment="1" applyProtection="1">
      <alignment horizontal="justify" vertical="center" wrapText="1"/>
      <protection locked="0"/>
    </xf>
    <xf numFmtId="0" fontId="12" fillId="2" borderId="8" xfId="0" applyFont="1" applyFill="1" applyBorder="1" applyAlignment="1">
      <alignment horizontal="justify" vertical="center" wrapText="1"/>
    </xf>
    <xf numFmtId="0" fontId="12" fillId="0" borderId="47" xfId="0" applyFont="1" applyBorder="1" applyAlignment="1">
      <alignment horizontal="justify"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21" xfId="0" applyBorder="1" applyAlignment="1">
      <alignment horizontal="left" vertical="center" wrapText="1"/>
    </xf>
    <xf numFmtId="0" fontId="12" fillId="5" borderId="0" xfId="0" applyFont="1" applyFill="1" applyAlignment="1">
      <alignment horizontal="justify" vertical="center" wrapText="1"/>
    </xf>
    <xf numFmtId="0" fontId="0" fillId="0" borderId="18" xfId="0" applyBorder="1" applyAlignment="1">
      <alignment vertical="center" wrapText="1"/>
    </xf>
    <xf numFmtId="0" fontId="0" fillId="0" borderId="56" xfId="0" applyBorder="1" applyAlignment="1">
      <alignment vertical="center" wrapText="1"/>
    </xf>
    <xf numFmtId="0" fontId="0" fillId="0" borderId="10" xfId="0" applyBorder="1" applyAlignment="1">
      <alignment vertical="center" wrapText="1"/>
    </xf>
    <xf numFmtId="0" fontId="0" fillId="0" borderId="83" xfId="0" applyBorder="1" applyAlignment="1">
      <alignment vertical="center" wrapText="1"/>
    </xf>
    <xf numFmtId="0" fontId="0" fillId="0" borderId="83" xfId="0" applyBorder="1" applyAlignment="1">
      <alignment horizontal="left" vertical="center" wrapText="1"/>
    </xf>
    <xf numFmtId="0" fontId="12" fillId="0" borderId="13" xfId="0" applyFont="1" applyBorder="1" applyAlignment="1">
      <alignment horizontal="center" vertical="center"/>
    </xf>
    <xf numFmtId="0" fontId="0" fillId="0" borderId="26" xfId="0" applyBorder="1" applyAlignment="1">
      <alignment horizontal="left" vertical="center"/>
    </xf>
    <xf numFmtId="0" fontId="0" fillId="5" borderId="21" xfId="0" applyFill="1" applyBorder="1" applyAlignment="1">
      <alignment horizontal="left" vertical="center" wrapText="1"/>
    </xf>
    <xf numFmtId="0" fontId="2" fillId="0" borderId="14" xfId="0" applyFont="1" applyBorder="1" applyAlignment="1">
      <alignment horizontal="left" vertical="center" wrapText="1"/>
    </xf>
    <xf numFmtId="0" fontId="0" fillId="0" borderId="12" xfId="0" applyBorder="1" applyAlignment="1">
      <alignment horizontal="left" vertical="center" wrapText="1"/>
    </xf>
    <xf numFmtId="0" fontId="2" fillId="0" borderId="84" xfId="0" applyFont="1" applyBorder="1" applyAlignment="1">
      <alignment horizontal="left" vertical="center" wrapText="1"/>
    </xf>
    <xf numFmtId="10" fontId="23" fillId="0" borderId="109" xfId="2" applyNumberFormat="1" applyFont="1" applyBorder="1" applyAlignment="1">
      <alignment horizontal="center" vertical="center" wrapText="1"/>
    </xf>
    <xf numFmtId="10" fontId="23" fillId="0" borderId="110" xfId="2" applyNumberFormat="1" applyFont="1" applyFill="1" applyBorder="1" applyAlignment="1">
      <alignment horizontal="center" vertical="center" wrapText="1"/>
    </xf>
    <xf numFmtId="10" fontId="3" fillId="0" borderId="110" xfId="2" applyNumberFormat="1" applyFont="1" applyFill="1" applyBorder="1" applyAlignment="1">
      <alignment horizontal="center" vertical="center" wrapText="1"/>
    </xf>
    <xf numFmtId="10" fontId="23" fillId="0" borderId="110" xfId="2" applyNumberFormat="1" applyFont="1" applyBorder="1" applyAlignment="1">
      <alignment horizontal="center" vertical="center" wrapText="1"/>
    </xf>
    <xf numFmtId="10" fontId="23" fillId="0" borderId="111" xfId="2" applyNumberFormat="1" applyFont="1" applyBorder="1" applyAlignment="1">
      <alignment horizontal="center" vertical="center" wrapText="1"/>
    </xf>
    <xf numFmtId="0" fontId="0" fillId="0" borderId="51" xfId="0" applyBorder="1" applyAlignment="1">
      <alignment horizontal="left" vertical="center" wrapText="1"/>
    </xf>
    <xf numFmtId="0" fontId="0" fillId="0" borderId="7" xfId="0" applyBorder="1" applyAlignment="1">
      <alignment horizontal="center" vertical="center" wrapText="1"/>
    </xf>
    <xf numFmtId="0" fontId="0" fillId="0" borderId="44" xfId="0" applyBorder="1" applyAlignment="1">
      <alignment horizontal="left" vertical="center" wrapText="1"/>
    </xf>
    <xf numFmtId="14" fontId="0" fillId="0" borderId="11" xfId="0" applyNumberFormat="1" applyBorder="1" applyAlignment="1">
      <alignment horizontal="center" vertical="center" wrapText="1"/>
    </xf>
    <xf numFmtId="0" fontId="30" fillId="5" borderId="51" xfId="0" applyFont="1" applyFill="1" applyBorder="1" applyAlignment="1">
      <alignment horizontal="left" vertical="center" wrapText="1"/>
    </xf>
    <xf numFmtId="0" fontId="0" fillId="0" borderId="52" xfId="0" applyBorder="1" applyAlignment="1">
      <alignment horizontal="left" vertical="center" wrapText="1"/>
    </xf>
    <xf numFmtId="0" fontId="30"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112" xfId="0" applyBorder="1" applyAlignment="1">
      <alignment horizontal="left" vertical="center" wrapText="1"/>
    </xf>
    <xf numFmtId="14" fontId="0" fillId="0" borderId="7" xfId="0" applyNumberFormat="1" applyBorder="1" applyAlignment="1">
      <alignment horizontal="center" vertical="center" wrapText="1"/>
    </xf>
    <xf numFmtId="0" fontId="0" fillId="0" borderId="113" xfId="0" applyBorder="1" applyAlignment="1">
      <alignment horizontal="left" vertical="center" wrapText="1"/>
    </xf>
    <xf numFmtId="0" fontId="0" fillId="0" borderId="82" xfId="0" applyBorder="1" applyAlignment="1">
      <alignment horizontal="left" vertical="center" wrapText="1"/>
    </xf>
    <xf numFmtId="0" fontId="0" fillId="0" borderId="79" xfId="0" applyBorder="1" applyAlignment="1">
      <alignment horizontal="center" vertical="center" wrapText="1"/>
    </xf>
    <xf numFmtId="0" fontId="10" fillId="14" borderId="13" xfId="0" applyFont="1" applyFill="1" applyBorder="1" applyAlignment="1">
      <alignment horizontal="center" vertical="center" textRotation="90" wrapText="1"/>
    </xf>
    <xf numFmtId="0" fontId="12" fillId="5" borderId="8" xfId="0" applyFont="1" applyFill="1" applyBorder="1" applyAlignment="1" applyProtection="1">
      <alignment horizontal="left" vertical="center" wrapText="1"/>
      <protection locked="0"/>
    </xf>
    <xf numFmtId="0" fontId="31" fillId="5" borderId="8" xfId="0" applyFont="1" applyFill="1" applyBorder="1" applyAlignment="1">
      <alignment horizontal="justify" vertical="center" wrapText="1"/>
    </xf>
    <xf numFmtId="0" fontId="8" fillId="0" borderId="8" xfId="0" applyFont="1" applyBorder="1" applyAlignment="1">
      <alignment horizontal="left" vertical="center" wrapText="1"/>
    </xf>
    <xf numFmtId="0" fontId="12" fillId="0" borderId="8" xfId="0" applyFont="1" applyBorder="1" applyAlignment="1">
      <alignment horizontal="left" vertical="center" wrapText="1"/>
    </xf>
    <xf numFmtId="0" fontId="33" fillId="0" borderId="8" xfId="0" applyFont="1" applyBorder="1" applyAlignment="1">
      <alignment horizontal="justify" vertical="center" wrapText="1"/>
    </xf>
    <xf numFmtId="0" fontId="12" fillId="0" borderId="8" xfId="0" applyFont="1" applyBorder="1" applyAlignment="1">
      <alignment wrapText="1"/>
    </xf>
    <xf numFmtId="0" fontId="12" fillId="0" borderId="21" xfId="0" applyFont="1" applyBorder="1" applyAlignment="1">
      <alignment vertical="center" wrapText="1"/>
    </xf>
    <xf numFmtId="0" fontId="12" fillId="5" borderId="8" xfId="0" applyFont="1" applyFill="1" applyBorder="1" applyAlignment="1">
      <alignment horizontal="center" vertical="center"/>
    </xf>
    <xf numFmtId="0" fontId="12" fillId="5" borderId="8" xfId="0" applyFont="1" applyFill="1" applyBorder="1" applyAlignment="1" applyProtection="1">
      <alignment horizontal="center" vertical="center"/>
      <protection locked="0"/>
    </xf>
    <xf numFmtId="0" fontId="12" fillId="5" borderId="8" xfId="0" applyFont="1" applyFill="1" applyBorder="1" applyAlignment="1">
      <alignment vertical="center" wrapText="1"/>
    </xf>
    <xf numFmtId="0" fontId="12" fillId="5" borderId="13" xfId="0" applyFont="1" applyFill="1" applyBorder="1" applyAlignment="1">
      <alignment vertical="center" wrapText="1"/>
    </xf>
    <xf numFmtId="0" fontId="8" fillId="5" borderId="8" xfId="0" applyFont="1" applyFill="1" applyBorder="1" applyAlignment="1">
      <alignment horizontal="center" vertical="center" wrapText="1"/>
    </xf>
    <xf numFmtId="0" fontId="12" fillId="0" borderId="21" xfId="0" applyFont="1" applyBorder="1" applyAlignment="1">
      <alignment horizontal="left" vertical="center" wrapText="1"/>
    </xf>
    <xf numFmtId="0" fontId="14" fillId="0" borderId="21" xfId="0" applyFont="1" applyBorder="1" applyAlignment="1">
      <alignment horizontal="left" vertical="center" wrapText="1"/>
    </xf>
    <xf numFmtId="0" fontId="12" fillId="0" borderId="8"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9" fontId="3" fillId="0" borderId="0" xfId="0" applyNumberFormat="1" applyFont="1" applyAlignment="1">
      <alignment horizontal="left" wrapText="1"/>
    </xf>
    <xf numFmtId="10" fontId="3" fillId="0" borderId="0" xfId="0" applyNumberFormat="1" applyFont="1" applyAlignment="1">
      <alignment horizontal="left" wrapText="1"/>
    </xf>
    <xf numFmtId="9" fontId="3" fillId="0" borderId="0" xfId="0" applyNumberFormat="1" applyFont="1"/>
    <xf numFmtId="0" fontId="8" fillId="0" borderId="0" xfId="0" applyFont="1" applyAlignment="1">
      <alignment horizontal="center" vertical="center" wrapText="1"/>
    </xf>
    <xf numFmtId="0" fontId="8" fillId="0" borderId="3" xfId="0" applyFont="1" applyBorder="1" applyAlignment="1">
      <alignment horizontal="center" vertical="center"/>
    </xf>
    <xf numFmtId="0" fontId="9" fillId="0" borderId="4" xfId="0" applyFont="1" applyBorder="1" applyAlignment="1">
      <alignment horizontal="center" vertical="center" wrapText="1"/>
    </xf>
    <xf numFmtId="0" fontId="8" fillId="0" borderId="0" xfId="0" applyFont="1" applyAlignment="1">
      <alignment horizontal="justify" vertical="center"/>
    </xf>
    <xf numFmtId="0" fontId="9" fillId="3" borderId="46"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29" xfId="0" applyFont="1" applyFill="1" applyBorder="1" applyAlignment="1">
      <alignment horizontal="center" vertical="center" wrapText="1"/>
    </xf>
    <xf numFmtId="0" fontId="8" fillId="0" borderId="6" xfId="0" applyFont="1" applyBorder="1" applyAlignment="1">
      <alignment horizontal="left" vertical="center" wrapText="1"/>
    </xf>
    <xf numFmtId="0" fontId="8" fillId="5" borderId="6"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12" fillId="5" borderId="6" xfId="0" applyFont="1" applyFill="1" applyBorder="1" applyAlignment="1">
      <alignment horizontal="left" vertical="center" wrapText="1"/>
    </xf>
    <xf numFmtId="14" fontId="12" fillId="5" borderId="78" xfId="0" applyNumberFormat="1" applyFont="1" applyFill="1" applyBorder="1" applyAlignment="1">
      <alignment horizontal="center" vertical="center" wrapText="1"/>
    </xf>
    <xf numFmtId="164" fontId="8" fillId="5" borderId="7" xfId="0" applyNumberFormat="1" applyFont="1" applyFill="1" applyBorder="1" applyAlignment="1">
      <alignment horizontal="left" vertical="center"/>
    </xf>
    <xf numFmtId="0" fontId="12" fillId="0" borderId="0" xfId="0" applyFont="1" applyAlignment="1">
      <alignment horizontal="center" vertical="center"/>
    </xf>
    <xf numFmtId="0" fontId="8" fillId="5" borderId="8" xfId="0" applyFont="1" applyFill="1" applyBorder="1" applyAlignment="1">
      <alignment horizontal="left" vertical="center" wrapText="1"/>
    </xf>
    <xf numFmtId="0" fontId="8" fillId="5" borderId="47" xfId="0" applyFont="1" applyFill="1" applyBorder="1" applyAlignment="1">
      <alignment horizontal="left" vertical="center"/>
    </xf>
    <xf numFmtId="0" fontId="8" fillId="5" borderId="35" xfId="0" applyFont="1" applyFill="1" applyBorder="1" applyAlignment="1">
      <alignment horizontal="left" vertical="center" wrapText="1"/>
    </xf>
    <xf numFmtId="0" fontId="8" fillId="5" borderId="13" xfId="0" applyFont="1" applyFill="1" applyBorder="1" applyAlignment="1">
      <alignment horizontal="left" vertical="center" wrapText="1"/>
    </xf>
    <xf numFmtId="14" fontId="8" fillId="5" borderId="8" xfId="0" applyNumberFormat="1" applyFont="1" applyFill="1" applyBorder="1" applyAlignment="1">
      <alignment horizontal="center" vertical="center" wrapText="1"/>
    </xf>
    <xf numFmtId="164" fontId="8" fillId="5" borderId="22" xfId="0" applyNumberFormat="1" applyFont="1" applyFill="1" applyBorder="1" applyAlignment="1">
      <alignment horizontal="left" vertical="center"/>
    </xf>
    <xf numFmtId="0" fontId="14" fillId="5" borderId="8" xfId="3" applyFont="1" applyFill="1" applyBorder="1" applyAlignment="1" applyProtection="1">
      <alignment horizontal="center" vertical="center" wrapText="1"/>
      <protection locked="0"/>
    </xf>
    <xf numFmtId="0" fontId="9" fillId="5" borderId="8"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8" xfId="0" applyFont="1" applyFill="1" applyBorder="1" applyAlignment="1">
      <alignment horizontal="left" vertical="center"/>
    </xf>
    <xf numFmtId="0" fontId="12" fillId="5" borderId="35" xfId="0" applyFont="1" applyFill="1" applyBorder="1" applyAlignment="1">
      <alignment horizontal="left" vertical="center" wrapText="1"/>
    </xf>
    <xf numFmtId="14" fontId="12" fillId="5" borderId="8" xfId="0" applyNumberFormat="1" applyFont="1" applyFill="1" applyBorder="1" applyAlignment="1">
      <alignment horizontal="center" vertical="center" wrapText="1"/>
    </xf>
    <xf numFmtId="0" fontId="12" fillId="5" borderId="21" xfId="0" applyFont="1" applyFill="1" applyBorder="1" applyAlignment="1">
      <alignment horizontal="left" vertical="center" wrapText="1"/>
    </xf>
    <xf numFmtId="14" fontId="12" fillId="5" borderId="53" xfId="0" applyNumberFormat="1" applyFont="1" applyFill="1" applyBorder="1" applyAlignment="1">
      <alignment horizontal="center" vertical="center" wrapText="1"/>
    </xf>
    <xf numFmtId="0" fontId="12" fillId="0" borderId="10" xfId="0" applyFont="1" applyBorder="1" applyAlignment="1">
      <alignment horizontal="left" vertical="center" wrapText="1"/>
    </xf>
    <xf numFmtId="0" fontId="12" fillId="5" borderId="10" xfId="0" applyFont="1" applyFill="1" applyBorder="1" applyAlignment="1">
      <alignment horizontal="left" vertical="center" wrapText="1"/>
    </xf>
    <xf numFmtId="0" fontId="12" fillId="5" borderId="10" xfId="0" applyFont="1" applyFill="1" applyBorder="1" applyAlignment="1">
      <alignment horizontal="left" vertical="center"/>
    </xf>
    <xf numFmtId="0" fontId="12" fillId="5" borderId="60" xfId="0" applyFont="1" applyFill="1" applyBorder="1" applyAlignment="1">
      <alignment horizontal="left" vertical="center" wrapText="1"/>
    </xf>
    <xf numFmtId="14" fontId="12" fillId="5" borderId="10" xfId="0" applyNumberFormat="1" applyFont="1" applyFill="1" applyBorder="1" applyAlignment="1">
      <alignment horizontal="center" vertical="center" wrapText="1"/>
    </xf>
    <xf numFmtId="164" fontId="8" fillId="5" borderId="79" xfId="0" applyNumberFormat="1" applyFont="1" applyFill="1" applyBorder="1" applyAlignment="1">
      <alignment horizontal="left" vertical="center"/>
    </xf>
    <xf numFmtId="0" fontId="12" fillId="0" borderId="6" xfId="0" applyFont="1" applyBorder="1" applyAlignment="1">
      <alignment horizontal="left" vertical="center" wrapText="1"/>
    </xf>
    <xf numFmtId="0" fontId="12" fillId="0" borderId="6" xfId="0" applyFont="1" applyBorder="1" applyAlignment="1">
      <alignment horizontal="left" vertical="center"/>
    </xf>
    <xf numFmtId="0" fontId="12" fillId="6" borderId="80" xfId="0" applyFont="1" applyFill="1" applyBorder="1" applyAlignment="1">
      <alignment horizontal="left" vertical="center" wrapText="1"/>
    </xf>
    <xf numFmtId="14" fontId="12" fillId="0" borderId="6" xfId="0" applyNumberFormat="1" applyFont="1" applyBorder="1" applyAlignment="1">
      <alignment horizontal="center" vertical="center" wrapText="1"/>
    </xf>
    <xf numFmtId="164" fontId="8" fillId="0" borderId="7" xfId="0" applyNumberFormat="1" applyFont="1" applyBorder="1" applyAlignment="1">
      <alignment horizontal="left" vertical="center"/>
    </xf>
    <xf numFmtId="0" fontId="12" fillId="0" borderId="8" xfId="0" applyFont="1" applyBorder="1" applyAlignment="1">
      <alignment horizontal="left" vertical="center"/>
    </xf>
    <xf numFmtId="0" fontId="12" fillId="6" borderId="35" xfId="0" applyFont="1" applyFill="1" applyBorder="1" applyAlignment="1">
      <alignment horizontal="left" vertical="center" wrapText="1"/>
    </xf>
    <xf numFmtId="14" fontId="12" fillId="0" borderId="8" xfId="0" applyNumberFormat="1" applyFont="1" applyBorder="1" applyAlignment="1">
      <alignment horizontal="center" vertical="center" wrapText="1"/>
    </xf>
    <xf numFmtId="164" fontId="8" fillId="0" borderId="22" xfId="0" applyNumberFormat="1" applyFont="1" applyBorder="1" applyAlignment="1">
      <alignment horizontal="left" vertical="center"/>
    </xf>
    <xf numFmtId="0" fontId="12" fillId="6" borderId="60" xfId="0" applyFont="1" applyFill="1" applyBorder="1" applyAlignment="1">
      <alignment horizontal="left" vertical="center" wrapText="1"/>
    </xf>
    <xf numFmtId="14" fontId="12" fillId="0" borderId="10" xfId="0" applyNumberFormat="1" applyFont="1" applyBorder="1" applyAlignment="1">
      <alignment horizontal="center" vertical="center" wrapText="1"/>
    </xf>
    <xf numFmtId="164" fontId="8" fillId="0" borderId="79" xfId="0" applyNumberFormat="1" applyFont="1" applyBorder="1" applyAlignment="1">
      <alignment horizontal="left" vertical="center"/>
    </xf>
    <xf numFmtId="14" fontId="12" fillId="0" borderId="6" xfId="0" applyNumberFormat="1" applyFont="1" applyBorder="1" applyAlignment="1">
      <alignment horizontal="left" vertical="center"/>
    </xf>
    <xf numFmtId="14" fontId="12" fillId="0" borderId="6" xfId="0" applyNumberFormat="1" applyFont="1" applyBorder="1" applyAlignment="1">
      <alignment horizontal="center" vertical="center"/>
    </xf>
    <xf numFmtId="9" fontId="12" fillId="5" borderId="13" xfId="0" applyNumberFormat="1" applyFont="1" applyFill="1" applyBorder="1" applyAlignment="1">
      <alignment horizontal="center" vertical="center"/>
    </xf>
    <xf numFmtId="14" fontId="12" fillId="0" borderId="8" xfId="0" applyNumberFormat="1" applyFont="1" applyBorder="1" applyAlignment="1">
      <alignment horizontal="left" vertical="center"/>
    </xf>
    <xf numFmtId="14" fontId="12" fillId="0" borderId="8" xfId="0" applyNumberFormat="1" applyFont="1" applyBorder="1" applyAlignment="1">
      <alignment horizontal="center" vertical="center"/>
    </xf>
    <xf numFmtId="9" fontId="12" fillId="0" borderId="21" xfId="0" applyNumberFormat="1" applyFont="1" applyBorder="1" applyAlignment="1">
      <alignment horizontal="center" vertical="center"/>
    </xf>
    <xf numFmtId="9" fontId="12" fillId="0" borderId="20" xfId="0" applyNumberFormat="1" applyFont="1" applyBorder="1" applyAlignment="1">
      <alignment horizontal="center" vertical="center"/>
    </xf>
    <xf numFmtId="0" fontId="12" fillId="0" borderId="20" xfId="0" applyFont="1" applyBorder="1" applyAlignment="1">
      <alignment horizontal="center" vertical="center"/>
    </xf>
    <xf numFmtId="9" fontId="12" fillId="5" borderId="20" xfId="0" applyNumberFormat="1" applyFont="1" applyFill="1" applyBorder="1" applyAlignment="1">
      <alignment horizontal="center" vertical="center"/>
    </xf>
    <xf numFmtId="14" fontId="12" fillId="0" borderId="10" xfId="0" applyNumberFormat="1" applyFont="1" applyBorder="1" applyAlignment="1">
      <alignment horizontal="left" vertical="center"/>
    </xf>
    <xf numFmtId="9" fontId="14" fillId="0" borderId="21" xfId="0" applyNumberFormat="1" applyFont="1" applyBorder="1" applyAlignment="1">
      <alignment horizontal="center" vertical="center"/>
    </xf>
    <xf numFmtId="9" fontId="14" fillId="0" borderId="20" xfId="0" applyNumberFormat="1" applyFont="1" applyBorder="1" applyAlignment="1">
      <alignment horizontal="center" vertical="center"/>
    </xf>
    <xf numFmtId="0" fontId="14" fillId="0" borderId="20" xfId="0" applyFont="1" applyBorder="1" applyAlignment="1">
      <alignment horizontal="center" vertical="center"/>
    </xf>
    <xf numFmtId="9" fontId="8" fillId="0" borderId="8" xfId="2" applyFont="1" applyFill="1" applyBorder="1" applyAlignment="1">
      <alignment horizontal="center" vertical="center"/>
    </xf>
    <xf numFmtId="0" fontId="8" fillId="6" borderId="35" xfId="0" applyFont="1" applyFill="1" applyBorder="1" applyAlignment="1">
      <alignment horizontal="left" vertical="center" wrapText="1"/>
    </xf>
    <xf numFmtId="14" fontId="8" fillId="0" borderId="8" xfId="0" applyNumberFormat="1" applyFont="1" applyBorder="1" applyAlignment="1">
      <alignment horizontal="center" vertical="center" wrapText="1"/>
    </xf>
    <xf numFmtId="0" fontId="8" fillId="0" borderId="10" xfId="0" applyFont="1" applyBorder="1" applyAlignment="1">
      <alignment horizontal="left" vertical="center" wrapText="1"/>
    </xf>
    <xf numFmtId="0" fontId="8" fillId="6" borderId="60" xfId="0" applyFont="1" applyFill="1" applyBorder="1" applyAlignment="1">
      <alignment horizontal="left" vertical="center" wrapText="1"/>
    </xf>
    <xf numFmtId="14" fontId="8" fillId="0" borderId="10" xfId="0" applyNumberFormat="1" applyFont="1" applyBorder="1" applyAlignment="1">
      <alignment horizontal="center" vertical="center" wrapText="1"/>
    </xf>
    <xf numFmtId="0" fontId="8" fillId="0" borderId="21" xfId="0" applyFont="1" applyBorder="1" applyAlignment="1">
      <alignment horizontal="left" vertical="center" wrapText="1"/>
    </xf>
    <xf numFmtId="0" fontId="8" fillId="6" borderId="21" xfId="0" applyFont="1" applyFill="1" applyBorder="1" applyAlignment="1">
      <alignment horizontal="left" vertical="center" wrapText="1"/>
    </xf>
    <xf numFmtId="14" fontId="12" fillId="5" borderId="21" xfId="0" applyNumberFormat="1" applyFont="1" applyFill="1" applyBorder="1" applyAlignment="1">
      <alignment horizontal="center" vertical="center" wrapText="1"/>
    </xf>
    <xf numFmtId="0" fontId="8" fillId="0" borderId="31" xfId="0" applyFont="1" applyBorder="1" applyAlignment="1">
      <alignment horizontal="left" vertical="center" wrapText="1"/>
    </xf>
    <xf numFmtId="0" fontId="8" fillId="0" borderId="74" xfId="0" applyFont="1" applyBorder="1" applyAlignment="1">
      <alignment horizontal="left" vertical="center" wrapText="1"/>
    </xf>
    <xf numFmtId="0" fontId="8" fillId="0" borderId="75" xfId="0" applyFont="1" applyBorder="1" applyAlignment="1">
      <alignment horizontal="left" vertical="center" wrapText="1"/>
    </xf>
    <xf numFmtId="14" fontId="8" fillId="0" borderId="31" xfId="0" applyNumberFormat="1" applyFont="1" applyBorder="1" applyAlignment="1">
      <alignment horizontal="center" vertical="center" wrapText="1"/>
    </xf>
    <xf numFmtId="164" fontId="8" fillId="0" borderId="11" xfId="0" applyNumberFormat="1" applyFont="1" applyBorder="1" applyAlignment="1">
      <alignment horizontal="left" vertical="center"/>
    </xf>
    <xf numFmtId="0" fontId="14" fillId="0" borderId="8" xfId="0" applyFont="1" applyBorder="1" applyAlignment="1">
      <alignment vertical="center" wrapText="1"/>
    </xf>
    <xf numFmtId="164" fontId="8" fillId="0" borderId="0" xfId="0" applyNumberFormat="1" applyFont="1" applyAlignment="1">
      <alignment horizontal="center" vertical="center"/>
    </xf>
    <xf numFmtId="0" fontId="8" fillId="0" borderId="6" xfId="0" applyFont="1" applyBorder="1" applyAlignment="1">
      <alignment vertical="center" wrapText="1"/>
    </xf>
    <xf numFmtId="0" fontId="8" fillId="0" borderId="5" xfId="0" applyFont="1" applyBorder="1" applyAlignment="1">
      <alignment horizontal="center" vertical="center" wrapText="1"/>
    </xf>
    <xf numFmtId="0" fontId="8" fillId="0" borderId="26" xfId="0" applyFont="1" applyBorder="1" applyAlignment="1">
      <alignment horizontal="center" vertical="center"/>
    </xf>
    <xf numFmtId="0" fontId="9"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9" fillId="3" borderId="50"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2" xfId="0" applyFont="1" applyFill="1" applyBorder="1" applyAlignment="1">
      <alignment horizontal="center" vertical="center" wrapText="1"/>
    </xf>
    <xf numFmtId="0" fontId="32" fillId="3" borderId="23" xfId="0" applyFont="1" applyFill="1" applyBorder="1" applyAlignment="1">
      <alignment horizontal="center" vertical="center" wrapText="1"/>
    </xf>
    <xf numFmtId="0" fontId="32" fillId="3" borderId="86"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87" xfId="0" applyFont="1" applyFill="1" applyBorder="1" applyAlignment="1">
      <alignment horizontal="center" vertical="center" wrapText="1"/>
    </xf>
    <xf numFmtId="0" fontId="8" fillId="0" borderId="26" xfId="0" applyFont="1" applyBorder="1" applyAlignment="1">
      <alignment vertical="center"/>
    </xf>
    <xf numFmtId="0" fontId="14" fillId="0" borderId="6" xfId="0" applyFont="1" applyBorder="1" applyAlignment="1">
      <alignment vertical="center" wrapText="1"/>
    </xf>
    <xf numFmtId="164" fontId="12" fillId="0" borderId="15" xfId="2" applyNumberFormat="1" applyFont="1" applyFill="1" applyBorder="1" applyAlignment="1">
      <alignment horizontal="center" vertical="center" wrapText="1"/>
    </xf>
    <xf numFmtId="9" fontId="12" fillId="0" borderId="8" xfId="2" applyFont="1" applyFill="1" applyBorder="1" applyAlignment="1">
      <alignment horizontal="center" vertical="center"/>
    </xf>
    <xf numFmtId="0" fontId="8" fillId="0" borderId="21" xfId="0" applyFont="1" applyBorder="1" applyAlignment="1">
      <alignment vertical="center" wrapText="1"/>
    </xf>
    <xf numFmtId="0" fontId="8" fillId="0" borderId="8" xfId="0" applyFont="1" applyBorder="1" applyAlignment="1">
      <alignment vertical="center" wrapText="1"/>
    </xf>
    <xf numFmtId="0" fontId="14" fillId="0" borderId="21" xfId="0" applyFont="1" applyBorder="1" applyAlignment="1">
      <alignment vertical="center" wrapText="1"/>
    </xf>
    <xf numFmtId="0" fontId="14" fillId="0" borderId="8" xfId="0" applyFont="1" applyBorder="1" applyAlignment="1">
      <alignment horizontal="left" vertical="center" wrapText="1"/>
    </xf>
    <xf numFmtId="0" fontId="12" fillId="5" borderId="47" xfId="0" applyFont="1" applyFill="1" applyBorder="1" applyAlignment="1">
      <alignment horizontal="center" vertical="center" wrapText="1"/>
    </xf>
    <xf numFmtId="164" fontId="12" fillId="0" borderId="81" xfId="2" applyNumberFormat="1" applyFont="1" applyFill="1" applyBorder="1" applyAlignment="1">
      <alignment horizontal="center" vertical="center" wrapText="1"/>
    </xf>
    <xf numFmtId="0" fontId="14" fillId="0" borderId="10" xfId="0" applyFont="1" applyBorder="1" applyAlignment="1">
      <alignment vertical="center" wrapText="1"/>
    </xf>
    <xf numFmtId="0" fontId="8" fillId="0" borderId="83" xfId="0" applyFont="1" applyBorder="1" applyAlignment="1">
      <alignment vertical="center" wrapText="1"/>
    </xf>
    <xf numFmtId="0" fontId="14" fillId="0" borderId="83" xfId="0" applyFont="1" applyBorder="1" applyAlignment="1">
      <alignment vertical="center" wrapText="1"/>
    </xf>
    <xf numFmtId="0" fontId="14" fillId="0" borderId="10" xfId="0" applyFont="1" applyBorder="1" applyAlignment="1">
      <alignment horizontal="left" vertical="center" wrapText="1"/>
    </xf>
    <xf numFmtId="0" fontId="12" fillId="5" borderId="91" xfId="0" applyFont="1" applyFill="1" applyBorder="1" applyAlignment="1">
      <alignment horizontal="center" vertical="center" wrapText="1"/>
    </xf>
    <xf numFmtId="164" fontId="12" fillId="0" borderId="36" xfId="2" applyNumberFormat="1" applyFont="1" applyFill="1" applyBorder="1" applyAlignment="1">
      <alignment horizontal="center" vertical="center" wrapText="1"/>
    </xf>
    <xf numFmtId="164" fontId="12" fillId="0" borderId="81" xfId="2" applyNumberFormat="1" applyFont="1" applyBorder="1" applyAlignment="1">
      <alignment horizontal="center" vertical="center" wrapText="1"/>
    </xf>
    <xf numFmtId="9" fontId="12" fillId="0" borderId="8" xfId="2" applyFont="1" applyBorder="1" applyAlignment="1">
      <alignment horizontal="center" vertical="center"/>
    </xf>
    <xf numFmtId="0" fontId="12" fillId="0" borderId="21" xfId="0" applyFont="1" applyBorder="1" applyAlignment="1">
      <alignment horizontal="center" vertical="center" wrapText="1"/>
    </xf>
    <xf numFmtId="14" fontId="12" fillId="5" borderId="47" xfId="0" applyNumberFormat="1" applyFont="1" applyFill="1" applyBorder="1" applyAlignment="1">
      <alignment horizontal="center" vertical="center" wrapText="1"/>
    </xf>
    <xf numFmtId="0" fontId="8" fillId="0" borderId="21"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4" xfId="0" applyFont="1" applyBorder="1" applyAlignment="1">
      <alignment vertical="center" wrapText="1"/>
    </xf>
    <xf numFmtId="14" fontId="12" fillId="5" borderId="77" xfId="0" applyNumberFormat="1" applyFont="1" applyFill="1" applyBorder="1" applyAlignment="1">
      <alignment horizontal="center" vertical="center" wrapText="1"/>
    </xf>
    <xf numFmtId="164" fontId="12" fillId="0" borderId="19" xfId="2" applyNumberFormat="1" applyFont="1" applyBorder="1" applyAlignment="1">
      <alignment horizontal="center" vertical="center" wrapText="1"/>
    </xf>
    <xf numFmtId="0" fontId="8" fillId="0" borderId="56" xfId="0" applyFont="1" applyBorder="1" applyAlignment="1">
      <alignment horizontal="left" vertical="center" wrapText="1"/>
    </xf>
    <xf numFmtId="164" fontId="12" fillId="0" borderId="15" xfId="2" applyNumberFormat="1" applyFont="1" applyBorder="1" applyAlignment="1">
      <alignment horizontal="center" vertical="center" wrapText="1"/>
    </xf>
    <xf numFmtId="0" fontId="8" fillId="0" borderId="10" xfId="0" applyFont="1" applyBorder="1" applyAlignment="1">
      <alignment vertical="center" wrapText="1"/>
    </xf>
    <xf numFmtId="14" fontId="12" fillId="5" borderId="91" xfId="0" applyNumberFormat="1" applyFont="1" applyFill="1" applyBorder="1" applyAlignment="1">
      <alignment horizontal="center" vertical="center" wrapText="1"/>
    </xf>
    <xf numFmtId="14" fontId="8" fillId="0" borderId="78" xfId="0" applyNumberFormat="1" applyFont="1" applyBorder="1" applyAlignment="1">
      <alignment horizontal="center" vertical="center" wrapText="1"/>
    </xf>
    <xf numFmtId="14" fontId="8" fillId="0" borderId="47" xfId="0" applyNumberFormat="1" applyFont="1" applyBorder="1" applyAlignment="1">
      <alignment horizontal="center" vertical="center" wrapText="1"/>
    </xf>
    <xf numFmtId="0" fontId="14" fillId="0" borderId="8" xfId="0" applyFont="1" applyBorder="1" applyAlignment="1">
      <alignment wrapText="1"/>
    </xf>
    <xf numFmtId="14" fontId="8" fillId="0" borderId="91" xfId="0" applyNumberFormat="1" applyFont="1" applyBorder="1" applyAlignment="1">
      <alignment horizontal="center" vertical="center" wrapText="1"/>
    </xf>
    <xf numFmtId="164" fontId="12" fillId="0" borderId="36" xfId="2" applyNumberFormat="1" applyFont="1" applyBorder="1" applyAlignment="1">
      <alignment horizontal="center" vertical="center" wrapText="1"/>
    </xf>
    <xf numFmtId="0" fontId="8" fillId="0" borderId="56" xfId="0" applyFont="1" applyBorder="1" applyAlignment="1">
      <alignment vertical="center" wrapText="1"/>
    </xf>
    <xf numFmtId="0" fontId="8" fillId="0" borderId="18" xfId="0" applyFont="1" applyBorder="1" applyAlignment="1">
      <alignment vertical="center" wrapText="1"/>
    </xf>
    <xf numFmtId="14" fontId="12" fillId="0" borderId="47" xfId="0" applyNumberFormat="1" applyFont="1" applyBorder="1" applyAlignment="1">
      <alignment horizontal="center" vertical="center" wrapText="1"/>
    </xf>
    <xf numFmtId="0" fontId="8" fillId="0" borderId="77" xfId="0" applyFont="1" applyBorder="1" applyAlignment="1">
      <alignment horizontal="center" vertical="center" wrapText="1"/>
    </xf>
    <xf numFmtId="0" fontId="8" fillId="0" borderId="54" xfId="0" applyFont="1" applyBorder="1" applyAlignment="1">
      <alignment vertical="center" wrapText="1"/>
    </xf>
    <xf numFmtId="0" fontId="8" fillId="0" borderId="65" xfId="0" applyFont="1" applyBorder="1" applyAlignment="1">
      <alignment vertical="center" wrapText="1"/>
    </xf>
    <xf numFmtId="0" fontId="34" fillId="0" borderId="10" xfId="0" applyFont="1" applyBorder="1" applyAlignment="1">
      <alignment horizontal="left" vertical="center" wrapText="1"/>
    </xf>
    <xf numFmtId="0" fontId="12" fillId="0" borderId="19" xfId="0" applyFont="1" applyBorder="1" applyAlignment="1">
      <alignment horizontal="center" vertical="center" wrapText="1"/>
    </xf>
    <xf numFmtId="0" fontId="12" fillId="0" borderId="36" xfId="0" applyFont="1" applyBorder="1" applyAlignment="1">
      <alignment horizontal="center" vertical="center" wrapText="1"/>
    </xf>
    <xf numFmtId="9" fontId="3" fillId="0" borderId="25" xfId="0" applyNumberFormat="1" applyFont="1" applyBorder="1" applyAlignment="1">
      <alignment horizontal="center" vertical="center" wrapText="1"/>
    </xf>
    <xf numFmtId="9" fontId="3" fillId="0" borderId="24"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3" borderId="43" xfId="0" applyFont="1" applyFill="1" applyBorder="1" applyAlignment="1">
      <alignment horizontal="center" vertical="center"/>
    </xf>
    <xf numFmtId="0" fontId="9" fillId="3" borderId="43" xfId="0" applyFont="1" applyFill="1" applyBorder="1" applyAlignment="1">
      <alignment horizontal="center" vertical="center" wrapText="1"/>
    </xf>
    <xf numFmtId="0" fontId="9" fillId="3" borderId="105" xfId="0" applyFont="1" applyFill="1" applyBorder="1" applyAlignment="1">
      <alignment horizontal="center" vertical="center"/>
    </xf>
    <xf numFmtId="10" fontId="12" fillId="0" borderId="81" xfId="2" applyNumberFormat="1" applyFont="1" applyBorder="1" applyAlignment="1">
      <alignment horizontal="center" vertical="center" wrapText="1"/>
    </xf>
    <xf numFmtId="10" fontId="12" fillId="0" borderId="81" xfId="2" applyNumberFormat="1" applyFont="1" applyFill="1" applyBorder="1" applyAlignment="1">
      <alignment horizontal="center" vertical="center" wrapText="1"/>
    </xf>
    <xf numFmtId="0" fontId="12" fillId="0" borderId="8" xfId="0" applyFont="1" applyBorder="1" applyAlignment="1">
      <alignment vertical="center" wrapText="1"/>
    </xf>
    <xf numFmtId="0" fontId="12" fillId="0" borderId="25" xfId="0" applyFont="1" applyBorder="1" applyAlignment="1">
      <alignment horizontal="center" vertical="center" wrapText="1"/>
    </xf>
    <xf numFmtId="0" fontId="12" fillId="0" borderId="0" xfId="0" applyFont="1" applyAlignment="1">
      <alignment horizontal="center" vertical="center" wrapText="1"/>
    </xf>
    <xf numFmtId="10" fontId="12" fillId="0" borderId="106" xfId="2" applyNumberFormat="1" applyFont="1" applyFill="1" applyBorder="1" applyAlignment="1">
      <alignment horizontal="center" vertical="center" wrapText="1"/>
    </xf>
    <xf numFmtId="10" fontId="8" fillId="0" borderId="0" xfId="0" applyNumberFormat="1" applyFont="1" applyAlignment="1">
      <alignment horizontal="center" vertical="center"/>
    </xf>
    <xf numFmtId="0" fontId="8" fillId="0" borderId="12"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83" xfId="0" applyFont="1" applyBorder="1" applyAlignment="1">
      <alignment horizontal="left" vertical="center" wrapText="1"/>
    </xf>
    <xf numFmtId="0" fontId="8" fillId="0" borderId="10" xfId="0" applyFont="1" applyBorder="1" applyAlignment="1">
      <alignment horizontal="center" vertical="center" wrapText="1"/>
    </xf>
    <xf numFmtId="0" fontId="8" fillId="0" borderId="83" xfId="0" applyFont="1" applyBorder="1" applyAlignment="1">
      <alignment horizontal="center" vertical="center" wrapText="1"/>
    </xf>
    <xf numFmtId="14" fontId="12" fillId="0" borderId="92" xfId="0" applyNumberFormat="1" applyFont="1" applyBorder="1" applyAlignment="1">
      <alignment horizontal="center" vertical="center" wrapText="1"/>
    </xf>
    <xf numFmtId="0" fontId="8" fillId="0" borderId="93" xfId="0" applyFont="1" applyBorder="1" applyAlignment="1">
      <alignment horizontal="center" vertical="center" wrapText="1"/>
    </xf>
    <xf numFmtId="14" fontId="8" fillId="0" borderId="101" xfId="0" applyNumberFormat="1" applyFont="1" applyBorder="1" applyAlignment="1">
      <alignment horizontal="center" vertical="center" wrapText="1"/>
    </xf>
    <xf numFmtId="0" fontId="8" fillId="0" borderId="18" xfId="0" applyFont="1" applyBorder="1" applyAlignment="1">
      <alignment horizontal="left" vertical="center" wrapText="1"/>
    </xf>
    <xf numFmtId="0" fontId="8" fillId="0" borderId="58" xfId="0" applyFont="1" applyBorder="1" applyAlignment="1">
      <alignment horizontal="center" vertical="center" wrapText="1"/>
    </xf>
    <xf numFmtId="14" fontId="8" fillId="0" borderId="102"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59" xfId="0" applyFont="1" applyBorder="1" applyAlignment="1">
      <alignment horizontal="center" vertical="center" wrapText="1"/>
    </xf>
    <xf numFmtId="14" fontId="8" fillId="0" borderId="103" xfId="0" applyNumberFormat="1" applyFont="1" applyBorder="1" applyAlignment="1">
      <alignment horizontal="center" vertical="center" wrapText="1"/>
    </xf>
    <xf numFmtId="0" fontId="8" fillId="0" borderId="94" xfId="0" applyFont="1" applyBorder="1" applyAlignment="1">
      <alignment horizontal="center" vertical="center" wrapText="1"/>
    </xf>
    <xf numFmtId="0" fontId="8" fillId="0" borderId="95" xfId="0" applyFont="1" applyBorder="1" applyAlignment="1">
      <alignment horizontal="left" vertical="center" wrapText="1"/>
    </xf>
    <xf numFmtId="0" fontId="8" fillId="0" borderId="95"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98" xfId="0" applyFont="1" applyBorder="1" applyAlignment="1">
      <alignment horizontal="center" vertical="center" wrapText="1"/>
    </xf>
    <xf numFmtId="14" fontId="8" fillId="0" borderId="104" xfId="0" applyNumberFormat="1" applyFont="1" applyBorder="1" applyAlignment="1">
      <alignment horizontal="center" vertical="center" wrapText="1"/>
    </xf>
    <xf numFmtId="0" fontId="8" fillId="0" borderId="6" xfId="0" applyFont="1" applyBorder="1" applyAlignment="1">
      <alignment horizontal="center" vertical="center"/>
    </xf>
    <xf numFmtId="0" fontId="8" fillId="0" borderId="101" xfId="0" applyFont="1" applyBorder="1" applyAlignment="1">
      <alignment horizontal="center" vertical="center" wrapText="1"/>
    </xf>
    <xf numFmtId="0" fontId="8" fillId="0" borderId="103" xfId="0" applyFont="1" applyBorder="1" applyAlignment="1">
      <alignment horizontal="center" vertical="center" wrapText="1"/>
    </xf>
    <xf numFmtId="0" fontId="8" fillId="0" borderId="104" xfId="0" applyFont="1" applyBorder="1" applyAlignment="1">
      <alignment horizontal="center" vertical="center" wrapText="1"/>
    </xf>
    <xf numFmtId="0" fontId="12" fillId="0" borderId="83" xfId="0" applyFont="1" applyBorder="1" applyAlignment="1">
      <alignment horizontal="left" vertical="center" wrapText="1"/>
    </xf>
    <xf numFmtId="0" fontId="12" fillId="0" borderId="99" xfId="0" applyFont="1" applyBorder="1" applyAlignment="1">
      <alignment horizontal="center" vertical="center" wrapText="1"/>
    </xf>
    <xf numFmtId="0" fontId="12" fillId="0" borderId="100" xfId="0" applyFont="1" applyBorder="1" applyAlignment="1">
      <alignment horizontal="center" vertical="center"/>
    </xf>
    <xf numFmtId="14" fontId="12" fillId="0" borderId="100" xfId="0" applyNumberFormat="1" applyFont="1" applyBorder="1" applyAlignment="1">
      <alignment horizontal="center" vertical="center" wrapText="1"/>
    </xf>
    <xf numFmtId="0" fontId="12" fillId="0" borderId="61"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92" xfId="0" applyFont="1" applyBorder="1" applyAlignment="1">
      <alignment horizontal="center" vertical="center" wrapText="1"/>
    </xf>
    <xf numFmtId="0" fontId="9" fillId="3" borderId="38"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10" fillId="26" borderId="8" xfId="0" applyFont="1" applyFill="1" applyBorder="1" applyAlignment="1">
      <alignment horizontal="center" vertical="center" wrapText="1"/>
    </xf>
    <xf numFmtId="10" fontId="10" fillId="27" borderId="8" xfId="0" applyNumberFormat="1"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5" fillId="0" borderId="8" xfId="0" applyFont="1" applyBorder="1" applyAlignment="1">
      <alignment horizontal="center" vertical="center" wrapText="1"/>
    </xf>
    <xf numFmtId="10" fontId="35" fillId="0" borderId="15" xfId="2" applyNumberFormat="1" applyFont="1" applyBorder="1" applyAlignment="1">
      <alignment horizontal="center" vertical="center"/>
    </xf>
    <xf numFmtId="0" fontId="35" fillId="0" borderId="8" xfId="0" applyFont="1" applyBorder="1" applyAlignment="1">
      <alignment horizontal="center" vertical="center"/>
    </xf>
    <xf numFmtId="9" fontId="35" fillId="0" borderId="8" xfId="2" applyFont="1" applyBorder="1" applyAlignment="1">
      <alignment horizontal="center" vertical="center"/>
    </xf>
    <xf numFmtId="0" fontId="36" fillId="0" borderId="83" xfId="0" applyFont="1" applyBorder="1" applyAlignment="1">
      <alignment vertical="center" wrapText="1"/>
    </xf>
    <xf numFmtId="0" fontId="36" fillId="0" borderId="83" xfId="0" applyFont="1" applyBorder="1" applyAlignment="1">
      <alignment horizontal="left" vertical="center" wrapText="1"/>
    </xf>
    <xf numFmtId="14" fontId="36" fillId="0" borderId="92" xfId="0" applyNumberFormat="1" applyFont="1" applyBorder="1" applyAlignment="1">
      <alignment horizontal="center" vertical="center" wrapText="1"/>
    </xf>
    <xf numFmtId="0" fontId="35" fillId="0" borderId="21" xfId="0" applyFont="1" applyBorder="1" applyAlignment="1">
      <alignment horizontal="center" vertical="center" wrapText="1"/>
    </xf>
    <xf numFmtId="10" fontId="35" fillId="0" borderId="36" xfId="2" applyNumberFormat="1" applyFont="1" applyBorder="1" applyAlignment="1">
      <alignment horizontal="center" vertical="center"/>
    </xf>
    <xf numFmtId="0" fontId="12" fillId="0" borderId="21" xfId="0" applyFont="1" applyBorder="1" applyAlignment="1">
      <alignment horizontal="center" vertical="center"/>
    </xf>
    <xf numFmtId="0" fontId="35" fillId="0" borderId="21" xfId="0" applyFont="1" applyBorder="1" applyAlignment="1">
      <alignment horizontal="center" vertical="center"/>
    </xf>
    <xf numFmtId="9" fontId="35" fillId="0" borderId="21" xfId="2" applyFont="1" applyBorder="1" applyAlignment="1">
      <alignment horizontal="center" vertical="center"/>
    </xf>
    <xf numFmtId="0" fontId="12" fillId="0" borderId="21" xfId="0" applyFont="1" applyBorder="1" applyAlignment="1" applyProtection="1">
      <alignment horizontal="center" vertical="center"/>
      <protection locked="0"/>
    </xf>
    <xf numFmtId="9" fontId="13" fillId="0" borderId="21" xfId="0" applyNumberFormat="1" applyFont="1" applyBorder="1" applyAlignment="1">
      <alignment horizontal="center" vertical="center"/>
    </xf>
    <xf numFmtId="0" fontId="13" fillId="0" borderId="21" xfId="0" applyFont="1" applyBorder="1" applyAlignment="1">
      <alignment horizontal="center" vertical="center"/>
    </xf>
    <xf numFmtId="0" fontId="36" fillId="0" borderId="6" xfId="0" applyFont="1" applyBorder="1" applyAlignment="1">
      <alignment horizontal="left" vertical="center" wrapText="1"/>
    </xf>
    <xf numFmtId="0" fontId="36" fillId="0" borderId="6" xfId="0" applyFont="1" applyBorder="1" applyAlignment="1">
      <alignment horizontal="center" vertical="center" wrapText="1"/>
    </xf>
    <xf numFmtId="14" fontId="36" fillId="0" borderId="78" xfId="0" applyNumberFormat="1" applyFont="1" applyBorder="1" applyAlignment="1">
      <alignment horizontal="center" vertical="center" wrapText="1"/>
    </xf>
    <xf numFmtId="10" fontId="37" fillId="27" borderId="8" xfId="0" applyNumberFormat="1" applyFont="1" applyFill="1" applyBorder="1" applyAlignment="1">
      <alignment horizontal="center" vertical="center"/>
    </xf>
    <xf numFmtId="0" fontId="9" fillId="3" borderId="23" xfId="0" applyFont="1" applyFill="1" applyBorder="1" applyAlignment="1">
      <alignment horizontal="center" vertical="center" wrapText="1"/>
    </xf>
    <xf numFmtId="0" fontId="12" fillId="0" borderId="32" xfId="0" applyFont="1" applyBorder="1" applyAlignment="1">
      <alignment horizontal="center" vertical="center" wrapText="1"/>
    </xf>
    <xf numFmtId="10" fontId="12" fillId="0" borderId="134" xfId="2" applyNumberFormat="1" applyFont="1" applyBorder="1" applyAlignment="1">
      <alignment horizontal="center" vertical="center"/>
    </xf>
    <xf numFmtId="0" fontId="12" fillId="0" borderId="66" xfId="0" applyFont="1" applyBorder="1" applyAlignment="1">
      <alignment horizontal="center" vertical="center" wrapText="1"/>
    </xf>
    <xf numFmtId="10" fontId="12" fillId="0" borderId="126" xfId="2" applyNumberFormat="1" applyFont="1" applyBorder="1" applyAlignment="1">
      <alignment horizontal="center" vertical="center"/>
    </xf>
    <xf numFmtId="10" fontId="12" fillId="0" borderId="128" xfId="2" applyNumberFormat="1" applyFont="1" applyBorder="1" applyAlignment="1">
      <alignment horizontal="center" vertical="center"/>
    </xf>
    <xf numFmtId="10" fontId="12" fillId="0" borderId="137" xfId="2" applyNumberFormat="1" applyFont="1" applyBorder="1" applyAlignment="1">
      <alignment horizontal="center" vertical="center"/>
    </xf>
    <xf numFmtId="10" fontId="12" fillId="0" borderId="131" xfId="2" applyNumberFormat="1" applyFont="1" applyBorder="1" applyAlignment="1">
      <alignment horizontal="center" vertical="center"/>
    </xf>
    <xf numFmtId="0" fontId="12" fillId="0" borderId="133" xfId="0" applyFont="1" applyBorder="1" applyAlignment="1">
      <alignment horizontal="left" vertical="center" wrapText="1"/>
    </xf>
    <xf numFmtId="0" fontId="12" fillId="0" borderId="133" xfId="0" applyFont="1" applyBorder="1" applyAlignment="1">
      <alignment horizontal="left" vertical="center"/>
    </xf>
    <xf numFmtId="14" fontId="12" fillId="0" borderId="133" xfId="0" applyNumberFormat="1" applyFont="1" applyBorder="1" applyAlignment="1">
      <alignment horizontal="center" vertical="center"/>
    </xf>
    <xf numFmtId="0" fontId="12" fillId="0" borderId="125" xfId="0" applyFont="1" applyBorder="1" applyAlignment="1">
      <alignment horizontal="left" vertical="center" wrapText="1"/>
    </xf>
    <xf numFmtId="0" fontId="12" fillId="0" borderId="125" xfId="0" applyFont="1" applyBorder="1" applyAlignment="1">
      <alignment horizontal="left" vertical="center"/>
    </xf>
    <xf numFmtId="14" fontId="12" fillId="0" borderId="125" xfId="0" applyNumberFormat="1" applyFont="1" applyBorder="1" applyAlignment="1">
      <alignment horizontal="center" vertical="center" wrapText="1"/>
    </xf>
    <xf numFmtId="0" fontId="12" fillId="0" borderId="35" xfId="0" applyFont="1" applyBorder="1" applyAlignment="1">
      <alignment horizontal="left" vertical="center" wrapText="1"/>
    </xf>
    <xf numFmtId="0" fontId="12" fillId="0" borderId="35" xfId="0" applyFont="1" applyBorder="1" applyAlignment="1">
      <alignment horizontal="left" vertical="center"/>
    </xf>
    <xf numFmtId="14" fontId="12" fillId="0" borderId="35" xfId="0" applyNumberFormat="1" applyFont="1" applyBorder="1" applyAlignment="1">
      <alignment horizontal="center" vertical="center"/>
    </xf>
    <xf numFmtId="0" fontId="12" fillId="0" borderId="136" xfId="0" applyFont="1" applyBorder="1" applyAlignment="1">
      <alignment horizontal="left" vertical="center" wrapText="1"/>
    </xf>
    <xf numFmtId="14" fontId="12" fillId="0" borderId="136" xfId="0" applyNumberFormat="1" applyFont="1" applyBorder="1" applyAlignment="1">
      <alignment horizontal="center" vertical="center"/>
    </xf>
    <xf numFmtId="0" fontId="8" fillId="0" borderId="125" xfId="0" applyFont="1" applyBorder="1" applyAlignment="1">
      <alignment horizontal="left" vertical="center" wrapText="1"/>
    </xf>
    <xf numFmtId="0" fontId="8" fillId="2" borderId="125" xfId="0" applyFont="1" applyFill="1" applyBorder="1" applyAlignment="1">
      <alignment horizontal="left" vertical="center" wrapText="1"/>
    </xf>
    <xf numFmtId="14" fontId="8" fillId="2" borderId="125" xfId="0" applyNumberFormat="1" applyFont="1" applyFill="1" applyBorder="1" applyAlignment="1">
      <alignment horizontal="center" vertical="center"/>
    </xf>
    <xf numFmtId="0" fontId="8" fillId="0" borderId="136" xfId="0" applyFont="1" applyBorder="1" applyAlignment="1">
      <alignment horizontal="left" vertical="center" wrapText="1"/>
    </xf>
    <xf numFmtId="0" fontId="8" fillId="2" borderId="136" xfId="0" applyFont="1" applyFill="1" applyBorder="1" applyAlignment="1">
      <alignment horizontal="left" vertical="center" wrapText="1"/>
    </xf>
    <xf numFmtId="14" fontId="8" fillId="2" borderId="136" xfId="0" applyNumberFormat="1" applyFont="1" applyFill="1" applyBorder="1" applyAlignment="1">
      <alignment horizontal="center" vertical="center"/>
    </xf>
    <xf numFmtId="14" fontId="8" fillId="0" borderId="125" xfId="0" applyNumberFormat="1" applyFont="1" applyBorder="1" applyAlignment="1">
      <alignment horizontal="center" vertical="center" wrapText="1"/>
    </xf>
    <xf numFmtId="0" fontId="8" fillId="0" borderId="35" xfId="0" applyFont="1" applyBorder="1" applyAlignment="1">
      <alignment horizontal="left" vertical="center" wrapText="1"/>
    </xf>
    <xf numFmtId="14" fontId="8" fillId="2" borderId="35" xfId="0" applyNumberFormat="1" applyFont="1" applyFill="1" applyBorder="1" applyAlignment="1">
      <alignment horizontal="center" vertical="center"/>
    </xf>
    <xf numFmtId="0" fontId="8" fillId="0" borderId="130" xfId="0" applyFont="1" applyBorder="1" applyAlignment="1">
      <alignment horizontal="left" vertical="center" wrapText="1"/>
    </xf>
    <xf numFmtId="14" fontId="8" fillId="0" borderId="130" xfId="0" applyNumberFormat="1" applyFont="1" applyBorder="1" applyAlignment="1">
      <alignment horizontal="center" vertical="center"/>
    </xf>
    <xf numFmtId="0" fontId="9" fillId="3" borderId="1" xfId="0" applyFont="1" applyFill="1" applyBorder="1" applyAlignment="1">
      <alignment horizontal="center" vertical="center" wrapText="1"/>
    </xf>
    <xf numFmtId="0" fontId="8" fillId="0" borderId="6" xfId="0" applyFont="1" applyBorder="1" applyAlignment="1">
      <alignment horizontal="left" vertical="center"/>
    </xf>
    <xf numFmtId="14" fontId="14" fillId="0" borderId="78" xfId="0" applyNumberFormat="1" applyFont="1" applyBorder="1" applyAlignment="1">
      <alignment horizontal="center" vertical="center" wrapText="1"/>
    </xf>
    <xf numFmtId="10" fontId="12" fillId="0" borderId="15" xfId="2" applyNumberFormat="1" applyFont="1" applyBorder="1" applyAlignment="1">
      <alignment horizontal="center" vertical="center" wrapText="1"/>
    </xf>
    <xf numFmtId="0" fontId="12" fillId="2" borderId="10" xfId="0" applyFont="1" applyFill="1" applyBorder="1" applyAlignment="1">
      <alignment horizontal="left" vertical="center" wrapText="1"/>
    </xf>
    <xf numFmtId="0" fontId="12" fillId="0" borderId="10" xfId="0" applyFont="1" applyBorder="1" applyAlignment="1">
      <alignment horizontal="left" vertical="center"/>
    </xf>
    <xf numFmtId="14" fontId="12" fillId="0" borderId="91" xfId="0" applyNumberFormat="1" applyFont="1" applyBorder="1" applyAlignment="1">
      <alignment horizontal="center" vertical="center" wrapText="1"/>
    </xf>
    <xf numFmtId="10" fontId="12" fillId="0" borderId="114" xfId="2" applyNumberFormat="1" applyFont="1" applyBorder="1" applyAlignment="1">
      <alignment horizontal="center" vertical="center" wrapText="1"/>
    </xf>
    <xf numFmtId="0" fontId="12" fillId="2" borderId="6" xfId="0" applyFont="1" applyFill="1" applyBorder="1" applyAlignment="1">
      <alignment horizontal="left" vertical="center" wrapText="1"/>
    </xf>
    <xf numFmtId="10" fontId="12" fillId="0" borderId="114" xfId="2" applyNumberFormat="1" applyFont="1" applyFill="1" applyBorder="1" applyAlignment="1">
      <alignment horizontal="center" vertical="center" wrapText="1"/>
    </xf>
    <xf numFmtId="10" fontId="8" fillId="0" borderId="114" xfId="2" applyNumberFormat="1" applyFont="1" applyFill="1" applyBorder="1" applyAlignment="1">
      <alignment horizontal="center" vertical="center" wrapText="1"/>
    </xf>
    <xf numFmtId="0" fontId="8" fillId="5" borderId="8" xfId="0" applyFont="1" applyFill="1" applyBorder="1" applyAlignment="1">
      <alignment horizontal="center" vertical="center"/>
    </xf>
    <xf numFmtId="0" fontId="12" fillId="0" borderId="68" xfId="0" applyFont="1" applyBorder="1" applyAlignment="1">
      <alignment horizontal="center" vertical="center" wrapText="1"/>
    </xf>
    <xf numFmtId="14" fontId="8" fillId="0" borderId="96" xfId="0" applyNumberFormat="1" applyFont="1" applyBorder="1" applyAlignment="1">
      <alignment horizontal="center" vertical="center" wrapText="1"/>
    </xf>
    <xf numFmtId="0" fontId="8" fillId="0" borderId="91" xfId="0" applyFont="1" applyBorder="1" applyAlignment="1">
      <alignment horizontal="center" vertical="center" wrapText="1"/>
    </xf>
    <xf numFmtId="14" fontId="8" fillId="0" borderId="95" xfId="0" applyNumberFormat="1" applyFont="1" applyBorder="1" applyAlignment="1">
      <alignment horizontal="left" vertical="center" wrapText="1"/>
    </xf>
    <xf numFmtId="0" fontId="14" fillId="0" borderId="95" xfId="0" applyFont="1" applyBorder="1" applyAlignment="1">
      <alignment horizontal="left" vertical="center" wrapText="1"/>
    </xf>
    <xf numFmtId="0" fontId="14" fillId="0" borderId="6" xfId="0" applyFont="1" applyBorder="1" applyAlignment="1">
      <alignment horizontal="left" vertical="center" wrapText="1"/>
    </xf>
    <xf numFmtId="0" fontId="8" fillId="0" borderId="10" xfId="0" applyFont="1" applyBorder="1" applyAlignment="1">
      <alignment horizontal="left" vertical="center"/>
    </xf>
    <xf numFmtId="0" fontId="8" fillId="0" borderId="2" xfId="0" applyFont="1" applyBorder="1" applyAlignment="1">
      <alignment horizontal="center" vertical="center" wrapText="1"/>
    </xf>
    <xf numFmtId="0" fontId="9" fillId="3" borderId="25"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95" xfId="0" applyFont="1" applyBorder="1" applyAlignment="1">
      <alignment horizontal="center" vertical="center" wrapText="1"/>
    </xf>
    <xf numFmtId="14" fontId="8" fillId="0" borderId="116" xfId="0" applyNumberFormat="1" applyFont="1" applyBorder="1" applyAlignment="1">
      <alignment horizontal="center" vertical="center" wrapText="1"/>
    </xf>
    <xf numFmtId="10" fontId="12" fillId="0" borderId="109" xfId="2" applyNumberFormat="1" applyFont="1" applyBorder="1" applyAlignment="1">
      <alignment horizontal="center" vertical="center" wrapText="1"/>
    </xf>
    <xf numFmtId="0" fontId="8" fillId="0" borderId="16" xfId="0" applyFont="1" applyBorder="1" applyAlignment="1">
      <alignment horizontal="center" vertical="center" wrapText="1"/>
    </xf>
    <xf numFmtId="10" fontId="8" fillId="0" borderId="110" xfId="2" applyNumberFormat="1" applyFont="1" applyFill="1" applyBorder="1" applyAlignment="1">
      <alignment horizontal="center" vertical="center" wrapText="1"/>
    </xf>
    <xf numFmtId="0" fontId="12" fillId="0" borderId="6" xfId="0" applyFont="1" applyBorder="1" applyAlignment="1">
      <alignment horizontal="center" vertical="center" wrapText="1"/>
    </xf>
    <xf numFmtId="14" fontId="8" fillId="0" borderId="7" xfId="0" applyNumberFormat="1" applyFont="1" applyBorder="1" applyAlignment="1">
      <alignment horizontal="center" vertical="center" wrapText="1"/>
    </xf>
    <xf numFmtId="0" fontId="12" fillId="5" borderId="55" xfId="0" applyFont="1" applyFill="1" applyBorder="1" applyAlignment="1">
      <alignment horizontal="center" vertical="center" wrapText="1"/>
    </xf>
    <xf numFmtId="0" fontId="8" fillId="0" borderId="9" xfId="0" applyFont="1" applyBorder="1" applyAlignment="1">
      <alignment horizontal="center" vertical="center" wrapText="1"/>
    </xf>
    <xf numFmtId="10" fontId="12" fillId="0" borderId="110" xfId="2" applyNumberFormat="1" applyFont="1" applyBorder="1" applyAlignment="1">
      <alignment horizontal="center" vertical="center" wrapText="1"/>
    </xf>
    <xf numFmtId="0" fontId="12" fillId="0" borderId="10" xfId="0" applyFont="1" applyBorder="1" applyAlignment="1">
      <alignment horizontal="center" vertical="center" wrapText="1"/>
    </xf>
    <xf numFmtId="14" fontId="8" fillId="0" borderId="11" xfId="0" applyNumberFormat="1" applyFont="1" applyBorder="1" applyAlignment="1">
      <alignment horizontal="center" vertical="center" wrapText="1"/>
    </xf>
    <xf numFmtId="10" fontId="8" fillId="0" borderId="117" xfId="2" applyNumberFormat="1" applyFont="1" applyFill="1" applyBorder="1" applyAlignment="1">
      <alignment horizontal="center" vertical="center" wrapText="1"/>
    </xf>
    <xf numFmtId="0" fontId="8" fillId="0" borderId="120" xfId="0" applyFont="1" applyBorder="1" applyAlignment="1">
      <alignment horizontal="center" vertical="center" wrapText="1"/>
    </xf>
    <xf numFmtId="10" fontId="12" fillId="0" borderId="118" xfId="2" applyNumberFormat="1" applyFont="1" applyFill="1" applyBorder="1" applyAlignment="1">
      <alignment horizontal="center" vertical="center" wrapText="1"/>
    </xf>
    <xf numFmtId="0" fontId="8" fillId="0" borderId="121" xfId="0" applyFont="1" applyBorder="1" applyAlignment="1">
      <alignment horizontal="center" vertical="center" wrapText="1"/>
    </xf>
    <xf numFmtId="0" fontId="8" fillId="0" borderId="65" xfId="0" applyFont="1" applyBorder="1" applyAlignment="1">
      <alignment horizontal="left" vertical="center" wrapText="1"/>
    </xf>
    <xf numFmtId="0" fontId="12" fillId="0" borderId="122" xfId="0" applyFont="1" applyBorder="1" applyAlignment="1">
      <alignment horizontal="center" vertical="center" wrapText="1"/>
    </xf>
    <xf numFmtId="10" fontId="8" fillId="0" borderId="119" xfId="2"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95" xfId="0" applyFont="1" applyBorder="1" applyAlignment="1">
      <alignment vertical="center" wrapText="1"/>
    </xf>
    <xf numFmtId="14" fontId="8" fillId="5" borderId="116" xfId="0" applyNumberFormat="1" applyFont="1" applyFill="1" applyBorder="1" applyAlignment="1">
      <alignment horizontal="center" vertical="center" wrapText="1"/>
    </xf>
    <xf numFmtId="165" fontId="8" fillId="0" borderId="15" xfId="2" applyNumberFormat="1" applyFont="1" applyBorder="1" applyAlignment="1">
      <alignment horizontal="center" vertical="center" wrapText="1"/>
    </xf>
    <xf numFmtId="0" fontId="12" fillId="0" borderId="39" xfId="0" applyFont="1" applyBorder="1" applyAlignment="1">
      <alignment horizontal="center" vertical="center" wrapText="1"/>
    </xf>
    <xf numFmtId="0" fontId="8" fillId="0" borderId="123" xfId="0" applyFont="1" applyBorder="1" applyAlignment="1">
      <alignment horizontal="center" vertical="center" wrapText="1"/>
    </xf>
    <xf numFmtId="165" fontId="12" fillId="0" borderId="15" xfId="2"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116" xfId="0" applyFont="1" applyBorder="1" applyAlignment="1">
      <alignment horizontal="center" vertical="center" wrapText="1"/>
    </xf>
    <xf numFmtId="165" fontId="12" fillId="0" borderId="1" xfId="2" applyNumberFormat="1" applyFont="1" applyBorder="1" applyAlignment="1">
      <alignment horizontal="center" vertical="center" wrapText="1"/>
    </xf>
    <xf numFmtId="0" fontId="12" fillId="0" borderId="95" xfId="0" applyFont="1" applyBorder="1" applyAlignment="1">
      <alignment horizontal="left" vertical="center" wrapText="1"/>
    </xf>
    <xf numFmtId="0" fontId="8" fillId="0" borderId="54" xfId="0" applyFont="1" applyBorder="1" applyAlignment="1">
      <alignment horizontal="left" vertical="center" wrapText="1"/>
    </xf>
    <xf numFmtId="0" fontId="14" fillId="0" borderId="54" xfId="0" applyFont="1" applyBorder="1" applyAlignment="1">
      <alignment horizontal="left" vertical="center" wrapText="1"/>
    </xf>
    <xf numFmtId="0" fontId="12" fillId="0" borderId="95" xfId="0" applyFont="1" applyBorder="1" applyAlignment="1">
      <alignment vertical="center" wrapText="1"/>
    </xf>
    <xf numFmtId="10" fontId="9" fillId="28" borderId="8" xfId="0" applyNumberFormat="1" applyFont="1" applyFill="1" applyBorder="1" applyAlignment="1">
      <alignment horizontal="center" vertical="center" wrapText="1"/>
    </xf>
    <xf numFmtId="0" fontId="8" fillId="0" borderId="51" xfId="0" applyFont="1" applyBorder="1" applyAlignment="1">
      <alignment horizontal="center" vertical="center"/>
    </xf>
    <xf numFmtId="0" fontId="8" fillId="0" borderId="63" xfId="0" applyFont="1" applyBorder="1" applyAlignment="1">
      <alignment horizontal="center" vertical="center"/>
    </xf>
    <xf numFmtId="0" fontId="8" fillId="0" borderId="85" xfId="0" applyFont="1" applyBorder="1" applyAlignment="1">
      <alignment horizontal="center" vertical="center"/>
    </xf>
    <xf numFmtId="0" fontId="6" fillId="0" borderId="5" xfId="0" applyFont="1" applyBorder="1" applyAlignment="1">
      <alignment horizontal="right" wrapText="1"/>
    </xf>
    <xf numFmtId="0" fontId="8" fillId="0" borderId="52" xfId="0" applyFont="1" applyBorder="1" applyAlignment="1">
      <alignment horizontal="center" vertical="center"/>
    </xf>
    <xf numFmtId="0" fontId="8" fillId="0" borderId="14" xfId="0" applyFont="1" applyBorder="1" applyAlignment="1">
      <alignment horizontal="center" vertical="center" wrapText="1"/>
    </xf>
    <xf numFmtId="0" fontId="36" fillId="0" borderId="6" xfId="0" applyFont="1" applyBorder="1" applyAlignment="1">
      <alignment horizontal="center" vertical="center"/>
    </xf>
    <xf numFmtId="0" fontId="36" fillId="0" borderId="83" xfId="0" applyFont="1" applyBorder="1" applyAlignment="1">
      <alignment horizontal="center" vertical="center"/>
    </xf>
    <xf numFmtId="0" fontId="0" fillId="0" borderId="108" xfId="0" applyBorder="1" applyAlignment="1">
      <alignment horizontal="center" vertical="center"/>
    </xf>
    <xf numFmtId="0" fontId="0" fillId="0" borderId="107" xfId="0" applyBorder="1" applyAlignment="1">
      <alignment horizontal="center" vertical="center"/>
    </xf>
    <xf numFmtId="0" fontId="0" fillId="0" borderId="48" xfId="0" applyBorder="1" applyAlignment="1">
      <alignment horizontal="center" vertical="center"/>
    </xf>
    <xf numFmtId="0" fontId="0" fillId="0" borderId="44" xfId="0" applyBorder="1" applyAlignment="1">
      <alignment horizontal="center" vertical="center"/>
    </xf>
    <xf numFmtId="0" fontId="0" fillId="0" borderId="38" xfId="0" applyBorder="1" applyAlignment="1">
      <alignment horizontal="center" vertical="center"/>
    </xf>
    <xf numFmtId="0" fontId="12" fillId="0" borderId="132" xfId="0" applyFont="1" applyBorder="1" applyAlignment="1">
      <alignment horizontal="center" vertical="center"/>
    </xf>
    <xf numFmtId="0" fontId="12" fillId="0" borderId="124" xfId="0" applyFont="1" applyBorder="1" applyAlignment="1">
      <alignment horizontal="center" vertical="center"/>
    </xf>
    <xf numFmtId="0" fontId="12" fillId="0" borderId="127" xfId="0" applyFont="1" applyBorder="1" applyAlignment="1">
      <alignment horizontal="center" vertical="center"/>
    </xf>
    <xf numFmtId="0" fontId="12" fillId="0" borderId="135" xfId="0" applyFont="1" applyBorder="1" applyAlignment="1">
      <alignment horizontal="center" vertical="center"/>
    </xf>
    <xf numFmtId="0" fontId="8" fillId="0" borderId="124" xfId="0" applyFont="1" applyBorder="1" applyAlignment="1">
      <alignment horizontal="center" vertical="center"/>
    </xf>
    <xf numFmtId="0" fontId="8" fillId="0" borderId="135" xfId="0" applyFont="1" applyBorder="1" applyAlignment="1">
      <alignment horizontal="center" vertical="center"/>
    </xf>
    <xf numFmtId="0" fontId="8" fillId="0" borderId="127" xfId="0" applyFont="1" applyBorder="1" applyAlignment="1">
      <alignment horizontal="center" vertical="center"/>
    </xf>
    <xf numFmtId="0" fontId="8" fillId="0" borderId="129" xfId="0" applyFont="1" applyBorder="1" applyAlignment="1">
      <alignment horizontal="center" vertical="center"/>
    </xf>
    <xf numFmtId="0" fontId="8" fillId="0" borderId="51"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115" xfId="0" applyFont="1" applyBorder="1" applyAlignment="1">
      <alignment horizontal="center" vertical="center" wrapText="1"/>
    </xf>
    <xf numFmtId="0" fontId="8" fillId="0" borderId="115" xfId="0" applyFont="1" applyBorder="1" applyAlignment="1">
      <alignment horizontal="center" vertical="center"/>
    </xf>
    <xf numFmtId="0" fontId="8" fillId="0" borderId="67" xfId="0" applyFont="1" applyBorder="1" applyAlignment="1">
      <alignment horizontal="center" vertical="center"/>
    </xf>
    <xf numFmtId="0" fontId="12" fillId="0" borderId="115" xfId="0" applyFont="1" applyBorder="1" applyAlignment="1">
      <alignment horizontal="center" vertical="center"/>
    </xf>
    <xf numFmtId="0" fontId="6" fillId="0" borderId="4" xfId="0" applyFont="1"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2" fillId="4" borderId="38"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6" fillId="0" borderId="0" xfId="0" applyFont="1" applyAlignment="1">
      <alignment horizontal="justify" vertical="center" wrapText="1"/>
    </xf>
    <xf numFmtId="0" fontId="25" fillId="5" borderId="0" xfId="0" applyFont="1" applyFill="1" applyAlignment="1">
      <alignment horizontal="justify" vertical="center" wrapText="1"/>
    </xf>
    <xf numFmtId="0" fontId="27" fillId="22" borderId="8" xfId="0" applyFont="1" applyFill="1" applyBorder="1" applyAlignment="1">
      <alignment horizontal="center" vertical="center" wrapText="1"/>
    </xf>
    <xf numFmtId="0" fontId="27" fillId="22" borderId="8" xfId="0" applyFont="1" applyFill="1" applyBorder="1" applyAlignment="1">
      <alignment horizontal="center" vertical="center"/>
    </xf>
    <xf numFmtId="0" fontId="28" fillId="23" borderId="8" xfId="0" applyFont="1" applyFill="1" applyBorder="1" applyAlignment="1">
      <alignment horizontal="center" vertical="center"/>
    </xf>
    <xf numFmtId="0" fontId="25" fillId="5" borderId="8" xfId="0" applyFont="1" applyFill="1" applyBorder="1" applyAlignment="1">
      <alignment horizontal="justify" vertical="center" wrapText="1"/>
    </xf>
    <xf numFmtId="0" fontId="26" fillId="5" borderId="8" xfId="0" applyFont="1" applyFill="1" applyBorder="1" applyAlignment="1">
      <alignment horizontal="justify" vertical="center" wrapText="1"/>
    </xf>
    <xf numFmtId="0" fontId="4" fillId="3" borderId="39" xfId="0" applyFont="1" applyFill="1" applyBorder="1" applyAlignment="1">
      <alignment horizontal="center" vertical="center"/>
    </xf>
    <xf numFmtId="0" fontId="4" fillId="3" borderId="0" xfId="0" applyFont="1" applyFill="1" applyAlignment="1">
      <alignment horizontal="center" vertical="center"/>
    </xf>
    <xf numFmtId="0" fontId="4" fillId="3" borderId="40" xfId="0" applyFont="1" applyFill="1" applyBorder="1" applyAlignment="1">
      <alignment horizontal="center" vertical="center"/>
    </xf>
    <xf numFmtId="0" fontId="3" fillId="0" borderId="39" xfId="1" applyFont="1" applyBorder="1" applyAlignment="1">
      <alignment vertical="center" wrapText="1"/>
    </xf>
    <xf numFmtId="0" fontId="3" fillId="0" borderId="0" xfId="1" applyFont="1" applyBorder="1" applyAlignment="1">
      <alignment vertical="center" wrapText="1"/>
    </xf>
    <xf numFmtId="0" fontId="3" fillId="0" borderId="25" xfId="0" applyFont="1" applyBorder="1" applyAlignment="1">
      <alignment horizontal="center" vertical="center" wrapText="1"/>
    </xf>
    <xf numFmtId="0" fontId="3" fillId="0" borderId="41" xfId="1" applyFont="1" applyBorder="1" applyAlignment="1">
      <alignment vertical="center" wrapText="1"/>
    </xf>
    <xf numFmtId="0" fontId="3" fillId="0" borderId="33" xfId="1" applyFont="1" applyBorder="1" applyAlignment="1">
      <alignment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3" fillId="0" borderId="50" xfId="0" applyFont="1" applyBorder="1" applyAlignment="1">
      <alignment horizontal="center" vertical="center" wrapText="1"/>
    </xf>
    <xf numFmtId="0" fontId="6" fillId="3" borderId="27" xfId="0" applyFont="1" applyFill="1" applyBorder="1" applyAlignment="1">
      <alignment horizontal="center" wrapText="1"/>
    </xf>
    <xf numFmtId="0" fontId="6" fillId="3" borderId="29" xfId="0" applyFont="1" applyFill="1" applyBorder="1" applyAlignment="1">
      <alignment horizontal="center" wrapText="1"/>
    </xf>
    <xf numFmtId="0" fontId="3" fillId="0" borderId="8" xfId="0" applyFont="1" applyBorder="1" applyAlignment="1">
      <alignment horizontal="center" vertical="center" wrapText="1"/>
    </xf>
    <xf numFmtId="0" fontId="3" fillId="0" borderId="43" xfId="1" applyFont="1" applyBorder="1" applyAlignment="1">
      <alignment vertical="center" wrapText="1"/>
    </xf>
    <xf numFmtId="0" fontId="3" fillId="0" borderId="34" xfId="1" applyFont="1" applyBorder="1" applyAlignment="1">
      <alignment vertical="center" wrapText="1"/>
    </xf>
    <xf numFmtId="0" fontId="3" fillId="0" borderId="18" xfId="0" applyFont="1" applyBorder="1" applyAlignment="1">
      <alignment horizontal="center" vertical="center"/>
    </xf>
    <xf numFmtId="0" fontId="3" fillId="0" borderId="21" xfId="0" applyFont="1" applyBorder="1" applyAlignment="1">
      <alignment horizontal="center" vertical="center"/>
    </xf>
    <xf numFmtId="14" fontId="3" fillId="0" borderId="18" xfId="0" applyNumberFormat="1" applyFont="1" applyBorder="1" applyAlignment="1">
      <alignment horizontal="center" vertical="center"/>
    </xf>
    <xf numFmtId="14" fontId="3" fillId="0" borderId="21" xfId="0" applyNumberFormat="1" applyFont="1" applyBorder="1" applyAlignment="1">
      <alignment horizontal="center" vertical="center"/>
    </xf>
    <xf numFmtId="0" fontId="3" fillId="0" borderId="77" xfId="0" applyFont="1" applyBorder="1" applyAlignment="1">
      <alignment horizontal="left" vertical="center" wrapText="1"/>
    </xf>
    <xf numFmtId="0" fontId="3" fillId="0" borderId="76" xfId="0" applyFont="1" applyBorder="1" applyAlignment="1">
      <alignment horizontal="left" vertical="center" wrapText="1"/>
    </xf>
    <xf numFmtId="0" fontId="3" fillId="0" borderId="17" xfId="0" applyFont="1" applyBorder="1" applyAlignment="1">
      <alignment horizontal="left" vertical="center" wrapText="1"/>
    </xf>
    <xf numFmtId="0" fontId="3" fillId="0" borderId="53" xfId="0" applyFont="1" applyBorder="1" applyAlignment="1">
      <alignment horizontal="left" vertical="center" wrapText="1"/>
    </xf>
    <xf numFmtId="0" fontId="3" fillId="0" borderId="72" xfId="0" applyFont="1" applyBorder="1" applyAlignment="1">
      <alignment horizontal="left" vertical="center" wrapText="1"/>
    </xf>
    <xf numFmtId="0" fontId="3" fillId="0" borderId="20" xfId="0" applyFont="1" applyBorder="1" applyAlignment="1">
      <alignment horizontal="left" vertical="center" wrapText="1"/>
    </xf>
    <xf numFmtId="0" fontId="3" fillId="0" borderId="8" xfId="0" applyFont="1" applyBorder="1" applyAlignment="1">
      <alignment horizontal="justify" vertical="center" wrapText="1"/>
    </xf>
    <xf numFmtId="0" fontId="4" fillId="3" borderId="41"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8" xfId="0" applyFont="1" applyFill="1" applyBorder="1" applyAlignment="1">
      <alignment horizontal="center"/>
    </xf>
    <xf numFmtId="0" fontId="4" fillId="3" borderId="26" xfId="0" applyFont="1" applyFill="1" applyBorder="1" applyAlignment="1">
      <alignment horizontal="center"/>
    </xf>
    <xf numFmtId="0" fontId="4" fillId="3" borderId="24" xfId="0" applyFont="1" applyFill="1" applyBorder="1" applyAlignment="1">
      <alignment horizontal="center"/>
    </xf>
    <xf numFmtId="0" fontId="3" fillId="0" borderId="39" xfId="0" applyFont="1" applyBorder="1" applyAlignment="1">
      <alignment horizontal="left" vertical="center" wrapText="1"/>
    </xf>
    <xf numFmtId="0" fontId="3" fillId="0" borderId="0" xfId="0" applyFont="1" applyAlignment="1">
      <alignment horizontal="left" vertical="center"/>
    </xf>
    <xf numFmtId="0" fontId="3" fillId="0" borderId="40" xfId="0" applyFont="1" applyBorder="1" applyAlignment="1">
      <alignment horizontal="left" vertical="center"/>
    </xf>
    <xf numFmtId="0" fontId="3" fillId="0" borderId="39" xfId="0" applyFont="1" applyBorder="1" applyAlignment="1">
      <alignment horizontal="left" vertical="top" wrapText="1"/>
    </xf>
    <xf numFmtId="0" fontId="3" fillId="0" borderId="0" xfId="0" applyFont="1" applyAlignment="1">
      <alignment horizontal="left" vertical="top" wrapText="1"/>
    </xf>
    <xf numFmtId="0" fontId="3" fillId="0" borderId="40" xfId="0" applyFont="1" applyBorder="1" applyAlignment="1">
      <alignment horizontal="left" vertical="top" wrapText="1"/>
    </xf>
    <xf numFmtId="0" fontId="4" fillId="3" borderId="39" xfId="0" applyFont="1" applyFill="1" applyBorder="1" applyAlignment="1">
      <alignment horizontal="center"/>
    </xf>
    <xf numFmtId="0" fontId="4" fillId="3" borderId="0" xfId="0" applyFont="1" applyFill="1" applyAlignment="1">
      <alignment horizontal="center"/>
    </xf>
    <xf numFmtId="0" fontId="4" fillId="3" borderId="40" xfId="0" applyFont="1" applyFill="1" applyBorder="1" applyAlignment="1">
      <alignment horizontal="center"/>
    </xf>
    <xf numFmtId="0" fontId="10" fillId="19" borderId="47" xfId="0" applyFont="1" applyFill="1" applyBorder="1" applyAlignment="1">
      <alignment horizontal="center" vertical="center"/>
    </xf>
    <xf numFmtId="0" fontId="10" fillId="19" borderId="73" xfId="0" applyFont="1" applyFill="1" applyBorder="1" applyAlignment="1">
      <alignment horizontal="center" vertical="center"/>
    </xf>
    <xf numFmtId="0" fontId="10" fillId="19" borderId="13" xfId="0" applyFont="1" applyFill="1" applyBorder="1" applyAlignment="1">
      <alignment horizontal="center" vertical="center"/>
    </xf>
    <xf numFmtId="0" fontId="10" fillId="10" borderId="47"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10" borderId="47"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center" vertical="center" wrapText="1"/>
      <protection locked="0"/>
    </xf>
    <xf numFmtId="0" fontId="10" fillId="9" borderId="47" xfId="0" applyFont="1" applyFill="1" applyBorder="1" applyAlignment="1">
      <alignment horizontal="center" vertical="center" wrapText="1"/>
    </xf>
    <xf numFmtId="0" fontId="10" fillId="9" borderId="73"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20" borderId="47"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9" borderId="8" xfId="0" applyFont="1" applyFill="1" applyBorder="1" applyAlignment="1">
      <alignment horizontal="center" vertical="center" wrapText="1"/>
    </xf>
    <xf numFmtId="49" fontId="10" fillId="9" borderId="8" xfId="0" applyNumberFormat="1" applyFont="1" applyFill="1" applyBorder="1" applyAlignment="1">
      <alignment horizontal="center" vertical="center" wrapText="1"/>
    </xf>
    <xf numFmtId="9" fontId="10" fillId="9" borderId="8" xfId="0" applyNumberFormat="1"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1" xfId="0" applyFont="1" applyBorder="1" applyAlignment="1">
      <alignment horizontal="center" vertical="center" wrapText="1"/>
    </xf>
    <xf numFmtId="0" fontId="9" fillId="0" borderId="4" xfId="0" applyFont="1" applyBorder="1" applyAlignment="1">
      <alignment horizontal="center" vertical="center" wrapText="1"/>
    </xf>
    <xf numFmtId="0" fontId="9" fillId="3" borderId="38"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12" fillId="5" borderId="88" xfId="0" applyFont="1" applyFill="1" applyBorder="1" applyAlignment="1">
      <alignment horizontal="center" vertical="center" wrapText="1"/>
    </xf>
    <xf numFmtId="0" fontId="12" fillId="5" borderId="89" xfId="0" applyFont="1" applyFill="1" applyBorder="1" applyAlignment="1">
      <alignment horizontal="center" vertical="center" wrapText="1"/>
    </xf>
    <xf numFmtId="0" fontId="12" fillId="5" borderId="90"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36" xfId="0" applyFont="1" applyBorder="1" applyAlignment="1">
      <alignment horizontal="center" vertical="center" wrapText="1"/>
    </xf>
    <xf numFmtId="0" fontId="9" fillId="3" borderId="24" xfId="0" applyFont="1" applyFill="1" applyBorder="1" applyAlignment="1">
      <alignment horizontal="center" vertical="center" wrapText="1"/>
    </xf>
    <xf numFmtId="0" fontId="8" fillId="0" borderId="50" xfId="0" applyFont="1" applyBorder="1" applyAlignment="1">
      <alignment horizontal="center" vertical="center" wrapText="1"/>
    </xf>
    <xf numFmtId="0" fontId="8" fillId="0" borderId="57" xfId="0" applyFont="1" applyBorder="1" applyAlignment="1">
      <alignment horizontal="center" vertical="center" wrapText="1"/>
    </xf>
    <xf numFmtId="0" fontId="12" fillId="0" borderId="3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6" xfId="0" applyFont="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0" borderId="0" xfId="0" applyFont="1" applyAlignment="1">
      <alignment horizontal="center" vertical="center" wrapText="1"/>
    </xf>
    <xf numFmtId="0" fontId="9" fillId="7" borderId="8" xfId="0" applyFont="1" applyFill="1" applyBorder="1" applyAlignment="1">
      <alignment horizontal="center" vertical="center"/>
    </xf>
    <xf numFmtId="22" fontId="8" fillId="5" borderId="8" xfId="0" applyNumberFormat="1" applyFont="1" applyFill="1" applyBorder="1" applyAlignment="1">
      <alignment horizontal="center" vertical="center"/>
    </xf>
    <xf numFmtId="0" fontId="9" fillId="7"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1" xfId="0" applyFont="1" applyBorder="1" applyAlignment="1">
      <alignment horizontal="center" vertical="center" wrapText="1"/>
    </xf>
    <xf numFmtId="0" fontId="24" fillId="0" borderId="4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62"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6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4" xfId="0" applyFont="1" applyBorder="1" applyAlignment="1">
      <alignment horizontal="center" vertical="center" wrapText="1"/>
    </xf>
    <xf numFmtId="0" fontId="9" fillId="3" borderId="5" xfId="0"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8"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8"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6" xfId="0" applyFont="1" applyBorder="1" applyAlignment="1">
      <alignment horizontal="center" vertical="center" wrapText="1"/>
    </xf>
    <xf numFmtId="10" fontId="6" fillId="3" borderId="27" xfId="0" applyNumberFormat="1" applyFont="1" applyFill="1" applyBorder="1" applyAlignment="1">
      <alignment horizontal="center" wrapText="1"/>
    </xf>
    <xf numFmtId="0" fontId="14" fillId="0" borderId="51" xfId="0" applyFont="1" applyFill="1" applyBorder="1" applyAlignment="1">
      <alignment horizontal="center" vertical="center"/>
    </xf>
    <xf numFmtId="0" fontId="12" fillId="0" borderId="52"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67"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71"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82"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8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124" xfId="0" applyFont="1" applyFill="1" applyBorder="1" applyAlignment="1">
      <alignment horizontal="center" vertical="center"/>
    </xf>
    <xf numFmtId="0" fontId="8" fillId="0" borderId="115" xfId="0" applyFont="1" applyFill="1" applyBorder="1" applyAlignment="1">
      <alignment horizontal="center" vertical="center" wrapText="1"/>
    </xf>
  </cellXfs>
  <cellStyles count="4">
    <cellStyle name="Hipervínculo" xfId="1" builtinId="8"/>
    <cellStyle name="Hyperlink" xfId="3" xr:uid="{00000000-0005-0000-0000-000001000000}"/>
    <cellStyle name="Normal" xfId="0" builtinId="0"/>
    <cellStyle name="Porcentaje" xfId="2" builtinId="5"/>
  </cellStyles>
  <dxfs count="0"/>
  <tableStyles count="0" defaultTableStyle="TableStyleMedium2" defaultPivotStyle="PivotStyleLight16"/>
  <colors>
    <mruColors>
      <color rgb="FFF369AB"/>
      <color rgb="FFC21065"/>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900" b="1"/>
              <a:t>Porcentaje (%) de avance del PTEI</a:t>
            </a:r>
          </a:p>
          <a:p>
            <a:pPr>
              <a:defRPr sz="900" b="1"/>
            </a:pPr>
            <a:r>
              <a:rPr lang="es-CO" sz="900" b="1"/>
              <a:t>2do Cuatrimestre de 2024</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5"/>
          <c:order val="5"/>
          <c:spPr>
            <a:solidFill>
              <a:srgbClr val="C21065"/>
            </a:solidFill>
            <a:ln>
              <a:noFill/>
            </a:ln>
            <a:effectLst/>
            <a:sp3d/>
          </c:spPr>
          <c:invertIfNegative val="0"/>
          <c:dPt>
            <c:idx val="3"/>
            <c:invertIfNegative val="0"/>
            <c:bubble3D val="0"/>
            <c:spPr>
              <a:solidFill>
                <a:srgbClr val="F369AB"/>
              </a:solidFill>
              <a:ln>
                <a:noFill/>
              </a:ln>
              <a:effectLst/>
              <a:sp3d/>
            </c:spPr>
            <c:extLst>
              <c:ext xmlns:c16="http://schemas.microsoft.com/office/drawing/2014/chart" uri="{C3380CC4-5D6E-409C-BE32-E72D297353CC}">
                <c16:uniqueId val="{00000000-9595-4027-9A55-1441B4A686ED}"/>
              </c:ext>
            </c:extLst>
          </c:dPt>
          <c:dPt>
            <c:idx val="8"/>
            <c:invertIfNegative val="0"/>
            <c:bubble3D val="0"/>
            <c:spPr>
              <a:solidFill>
                <a:srgbClr val="F369AB"/>
              </a:solidFill>
              <a:ln>
                <a:noFill/>
              </a:ln>
              <a:effectLst/>
              <a:sp3d/>
            </c:spPr>
            <c:extLst>
              <c:ext xmlns:c16="http://schemas.microsoft.com/office/drawing/2014/chart" uri="{C3380CC4-5D6E-409C-BE32-E72D297353CC}">
                <c16:uniqueId val="{00000001-9595-4027-9A55-1441B4A686ED}"/>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OCI 31-08-24'!$C$8:$C$16</c:f>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f>'Informe OCI 31-08-24'!$I$8:$I$16</c:f>
              <c:numCache>
                <c:formatCode>0.00%</c:formatCode>
                <c:ptCount val="9"/>
                <c:pt idx="0">
                  <c:v>0.13447376995764093</c:v>
                </c:pt>
                <c:pt idx="1">
                  <c:v>0.13991295442908347</c:v>
                </c:pt>
                <c:pt idx="2">
                  <c:v>5.9139784946236562E-2</c:v>
                </c:pt>
                <c:pt idx="3">
                  <c:v>5.3763440860215058E-3</c:v>
                </c:pt>
                <c:pt idx="4">
                  <c:v>5.1075268817204297E-2</c:v>
                </c:pt>
                <c:pt idx="5">
                  <c:v>3.7634408602150539E-2</c:v>
                </c:pt>
                <c:pt idx="6">
                  <c:v>4.8387096774193554E-2</c:v>
                </c:pt>
                <c:pt idx="7">
                  <c:v>5.9139784946236562E-2</c:v>
                </c:pt>
                <c:pt idx="8">
                  <c:v>2.150537634408602E-2</c:v>
                </c:pt>
              </c:numCache>
            </c:numRef>
          </c:val>
          <c:extLst>
            <c:ext xmlns:c16="http://schemas.microsoft.com/office/drawing/2014/chart" uri="{C3380CC4-5D6E-409C-BE32-E72D297353CC}">
              <c16:uniqueId val="{00000005-8BB7-4920-B497-2EE9AB217C7D}"/>
            </c:ext>
          </c:extLst>
        </c:ser>
        <c:dLbls>
          <c:showLegendKey val="0"/>
          <c:showVal val="0"/>
          <c:showCatName val="0"/>
          <c:showSerName val="0"/>
          <c:showPercent val="0"/>
          <c:showBubbleSize val="0"/>
        </c:dLbls>
        <c:gapWidth val="150"/>
        <c:shape val="box"/>
        <c:axId val="1083004480"/>
        <c:axId val="1083004960"/>
        <c:axId val="0"/>
        <c:extLst>
          <c:ext xmlns:c15="http://schemas.microsoft.com/office/drawing/2012/chart" uri="{02D57815-91ED-43cb-92C2-25804820EDAC}">
            <c15:filteredBarSeries>
              <c15:ser>
                <c:idx val="0"/>
                <c:order val="0"/>
                <c:spPr>
                  <a:solidFill>
                    <a:schemeClr val="accent1"/>
                  </a:solidFill>
                  <a:ln>
                    <a:noFill/>
                  </a:ln>
                  <a:effectLst/>
                  <a:sp3d/>
                </c:spPr>
                <c:invertIfNegative val="0"/>
                <c:cat>
                  <c:strRef>
                    <c:extLst>
                      <c:ext uri="{02D57815-91ED-43cb-92C2-25804820EDAC}">
                        <c15:formulaRef>
                          <c15:sqref>'Informe OCI 31-08-24'!$C$8:$C$16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c:ext uri="{02D57815-91ED-43cb-92C2-25804820EDAC}">
                        <c15:formulaRef>
                          <c15:sqref>'Informe OCI 31-08-24'!$D$8:$D$16</c15:sqref>
                        </c15:formulaRef>
                      </c:ext>
                    </c:extLst>
                    <c:numCache>
                      <c:formatCode>General</c:formatCode>
                      <c:ptCount val="9"/>
                    </c:numCache>
                  </c:numRef>
                </c:val>
                <c:extLst>
                  <c:ext xmlns:c16="http://schemas.microsoft.com/office/drawing/2014/chart" uri="{C3380CC4-5D6E-409C-BE32-E72D297353CC}">
                    <c16:uniqueId val="{00000000-8BB7-4920-B497-2EE9AB217C7D}"/>
                  </c:ext>
                </c:extLst>
              </c15:ser>
            </c15:filteredBarSeries>
            <c15:filteredBarSeries>
              <c15:ser>
                <c:idx val="1"/>
                <c:order val="1"/>
                <c:spPr>
                  <a:solidFill>
                    <a:schemeClr val="accent2"/>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31-08-24'!$C$8:$C$16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31-08-24'!$E$8:$E$16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1-8BB7-4920-B497-2EE9AB217C7D}"/>
                  </c:ext>
                </c:extLst>
              </c15:ser>
            </c15:filteredBarSeries>
            <c15:filteredBarSeries>
              <c15:ser>
                <c:idx val="2"/>
                <c:order val="2"/>
                <c:spPr>
                  <a:solidFill>
                    <a:schemeClr val="accent3"/>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31-08-24'!$C$8:$C$16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31-08-24'!$F$8:$F$16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2-8BB7-4920-B497-2EE9AB217C7D}"/>
                  </c:ext>
                </c:extLst>
              </c15:ser>
            </c15:filteredBarSeries>
            <c15:filteredBarSeries>
              <c15:ser>
                <c:idx val="3"/>
                <c:order val="3"/>
                <c:spPr>
                  <a:solidFill>
                    <a:schemeClr val="accent4"/>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31-08-24'!$C$8:$C$16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31-08-24'!$G$8:$G$16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3-8BB7-4920-B497-2EE9AB217C7D}"/>
                  </c:ext>
                </c:extLst>
              </c15:ser>
            </c15:filteredBarSeries>
            <c15:filteredBarSeries>
              <c15:ser>
                <c:idx val="4"/>
                <c:order val="4"/>
                <c:spPr>
                  <a:solidFill>
                    <a:schemeClr val="accent5"/>
                  </a:solidFill>
                  <a:ln>
                    <a:noFill/>
                  </a:ln>
                  <a:effectLst/>
                  <a:sp3d/>
                </c:spPr>
                <c:invertIfNegative val="0"/>
                <c:cat>
                  <c:strRef>
                    <c:extLst xmlns:c15="http://schemas.microsoft.com/office/drawing/2012/chart">
                      <c:ext xmlns:c15="http://schemas.microsoft.com/office/drawing/2012/chart" uri="{02D57815-91ED-43cb-92C2-25804820EDAC}">
                        <c15:formulaRef>
                          <c15:sqref>'Informe OCI 31-08-24'!$C$8:$C$16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 OCI 31-08-24'!$H$8:$H$16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4-8BB7-4920-B497-2EE9AB217C7D}"/>
                  </c:ext>
                </c:extLst>
              </c15:ser>
            </c15:filteredBarSeries>
          </c:ext>
        </c:extLst>
      </c:bar3DChart>
      <c:catAx>
        <c:axId val="1083004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83004960"/>
        <c:crosses val="autoZero"/>
        <c:auto val="1"/>
        <c:lblAlgn val="ctr"/>
        <c:lblOffset val="100"/>
        <c:noMultiLvlLbl val="0"/>
      </c:catAx>
      <c:valAx>
        <c:axId val="1083004960"/>
        <c:scaling>
          <c:orientation val="minMax"/>
        </c:scaling>
        <c:delete val="1"/>
        <c:axPos val="l"/>
        <c:numFmt formatCode="0.00%" sourceLinked="1"/>
        <c:majorTickMark val="none"/>
        <c:minorTickMark val="none"/>
        <c:tickLblPos val="nextTo"/>
        <c:crossAx val="10830044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1.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8.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301625</xdr:colOff>
      <xdr:row>0</xdr:row>
      <xdr:rowOff>31751</xdr:rowOff>
    </xdr:from>
    <xdr:to>
      <xdr:col>1</xdr:col>
      <xdr:colOff>1420091</xdr:colOff>
      <xdr:row>0</xdr:row>
      <xdr:rowOff>1291167</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7875" y="31751"/>
          <a:ext cx="1118466" cy="1259416"/>
        </a:xfrm>
        <a:prstGeom prst="rect">
          <a:avLst/>
        </a:prstGeom>
      </xdr:spPr>
    </xdr:pic>
    <xdr:clientData/>
  </xdr:twoCellAnchor>
  <xdr:twoCellAnchor>
    <xdr:from>
      <xdr:col>11</xdr:col>
      <xdr:colOff>95249</xdr:colOff>
      <xdr:row>0</xdr:row>
      <xdr:rowOff>1083551</xdr:rowOff>
    </xdr:from>
    <xdr:to>
      <xdr:col>11</xdr:col>
      <xdr:colOff>790574</xdr:colOff>
      <xdr:row>0</xdr:row>
      <xdr:rowOff>1378826</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46ED7560-7F81-AE71-1FA7-820EADDB8DF2}"/>
            </a:ext>
            <a:ext uri="{147F2762-F138-4A5C-976F-8EAC2B608ADB}">
              <a16:predDERef xmlns:a16="http://schemas.microsoft.com/office/drawing/2014/main" pred="{7A7F7F4D-E50D-480C-A3BE-9BA52A7770A1}"/>
            </a:ext>
          </a:extLst>
        </xdr:cNvPr>
        <xdr:cNvSpPr/>
      </xdr:nvSpPr>
      <xdr:spPr>
        <a:xfrm>
          <a:off x="19725508" y="1083551"/>
          <a:ext cx="695325" cy="2952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150812</xdr:colOff>
      <xdr:row>0</xdr:row>
      <xdr:rowOff>119063</xdr:rowOff>
    </xdr:from>
    <xdr:to>
      <xdr:col>1</xdr:col>
      <xdr:colOff>1269278</xdr:colOff>
      <xdr:row>0</xdr:row>
      <xdr:rowOff>1378479</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031" y="119063"/>
          <a:ext cx="1118466" cy="1259416"/>
        </a:xfrm>
        <a:prstGeom prst="rect">
          <a:avLst/>
        </a:prstGeom>
      </xdr:spPr>
    </xdr:pic>
    <xdr:clientData/>
  </xdr:twoCellAnchor>
  <xdr:twoCellAnchor>
    <xdr:from>
      <xdr:col>11</xdr:col>
      <xdr:colOff>79375</xdr:colOff>
      <xdr:row>0</xdr:row>
      <xdr:rowOff>705402</xdr:rowOff>
    </xdr:from>
    <xdr:to>
      <xdr:col>11</xdr:col>
      <xdr:colOff>841375</xdr:colOff>
      <xdr:row>0</xdr:row>
      <xdr:rowOff>1118152</xdr:rowOff>
    </xdr:to>
    <xdr:sp macro="" textlink="">
      <xdr:nvSpPr>
        <xdr:cNvPr id="2" name="Rectángulo redondeado 1">
          <a:hlinkClick xmlns:r="http://schemas.openxmlformats.org/officeDocument/2006/relationships" r:id="rId2"/>
          <a:extLst>
            <a:ext uri="{FF2B5EF4-FFF2-40B4-BE49-F238E27FC236}">
              <a16:creationId xmlns:a16="http://schemas.microsoft.com/office/drawing/2014/main" id="{5710447E-2094-B520-92FB-ABA28122A7FB}"/>
            </a:ext>
            <a:ext uri="{147F2762-F138-4A5C-976F-8EAC2B608ADB}">
              <a16:predDERef xmlns:a16="http://schemas.microsoft.com/office/drawing/2014/main" pred="{7A7F7F4D-E50D-480C-A3BE-9BA52A7770A1}"/>
            </a:ext>
          </a:extLst>
        </xdr:cNvPr>
        <xdr:cNvSpPr/>
      </xdr:nvSpPr>
      <xdr:spPr>
        <a:xfrm>
          <a:off x="22563897" y="705402"/>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476250</xdr:colOff>
      <xdr:row>0</xdr:row>
      <xdr:rowOff>174627</xdr:rowOff>
    </xdr:from>
    <xdr:to>
      <xdr:col>1</xdr:col>
      <xdr:colOff>1539875</xdr:colOff>
      <xdr:row>0</xdr:row>
      <xdr:rowOff>1453813</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11</xdr:col>
      <xdr:colOff>122169</xdr:colOff>
      <xdr:row>0</xdr:row>
      <xdr:rowOff>1002194</xdr:rowOff>
    </xdr:from>
    <xdr:to>
      <xdr:col>11</xdr:col>
      <xdr:colOff>1138169</xdr:colOff>
      <xdr:row>0</xdr:row>
      <xdr:rowOff>1526069</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53AEB04F-F33D-785C-9DCC-452E5B139AD0}"/>
            </a:ext>
            <a:ext uri="{147F2762-F138-4A5C-976F-8EAC2B608ADB}">
              <a16:predDERef xmlns:a16="http://schemas.microsoft.com/office/drawing/2014/main" pred="{7A7F7F4D-E50D-480C-A3BE-9BA52A7770A1}"/>
            </a:ext>
          </a:extLst>
        </xdr:cNvPr>
        <xdr:cNvSpPr/>
      </xdr:nvSpPr>
      <xdr:spPr>
        <a:xfrm>
          <a:off x="21546517" y="100219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09700" cy="1607820"/>
    <xdr:pic>
      <xdr:nvPicPr>
        <xdr:cNvPr id="2" name="Imagen 1">
          <a:extLst>
            <a:ext uri="{FF2B5EF4-FFF2-40B4-BE49-F238E27FC236}">
              <a16:creationId xmlns:a16="http://schemas.microsoft.com/office/drawing/2014/main" id="{CE0A47AC-2D5C-4293-A6D9-D84E205A2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97" t="3812" r="43393" b="85611"/>
        <a:stretch>
          <a:fillRect/>
        </a:stretch>
      </xdr:blipFill>
      <xdr:spPr bwMode="auto">
        <a:xfrm>
          <a:off x="0" y="0"/>
          <a:ext cx="1409700" cy="160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523875</xdr:colOff>
      <xdr:row>6</xdr:row>
      <xdr:rowOff>109537</xdr:rowOff>
    </xdr:from>
    <xdr:to>
      <xdr:col>15</xdr:col>
      <xdr:colOff>523875</xdr:colOff>
      <xdr:row>15</xdr:row>
      <xdr:rowOff>147637</xdr:rowOff>
    </xdr:to>
    <xdr:graphicFrame macro="">
      <xdr:nvGraphicFramePr>
        <xdr:cNvPr id="4" name="Gráfico 3">
          <a:extLst>
            <a:ext uri="{FF2B5EF4-FFF2-40B4-BE49-F238E27FC236}">
              <a16:creationId xmlns:a16="http://schemas.microsoft.com/office/drawing/2014/main" id="{80A86E06-C961-06FF-79FF-E967EFBE86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1367631</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9</xdr:col>
      <xdr:colOff>627342</xdr:colOff>
      <xdr:row>0</xdr:row>
      <xdr:rowOff>622299</xdr:rowOff>
    </xdr:from>
    <xdr:to>
      <xdr:col>10</xdr:col>
      <xdr:colOff>243415</xdr:colOff>
      <xdr:row>0</xdr:row>
      <xdr:rowOff>1099110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3E656C87-D33B-7A23-35A8-0A03BE5E079D}"/>
            </a:ext>
            <a:ext uri="{147F2762-F138-4A5C-976F-8EAC2B608ADB}">
              <a16:predDERef xmlns:a16="http://schemas.microsoft.com/office/drawing/2014/main" pred="{7A7F7F4D-E50D-480C-A3BE-9BA52A7770A1}"/>
            </a:ext>
          </a:extLst>
        </xdr:cNvPr>
        <xdr:cNvSpPr/>
      </xdr:nvSpPr>
      <xdr:spPr>
        <a:xfrm>
          <a:off x="12353675" y="622299"/>
          <a:ext cx="833157" cy="476811"/>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200" b="1"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466725</xdr:colOff>
      <xdr:row>0</xdr:row>
      <xdr:rowOff>190500</xdr:rowOff>
    </xdr:from>
    <xdr:to>
      <xdr:col>1</xdr:col>
      <xdr:colOff>1416891</xdr:colOff>
      <xdr:row>0</xdr:row>
      <xdr:rowOff>1181100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5" y="190500"/>
          <a:ext cx="950166"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365124</xdr:colOff>
      <xdr:row>0</xdr:row>
      <xdr:rowOff>63500</xdr:rowOff>
    </xdr:from>
    <xdr:to>
      <xdr:col>1</xdr:col>
      <xdr:colOff>1666875</xdr:colOff>
      <xdr:row>0</xdr:row>
      <xdr:rowOff>1659382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7124" y="63500"/>
          <a:ext cx="1301751" cy="1595882"/>
        </a:xfrm>
        <a:prstGeom prst="rect">
          <a:avLst/>
        </a:prstGeom>
      </xdr:spPr>
    </xdr:pic>
    <xdr:clientData/>
  </xdr:twoCellAnchor>
  <xdr:twoCellAnchor>
    <xdr:from>
      <xdr:col>11</xdr:col>
      <xdr:colOff>156633</xdr:colOff>
      <xdr:row>0</xdr:row>
      <xdr:rowOff>635000</xdr:rowOff>
    </xdr:from>
    <xdr:to>
      <xdr:col>13</xdr:col>
      <xdr:colOff>179916</xdr:colOff>
      <xdr:row>0</xdr:row>
      <xdr:rowOff>1099608</xdr:rowOff>
    </xdr:to>
    <xdr:sp macro="" textlink="">
      <xdr:nvSpPr>
        <xdr:cNvPr id="6" name="Rectángulo redondeado 5">
          <a:hlinkClick xmlns:r="http://schemas.openxmlformats.org/officeDocument/2006/relationships" r:id="rId3"/>
          <a:extLst>
            <a:ext uri="{FF2B5EF4-FFF2-40B4-BE49-F238E27FC236}">
              <a16:creationId xmlns:a16="http://schemas.microsoft.com/office/drawing/2014/main" id="{03EFC4DB-0367-9541-940D-A4DBB1B55557}"/>
            </a:ext>
            <a:ext uri="{147F2762-F138-4A5C-976F-8EAC2B608ADB}">
              <a16:predDERef xmlns:a16="http://schemas.microsoft.com/office/drawing/2014/main" pred="{8F243811-F731-4614-B086-24CAFBEB1DEB}"/>
            </a:ext>
          </a:extLst>
        </xdr:cNvPr>
        <xdr:cNvSpPr/>
      </xdr:nvSpPr>
      <xdr:spPr>
        <a:xfrm>
          <a:off x="17428633" y="635000"/>
          <a:ext cx="1123950" cy="464608"/>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277813</xdr:colOff>
      <xdr:row>0</xdr:row>
      <xdr:rowOff>186531</xdr:rowOff>
    </xdr:from>
    <xdr:to>
      <xdr:col>1</xdr:col>
      <xdr:colOff>1476375</xdr:colOff>
      <xdr:row>0</xdr:row>
      <xdr:rowOff>1543681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1" y="186531"/>
          <a:ext cx="1198562" cy="1357150"/>
        </a:xfrm>
        <a:prstGeom prst="rect">
          <a:avLst/>
        </a:prstGeom>
      </xdr:spPr>
    </xdr:pic>
    <xdr:clientData/>
  </xdr:twoCellAnchor>
  <xdr:twoCellAnchor>
    <xdr:from>
      <xdr:col>11</xdr:col>
      <xdr:colOff>201082</xdr:colOff>
      <xdr:row>0</xdr:row>
      <xdr:rowOff>987425</xdr:rowOff>
    </xdr:from>
    <xdr:to>
      <xdr:col>13</xdr:col>
      <xdr:colOff>264582</xdr:colOff>
      <xdr:row>0</xdr:row>
      <xdr:rowOff>1463675</xdr:rowOff>
    </xdr:to>
    <xdr:sp macro="" textlink="">
      <xdr:nvSpPr>
        <xdr:cNvPr id="4" name="Rectángulo redondeado 3">
          <a:hlinkClick xmlns:r="http://schemas.openxmlformats.org/officeDocument/2006/relationships" r:id="rId2"/>
          <a:extLst>
            <a:ext uri="{FF2B5EF4-FFF2-40B4-BE49-F238E27FC236}">
              <a16:creationId xmlns:a16="http://schemas.microsoft.com/office/drawing/2014/main" id="{FD34D7D6-6900-D3A1-9D80-875012FB3AEB}"/>
            </a:ext>
            <a:ext uri="{147F2762-F138-4A5C-976F-8EAC2B608ADB}">
              <a16:predDERef xmlns:a16="http://schemas.microsoft.com/office/drawing/2014/main" pred="{39779545-7444-420E-9731-37DCA53901F3}"/>
            </a:ext>
          </a:extLst>
        </xdr:cNvPr>
        <xdr:cNvSpPr/>
      </xdr:nvSpPr>
      <xdr:spPr>
        <a:xfrm>
          <a:off x="16922749" y="987425"/>
          <a:ext cx="952500" cy="476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338667</xdr:colOff>
      <xdr:row>0</xdr:row>
      <xdr:rowOff>582083</xdr:rowOff>
    </xdr:from>
    <xdr:to>
      <xdr:col>12</xdr:col>
      <xdr:colOff>550334</xdr:colOff>
      <xdr:row>0</xdr:row>
      <xdr:rowOff>1058333</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500-000003000000}"/>
            </a:ext>
            <a:ext uri="{147F2762-F138-4A5C-976F-8EAC2B608ADB}">
              <a16:predDERef xmlns:a16="http://schemas.microsoft.com/office/drawing/2014/main" pred="{8688BB8B-9738-470E-AEB8-45F087025AD4}"/>
            </a:ext>
          </a:extLst>
        </xdr:cNvPr>
        <xdr:cNvSpPr/>
      </xdr:nvSpPr>
      <xdr:spPr>
        <a:xfrm>
          <a:off x="10720917" y="582083"/>
          <a:ext cx="1111250" cy="476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1415857</xdr:colOff>
      <xdr:row>0</xdr:row>
      <xdr:rowOff>1291167</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6792" y="31751"/>
          <a:ext cx="1118466" cy="12594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301625</xdr:colOff>
      <xdr:row>0</xdr:row>
      <xdr:rowOff>0</xdr:rowOff>
    </xdr:from>
    <xdr:to>
      <xdr:col>1</xdr:col>
      <xdr:colOff>1202531</xdr:colOff>
      <xdr:row>1</xdr:row>
      <xdr:rowOff>1014439</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063" y="0"/>
          <a:ext cx="900906" cy="1014439"/>
        </a:xfrm>
        <a:prstGeom prst="rect">
          <a:avLst/>
        </a:prstGeom>
      </xdr:spPr>
    </xdr:pic>
    <xdr:clientData/>
  </xdr:twoCellAnchor>
  <xdr:twoCellAnchor>
    <xdr:from>
      <xdr:col>11</xdr:col>
      <xdr:colOff>52456</xdr:colOff>
      <xdr:row>0</xdr:row>
      <xdr:rowOff>465668</xdr:rowOff>
    </xdr:from>
    <xdr:to>
      <xdr:col>13</xdr:col>
      <xdr:colOff>370417</xdr:colOff>
      <xdr:row>0</xdr:row>
      <xdr:rowOff>906946</xdr:rowOff>
    </xdr:to>
    <xdr:sp macro="" textlink="">
      <xdr:nvSpPr>
        <xdr:cNvPr id="2" name="Rectángulo redondeado 1">
          <a:hlinkClick xmlns:r="http://schemas.openxmlformats.org/officeDocument/2006/relationships" r:id="rId2"/>
          <a:extLst>
            <a:ext uri="{FF2B5EF4-FFF2-40B4-BE49-F238E27FC236}">
              <a16:creationId xmlns:a16="http://schemas.microsoft.com/office/drawing/2014/main" id="{95844863-0C20-B4EE-5E6A-F3AE96AAFE19}"/>
            </a:ext>
            <a:ext uri="{147F2762-F138-4A5C-976F-8EAC2B608ADB}">
              <a16:predDERef xmlns:a16="http://schemas.microsoft.com/office/drawing/2014/main" pred="{DB23D2B2-9853-4368-8071-1DC3497868E1}"/>
            </a:ext>
          </a:extLst>
        </xdr:cNvPr>
        <xdr:cNvSpPr/>
      </xdr:nvSpPr>
      <xdr:spPr>
        <a:xfrm>
          <a:off x="16160289" y="465668"/>
          <a:ext cx="1016461" cy="441278"/>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282575</xdr:colOff>
      <xdr:row>0</xdr:row>
      <xdr:rowOff>79376</xdr:rowOff>
    </xdr:from>
    <xdr:to>
      <xdr:col>1</xdr:col>
      <xdr:colOff>1401041</xdr:colOff>
      <xdr:row>0</xdr:row>
      <xdr:rowOff>1334029</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825" y="79376"/>
          <a:ext cx="1118466" cy="1254653"/>
        </a:xfrm>
        <a:prstGeom prst="rect">
          <a:avLst/>
        </a:prstGeom>
      </xdr:spPr>
    </xdr:pic>
    <xdr:clientData/>
  </xdr:twoCellAnchor>
  <xdr:twoCellAnchor>
    <xdr:from>
      <xdr:col>11</xdr:col>
      <xdr:colOff>65509</xdr:colOff>
      <xdr:row>0</xdr:row>
      <xdr:rowOff>1051497</xdr:rowOff>
    </xdr:from>
    <xdr:to>
      <xdr:col>11</xdr:col>
      <xdr:colOff>817984</xdr:colOff>
      <xdr:row>0</xdr:row>
      <xdr:rowOff>1337247</xdr:rowOff>
    </xdr:to>
    <xdr:sp macro="" textlink="">
      <xdr:nvSpPr>
        <xdr:cNvPr id="2" name="Rectángulo redondeado 1">
          <a:hlinkClick xmlns:r="http://schemas.openxmlformats.org/officeDocument/2006/relationships" r:id="rId2"/>
          <a:extLst>
            <a:ext uri="{FF2B5EF4-FFF2-40B4-BE49-F238E27FC236}">
              <a16:creationId xmlns:a16="http://schemas.microsoft.com/office/drawing/2014/main" id="{D484BF5F-82EC-5238-330A-1F15CBACDCA9}"/>
            </a:ext>
            <a:ext uri="{147F2762-F138-4A5C-976F-8EAC2B608ADB}">
              <a16:predDERef xmlns:a16="http://schemas.microsoft.com/office/drawing/2014/main" pred="{3CFF865E-58FF-2C85-559E-3BED0E7A84FF}"/>
            </a:ext>
          </a:extLst>
        </xdr:cNvPr>
        <xdr:cNvSpPr/>
      </xdr:nvSpPr>
      <xdr:spPr>
        <a:xfrm>
          <a:off x="17416085" y="1051497"/>
          <a:ext cx="752475" cy="285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Users/USUARIO/Downloads/Programa%20de%20Transparecia%20y%20&#201;tica%20P&#250;blica%20-PTEP%202024%20-%20V3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lau_/Downloads/Programa%20de%20Transparecia%20y%20&#201;tica%20P&#250;blica%20-PTEP%202024%20-%20V3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EP"/>
      <sheetName val="Instrucciones"/>
      <sheetName val="Componente 1"/>
      <sheetName val="Componente 2"/>
      <sheetName val="Componente 3"/>
      <sheetName val="Componente 4"/>
      <sheetName val="Componente 5"/>
      <sheetName val="Componente 6"/>
      <sheetName val="Componente 7"/>
      <sheetName val="Componente 8"/>
      <sheetName val="Componente 9"/>
    </sheetNames>
    <sheetDataSet>
      <sheetData sheetId="0" refreshError="1"/>
      <sheetData sheetId="1" refreshError="1"/>
      <sheetData sheetId="2" refreshError="1"/>
      <sheetData sheetId="3" refreshError="1">
        <row r="5">
          <cell r="C5" t="str">
            <v>2.1.1</v>
          </cell>
        </row>
        <row r="6">
          <cell r="C6" t="str">
            <v>2.1.2</v>
          </cell>
        </row>
        <row r="7">
          <cell r="C7" t="str">
            <v>2.1.3</v>
          </cell>
        </row>
        <row r="8">
          <cell r="C8" t="str">
            <v>2.2.1</v>
          </cell>
        </row>
        <row r="9">
          <cell r="C9" t="str">
            <v>2.2.2</v>
          </cell>
        </row>
        <row r="10">
          <cell r="C10" t="str">
            <v>2.2.3</v>
          </cell>
        </row>
        <row r="11">
          <cell r="C11" t="str">
            <v>2.2.4</v>
          </cell>
        </row>
        <row r="12">
          <cell r="C12" t="str">
            <v>2.2.5</v>
          </cell>
        </row>
        <row r="13">
          <cell r="C13" t="str">
            <v>2.2.6</v>
          </cell>
        </row>
        <row r="14">
          <cell r="C14" t="str">
            <v>2.3.1</v>
          </cell>
        </row>
        <row r="15">
          <cell r="C15" t="str">
            <v>2.3.2</v>
          </cell>
        </row>
        <row r="16">
          <cell r="C16" t="str">
            <v>2.3.3</v>
          </cell>
        </row>
        <row r="17">
          <cell r="C17" t="str">
            <v>2.4.1</v>
          </cell>
        </row>
        <row r="18">
          <cell r="C18" t="str">
            <v>2.4.2</v>
          </cell>
        </row>
        <row r="19">
          <cell r="C19" t="str">
            <v>2.4.3</v>
          </cell>
        </row>
        <row r="20">
          <cell r="C20" t="str">
            <v>2.5.1</v>
          </cell>
        </row>
        <row r="21">
          <cell r="C21" t="str">
            <v>2.5.2</v>
          </cell>
        </row>
        <row r="22">
          <cell r="C22" t="str">
            <v>2.5.3</v>
          </cell>
        </row>
        <row r="23">
          <cell r="C23" t="str">
            <v>2.5.4</v>
          </cell>
        </row>
        <row r="24">
          <cell r="C24" t="str">
            <v>2.6.1</v>
          </cell>
        </row>
        <row r="25">
          <cell r="C25" t="str">
            <v>2.6.2</v>
          </cell>
        </row>
        <row r="26">
          <cell r="C26" t="str">
            <v>2.6.3</v>
          </cell>
        </row>
      </sheetData>
      <sheetData sheetId="4" refreshError="1">
        <row r="5">
          <cell r="C5" t="str">
            <v>3.1.1</v>
          </cell>
        </row>
        <row r="6">
          <cell r="C6" t="str">
            <v>3.1.2</v>
          </cell>
        </row>
        <row r="7">
          <cell r="C7" t="str">
            <v>3.2.1</v>
          </cell>
        </row>
        <row r="8">
          <cell r="C8" t="str">
            <v>3.2.2</v>
          </cell>
        </row>
        <row r="9">
          <cell r="C9" t="str">
            <v>3.2.3</v>
          </cell>
        </row>
        <row r="10">
          <cell r="C10" t="str">
            <v>3.3.1</v>
          </cell>
        </row>
        <row r="11">
          <cell r="C11" t="str">
            <v>3.4.1</v>
          </cell>
        </row>
        <row r="12">
          <cell r="C12" t="str">
            <v>3.4.2</v>
          </cell>
        </row>
        <row r="13">
          <cell r="C13" t="str">
            <v>3.5.1</v>
          </cell>
        </row>
        <row r="14">
          <cell r="C14" t="str">
            <v>3.6.1</v>
          </cell>
        </row>
      </sheetData>
      <sheetData sheetId="5" refreshError="1">
        <row r="14">
          <cell r="C14" t="str">
            <v>4.1.1</v>
          </cell>
        </row>
        <row r="15">
          <cell r="C15" t="str">
            <v>4.2.1</v>
          </cell>
        </row>
      </sheetData>
      <sheetData sheetId="6" refreshError="1">
        <row r="5">
          <cell r="C5" t="str">
            <v>5.1.1</v>
          </cell>
        </row>
        <row r="6">
          <cell r="C6" t="str">
            <v>5.1.2</v>
          </cell>
        </row>
        <row r="7">
          <cell r="C7" t="str">
            <v>5.2.1</v>
          </cell>
        </row>
        <row r="8">
          <cell r="C8" t="str">
            <v>5.2.2</v>
          </cell>
        </row>
        <row r="9">
          <cell r="C9" t="str">
            <v>5.2.3</v>
          </cell>
        </row>
        <row r="10">
          <cell r="C10" t="str">
            <v>5.3.1</v>
          </cell>
        </row>
        <row r="11">
          <cell r="C11" t="str">
            <v>5.3.2</v>
          </cell>
        </row>
        <row r="12">
          <cell r="C12" t="str">
            <v>5.4.1</v>
          </cell>
        </row>
      </sheetData>
      <sheetData sheetId="7" refreshError="1"/>
      <sheetData sheetId="8" refreshError="1">
        <row r="5">
          <cell r="C5" t="str">
            <v>7.1.1</v>
          </cell>
        </row>
        <row r="6">
          <cell r="C6" t="str">
            <v>7.1.2</v>
          </cell>
        </row>
        <row r="7">
          <cell r="C7" t="str">
            <v>7.2.1</v>
          </cell>
        </row>
        <row r="8">
          <cell r="C8" t="str">
            <v>7.2.2</v>
          </cell>
        </row>
        <row r="9">
          <cell r="C9" t="str">
            <v>7.2.3</v>
          </cell>
        </row>
        <row r="10">
          <cell r="C10" t="str">
            <v>7.3.1</v>
          </cell>
        </row>
        <row r="11">
          <cell r="C11" t="str">
            <v>7.4.1</v>
          </cell>
        </row>
        <row r="12">
          <cell r="C12" t="str">
            <v>7.5.1</v>
          </cell>
        </row>
        <row r="13">
          <cell r="C13" t="str">
            <v>7.5.2</v>
          </cell>
        </row>
      </sheetData>
      <sheetData sheetId="9" refreshError="1">
        <row r="5">
          <cell r="C5" t="str">
            <v>8.1.1</v>
          </cell>
        </row>
        <row r="6">
          <cell r="C6" t="str">
            <v>8.2.1</v>
          </cell>
        </row>
        <row r="7">
          <cell r="C7" t="str">
            <v>8.3.1</v>
          </cell>
        </row>
        <row r="8">
          <cell r="C8" t="str">
            <v>8.3.2</v>
          </cell>
        </row>
        <row r="9">
          <cell r="C9" t="str">
            <v>8.3.3</v>
          </cell>
        </row>
        <row r="10">
          <cell r="C10" t="str">
            <v>8.4.1</v>
          </cell>
        </row>
        <row r="11">
          <cell r="C11" t="str">
            <v>8.4.2</v>
          </cell>
        </row>
        <row r="12">
          <cell r="C12" t="str">
            <v>8.4.3</v>
          </cell>
        </row>
      </sheetData>
      <sheetData sheetId="10" refreshError="1">
        <row r="5">
          <cell r="C5" t="str">
            <v>9.1.1</v>
          </cell>
        </row>
        <row r="6">
          <cell r="C6" t="str">
            <v>9.2.1</v>
          </cell>
        </row>
        <row r="7">
          <cell r="C7" t="str">
            <v>9.3.1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EP"/>
      <sheetName val="Instrucciones"/>
      <sheetName val="Componente 1"/>
      <sheetName val="Componente 2"/>
      <sheetName val="Componente 3"/>
      <sheetName val="Componente 4"/>
      <sheetName val="Componente 5"/>
      <sheetName val="Componente 6"/>
      <sheetName val="Componente 7"/>
      <sheetName val="Componente 8"/>
      <sheetName val="Componente 9"/>
    </sheetNames>
    <sheetDataSet>
      <sheetData sheetId="0">
        <row r="10">
          <cell r="D10">
            <v>20</v>
          </cell>
          <cell r="G10">
            <v>0.21505376344086022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1.xml"/><Relationship Id="rId1" Type="http://schemas.openxmlformats.org/officeDocument/2006/relationships/printerSettings" Target="../printerSettings/printerSettings10.bin"/><Relationship Id="rId5" Type="http://schemas.openxmlformats.org/officeDocument/2006/relationships/comments" Target="../comments8.xml"/><Relationship Id="rId4" Type="http://schemas.openxmlformats.org/officeDocument/2006/relationships/vmlDrawing" Target="../drawings/vmlDrawing17.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2.xml"/><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openxmlformats.org/officeDocument/2006/relationships/comments" Target="../comments6.xml"/><Relationship Id="rId4" Type="http://schemas.openxmlformats.org/officeDocument/2006/relationships/vmlDrawing" Target="../drawings/vmlDrawing1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1065"/>
    <pageSetUpPr fitToPage="1"/>
  </sheetPr>
  <dimension ref="A1:G18"/>
  <sheetViews>
    <sheetView showGridLines="0" zoomScale="80" zoomScaleNormal="80" zoomScaleSheetLayoutView="90" workbookViewId="0">
      <selection activeCell="B5" sqref="B5:G5"/>
    </sheetView>
  </sheetViews>
  <sheetFormatPr baseColWidth="10" defaultColWidth="9.140625" defaultRowHeight="15" x14ac:dyDescent="0.25"/>
  <cols>
    <col min="1" max="1" width="33.42578125" customWidth="1"/>
    <col min="6" max="6" width="30.85546875" customWidth="1"/>
    <col min="7" max="7" width="28.5703125" customWidth="1"/>
  </cols>
  <sheetData>
    <row r="1" spans="1:7" s="1" customFormat="1" ht="104.25" customHeight="1" thickBot="1" x14ac:dyDescent="0.25">
      <c r="A1" s="5"/>
      <c r="B1" s="474" t="s">
        <v>0</v>
      </c>
      <c r="C1" s="474"/>
      <c r="D1" s="474"/>
      <c r="E1" s="474"/>
      <c r="F1" s="474"/>
      <c r="G1" s="6" t="s">
        <v>1</v>
      </c>
    </row>
    <row r="2" spans="1:7" ht="15.75" thickBot="1" x14ac:dyDescent="0.3"/>
    <row r="3" spans="1:7" ht="15.75" thickBot="1" x14ac:dyDescent="0.3">
      <c r="A3" s="478" t="s">
        <v>2</v>
      </c>
      <c r="B3" s="479"/>
      <c r="C3" s="479"/>
      <c r="D3" s="479"/>
      <c r="E3" s="479"/>
      <c r="F3" s="479"/>
      <c r="G3" s="480"/>
    </row>
    <row r="4" spans="1:7" ht="42" customHeight="1" thickBot="1" x14ac:dyDescent="0.3">
      <c r="A4" s="12" t="s">
        <v>3</v>
      </c>
      <c r="B4" s="475" t="s">
        <v>4</v>
      </c>
      <c r="C4" s="476"/>
      <c r="D4" s="476"/>
      <c r="E4" s="476"/>
      <c r="F4" s="476"/>
      <c r="G4" s="477"/>
    </row>
    <row r="5" spans="1:7" ht="77.25" customHeight="1" thickBot="1" x14ac:dyDescent="0.3">
      <c r="A5" s="12" t="s">
        <v>5</v>
      </c>
      <c r="B5" s="475" t="s">
        <v>6</v>
      </c>
      <c r="C5" s="476"/>
      <c r="D5" s="476"/>
      <c r="E5" s="476"/>
      <c r="F5" s="476"/>
      <c r="G5" s="477"/>
    </row>
    <row r="6" spans="1:7" ht="75.75" customHeight="1" thickBot="1" x14ac:dyDescent="0.3">
      <c r="A6" s="12" t="s">
        <v>7</v>
      </c>
      <c r="B6" s="475" t="s">
        <v>8</v>
      </c>
      <c r="C6" s="476"/>
      <c r="D6" s="476"/>
      <c r="E6" s="476"/>
      <c r="F6" s="476"/>
      <c r="G6" s="477"/>
    </row>
    <row r="7" spans="1:7" ht="34.5" customHeight="1" thickBot="1" x14ac:dyDescent="0.3">
      <c r="A7" s="12" t="s">
        <v>9</v>
      </c>
      <c r="B7" s="475" t="s">
        <v>10</v>
      </c>
      <c r="C7" s="476"/>
      <c r="D7" s="476"/>
      <c r="E7" s="476"/>
      <c r="F7" s="476"/>
      <c r="G7" s="477"/>
    </row>
    <row r="8" spans="1:7" ht="44.25" customHeight="1" thickBot="1" x14ac:dyDescent="0.3">
      <c r="A8" s="12" t="s">
        <v>11</v>
      </c>
      <c r="B8" s="475" t="s">
        <v>12</v>
      </c>
      <c r="C8" s="476"/>
      <c r="D8" s="476"/>
      <c r="E8" s="476"/>
      <c r="F8" s="476"/>
      <c r="G8" s="477"/>
    </row>
    <row r="9" spans="1:7" ht="30" customHeight="1" thickBot="1" x14ac:dyDescent="0.3">
      <c r="A9" s="12" t="s">
        <v>13</v>
      </c>
      <c r="B9" s="475" t="s">
        <v>14</v>
      </c>
      <c r="C9" s="476"/>
      <c r="D9" s="476"/>
      <c r="E9" s="476"/>
      <c r="F9" s="476"/>
      <c r="G9" s="477"/>
    </row>
    <row r="10" spans="1:7" ht="38.25" customHeight="1" thickBot="1" x14ac:dyDescent="0.3">
      <c r="A10" s="12" t="s">
        <v>15</v>
      </c>
      <c r="B10" s="475" t="s">
        <v>16</v>
      </c>
      <c r="C10" s="476"/>
      <c r="D10" s="476"/>
      <c r="E10" s="476"/>
      <c r="F10" s="476"/>
      <c r="G10" s="477"/>
    </row>
    <row r="11" spans="1:7" ht="32.25" customHeight="1" thickBot="1" x14ac:dyDescent="0.3">
      <c r="A11" s="12" t="s">
        <v>17</v>
      </c>
      <c r="B11" s="475" t="s">
        <v>18</v>
      </c>
      <c r="C11" s="476"/>
      <c r="D11" s="476"/>
      <c r="E11" s="476"/>
      <c r="F11" s="476"/>
      <c r="G11" s="477"/>
    </row>
    <row r="12" spans="1:7" ht="60" customHeight="1" thickBot="1" x14ac:dyDescent="0.3">
      <c r="A12" s="12" t="s">
        <v>19</v>
      </c>
      <c r="B12" s="475" t="s">
        <v>20</v>
      </c>
      <c r="C12" s="476"/>
      <c r="D12" s="476"/>
      <c r="E12" s="476"/>
      <c r="F12" s="476"/>
      <c r="G12" s="477"/>
    </row>
    <row r="13" spans="1:7" ht="37.5" customHeight="1" thickBot="1" x14ac:dyDescent="0.3">
      <c r="A13" s="12" t="s">
        <v>21</v>
      </c>
      <c r="B13" s="475" t="s">
        <v>22</v>
      </c>
      <c r="C13" s="476"/>
      <c r="D13" s="476"/>
      <c r="E13" s="476"/>
      <c r="F13" s="476"/>
      <c r="G13" s="477"/>
    </row>
    <row r="14" spans="1:7" ht="15.75" thickBot="1" x14ac:dyDescent="0.3">
      <c r="A14" s="12" t="s">
        <v>23</v>
      </c>
      <c r="B14" s="475" t="s">
        <v>24</v>
      </c>
      <c r="C14" s="476"/>
      <c r="D14" s="476"/>
      <c r="E14" s="476"/>
      <c r="F14" s="476"/>
      <c r="G14" s="477"/>
    </row>
    <row r="15" spans="1:7" ht="15.75" thickBot="1" x14ac:dyDescent="0.3">
      <c r="A15" s="12" t="s">
        <v>25</v>
      </c>
      <c r="B15" s="475" t="s">
        <v>26</v>
      </c>
      <c r="C15" s="476"/>
      <c r="D15" s="476"/>
      <c r="E15" s="476"/>
      <c r="F15" s="476"/>
      <c r="G15" s="477"/>
    </row>
    <row r="16" spans="1:7" ht="49.5" customHeight="1" thickBot="1" x14ac:dyDescent="0.3">
      <c r="A16" s="12" t="s">
        <v>27</v>
      </c>
      <c r="B16" s="475" t="s">
        <v>28</v>
      </c>
      <c r="C16" s="476"/>
      <c r="D16" s="476"/>
      <c r="E16" s="476"/>
      <c r="F16" s="476"/>
      <c r="G16" s="477"/>
    </row>
    <row r="17" spans="1:7" ht="51.75" customHeight="1" thickBot="1" x14ac:dyDescent="0.3">
      <c r="A17" s="12" t="s">
        <v>29</v>
      </c>
      <c r="B17" s="475" t="s">
        <v>30</v>
      </c>
      <c r="C17" s="476"/>
      <c r="D17" s="476"/>
      <c r="E17" s="476"/>
      <c r="F17" s="476"/>
      <c r="G17" s="477"/>
    </row>
    <row r="18" spans="1:7" x14ac:dyDescent="0.25">
      <c r="B18" s="11"/>
      <c r="C18" s="11"/>
      <c r="D18" s="11"/>
      <c r="E18" s="11"/>
      <c r="F18" s="11"/>
      <c r="G18" s="11"/>
    </row>
  </sheetData>
  <mergeCells count="16">
    <mergeCell ref="B17:G17"/>
    <mergeCell ref="B13:G13"/>
    <mergeCell ref="B14:G14"/>
    <mergeCell ref="B15:G15"/>
    <mergeCell ref="B16:G16"/>
    <mergeCell ref="B1:F1"/>
    <mergeCell ref="B10:G10"/>
    <mergeCell ref="B11:G11"/>
    <mergeCell ref="B9:G9"/>
    <mergeCell ref="B12:G12"/>
    <mergeCell ref="A3:G3"/>
    <mergeCell ref="B4:G4"/>
    <mergeCell ref="B5:G5"/>
    <mergeCell ref="B6:G6"/>
    <mergeCell ref="B7:G7"/>
    <mergeCell ref="B8:G8"/>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249977111117893"/>
  </sheetPr>
  <dimension ref="B1:BU14"/>
  <sheetViews>
    <sheetView showGridLines="0" zoomScale="80" zoomScaleNormal="80" zoomScaleSheetLayoutView="70" workbookViewId="0"/>
  </sheetViews>
  <sheetFormatPr baseColWidth="10" defaultColWidth="9.140625" defaultRowHeight="12.75" x14ac:dyDescent="0.25"/>
  <cols>
    <col min="1" max="1" width="6.5703125" style="61" customWidth="1"/>
    <col min="2" max="2" width="28.5703125" style="154" customWidth="1"/>
    <col min="3" max="3" width="11.42578125" style="61"/>
    <col min="4" max="4" width="49.5703125" style="61" customWidth="1"/>
    <col min="5" max="9" width="25.42578125" style="61" customWidth="1"/>
    <col min="10" max="10" width="14.85546875" style="61" customWidth="1"/>
    <col min="11" max="11" width="19.85546875" style="61" customWidth="1"/>
    <col min="12" max="12" width="14.42578125" style="61" customWidth="1"/>
    <col min="13" max="23" width="11.42578125" style="61"/>
    <col min="24" max="50" width="11.42578125" style="61" customWidth="1"/>
    <col min="51" max="54" width="11.42578125" style="61"/>
    <col min="55" max="55" width="40.42578125" style="61" customWidth="1"/>
    <col min="56" max="56" width="25.42578125" style="61" customWidth="1"/>
    <col min="57" max="57" width="45.85546875" style="61" customWidth="1"/>
    <col min="58" max="58" width="26.5703125" style="61" customWidth="1"/>
    <col min="59" max="59" width="58.7109375" style="61" customWidth="1"/>
    <col min="60" max="60" width="41.7109375" style="61" customWidth="1"/>
    <col min="61" max="61" width="59.140625" style="61" customWidth="1"/>
    <col min="62" max="62" width="51.28515625" style="61" customWidth="1"/>
    <col min="63" max="63" width="15.85546875" style="61" customWidth="1"/>
    <col min="64" max="64" width="26.5703125" style="61" customWidth="1"/>
    <col min="65" max="65" width="15.85546875" style="61" customWidth="1"/>
    <col min="66" max="66" width="26.5703125" style="61" customWidth="1"/>
    <col min="67" max="67" width="50.5703125" style="61" customWidth="1"/>
    <col min="68" max="68" width="20.140625" style="61" customWidth="1"/>
    <col min="69" max="69" width="100.7109375" style="61" customWidth="1"/>
    <col min="70" max="70" width="30.7109375" style="61" customWidth="1"/>
    <col min="71" max="73" width="20.140625" style="61" customWidth="1"/>
    <col min="74" max="16384" width="9.140625" style="61"/>
  </cols>
  <sheetData>
    <row r="1" spans="2:73" ht="112.5" customHeight="1" thickBot="1" x14ac:dyDescent="0.3">
      <c r="B1" s="288"/>
      <c r="C1" s="552" t="s">
        <v>0</v>
      </c>
      <c r="D1" s="552"/>
      <c r="E1" s="552"/>
      <c r="F1" s="552"/>
      <c r="G1" s="552"/>
      <c r="H1" s="552"/>
      <c r="I1" s="552"/>
      <c r="J1" s="552"/>
      <c r="K1" s="232" t="s">
        <v>1</v>
      </c>
    </row>
    <row r="2" spans="2:73" ht="76.5" customHeight="1" thickBot="1" x14ac:dyDescent="0.3">
      <c r="B2" s="289"/>
      <c r="C2" s="289"/>
      <c r="D2" s="289"/>
      <c r="E2" s="289"/>
      <c r="F2" s="289"/>
      <c r="G2" s="289"/>
      <c r="H2" s="289"/>
      <c r="I2" s="289"/>
      <c r="J2" s="289"/>
      <c r="K2" s="154"/>
      <c r="L2" s="543" t="s">
        <v>67</v>
      </c>
      <c r="M2" s="543"/>
      <c r="N2" s="543"/>
      <c r="O2" s="543" t="s">
        <v>68</v>
      </c>
      <c r="P2" s="543"/>
      <c r="Q2" s="543"/>
      <c r="R2" s="543" t="s">
        <v>69</v>
      </c>
      <c r="S2" s="543"/>
      <c r="T2" s="543"/>
      <c r="U2" s="543" t="s">
        <v>70</v>
      </c>
      <c r="V2" s="543"/>
      <c r="W2" s="543"/>
      <c r="X2" s="543" t="s">
        <v>71</v>
      </c>
      <c r="Y2" s="543"/>
      <c r="Z2" s="543"/>
      <c r="AA2" s="543" t="s">
        <v>72</v>
      </c>
      <c r="AB2" s="543"/>
      <c r="AC2" s="543"/>
      <c r="AD2" s="543" t="s">
        <v>73</v>
      </c>
      <c r="AE2" s="543"/>
      <c r="AF2" s="543"/>
      <c r="AG2" s="543" t="s">
        <v>74</v>
      </c>
      <c r="AH2" s="543"/>
      <c r="AI2" s="543"/>
      <c r="AJ2" s="543" t="s">
        <v>75</v>
      </c>
      <c r="AK2" s="543"/>
      <c r="AL2" s="543"/>
      <c r="AM2" s="543" t="s">
        <v>76</v>
      </c>
      <c r="AN2" s="543"/>
      <c r="AO2" s="543"/>
      <c r="AP2" s="543" t="s">
        <v>77</v>
      </c>
      <c r="AQ2" s="543"/>
      <c r="AR2" s="543"/>
      <c r="AS2" s="543" t="s">
        <v>78</v>
      </c>
      <c r="AT2" s="543"/>
      <c r="AU2" s="543"/>
      <c r="AV2" s="544" t="s">
        <v>79</v>
      </c>
      <c r="AW2" s="544"/>
      <c r="AX2" s="544"/>
      <c r="AY2" s="543" t="s">
        <v>80</v>
      </c>
      <c r="AZ2" s="543"/>
      <c r="BA2" s="545" t="s">
        <v>81</v>
      </c>
      <c r="BB2" s="545"/>
      <c r="BC2" s="32" t="s">
        <v>82</v>
      </c>
      <c r="BD2" s="32"/>
      <c r="BE2" s="32"/>
      <c r="BF2" s="32"/>
      <c r="BG2" s="32"/>
      <c r="BH2" s="32"/>
      <c r="BI2" s="32"/>
      <c r="BJ2" s="32"/>
      <c r="BK2" s="32"/>
      <c r="BL2" s="32"/>
      <c r="BM2" s="32"/>
      <c r="BN2" s="32"/>
      <c r="BO2" s="531" t="s">
        <v>83</v>
      </c>
      <c r="BP2" s="532"/>
      <c r="BQ2" s="532"/>
      <c r="BR2" s="532"/>
      <c r="BS2" s="532"/>
      <c r="BT2" s="532"/>
      <c r="BU2" s="532"/>
    </row>
    <row r="3" spans="2:73" ht="60" customHeight="1" thickBot="1" x14ac:dyDescent="0.3">
      <c r="B3" s="568" t="s">
        <v>39</v>
      </c>
      <c r="C3" s="569"/>
      <c r="D3" s="569"/>
      <c r="E3" s="569"/>
      <c r="F3" s="569"/>
      <c r="G3" s="569"/>
      <c r="H3" s="569"/>
      <c r="I3" s="569"/>
      <c r="J3" s="569"/>
      <c r="K3" s="589"/>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3"/>
      <c r="AU3" s="543"/>
      <c r="AV3" s="544"/>
      <c r="AW3" s="544"/>
      <c r="AX3" s="544"/>
      <c r="AY3" s="543"/>
      <c r="AZ3" s="543"/>
      <c r="BA3" s="32"/>
      <c r="BB3" s="36">
        <v>0.2</v>
      </c>
      <c r="BC3" s="33" t="s">
        <v>84</v>
      </c>
      <c r="BD3" s="33"/>
      <c r="BE3" s="33" t="s">
        <v>85</v>
      </c>
      <c r="BF3" s="33"/>
      <c r="BG3" s="34" t="s">
        <v>305</v>
      </c>
      <c r="BH3" s="34"/>
      <c r="BI3" s="34" t="s">
        <v>87</v>
      </c>
      <c r="BJ3" s="34"/>
      <c r="BK3" s="34" t="s">
        <v>88</v>
      </c>
      <c r="BL3" s="34"/>
      <c r="BM3" s="34" t="s">
        <v>89</v>
      </c>
      <c r="BN3" s="34"/>
      <c r="BO3" s="52" t="s">
        <v>306</v>
      </c>
      <c r="BP3" s="52" t="s">
        <v>91</v>
      </c>
      <c r="BQ3" s="336" t="s">
        <v>92</v>
      </c>
      <c r="BR3" s="336" t="s">
        <v>908</v>
      </c>
      <c r="BS3" s="52" t="s">
        <v>93</v>
      </c>
      <c r="BT3" s="541" t="s">
        <v>94</v>
      </c>
      <c r="BU3" s="542"/>
    </row>
    <row r="4" spans="2:73" ht="45.75" customHeight="1" thickBot="1" x14ac:dyDescent="0.3">
      <c r="B4" s="390" t="s">
        <v>95</v>
      </c>
      <c r="C4" s="360" t="s">
        <v>96</v>
      </c>
      <c r="D4" s="360" t="s">
        <v>7</v>
      </c>
      <c r="E4" s="360" t="s">
        <v>9</v>
      </c>
      <c r="F4" s="340" t="s">
        <v>590</v>
      </c>
      <c r="G4" s="340" t="s">
        <v>98</v>
      </c>
      <c r="H4" s="340" t="s">
        <v>19</v>
      </c>
      <c r="I4" s="340" t="s">
        <v>17</v>
      </c>
      <c r="J4" s="238" t="s">
        <v>591</v>
      </c>
      <c r="K4" s="360" t="s">
        <v>49</v>
      </c>
      <c r="L4" s="134" t="s">
        <v>99</v>
      </c>
      <c r="M4" s="38" t="s">
        <v>100</v>
      </c>
      <c r="N4" s="39" t="s">
        <v>101</v>
      </c>
      <c r="O4" s="37" t="s">
        <v>99</v>
      </c>
      <c r="P4" s="38" t="s">
        <v>100</v>
      </c>
      <c r="Q4" s="39" t="s">
        <v>101</v>
      </c>
      <c r="R4" s="37" t="s">
        <v>99</v>
      </c>
      <c r="S4" s="38" t="s">
        <v>100</v>
      </c>
      <c r="T4" s="39" t="s">
        <v>101</v>
      </c>
      <c r="U4" s="37" t="s">
        <v>99</v>
      </c>
      <c r="V4" s="38" t="s">
        <v>100</v>
      </c>
      <c r="W4" s="39" t="s">
        <v>101</v>
      </c>
      <c r="X4" s="37" t="s">
        <v>99</v>
      </c>
      <c r="Y4" s="38" t="s">
        <v>100</v>
      </c>
      <c r="Z4" s="39" t="s">
        <v>101</v>
      </c>
      <c r="AA4" s="37" t="s">
        <v>99</v>
      </c>
      <c r="AB4" s="38" t="s">
        <v>100</v>
      </c>
      <c r="AC4" s="39" t="s">
        <v>101</v>
      </c>
      <c r="AD4" s="37" t="s">
        <v>99</v>
      </c>
      <c r="AE4" s="38" t="s">
        <v>100</v>
      </c>
      <c r="AF4" s="39" t="s">
        <v>101</v>
      </c>
      <c r="AG4" s="37" t="s">
        <v>99</v>
      </c>
      <c r="AH4" s="38" t="s">
        <v>100</v>
      </c>
      <c r="AI4" s="39" t="s">
        <v>101</v>
      </c>
      <c r="AJ4" s="37" t="s">
        <v>99</v>
      </c>
      <c r="AK4" s="38" t="s">
        <v>100</v>
      </c>
      <c r="AL4" s="39" t="s">
        <v>101</v>
      </c>
      <c r="AM4" s="37" t="s">
        <v>99</v>
      </c>
      <c r="AN4" s="38" t="s">
        <v>100</v>
      </c>
      <c r="AO4" s="39" t="s">
        <v>101</v>
      </c>
      <c r="AP4" s="37" t="s">
        <v>99</v>
      </c>
      <c r="AQ4" s="38" t="s">
        <v>100</v>
      </c>
      <c r="AR4" s="39" t="s">
        <v>101</v>
      </c>
      <c r="AS4" s="37" t="s">
        <v>99</v>
      </c>
      <c r="AT4" s="38" t="s">
        <v>100</v>
      </c>
      <c r="AU4" s="39" t="s">
        <v>101</v>
      </c>
      <c r="AV4" s="37" t="s">
        <v>99</v>
      </c>
      <c r="AW4" s="38" t="s">
        <v>100</v>
      </c>
      <c r="AX4" s="39" t="s">
        <v>101</v>
      </c>
      <c r="AY4" s="37" t="s">
        <v>99</v>
      </c>
      <c r="AZ4" s="38" t="s">
        <v>100</v>
      </c>
      <c r="BA4" s="39" t="s">
        <v>101</v>
      </c>
      <c r="BB4" s="40">
        <f>SUM(BB5:BB13)</f>
        <v>4.8387096774193554E-2</v>
      </c>
      <c r="BC4" s="41" t="s">
        <v>102</v>
      </c>
      <c r="BD4" s="41" t="s">
        <v>103</v>
      </c>
      <c r="BE4" s="41" t="s">
        <v>102</v>
      </c>
      <c r="BF4" s="41" t="s">
        <v>103</v>
      </c>
      <c r="BG4" s="42" t="s">
        <v>102</v>
      </c>
      <c r="BH4" s="42" t="s">
        <v>103</v>
      </c>
      <c r="BI4" s="42" t="s">
        <v>102</v>
      </c>
      <c r="BJ4" s="42" t="s">
        <v>103</v>
      </c>
      <c r="BK4" s="42" t="s">
        <v>102</v>
      </c>
      <c r="BL4" s="42" t="s">
        <v>103</v>
      </c>
      <c r="BM4" s="42" t="s">
        <v>102</v>
      </c>
      <c r="BN4" s="42" t="s">
        <v>103</v>
      </c>
      <c r="BO4" s="52"/>
      <c r="BP4" s="52"/>
      <c r="BQ4" s="52"/>
      <c r="BR4" s="52"/>
      <c r="BS4" s="52"/>
      <c r="BT4" s="62" t="s">
        <v>104</v>
      </c>
      <c r="BU4" s="62" t="s">
        <v>105</v>
      </c>
    </row>
    <row r="5" spans="2:73" s="169" customFormat="1" ht="64.5" customHeight="1" x14ac:dyDescent="0.25">
      <c r="B5" s="593" t="s">
        <v>749</v>
      </c>
      <c r="C5" s="467" t="s">
        <v>750</v>
      </c>
      <c r="D5" s="190" t="s">
        <v>943</v>
      </c>
      <c r="E5" s="163" t="s">
        <v>751</v>
      </c>
      <c r="F5" s="163" t="s">
        <v>298</v>
      </c>
      <c r="G5" s="391"/>
      <c r="H5" s="163" t="s">
        <v>492</v>
      </c>
      <c r="I5" s="163" t="s">
        <v>751</v>
      </c>
      <c r="J5" s="392">
        <v>45595</v>
      </c>
      <c r="K5" s="393">
        <f>PTEP!$G$16/PTEP!$D$16</f>
        <v>1.075268817204301E-2</v>
      </c>
      <c r="L5" s="110"/>
      <c r="M5" s="27"/>
      <c r="N5" s="29"/>
      <c r="O5" s="27"/>
      <c r="P5" s="27"/>
      <c r="Q5" s="29"/>
      <c r="R5" s="27"/>
      <c r="S5" s="27"/>
      <c r="T5" s="29"/>
      <c r="U5" s="27"/>
      <c r="V5" s="27"/>
      <c r="W5" s="29"/>
      <c r="X5" s="27"/>
      <c r="Y5" s="30"/>
      <c r="Z5" s="30"/>
      <c r="AA5" s="27"/>
      <c r="AB5" s="30"/>
      <c r="AC5" s="30"/>
      <c r="AD5" s="27"/>
      <c r="AE5" s="30"/>
      <c r="AF5" s="30"/>
      <c r="AG5" s="27"/>
      <c r="AH5" s="30"/>
      <c r="AI5" s="30"/>
      <c r="AJ5" s="27"/>
      <c r="AK5" s="27"/>
      <c r="AL5" s="260"/>
      <c r="AM5" s="27">
        <v>1</v>
      </c>
      <c r="AN5" s="30">
        <v>0</v>
      </c>
      <c r="AO5" s="30">
        <v>0</v>
      </c>
      <c r="AP5" s="27"/>
      <c r="AQ5" s="30"/>
      <c r="AR5" s="30"/>
      <c r="AS5" s="27"/>
      <c r="AT5" s="30"/>
      <c r="AU5" s="30"/>
      <c r="AV5" s="27"/>
      <c r="AW5" s="30"/>
      <c r="AX5" s="30"/>
      <c r="AY5" s="27">
        <f t="shared" ref="AY5:AY13" si="0">L5+O5+R5+U5+X5++AA5+AD5+AG5+AJ5+AM5+AP5+AS5+AV5</f>
        <v>1</v>
      </c>
      <c r="AZ5" s="28">
        <f>M5+P5+S5+V5+Y5+AB5+AE5+AH5+AK5+AN5+AQ5+AT5+AW5</f>
        <v>0</v>
      </c>
      <c r="BA5" s="35">
        <f>AZ5/AY5</f>
        <v>0</v>
      </c>
      <c r="BB5" s="43">
        <f>IFERROR(BA5*K5,"")</f>
        <v>0</v>
      </c>
      <c r="BC5" s="69"/>
      <c r="BD5" s="69" t="s">
        <v>127</v>
      </c>
      <c r="BE5" s="66" t="s">
        <v>300</v>
      </c>
      <c r="BF5" s="69" t="s">
        <v>128</v>
      </c>
      <c r="BG5" s="66" t="s">
        <v>300</v>
      </c>
      <c r="BH5" s="69" t="s">
        <v>128</v>
      </c>
      <c r="BI5" s="229" t="s">
        <v>300</v>
      </c>
      <c r="BJ5" s="69" t="s">
        <v>128</v>
      </c>
      <c r="BK5" s="58"/>
      <c r="BL5" s="58"/>
      <c r="BM5" s="58"/>
      <c r="BN5" s="58"/>
      <c r="BO5" s="66" t="s">
        <v>752</v>
      </c>
      <c r="BP5" s="54" t="s">
        <v>121</v>
      </c>
      <c r="BQ5" s="66" t="s">
        <v>944</v>
      </c>
      <c r="BR5" s="54" t="s">
        <v>121</v>
      </c>
      <c r="BS5" s="54" t="s">
        <v>121</v>
      </c>
      <c r="BT5" s="82">
        <f>BA5</f>
        <v>0</v>
      </c>
      <c r="BU5" s="71">
        <f>BB5</f>
        <v>0</v>
      </c>
    </row>
    <row r="6" spans="2:73" s="169" customFormat="1" ht="204" customHeight="1" thickBot="1" x14ac:dyDescent="0.3">
      <c r="B6" s="594"/>
      <c r="C6" s="468" t="s">
        <v>753</v>
      </c>
      <c r="D6" s="394" t="s">
        <v>754</v>
      </c>
      <c r="E6" s="184" t="s">
        <v>755</v>
      </c>
      <c r="F6" s="184" t="s">
        <v>125</v>
      </c>
      <c r="G6" s="395"/>
      <c r="H6" s="184" t="s">
        <v>492</v>
      </c>
      <c r="I6" s="184" t="s">
        <v>756</v>
      </c>
      <c r="J6" s="396" t="s">
        <v>140</v>
      </c>
      <c r="K6" s="397">
        <f>PTEP!$G$16/PTEP!$D$16</f>
        <v>1.075268817204301E-2</v>
      </c>
      <c r="L6" s="110"/>
      <c r="M6" s="27"/>
      <c r="N6" s="29"/>
      <c r="O6" s="27"/>
      <c r="P6" s="27"/>
      <c r="Q6" s="29"/>
      <c r="R6" s="29">
        <v>0.25</v>
      </c>
      <c r="S6" s="29">
        <v>0.25</v>
      </c>
      <c r="T6" s="246">
        <f>S6/R6</f>
        <v>1</v>
      </c>
      <c r="U6" s="27"/>
      <c r="V6" s="27"/>
      <c r="W6" s="27"/>
      <c r="X6" s="27"/>
      <c r="Y6" s="30"/>
      <c r="Z6" s="30"/>
      <c r="AA6" s="29">
        <v>0.25</v>
      </c>
      <c r="AB6" s="29">
        <v>0.25</v>
      </c>
      <c r="AC6" s="246">
        <f>AB6/AA6</f>
        <v>1</v>
      </c>
      <c r="AD6" s="27"/>
      <c r="AE6" s="30"/>
      <c r="AF6" s="30"/>
      <c r="AG6" s="27"/>
      <c r="AH6" s="30"/>
      <c r="AI6" s="30"/>
      <c r="AJ6" s="29">
        <v>0.25</v>
      </c>
      <c r="AK6" s="29"/>
      <c r="AL6" s="260">
        <f>AK6/AJ6</f>
        <v>0</v>
      </c>
      <c r="AM6" s="27"/>
      <c r="AN6" s="30"/>
      <c r="AO6" s="30"/>
      <c r="AP6" s="27"/>
      <c r="AQ6" s="30"/>
      <c r="AR6" s="30"/>
      <c r="AS6" s="29">
        <v>0.25</v>
      </c>
      <c r="AT6" s="27"/>
      <c r="AU6" s="260">
        <f>AT6/AS6</f>
        <v>0</v>
      </c>
      <c r="AV6" s="27"/>
      <c r="AW6" s="30"/>
      <c r="AX6" s="30"/>
      <c r="AY6" s="29">
        <f>L6+O6+R6+U6+X6++AA6+AD6+AG6+AJ6+AM6+AP6+AS6+AV6</f>
        <v>1</v>
      </c>
      <c r="AZ6" s="28">
        <f t="shared" ref="AZ6:AZ13" si="1">M6+P6+S6+V6+Y6+AB6+AE6+AH6+AK6+AN6+AQ6+AT6+AW6</f>
        <v>0.5</v>
      </c>
      <c r="BA6" s="35">
        <f t="shared" ref="BA6:BA13" si="2">AZ6/AY6</f>
        <v>0.5</v>
      </c>
      <c r="BB6" s="43">
        <f t="shared" ref="BB6:BB13" si="3">IFERROR(BA6*K6,"")</f>
        <v>5.3763440860215049E-3</v>
      </c>
      <c r="BC6" s="69" t="s">
        <v>757</v>
      </c>
      <c r="BD6" s="69" t="s">
        <v>127</v>
      </c>
      <c r="BE6" s="69" t="s">
        <v>758</v>
      </c>
      <c r="BF6" s="69" t="s">
        <v>128</v>
      </c>
      <c r="BG6" s="135" t="s">
        <v>759</v>
      </c>
      <c r="BH6" s="58" t="s">
        <v>760</v>
      </c>
      <c r="BI6" s="58" t="s">
        <v>761</v>
      </c>
      <c r="BJ6" s="69" t="s">
        <v>762</v>
      </c>
      <c r="BK6" s="58"/>
      <c r="BL6" s="59"/>
      <c r="BM6" s="58"/>
      <c r="BN6" s="58"/>
      <c r="BO6" s="66" t="s">
        <v>763</v>
      </c>
      <c r="BP6" s="54" t="s">
        <v>121</v>
      </c>
      <c r="BQ6" s="66" t="s">
        <v>945</v>
      </c>
      <c r="BR6" s="54" t="s">
        <v>120</v>
      </c>
      <c r="BS6" s="54" t="s">
        <v>121</v>
      </c>
      <c r="BT6" s="82">
        <f t="shared" ref="BT6:BU13" si="4">BA6</f>
        <v>0.5</v>
      </c>
      <c r="BU6" s="71">
        <f t="shared" si="4"/>
        <v>5.3763440860215049E-3</v>
      </c>
    </row>
    <row r="7" spans="2:73" s="169" customFormat="1" ht="289.5" customHeight="1" x14ac:dyDescent="0.25">
      <c r="B7" s="590" t="s">
        <v>764</v>
      </c>
      <c r="C7" s="467" t="s">
        <v>765</v>
      </c>
      <c r="D7" s="398" t="s">
        <v>946</v>
      </c>
      <c r="E7" s="163" t="s">
        <v>766</v>
      </c>
      <c r="F7" s="163" t="s">
        <v>125</v>
      </c>
      <c r="G7" s="163" t="s">
        <v>248</v>
      </c>
      <c r="H7" s="163" t="s">
        <v>492</v>
      </c>
      <c r="I7" s="163" t="s">
        <v>766</v>
      </c>
      <c r="J7" s="272" t="s">
        <v>767</v>
      </c>
      <c r="K7" s="399">
        <f>PTEP!$G$16/PTEP!$D$16</f>
        <v>1.075268817204301E-2</v>
      </c>
      <c r="L7" s="110"/>
      <c r="M7" s="27"/>
      <c r="N7" s="29"/>
      <c r="O7" s="27"/>
      <c r="P7" s="27"/>
      <c r="Q7" s="29"/>
      <c r="R7" s="27"/>
      <c r="S7" s="27"/>
      <c r="T7" s="27"/>
      <c r="U7" s="27">
        <v>1</v>
      </c>
      <c r="V7" s="27">
        <v>1</v>
      </c>
      <c r="W7" s="246">
        <f>V7/U7</f>
        <v>1</v>
      </c>
      <c r="X7" s="27"/>
      <c r="Y7" s="30"/>
      <c r="Z7" s="30"/>
      <c r="AA7" s="27"/>
      <c r="AB7" s="30"/>
      <c r="AC7" s="30"/>
      <c r="AD7" s="27"/>
      <c r="AE7" s="30"/>
      <c r="AF7" s="30"/>
      <c r="AG7" s="27"/>
      <c r="AH7" s="30"/>
      <c r="AI7" s="30"/>
      <c r="AJ7" s="27"/>
      <c r="AK7" s="30"/>
      <c r="AL7" s="30"/>
      <c r="AM7" s="27"/>
      <c r="AN7" s="30"/>
      <c r="AO7" s="30"/>
      <c r="AP7" s="27"/>
      <c r="AQ7" s="30"/>
      <c r="AR7" s="31"/>
      <c r="AS7" s="27"/>
      <c r="AT7" s="30"/>
      <c r="AU7" s="30"/>
      <c r="AV7" s="27"/>
      <c r="AW7" s="30"/>
      <c r="AX7" s="30"/>
      <c r="AY7" s="27">
        <f t="shared" si="0"/>
        <v>1</v>
      </c>
      <c r="AZ7" s="28">
        <f t="shared" si="1"/>
        <v>1</v>
      </c>
      <c r="BA7" s="35">
        <f t="shared" si="2"/>
        <v>1</v>
      </c>
      <c r="BB7" s="43">
        <f t="shared" si="3"/>
        <v>1.075268817204301E-2</v>
      </c>
      <c r="BC7" s="66"/>
      <c r="BD7" s="66" t="s">
        <v>127</v>
      </c>
      <c r="BE7" s="66" t="s">
        <v>768</v>
      </c>
      <c r="BF7" s="66" t="s">
        <v>769</v>
      </c>
      <c r="BG7" s="59"/>
      <c r="BH7" s="59" t="s">
        <v>770</v>
      </c>
      <c r="BI7" s="59" t="s">
        <v>771</v>
      </c>
      <c r="BJ7" s="65" t="s">
        <v>412</v>
      </c>
      <c r="BK7" s="59"/>
      <c r="BL7" s="59"/>
      <c r="BM7" s="59"/>
      <c r="BN7" s="59"/>
      <c r="BO7" s="66" t="s">
        <v>772</v>
      </c>
      <c r="BP7" s="65" t="s">
        <v>120</v>
      </c>
      <c r="BQ7" s="66" t="s">
        <v>920</v>
      </c>
      <c r="BR7" s="65" t="s">
        <v>120</v>
      </c>
      <c r="BS7" s="65" t="s">
        <v>121</v>
      </c>
      <c r="BT7" s="70">
        <f>BA7</f>
        <v>1</v>
      </c>
      <c r="BU7" s="71">
        <f t="shared" si="4"/>
        <v>1.075268817204301E-2</v>
      </c>
    </row>
    <row r="8" spans="2:73" ht="255" x14ac:dyDescent="0.25">
      <c r="B8" s="591"/>
      <c r="C8" s="469" t="s">
        <v>773</v>
      </c>
      <c r="D8" s="137" t="s">
        <v>774</v>
      </c>
      <c r="E8" s="137" t="s">
        <v>775</v>
      </c>
      <c r="F8" s="137" t="s">
        <v>125</v>
      </c>
      <c r="G8" s="137"/>
      <c r="H8" s="137" t="s">
        <v>492</v>
      </c>
      <c r="I8" s="250" t="s">
        <v>133</v>
      </c>
      <c r="J8" s="273" t="s">
        <v>140</v>
      </c>
      <c r="K8" s="400">
        <f>PTEP!$G$16/PTEP!$D$16</f>
        <v>1.075268817204301E-2</v>
      </c>
      <c r="L8" s="110"/>
      <c r="M8" s="27"/>
      <c r="N8" s="29"/>
      <c r="O8" s="27"/>
      <c r="P8" s="27"/>
      <c r="Q8" s="29"/>
      <c r="R8" s="25">
        <v>1</v>
      </c>
      <c r="S8" s="25">
        <v>1</v>
      </c>
      <c r="T8" s="215">
        <f>S8/R8</f>
        <v>1</v>
      </c>
      <c r="U8" s="27"/>
      <c r="V8" s="27"/>
      <c r="W8" s="27"/>
      <c r="X8" s="27"/>
      <c r="Y8" s="30"/>
      <c r="Z8" s="30"/>
      <c r="AA8" s="25">
        <v>1</v>
      </c>
      <c r="AB8" s="401">
        <v>1</v>
      </c>
      <c r="AC8" s="215">
        <f>AB8/AA8</f>
        <v>1</v>
      </c>
      <c r="AD8" s="27"/>
      <c r="AE8" s="30"/>
      <c r="AF8" s="30"/>
      <c r="AG8" s="27"/>
      <c r="AH8" s="30"/>
      <c r="AI8" s="30"/>
      <c r="AJ8" s="25">
        <v>1</v>
      </c>
      <c r="AK8" s="25">
        <v>1</v>
      </c>
      <c r="AL8" s="215">
        <f>AK8/AJ8</f>
        <v>1</v>
      </c>
      <c r="AM8" s="27"/>
      <c r="AN8" s="30"/>
      <c r="AO8" s="30"/>
      <c r="AP8" s="27"/>
      <c r="AQ8" s="30"/>
      <c r="AR8" s="30"/>
      <c r="AS8" s="25">
        <v>1</v>
      </c>
      <c r="AT8" s="25"/>
      <c r="AU8" s="215">
        <f t="shared" ref="AU8:AU13" si="5">AT8/AS8</f>
        <v>0</v>
      </c>
      <c r="AV8" s="27"/>
      <c r="AW8" s="30"/>
      <c r="AX8" s="30"/>
      <c r="AY8" s="27">
        <f t="shared" si="0"/>
        <v>4</v>
      </c>
      <c r="AZ8" s="28">
        <f t="shared" si="1"/>
        <v>3</v>
      </c>
      <c r="BA8" s="35">
        <f t="shared" si="2"/>
        <v>0.75</v>
      </c>
      <c r="BB8" s="43">
        <f t="shared" si="3"/>
        <v>8.0645161290322578E-3</v>
      </c>
      <c r="BC8" s="66" t="s">
        <v>776</v>
      </c>
      <c r="BD8" s="66" t="s">
        <v>127</v>
      </c>
      <c r="BE8" s="66" t="s">
        <v>777</v>
      </c>
      <c r="BF8" s="66" t="s">
        <v>778</v>
      </c>
      <c r="BG8" s="59" t="s">
        <v>779</v>
      </c>
      <c r="BH8" s="59" t="s">
        <v>780</v>
      </c>
      <c r="BI8" s="150" t="s">
        <v>781</v>
      </c>
      <c r="BJ8" s="59" t="s">
        <v>782</v>
      </c>
      <c r="BK8" s="59"/>
      <c r="BL8" s="59"/>
      <c r="BM8" s="59"/>
      <c r="BN8" s="59"/>
      <c r="BO8" s="66" t="s">
        <v>783</v>
      </c>
      <c r="BP8" s="65" t="s">
        <v>120</v>
      </c>
      <c r="BQ8" s="66" t="s">
        <v>947</v>
      </c>
      <c r="BR8" s="65" t="s">
        <v>120</v>
      </c>
      <c r="BS8" s="65" t="s">
        <v>121</v>
      </c>
      <c r="BT8" s="82">
        <f t="shared" si="4"/>
        <v>0.75</v>
      </c>
      <c r="BU8" s="50">
        <f t="shared" si="4"/>
        <v>8.0645161290322578E-3</v>
      </c>
    </row>
    <row r="9" spans="2:73" ht="225" customHeight="1" thickBot="1" x14ac:dyDescent="0.3">
      <c r="B9" s="592"/>
      <c r="C9" s="468" t="s">
        <v>784</v>
      </c>
      <c r="D9" s="218" t="s">
        <v>785</v>
      </c>
      <c r="E9" s="218" t="s">
        <v>775</v>
      </c>
      <c r="F9" s="218" t="s">
        <v>125</v>
      </c>
      <c r="G9" s="218"/>
      <c r="H9" s="218" t="s">
        <v>492</v>
      </c>
      <c r="I9" s="256" t="s">
        <v>133</v>
      </c>
      <c r="J9" s="275" t="s">
        <v>140</v>
      </c>
      <c r="K9" s="400">
        <f>PTEP!$G$16/PTEP!$D$16</f>
        <v>1.075268817204301E-2</v>
      </c>
      <c r="L9" s="110"/>
      <c r="M9" s="27"/>
      <c r="N9" s="29"/>
      <c r="O9" s="27"/>
      <c r="P9" s="27"/>
      <c r="Q9" s="29"/>
      <c r="R9" s="25">
        <v>1</v>
      </c>
      <c r="S9" s="25">
        <v>1</v>
      </c>
      <c r="T9" s="215">
        <f>S9/R9</f>
        <v>1</v>
      </c>
      <c r="U9" s="27"/>
      <c r="V9" s="27"/>
      <c r="W9" s="27"/>
      <c r="X9" s="27"/>
      <c r="Y9" s="30"/>
      <c r="Z9" s="30"/>
      <c r="AA9" s="25">
        <v>1</v>
      </c>
      <c r="AB9" s="401">
        <v>1</v>
      </c>
      <c r="AC9" s="215">
        <f>AB9/AA9</f>
        <v>1</v>
      </c>
      <c r="AD9" s="27"/>
      <c r="AE9" s="30"/>
      <c r="AF9" s="30"/>
      <c r="AG9" s="27"/>
      <c r="AH9" s="30"/>
      <c r="AI9" s="30"/>
      <c r="AJ9" s="25">
        <v>1</v>
      </c>
      <c r="AK9" s="25">
        <v>1</v>
      </c>
      <c r="AL9" s="215">
        <f>AK9/AJ9</f>
        <v>1</v>
      </c>
      <c r="AM9" s="27"/>
      <c r="AN9" s="30"/>
      <c r="AO9" s="30"/>
      <c r="AP9" s="27"/>
      <c r="AQ9" s="30"/>
      <c r="AR9" s="30"/>
      <c r="AS9" s="25">
        <v>1</v>
      </c>
      <c r="AT9" s="25"/>
      <c r="AU9" s="215">
        <f t="shared" si="5"/>
        <v>0</v>
      </c>
      <c r="AV9" s="27"/>
      <c r="AW9" s="30"/>
      <c r="AX9" s="30"/>
      <c r="AY9" s="27">
        <f t="shared" si="0"/>
        <v>4</v>
      </c>
      <c r="AZ9" s="28">
        <f t="shared" si="1"/>
        <v>3</v>
      </c>
      <c r="BA9" s="35">
        <f t="shared" si="2"/>
        <v>0.75</v>
      </c>
      <c r="BB9" s="43">
        <f t="shared" si="3"/>
        <v>8.0645161290322578E-3</v>
      </c>
      <c r="BC9" s="66" t="s">
        <v>786</v>
      </c>
      <c r="BD9" s="66" t="s">
        <v>127</v>
      </c>
      <c r="BE9" s="66" t="s">
        <v>787</v>
      </c>
      <c r="BF9" s="66" t="s">
        <v>788</v>
      </c>
      <c r="BG9" s="59" t="s">
        <v>789</v>
      </c>
      <c r="BH9" s="58" t="s">
        <v>790</v>
      </c>
      <c r="BI9" s="150" t="s">
        <v>791</v>
      </c>
      <c r="BJ9" s="58" t="s">
        <v>792</v>
      </c>
      <c r="BK9" s="59"/>
      <c r="BL9" s="59"/>
      <c r="BM9" s="59"/>
      <c r="BN9" s="59"/>
      <c r="BO9" s="66" t="s">
        <v>793</v>
      </c>
      <c r="BP9" s="65" t="s">
        <v>120</v>
      </c>
      <c r="BQ9" s="66" t="s">
        <v>953</v>
      </c>
      <c r="BR9" s="65" t="s">
        <v>120</v>
      </c>
      <c r="BS9" s="65" t="s">
        <v>121</v>
      </c>
      <c r="BT9" s="82">
        <f t="shared" si="4"/>
        <v>0.75</v>
      </c>
      <c r="BU9" s="50">
        <f t="shared" si="4"/>
        <v>8.0645161290322578E-3</v>
      </c>
    </row>
    <row r="10" spans="2:73" s="169" customFormat="1" ht="63" customHeight="1" thickBot="1" x14ac:dyDescent="0.3">
      <c r="B10" s="402" t="s">
        <v>794</v>
      </c>
      <c r="C10" s="470" t="s">
        <v>795</v>
      </c>
      <c r="D10" s="317" t="s">
        <v>796</v>
      </c>
      <c r="E10" s="317" t="s">
        <v>797</v>
      </c>
      <c r="F10" s="317" t="s">
        <v>125</v>
      </c>
      <c r="G10" s="405"/>
      <c r="H10" s="317" t="s">
        <v>492</v>
      </c>
      <c r="I10" s="317" t="s">
        <v>797</v>
      </c>
      <c r="J10" s="403">
        <v>45657</v>
      </c>
      <c r="K10" s="397">
        <f>PTEP!$G$16/PTEP!$D$16</f>
        <v>1.075268817204301E-2</v>
      </c>
      <c r="L10" s="110"/>
      <c r="M10" s="27"/>
      <c r="N10" s="29"/>
      <c r="O10" s="27"/>
      <c r="P10" s="27"/>
      <c r="Q10" s="29"/>
      <c r="R10" s="27"/>
      <c r="S10" s="27"/>
      <c r="T10" s="27"/>
      <c r="U10" s="27"/>
      <c r="V10" s="27"/>
      <c r="W10" s="27"/>
      <c r="X10" s="27"/>
      <c r="Y10" s="30"/>
      <c r="Z10" s="30"/>
      <c r="AA10" s="27"/>
      <c r="AB10" s="143"/>
      <c r="AC10" s="72"/>
      <c r="AD10" s="27"/>
      <c r="AE10" s="30"/>
      <c r="AF10" s="30"/>
      <c r="AG10" s="27"/>
      <c r="AH10" s="30"/>
      <c r="AI10" s="30"/>
      <c r="AJ10" s="27"/>
      <c r="AK10" s="30"/>
      <c r="AL10" s="30"/>
      <c r="AM10" s="27"/>
      <c r="AN10" s="30"/>
      <c r="AO10" s="30"/>
      <c r="AP10" s="27"/>
      <c r="AQ10" s="30"/>
      <c r="AR10" s="72"/>
      <c r="AS10" s="27">
        <v>1</v>
      </c>
      <c r="AT10" s="27"/>
      <c r="AU10" s="260">
        <f t="shared" si="5"/>
        <v>0</v>
      </c>
      <c r="AV10" s="27"/>
      <c r="AW10" s="30"/>
      <c r="AX10" s="30"/>
      <c r="AY10" s="27">
        <f t="shared" si="0"/>
        <v>1</v>
      </c>
      <c r="AZ10" s="28">
        <f t="shared" si="1"/>
        <v>0</v>
      </c>
      <c r="BA10" s="35">
        <f t="shared" si="2"/>
        <v>0</v>
      </c>
      <c r="BB10" s="43">
        <f t="shared" si="3"/>
        <v>0</v>
      </c>
      <c r="BC10" s="69"/>
      <c r="BD10" s="69" t="s">
        <v>127</v>
      </c>
      <c r="BE10" s="69"/>
      <c r="BF10" s="69" t="s">
        <v>128</v>
      </c>
      <c r="BG10" s="58"/>
      <c r="BH10" s="69" t="s">
        <v>128</v>
      </c>
      <c r="BI10" s="69" t="s">
        <v>798</v>
      </c>
      <c r="BJ10" s="69" t="s">
        <v>128</v>
      </c>
      <c r="BK10" s="58"/>
      <c r="BL10" s="58"/>
      <c r="BM10" s="73"/>
      <c r="BN10" s="58"/>
      <c r="BO10" s="66" t="s">
        <v>219</v>
      </c>
      <c r="BP10" s="54" t="s">
        <v>121</v>
      </c>
      <c r="BQ10" s="66" t="s">
        <v>909</v>
      </c>
      <c r="BR10" s="54" t="s">
        <v>121</v>
      </c>
      <c r="BS10" s="54" t="s">
        <v>121</v>
      </c>
      <c r="BT10" s="82">
        <f t="shared" si="4"/>
        <v>0</v>
      </c>
      <c r="BU10" s="71">
        <f t="shared" si="4"/>
        <v>0</v>
      </c>
    </row>
    <row r="11" spans="2:73" s="169" customFormat="1" ht="189" customHeight="1" thickBot="1" x14ac:dyDescent="0.3">
      <c r="B11" s="402" t="s">
        <v>799</v>
      </c>
      <c r="C11" s="616" t="s">
        <v>800</v>
      </c>
      <c r="D11" s="317" t="s">
        <v>801</v>
      </c>
      <c r="E11" s="317" t="s">
        <v>802</v>
      </c>
      <c r="F11" s="317" t="s">
        <v>125</v>
      </c>
      <c r="G11" s="405" t="s">
        <v>569</v>
      </c>
      <c r="H11" s="317" t="s">
        <v>492</v>
      </c>
      <c r="I11" s="406" t="s">
        <v>472</v>
      </c>
      <c r="J11" s="403" t="s">
        <v>737</v>
      </c>
      <c r="K11" s="397">
        <f>PTEP!$G$16/PTEP!$D$16</f>
        <v>1.075268817204301E-2</v>
      </c>
      <c r="L11" s="110"/>
      <c r="M11" s="27"/>
      <c r="N11" s="29"/>
      <c r="O11" s="27"/>
      <c r="P11" s="27"/>
      <c r="Q11" s="29"/>
      <c r="R11" s="27"/>
      <c r="S11" s="27"/>
      <c r="T11" s="29"/>
      <c r="U11" s="27"/>
      <c r="V11" s="27"/>
      <c r="W11" s="27"/>
      <c r="X11" s="27"/>
      <c r="Y11" s="30"/>
      <c r="Z11" s="30"/>
      <c r="AA11" s="27"/>
      <c r="AB11" s="143"/>
      <c r="AC11" s="72"/>
      <c r="AD11" s="27">
        <v>1</v>
      </c>
      <c r="AE11" s="27">
        <v>1</v>
      </c>
      <c r="AF11" s="260">
        <f>AE11/AD11</f>
        <v>1</v>
      </c>
      <c r="AG11" s="27"/>
      <c r="AH11" s="30"/>
      <c r="AI11" s="30"/>
      <c r="AJ11" s="27"/>
      <c r="AK11" s="30"/>
      <c r="AL11" s="30"/>
      <c r="AM11" s="27"/>
      <c r="AN11" s="30"/>
      <c r="AO11" s="30"/>
      <c r="AP11" s="27"/>
      <c r="AQ11" s="30"/>
      <c r="AR11" s="30"/>
      <c r="AS11" s="27">
        <v>1</v>
      </c>
      <c r="AT11" s="27"/>
      <c r="AU11" s="260">
        <f t="shared" si="5"/>
        <v>0</v>
      </c>
      <c r="AV11" s="27"/>
      <c r="AW11" s="30"/>
      <c r="AX11" s="30"/>
      <c r="AY11" s="27">
        <f t="shared" si="0"/>
        <v>2</v>
      </c>
      <c r="AZ11" s="28">
        <f t="shared" si="1"/>
        <v>1</v>
      </c>
      <c r="BA11" s="35">
        <f t="shared" si="2"/>
        <v>0.5</v>
      </c>
      <c r="BB11" s="43">
        <f t="shared" si="3"/>
        <v>5.3763440860215049E-3</v>
      </c>
      <c r="BC11" s="69"/>
      <c r="BD11" s="69" t="s">
        <v>127</v>
      </c>
      <c r="BE11" s="69"/>
      <c r="BF11" s="69" t="s">
        <v>128</v>
      </c>
      <c r="BG11" s="58"/>
      <c r="BH11" s="69" t="s">
        <v>128</v>
      </c>
      <c r="BI11" s="149" t="s">
        <v>803</v>
      </c>
      <c r="BJ11" s="59" t="s">
        <v>804</v>
      </c>
      <c r="BK11" s="58"/>
      <c r="BL11" s="58"/>
      <c r="BM11" s="58"/>
      <c r="BN11" s="58"/>
      <c r="BO11" s="66" t="s">
        <v>741</v>
      </c>
      <c r="BP11" s="54" t="s">
        <v>121</v>
      </c>
      <c r="BQ11" s="66" t="s">
        <v>1002</v>
      </c>
      <c r="BR11" s="54" t="s">
        <v>120</v>
      </c>
      <c r="BS11" s="54" t="s">
        <v>121</v>
      </c>
      <c r="BT11" s="82">
        <f t="shared" si="4"/>
        <v>0.5</v>
      </c>
      <c r="BU11" s="71">
        <f t="shared" si="4"/>
        <v>5.3763440860215049E-3</v>
      </c>
    </row>
    <row r="12" spans="2:73" s="169" customFormat="1" ht="165.75" x14ac:dyDescent="0.25">
      <c r="B12" s="590" t="s">
        <v>805</v>
      </c>
      <c r="C12" s="467" t="s">
        <v>806</v>
      </c>
      <c r="D12" s="163" t="s">
        <v>807</v>
      </c>
      <c r="E12" s="163" t="s">
        <v>802</v>
      </c>
      <c r="F12" s="163" t="s">
        <v>125</v>
      </c>
      <c r="G12" s="391"/>
      <c r="H12" s="163" t="s">
        <v>492</v>
      </c>
      <c r="I12" s="407" t="s">
        <v>472</v>
      </c>
      <c r="J12" s="272" t="s">
        <v>808</v>
      </c>
      <c r="K12" s="397">
        <f>PTEP!$G$16/PTEP!$D$16</f>
        <v>1.075268817204301E-2</v>
      </c>
      <c r="L12" s="110"/>
      <c r="M12" s="27"/>
      <c r="N12" s="29"/>
      <c r="O12" s="27"/>
      <c r="P12" s="27"/>
      <c r="Q12" s="29"/>
      <c r="R12" s="27"/>
      <c r="S12" s="27"/>
      <c r="T12" s="27"/>
      <c r="U12" s="27"/>
      <c r="V12" s="27"/>
      <c r="W12" s="27"/>
      <c r="X12" s="27"/>
      <c r="Y12" s="30"/>
      <c r="Z12" s="30"/>
      <c r="AA12" s="27">
        <v>1</v>
      </c>
      <c r="AB12" s="142">
        <v>1</v>
      </c>
      <c r="AC12" s="260">
        <f>AB12/AA12</f>
        <v>1</v>
      </c>
      <c r="AD12" s="260"/>
      <c r="AE12" s="30"/>
      <c r="AF12" s="30"/>
      <c r="AG12" s="27"/>
      <c r="AH12" s="30"/>
      <c r="AI12" s="30"/>
      <c r="AJ12" s="27"/>
      <c r="AK12" s="30"/>
      <c r="AL12" s="30"/>
      <c r="AM12" s="27"/>
      <c r="AN12" s="30"/>
      <c r="AO12" s="30"/>
      <c r="AP12" s="27"/>
      <c r="AQ12" s="30"/>
      <c r="AR12" s="30"/>
      <c r="AS12" s="27">
        <v>1</v>
      </c>
      <c r="AT12" s="27"/>
      <c r="AU12" s="260">
        <f t="shared" si="5"/>
        <v>0</v>
      </c>
      <c r="AV12" s="27"/>
      <c r="AW12" s="30"/>
      <c r="AX12" s="30"/>
      <c r="AY12" s="27">
        <f t="shared" si="0"/>
        <v>2</v>
      </c>
      <c r="AZ12" s="28">
        <f t="shared" si="1"/>
        <v>1</v>
      </c>
      <c r="BA12" s="35">
        <f t="shared" si="2"/>
        <v>0.5</v>
      </c>
      <c r="BB12" s="43">
        <f t="shared" si="3"/>
        <v>5.3763440860215049E-3</v>
      </c>
      <c r="BC12" s="69"/>
      <c r="BD12" s="69" t="s">
        <v>127</v>
      </c>
      <c r="BE12" s="69"/>
      <c r="BF12" s="69" t="s">
        <v>128</v>
      </c>
      <c r="BG12" s="58" t="s">
        <v>809</v>
      </c>
      <c r="BH12" s="58" t="s">
        <v>810</v>
      </c>
      <c r="BI12" s="149" t="s">
        <v>811</v>
      </c>
      <c r="BJ12" s="59" t="s">
        <v>812</v>
      </c>
      <c r="BK12" s="58"/>
      <c r="BL12" s="58"/>
      <c r="BM12" s="58"/>
      <c r="BN12" s="58"/>
      <c r="BO12" s="66" t="s">
        <v>618</v>
      </c>
      <c r="BP12" s="54" t="s">
        <v>121</v>
      </c>
      <c r="BQ12" s="66" t="s">
        <v>963</v>
      </c>
      <c r="BR12" s="54" t="s">
        <v>120</v>
      </c>
      <c r="BS12" s="54" t="s">
        <v>121</v>
      </c>
      <c r="BT12" s="82">
        <f t="shared" si="4"/>
        <v>0.5</v>
      </c>
      <c r="BU12" s="71">
        <f t="shared" si="4"/>
        <v>5.3763440860215049E-3</v>
      </c>
    </row>
    <row r="13" spans="2:73" s="169" customFormat="1" ht="280.5" x14ac:dyDescent="0.25">
      <c r="B13" s="588"/>
      <c r="C13" s="468" t="s">
        <v>813</v>
      </c>
      <c r="D13" s="218" t="s">
        <v>814</v>
      </c>
      <c r="E13" s="218" t="s">
        <v>815</v>
      </c>
      <c r="F13" s="218" t="s">
        <v>248</v>
      </c>
      <c r="G13" s="408"/>
      <c r="H13" s="218" t="s">
        <v>492</v>
      </c>
      <c r="I13" s="256" t="s">
        <v>133</v>
      </c>
      <c r="J13" s="404" t="s">
        <v>816</v>
      </c>
      <c r="K13" s="298">
        <f>PTEP!$G$16/PTEP!$D$16</f>
        <v>1.075268817204301E-2</v>
      </c>
      <c r="L13" s="110"/>
      <c r="M13" s="27"/>
      <c r="N13" s="29"/>
      <c r="O13" s="27"/>
      <c r="P13" s="27"/>
      <c r="Q13" s="29"/>
      <c r="R13" s="27">
        <v>3</v>
      </c>
      <c r="S13" s="27">
        <v>3</v>
      </c>
      <c r="T13" s="246">
        <f>S13/R13</f>
        <v>1</v>
      </c>
      <c r="U13" s="27"/>
      <c r="V13" s="27"/>
      <c r="W13" s="27"/>
      <c r="X13" s="27"/>
      <c r="Y13" s="30"/>
      <c r="Z13" s="30"/>
      <c r="AA13" s="27">
        <v>3</v>
      </c>
      <c r="AB13" s="27">
        <v>3</v>
      </c>
      <c r="AC13" s="246">
        <f>AB13/AA13</f>
        <v>1</v>
      </c>
      <c r="AD13" s="27"/>
      <c r="AE13" s="30"/>
      <c r="AF13" s="72"/>
      <c r="AG13" s="27"/>
      <c r="AH13" s="30"/>
      <c r="AI13" s="30"/>
      <c r="AJ13" s="27">
        <v>3</v>
      </c>
      <c r="AK13" s="27"/>
      <c r="AL13" s="246">
        <f>AK13/AJ13</f>
        <v>0</v>
      </c>
      <c r="AM13" s="27"/>
      <c r="AN13" s="30"/>
      <c r="AO13" s="30"/>
      <c r="AP13" s="27"/>
      <c r="AQ13" s="30"/>
      <c r="AR13" s="30"/>
      <c r="AS13" s="27">
        <v>3</v>
      </c>
      <c r="AT13" s="27"/>
      <c r="AU13" s="246">
        <f t="shared" si="5"/>
        <v>0</v>
      </c>
      <c r="AV13" s="27"/>
      <c r="AW13" s="30"/>
      <c r="AX13" s="30"/>
      <c r="AY13" s="27">
        <f t="shared" si="0"/>
        <v>12</v>
      </c>
      <c r="AZ13" s="28">
        <f t="shared" si="1"/>
        <v>6</v>
      </c>
      <c r="BA13" s="35">
        <f t="shared" si="2"/>
        <v>0.5</v>
      </c>
      <c r="BB13" s="43">
        <f t="shared" si="3"/>
        <v>5.3763440860215049E-3</v>
      </c>
      <c r="BC13" s="66"/>
      <c r="BD13" s="66"/>
      <c r="BE13" s="66" t="s">
        <v>817</v>
      </c>
      <c r="BF13" s="66" t="s">
        <v>818</v>
      </c>
      <c r="BG13" s="66" t="s">
        <v>819</v>
      </c>
      <c r="BH13" s="59" t="s">
        <v>820</v>
      </c>
      <c r="BI13" s="59"/>
      <c r="BJ13" s="69" t="s">
        <v>128</v>
      </c>
      <c r="BK13" s="59"/>
      <c r="BL13" s="59"/>
      <c r="BM13" s="65"/>
      <c r="BN13" s="59"/>
      <c r="BO13" s="66" t="s">
        <v>821</v>
      </c>
      <c r="BP13" s="65" t="s">
        <v>120</v>
      </c>
      <c r="BQ13" s="66" t="s">
        <v>994</v>
      </c>
      <c r="BR13" s="65"/>
      <c r="BS13" s="65" t="s">
        <v>121</v>
      </c>
      <c r="BT13" s="82">
        <f t="shared" si="4"/>
        <v>0.5</v>
      </c>
      <c r="BU13" s="71">
        <f t="shared" si="4"/>
        <v>5.3763440860215049E-3</v>
      </c>
    </row>
    <row r="14" spans="2:73" x14ac:dyDescent="0.25">
      <c r="C14" s="154"/>
      <c r="D14" s="154"/>
      <c r="E14" s="154"/>
      <c r="F14" s="154"/>
      <c r="G14" s="154"/>
      <c r="H14" s="154"/>
      <c r="I14" s="154"/>
      <c r="J14" s="154"/>
      <c r="BB14" s="43">
        <f>SUM(BB5:BB13)</f>
        <v>4.8387096774193554E-2</v>
      </c>
      <c r="BU14" s="337">
        <f>SUM(BU5:BU13)</f>
        <v>4.8387096774193554E-2</v>
      </c>
    </row>
  </sheetData>
  <mergeCells count="22">
    <mergeCell ref="B3:K3"/>
    <mergeCell ref="B7:B9"/>
    <mergeCell ref="B12:B13"/>
    <mergeCell ref="C1:J1"/>
    <mergeCell ref="B5:B6"/>
    <mergeCell ref="L2:N3"/>
    <mergeCell ref="O2:Q3"/>
    <mergeCell ref="R2:T3"/>
    <mergeCell ref="U2:W3"/>
    <mergeCell ref="X2:Z3"/>
    <mergeCell ref="AA2:AC3"/>
    <mergeCell ref="AD2:AF3"/>
    <mergeCell ref="AG2:AI3"/>
    <mergeCell ref="AJ2:AL3"/>
    <mergeCell ref="AM2:AO3"/>
    <mergeCell ref="BT3:BU3"/>
    <mergeCell ref="BO2:BU2"/>
    <mergeCell ref="AP2:AR3"/>
    <mergeCell ref="AS2:AU3"/>
    <mergeCell ref="AV2:AX3"/>
    <mergeCell ref="AY2:AZ3"/>
    <mergeCell ref="BA2:BB2"/>
  </mergeCells>
  <pageMargins left="0.7" right="0.7" top="0.75" bottom="0.75" header="0.3" footer="0.3"/>
  <pageSetup paperSize="9" scale="52"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BU13"/>
  <sheetViews>
    <sheetView showGridLines="0" zoomScale="80" zoomScaleNormal="80" zoomScaleSheetLayoutView="90" workbookViewId="0">
      <pane ySplit="4" topLeftCell="A5" activePane="bottomLeft" state="frozen"/>
      <selection pane="bottomLeft" activeCell="A5" sqref="A5"/>
    </sheetView>
  </sheetViews>
  <sheetFormatPr baseColWidth="10" defaultColWidth="9.140625" defaultRowHeight="12.75" x14ac:dyDescent="0.25"/>
  <cols>
    <col min="1" max="1" width="9.140625" style="61"/>
    <col min="2" max="2" width="26.5703125" style="154" customWidth="1"/>
    <col min="3" max="3" width="8.42578125" style="61" customWidth="1"/>
    <col min="4" max="4" width="48.42578125" style="61" customWidth="1"/>
    <col min="5" max="5" width="32.42578125" style="61" bestFit="1" customWidth="1"/>
    <col min="6" max="9" width="28.140625" style="61" customWidth="1"/>
    <col min="10" max="10" width="37.85546875" style="61" customWidth="1"/>
    <col min="11" max="11" width="21.42578125" style="61" customWidth="1"/>
    <col min="12" max="12" width="14" style="61" customWidth="1"/>
    <col min="13" max="23" width="11.42578125" style="61"/>
    <col min="24" max="50" width="11.42578125" style="61" customWidth="1"/>
    <col min="51" max="54" width="11.42578125" style="61"/>
    <col min="55" max="55" width="33.42578125" style="61" customWidth="1"/>
    <col min="56" max="56" width="29.5703125" style="61" customWidth="1"/>
    <col min="57" max="57" width="29.42578125" style="61" customWidth="1"/>
    <col min="58" max="58" width="21.85546875" style="61" customWidth="1"/>
    <col min="59" max="59" width="48" style="61" customWidth="1"/>
    <col min="60" max="60" width="42.42578125" style="61" customWidth="1"/>
    <col min="61" max="61" width="35.85546875" style="61" customWidth="1"/>
    <col min="62" max="62" width="26" style="61" customWidth="1"/>
    <col min="63" max="63" width="37.5703125" style="61" customWidth="1"/>
    <col min="64" max="64" width="26" style="61" customWidth="1"/>
    <col min="65" max="65" width="15.85546875" style="61" customWidth="1"/>
    <col min="66" max="66" width="26" style="61" customWidth="1"/>
    <col min="67" max="67" width="50.5703125" style="61" customWidth="1"/>
    <col min="68" max="68" width="18.42578125" style="61" customWidth="1"/>
    <col min="69" max="69" width="100.7109375" style="61" customWidth="1"/>
    <col min="70" max="70" width="30.7109375" style="61" customWidth="1"/>
    <col min="71" max="73" width="18.42578125" style="61" customWidth="1"/>
    <col min="74" max="16384" width="9.140625" style="61"/>
  </cols>
  <sheetData>
    <row r="1" spans="2:73" ht="112.5" customHeight="1" thickBot="1" x14ac:dyDescent="0.3">
      <c r="B1" s="288"/>
      <c r="C1" s="552" t="s">
        <v>0</v>
      </c>
      <c r="D1" s="552"/>
      <c r="E1" s="552"/>
      <c r="F1" s="552"/>
      <c r="G1" s="552"/>
      <c r="H1" s="552"/>
      <c r="I1" s="552"/>
      <c r="J1" s="552"/>
      <c r="K1" s="232" t="s">
        <v>1</v>
      </c>
    </row>
    <row r="2" spans="2:73" ht="38.1" customHeight="1" thickBot="1" x14ac:dyDescent="0.3">
      <c r="B2" s="409"/>
      <c r="C2" s="409"/>
      <c r="D2" s="409"/>
      <c r="E2" s="409"/>
      <c r="F2" s="409"/>
      <c r="G2" s="409"/>
      <c r="H2" s="409"/>
      <c r="I2" s="409"/>
      <c r="J2" s="409"/>
      <c r="K2" s="154"/>
      <c r="L2" s="543" t="s">
        <v>67</v>
      </c>
      <c r="M2" s="543"/>
      <c r="N2" s="543"/>
      <c r="O2" s="543" t="s">
        <v>68</v>
      </c>
      <c r="P2" s="543"/>
      <c r="Q2" s="543"/>
      <c r="R2" s="543" t="s">
        <v>69</v>
      </c>
      <c r="S2" s="543"/>
      <c r="T2" s="543"/>
      <c r="U2" s="543" t="s">
        <v>70</v>
      </c>
      <c r="V2" s="543"/>
      <c r="W2" s="543"/>
      <c r="X2" s="543" t="s">
        <v>71</v>
      </c>
      <c r="Y2" s="543"/>
      <c r="Z2" s="543"/>
      <c r="AA2" s="543" t="s">
        <v>72</v>
      </c>
      <c r="AB2" s="543"/>
      <c r="AC2" s="543"/>
      <c r="AD2" s="543" t="s">
        <v>73</v>
      </c>
      <c r="AE2" s="543"/>
      <c r="AF2" s="543"/>
      <c r="AG2" s="543" t="s">
        <v>74</v>
      </c>
      <c r="AH2" s="543"/>
      <c r="AI2" s="543"/>
      <c r="AJ2" s="543" t="s">
        <v>75</v>
      </c>
      <c r="AK2" s="543"/>
      <c r="AL2" s="543"/>
      <c r="AM2" s="543" t="s">
        <v>76</v>
      </c>
      <c r="AN2" s="543"/>
      <c r="AO2" s="543"/>
      <c r="AP2" s="543" t="s">
        <v>77</v>
      </c>
      <c r="AQ2" s="543"/>
      <c r="AR2" s="543"/>
      <c r="AS2" s="543" t="s">
        <v>78</v>
      </c>
      <c r="AT2" s="543"/>
      <c r="AU2" s="543"/>
      <c r="AV2" s="544" t="s">
        <v>79</v>
      </c>
      <c r="AW2" s="544"/>
      <c r="AX2" s="544"/>
      <c r="AY2" s="543" t="s">
        <v>80</v>
      </c>
      <c r="AZ2" s="543"/>
      <c r="BA2" s="545" t="s">
        <v>81</v>
      </c>
      <c r="BB2" s="545"/>
      <c r="BC2" s="538" t="s">
        <v>82</v>
      </c>
      <c r="BD2" s="540"/>
      <c r="BE2" s="32"/>
      <c r="BF2" s="32"/>
      <c r="BG2" s="32"/>
      <c r="BH2" s="32"/>
      <c r="BI2" s="32"/>
      <c r="BJ2" s="32"/>
      <c r="BK2" s="32"/>
      <c r="BL2" s="32"/>
      <c r="BM2" s="32"/>
      <c r="BN2" s="32"/>
      <c r="BO2" s="531" t="s">
        <v>83</v>
      </c>
      <c r="BP2" s="532"/>
      <c r="BQ2" s="532"/>
      <c r="BR2" s="532"/>
      <c r="BS2" s="532"/>
      <c r="BT2" s="532"/>
      <c r="BU2" s="532"/>
    </row>
    <row r="3" spans="2:73" ht="60" customHeight="1" thickBot="1" x14ac:dyDescent="0.3">
      <c r="B3" s="568" t="s">
        <v>40</v>
      </c>
      <c r="C3" s="569"/>
      <c r="D3" s="569"/>
      <c r="E3" s="569"/>
      <c r="F3" s="569"/>
      <c r="G3" s="569"/>
      <c r="H3" s="569"/>
      <c r="I3" s="569"/>
      <c r="J3" s="569"/>
      <c r="K3" s="589"/>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3"/>
      <c r="AU3" s="543"/>
      <c r="AV3" s="544"/>
      <c r="AW3" s="544"/>
      <c r="AX3" s="544"/>
      <c r="AY3" s="543"/>
      <c r="AZ3" s="543"/>
      <c r="BA3" s="32"/>
      <c r="BB3" s="36">
        <v>0.2</v>
      </c>
      <c r="BC3" s="534" t="s">
        <v>84</v>
      </c>
      <c r="BD3" s="535"/>
      <c r="BE3" s="33" t="s">
        <v>85</v>
      </c>
      <c r="BF3" s="33"/>
      <c r="BG3" s="34" t="s">
        <v>305</v>
      </c>
      <c r="BH3" s="34"/>
      <c r="BI3" s="34" t="s">
        <v>87</v>
      </c>
      <c r="BJ3" s="34"/>
      <c r="BK3" s="34" t="s">
        <v>88</v>
      </c>
      <c r="BL3" s="34"/>
      <c r="BM3" s="34" t="s">
        <v>89</v>
      </c>
      <c r="BN3" s="34"/>
      <c r="BO3" s="52" t="s">
        <v>306</v>
      </c>
      <c r="BP3" s="52" t="s">
        <v>91</v>
      </c>
      <c r="BQ3" s="336" t="s">
        <v>92</v>
      </c>
      <c r="BR3" s="336" t="s">
        <v>908</v>
      </c>
      <c r="BS3" s="52" t="s">
        <v>93</v>
      </c>
      <c r="BT3" s="541" t="s">
        <v>94</v>
      </c>
      <c r="BU3" s="542"/>
    </row>
    <row r="4" spans="2:73" ht="28.5" customHeight="1" thickBot="1" x14ac:dyDescent="0.3">
      <c r="B4" s="390" t="s">
        <v>95</v>
      </c>
      <c r="C4" s="360" t="s">
        <v>96</v>
      </c>
      <c r="D4" s="360" t="s">
        <v>7</v>
      </c>
      <c r="E4" s="360" t="s">
        <v>9</v>
      </c>
      <c r="F4" s="340" t="s">
        <v>97</v>
      </c>
      <c r="G4" s="340" t="s">
        <v>98</v>
      </c>
      <c r="H4" s="340" t="s">
        <v>19</v>
      </c>
      <c r="I4" s="340" t="s">
        <v>17</v>
      </c>
      <c r="J4" s="340" t="s">
        <v>15</v>
      </c>
      <c r="K4" s="410" t="s">
        <v>49</v>
      </c>
      <c r="L4" s="37" t="s">
        <v>99</v>
      </c>
      <c r="M4" s="38" t="s">
        <v>100</v>
      </c>
      <c r="N4" s="39" t="s">
        <v>101</v>
      </c>
      <c r="O4" s="37" t="s">
        <v>99</v>
      </c>
      <c r="P4" s="38" t="s">
        <v>100</v>
      </c>
      <c r="Q4" s="39" t="s">
        <v>101</v>
      </c>
      <c r="R4" s="37" t="s">
        <v>99</v>
      </c>
      <c r="S4" s="38" t="s">
        <v>100</v>
      </c>
      <c r="T4" s="39" t="s">
        <v>101</v>
      </c>
      <c r="U4" s="37" t="s">
        <v>99</v>
      </c>
      <c r="V4" s="38" t="s">
        <v>100</v>
      </c>
      <c r="W4" s="39" t="s">
        <v>101</v>
      </c>
      <c r="X4" s="37" t="s">
        <v>99</v>
      </c>
      <c r="Y4" s="38" t="s">
        <v>100</v>
      </c>
      <c r="Z4" s="39" t="s">
        <v>101</v>
      </c>
      <c r="AA4" s="37" t="s">
        <v>99</v>
      </c>
      <c r="AB4" s="38" t="s">
        <v>100</v>
      </c>
      <c r="AC4" s="39" t="s">
        <v>101</v>
      </c>
      <c r="AD4" s="37" t="s">
        <v>99</v>
      </c>
      <c r="AE4" s="38" t="s">
        <v>100</v>
      </c>
      <c r="AF4" s="39" t="s">
        <v>101</v>
      </c>
      <c r="AG4" s="37" t="s">
        <v>99</v>
      </c>
      <c r="AH4" s="38" t="s">
        <v>100</v>
      </c>
      <c r="AI4" s="39" t="s">
        <v>101</v>
      </c>
      <c r="AJ4" s="37" t="s">
        <v>99</v>
      </c>
      <c r="AK4" s="38" t="s">
        <v>100</v>
      </c>
      <c r="AL4" s="39" t="s">
        <v>101</v>
      </c>
      <c r="AM4" s="37" t="s">
        <v>99</v>
      </c>
      <c r="AN4" s="38" t="s">
        <v>100</v>
      </c>
      <c r="AO4" s="39" t="s">
        <v>101</v>
      </c>
      <c r="AP4" s="37" t="s">
        <v>99</v>
      </c>
      <c r="AQ4" s="38" t="s">
        <v>100</v>
      </c>
      <c r="AR4" s="39" t="s">
        <v>101</v>
      </c>
      <c r="AS4" s="37" t="s">
        <v>99</v>
      </c>
      <c r="AT4" s="38" t="s">
        <v>100</v>
      </c>
      <c r="AU4" s="39" t="s">
        <v>101</v>
      </c>
      <c r="AV4" s="37" t="s">
        <v>99</v>
      </c>
      <c r="AW4" s="38" t="s">
        <v>100</v>
      </c>
      <c r="AX4" s="39" t="s">
        <v>101</v>
      </c>
      <c r="AY4" s="37" t="s">
        <v>99</v>
      </c>
      <c r="AZ4" s="38" t="s">
        <v>100</v>
      </c>
      <c r="BA4" s="39" t="s">
        <v>101</v>
      </c>
      <c r="BB4" s="40">
        <f>SUM(BB5:BB12)</f>
        <v>5.9139784946236562E-2</v>
      </c>
      <c r="BC4" s="41" t="s">
        <v>102</v>
      </c>
      <c r="BD4" s="41" t="s">
        <v>103</v>
      </c>
      <c r="BE4" s="41" t="s">
        <v>102</v>
      </c>
      <c r="BF4" s="41" t="s">
        <v>103</v>
      </c>
      <c r="BG4" s="42" t="s">
        <v>102</v>
      </c>
      <c r="BH4" s="42" t="s">
        <v>103</v>
      </c>
      <c r="BI4" s="42" t="s">
        <v>102</v>
      </c>
      <c r="BJ4" s="42" t="s">
        <v>103</v>
      </c>
      <c r="BK4" s="42" t="s">
        <v>102</v>
      </c>
      <c r="BL4" s="42" t="s">
        <v>103</v>
      </c>
      <c r="BM4" s="42" t="s">
        <v>102</v>
      </c>
      <c r="BN4" s="42" t="s">
        <v>103</v>
      </c>
      <c r="BO4" s="52"/>
      <c r="BP4" s="52"/>
      <c r="BQ4" s="52"/>
      <c r="BR4" s="52"/>
      <c r="BS4" s="52"/>
      <c r="BT4" s="62" t="s">
        <v>104</v>
      </c>
      <c r="BU4" s="62" t="s">
        <v>105</v>
      </c>
    </row>
    <row r="5" spans="2:73" s="169" customFormat="1" ht="74.25" customHeight="1" thickBot="1" x14ac:dyDescent="0.3">
      <c r="B5" s="411" t="s">
        <v>822</v>
      </c>
      <c r="C5" s="471" t="s">
        <v>823</v>
      </c>
      <c r="D5" s="406" t="s">
        <v>824</v>
      </c>
      <c r="E5" s="317" t="s">
        <v>825</v>
      </c>
      <c r="F5" s="317" t="s">
        <v>285</v>
      </c>
      <c r="G5" s="317"/>
      <c r="H5" s="317" t="s">
        <v>111</v>
      </c>
      <c r="I5" s="412" t="s">
        <v>826</v>
      </c>
      <c r="J5" s="413">
        <v>45657</v>
      </c>
      <c r="K5" s="414">
        <f>PTEP!$G$17/PTEP!$D$17</f>
        <v>1.0752688172043012E-2</v>
      </c>
      <c r="L5" s="27"/>
      <c r="M5" s="27"/>
      <c r="N5" s="29"/>
      <c r="O5" s="27"/>
      <c r="P5" s="27"/>
      <c r="Q5" s="29"/>
      <c r="R5" s="27"/>
      <c r="S5" s="27"/>
      <c r="T5" s="29"/>
      <c r="U5" s="27"/>
      <c r="V5" s="27"/>
      <c r="W5" s="29"/>
      <c r="X5" s="27"/>
      <c r="Y5" s="30"/>
      <c r="Z5" s="30"/>
      <c r="AA5" s="27"/>
      <c r="AB5" s="30"/>
      <c r="AC5" s="30"/>
      <c r="AD5" s="27"/>
      <c r="AE5" s="30"/>
      <c r="AF5" s="30"/>
      <c r="AG5" s="27"/>
      <c r="AH5" s="30"/>
      <c r="AI5" s="30"/>
      <c r="AJ5" s="27"/>
      <c r="AK5" s="30"/>
      <c r="AL5" s="30"/>
      <c r="AM5" s="27"/>
      <c r="AN5" s="30"/>
      <c r="AO5" s="30"/>
      <c r="AP5" s="27"/>
      <c r="AQ5" s="30"/>
      <c r="AR5" s="30"/>
      <c r="AS5" s="27">
        <v>1</v>
      </c>
      <c r="AT5" s="27"/>
      <c r="AU5" s="260">
        <f>AT5/AS5</f>
        <v>0</v>
      </c>
      <c r="AV5" s="27"/>
      <c r="AW5" s="30"/>
      <c r="AX5" s="30"/>
      <c r="AY5" s="27">
        <f>L5+O5+R5+U5+X5++AA5+AD5+AG5+AJ5+AM5+AP5+AS5+AV5</f>
        <v>1</v>
      </c>
      <c r="AZ5" s="28">
        <f>M5+P5+S5+V5+Y5+AB5+AE5+AH5+AK5+AN5+AQ5+AT5+AW5</f>
        <v>0</v>
      </c>
      <c r="BA5" s="35">
        <f>AZ5/AY5</f>
        <v>0</v>
      </c>
      <c r="BB5" s="43">
        <f>IFERROR(BA5*K5,"")</f>
        <v>0</v>
      </c>
      <c r="BC5" s="69" t="s">
        <v>827</v>
      </c>
      <c r="BD5" s="69" t="s">
        <v>828</v>
      </c>
      <c r="BE5" s="69"/>
      <c r="BF5" s="69" t="s">
        <v>128</v>
      </c>
      <c r="BG5" s="58"/>
      <c r="BH5" s="69" t="s">
        <v>128</v>
      </c>
      <c r="BI5" s="58"/>
      <c r="BJ5" s="69" t="s">
        <v>128</v>
      </c>
      <c r="BK5" s="58"/>
      <c r="BL5" s="58"/>
      <c r="BM5" s="58"/>
      <c r="BN5" s="58"/>
      <c r="BO5" s="66" t="s">
        <v>219</v>
      </c>
      <c r="BP5" s="54" t="s">
        <v>121</v>
      </c>
      <c r="BQ5" s="66" t="s">
        <v>909</v>
      </c>
      <c r="BR5" s="54" t="s">
        <v>121</v>
      </c>
      <c r="BS5" s="54" t="s">
        <v>121</v>
      </c>
      <c r="BT5" s="82">
        <f>BA5</f>
        <v>0</v>
      </c>
      <c r="BU5" s="71">
        <f>BB5</f>
        <v>0</v>
      </c>
    </row>
    <row r="6" spans="2:73" ht="155.25" customHeight="1" thickBot="1" x14ac:dyDescent="0.3">
      <c r="B6" s="415" t="s">
        <v>829</v>
      </c>
      <c r="C6" s="471" t="s">
        <v>830</v>
      </c>
      <c r="D6" s="317" t="s">
        <v>831</v>
      </c>
      <c r="E6" s="317" t="s">
        <v>832</v>
      </c>
      <c r="F6" s="317" t="s">
        <v>285</v>
      </c>
      <c r="G6" s="317"/>
      <c r="H6" s="317" t="s">
        <v>111</v>
      </c>
      <c r="I6" s="412" t="s">
        <v>832</v>
      </c>
      <c r="J6" s="413">
        <v>45322</v>
      </c>
      <c r="K6" s="416">
        <f>PTEP!$G$17/PTEP!$D$17</f>
        <v>1.0752688172043012E-2</v>
      </c>
      <c r="L6" s="27">
        <v>1</v>
      </c>
      <c r="M6" s="27">
        <v>1</v>
      </c>
      <c r="N6" s="29">
        <f>M6/L6</f>
        <v>1</v>
      </c>
      <c r="O6" s="27"/>
      <c r="P6" s="27"/>
      <c r="Q6" s="29"/>
      <c r="R6" s="27"/>
      <c r="S6" s="27"/>
      <c r="T6" s="29"/>
      <c r="U6" s="27"/>
      <c r="V6" s="27"/>
      <c r="W6" s="27"/>
      <c r="X6" s="27"/>
      <c r="Y6" s="30"/>
      <c r="Z6" s="30"/>
      <c r="AA6" s="27"/>
      <c r="AB6" s="30"/>
      <c r="AC6" s="30"/>
      <c r="AD6" s="27"/>
      <c r="AE6" s="30"/>
      <c r="AF6" s="30"/>
      <c r="AG6" s="27"/>
      <c r="AH6" s="30"/>
      <c r="AI6" s="30"/>
      <c r="AJ6" s="27"/>
      <c r="AK6" s="30"/>
      <c r="AL6" s="31"/>
      <c r="AM6" s="27"/>
      <c r="AN6" s="30"/>
      <c r="AO6" s="30"/>
      <c r="AP6" s="27"/>
      <c r="AQ6" s="30"/>
      <c r="AR6" s="30"/>
      <c r="AS6" s="27"/>
      <c r="AT6" s="30"/>
      <c r="AU6" s="30"/>
      <c r="AV6" s="27"/>
      <c r="AW6" s="30"/>
      <c r="AX6" s="30"/>
      <c r="AY6" s="27">
        <f t="shared" ref="AY6:AY12" si="0">L6+O6+R6+U6+X6++AA6+AD6+AG6+AJ6+AM6+AP6+AS6+AV6</f>
        <v>1</v>
      </c>
      <c r="AZ6" s="28">
        <f t="shared" ref="AZ6:AZ12" si="1">M6+P6+S6+V6+Y6+AB6+AE6+AH6+AK6+AN6+AQ6+AT6+AW6</f>
        <v>1</v>
      </c>
      <c r="BA6" s="35">
        <f t="shared" ref="BA6:BA12" si="2">AZ6/AY6</f>
        <v>1</v>
      </c>
      <c r="BB6" s="43">
        <f t="shared" ref="BB6:BB12" si="3">IFERROR(BA6*K6,"")</f>
        <v>1.0752688172043012E-2</v>
      </c>
      <c r="BC6" s="66" t="s">
        <v>833</v>
      </c>
      <c r="BD6" s="66" t="s">
        <v>834</v>
      </c>
      <c r="BE6" s="66"/>
      <c r="BF6" s="88" t="s">
        <v>835</v>
      </c>
      <c r="BG6" s="59"/>
      <c r="BH6" s="88" t="s">
        <v>835</v>
      </c>
      <c r="BI6" s="59"/>
      <c r="BJ6" s="65" t="s">
        <v>422</v>
      </c>
      <c r="BK6" s="59"/>
      <c r="BL6" s="59"/>
      <c r="BM6" s="59"/>
      <c r="BN6" s="59"/>
      <c r="BO6" s="66" t="s">
        <v>836</v>
      </c>
      <c r="BP6" s="65" t="s">
        <v>120</v>
      </c>
      <c r="BQ6" s="66" t="s">
        <v>920</v>
      </c>
      <c r="BR6" s="65" t="s">
        <v>120</v>
      </c>
      <c r="BS6" s="65" t="s">
        <v>121</v>
      </c>
      <c r="BT6" s="70">
        <f t="shared" ref="BT6:BU12" si="4">BA6</f>
        <v>1</v>
      </c>
      <c r="BU6" s="50">
        <f t="shared" si="4"/>
        <v>1.0752688172043012E-2</v>
      </c>
    </row>
    <row r="7" spans="2:73" ht="150.75" customHeight="1" x14ac:dyDescent="0.25">
      <c r="B7" s="597" t="s">
        <v>837</v>
      </c>
      <c r="C7" s="446" t="s">
        <v>838</v>
      </c>
      <c r="D7" s="163" t="s">
        <v>839</v>
      </c>
      <c r="E7" s="163" t="s">
        <v>766</v>
      </c>
      <c r="F7" s="163" t="s">
        <v>285</v>
      </c>
      <c r="G7" s="163"/>
      <c r="H7" s="163" t="s">
        <v>111</v>
      </c>
      <c r="I7" s="417" t="s">
        <v>766</v>
      </c>
      <c r="J7" s="418">
        <v>45351</v>
      </c>
      <c r="K7" s="416">
        <f>PTEP!$G$17/PTEP!$D$17</f>
        <v>1.0752688172043012E-2</v>
      </c>
      <c r="L7" s="27"/>
      <c r="M7" s="27"/>
      <c r="N7" s="29"/>
      <c r="O7" s="25">
        <v>1</v>
      </c>
      <c r="P7" s="25">
        <v>1</v>
      </c>
      <c r="Q7" s="215">
        <f>P7/O7</f>
        <v>1</v>
      </c>
      <c r="R7" s="27"/>
      <c r="S7" s="27"/>
      <c r="T7" s="27"/>
      <c r="U7" s="27"/>
      <c r="V7" s="27"/>
      <c r="W7" s="29"/>
      <c r="X7" s="27"/>
      <c r="Y7" s="30"/>
      <c r="Z7" s="30"/>
      <c r="AA7" s="27"/>
      <c r="AB7" s="30"/>
      <c r="AC7" s="30"/>
      <c r="AD7" s="27"/>
      <c r="AE7" s="30"/>
      <c r="AF7" s="30"/>
      <c r="AG7" s="27"/>
      <c r="AH7" s="30"/>
      <c r="AI7" s="30"/>
      <c r="AJ7" s="27"/>
      <c r="AK7" s="30"/>
      <c r="AL7" s="30"/>
      <c r="AM7" s="27"/>
      <c r="AN7" s="30"/>
      <c r="AO7" s="30"/>
      <c r="AP7" s="27"/>
      <c r="AQ7" s="30"/>
      <c r="AR7" s="31"/>
      <c r="AS7" s="27"/>
      <c r="AT7" s="30"/>
      <c r="AU7" s="30"/>
      <c r="AV7" s="27"/>
      <c r="AW7" s="30"/>
      <c r="AX7" s="30"/>
      <c r="AY7" s="27">
        <f t="shared" si="0"/>
        <v>1</v>
      </c>
      <c r="AZ7" s="28">
        <f t="shared" si="1"/>
        <v>1</v>
      </c>
      <c r="BA7" s="35">
        <f t="shared" si="2"/>
        <v>1</v>
      </c>
      <c r="BB7" s="43">
        <f t="shared" si="3"/>
        <v>1.0752688172043012E-2</v>
      </c>
      <c r="BC7" s="66" t="s">
        <v>840</v>
      </c>
      <c r="BD7" s="66" t="s">
        <v>841</v>
      </c>
      <c r="BE7" s="66"/>
      <c r="BF7" s="88" t="s">
        <v>835</v>
      </c>
      <c r="BG7" s="59"/>
      <c r="BH7" s="88" t="s">
        <v>835</v>
      </c>
      <c r="BI7" s="59"/>
      <c r="BJ7" s="65" t="s">
        <v>422</v>
      </c>
      <c r="BK7" s="59"/>
      <c r="BL7" s="59"/>
      <c r="BM7" s="59"/>
      <c r="BN7" s="59"/>
      <c r="BO7" s="66" t="s">
        <v>842</v>
      </c>
      <c r="BP7" s="65" t="s">
        <v>120</v>
      </c>
      <c r="BQ7" s="66" t="s">
        <v>920</v>
      </c>
      <c r="BR7" s="65" t="s">
        <v>120</v>
      </c>
      <c r="BS7" s="65" t="s">
        <v>121</v>
      </c>
      <c r="BT7" s="70">
        <f>BA7</f>
        <v>1</v>
      </c>
      <c r="BU7" s="50">
        <f t="shared" si="4"/>
        <v>1.0752688172043012E-2</v>
      </c>
    </row>
    <row r="8" spans="2:73" s="169" customFormat="1" ht="159.75" customHeight="1" x14ac:dyDescent="0.25">
      <c r="B8" s="566"/>
      <c r="C8" s="450" t="s">
        <v>843</v>
      </c>
      <c r="D8" s="137" t="s">
        <v>844</v>
      </c>
      <c r="E8" s="137" t="s">
        <v>845</v>
      </c>
      <c r="F8" s="137" t="s">
        <v>285</v>
      </c>
      <c r="G8" s="137"/>
      <c r="H8" s="137" t="s">
        <v>111</v>
      </c>
      <c r="I8" s="419" t="s">
        <v>846</v>
      </c>
      <c r="J8" s="420" t="s">
        <v>847</v>
      </c>
      <c r="K8" s="421">
        <f>PTEP!$G$17/PTEP!$D$17</f>
        <v>1.0752688172043012E-2</v>
      </c>
      <c r="L8" s="27"/>
      <c r="M8" s="27"/>
      <c r="N8" s="29"/>
      <c r="O8" s="27"/>
      <c r="P8" s="27"/>
      <c r="Q8" s="29"/>
      <c r="R8" s="27"/>
      <c r="S8" s="27"/>
      <c r="T8" s="29"/>
      <c r="U8" s="27"/>
      <c r="V8" s="27"/>
      <c r="W8" s="27"/>
      <c r="X8" s="27"/>
      <c r="Y8" s="30"/>
      <c r="Z8" s="30"/>
      <c r="AA8" s="27">
        <v>1</v>
      </c>
      <c r="AB8" s="27">
        <v>1</v>
      </c>
      <c r="AC8" s="260">
        <f>AB8/AA8</f>
        <v>1</v>
      </c>
      <c r="AD8" s="27"/>
      <c r="AE8" s="30"/>
      <c r="AF8" s="30"/>
      <c r="AG8" s="27"/>
      <c r="AH8" s="30"/>
      <c r="AI8" s="30"/>
      <c r="AJ8" s="27"/>
      <c r="AK8" s="30"/>
      <c r="AL8" s="30"/>
      <c r="AM8" s="27"/>
      <c r="AN8" s="30"/>
      <c r="AO8" s="30"/>
      <c r="AP8" s="27"/>
      <c r="AQ8" s="30"/>
      <c r="AR8" s="30"/>
      <c r="AS8" s="27">
        <v>1</v>
      </c>
      <c r="AT8" s="27"/>
      <c r="AU8" s="260">
        <f>AT8/AS8</f>
        <v>0</v>
      </c>
      <c r="AV8" s="27"/>
      <c r="AW8" s="30"/>
      <c r="AX8" s="30"/>
      <c r="AY8" s="27">
        <f t="shared" si="0"/>
        <v>2</v>
      </c>
      <c r="AZ8" s="28">
        <f t="shared" si="1"/>
        <v>1</v>
      </c>
      <c r="BA8" s="35">
        <f t="shared" si="2"/>
        <v>0.5</v>
      </c>
      <c r="BB8" s="43">
        <f t="shared" si="3"/>
        <v>5.3763440860215058E-3</v>
      </c>
      <c r="BC8" s="69"/>
      <c r="BD8" s="69" t="s">
        <v>127</v>
      </c>
      <c r="BE8" s="69"/>
      <c r="BF8" s="69" t="s">
        <v>128</v>
      </c>
      <c r="BG8" s="58" t="s">
        <v>848</v>
      </c>
      <c r="BH8" s="58" t="s">
        <v>849</v>
      </c>
      <c r="BI8" s="59"/>
      <c r="BJ8" s="69" t="s">
        <v>128</v>
      </c>
      <c r="BK8" s="58"/>
      <c r="BL8" s="58"/>
      <c r="BM8" s="58"/>
      <c r="BN8" s="58"/>
      <c r="BO8" s="66" t="s">
        <v>850</v>
      </c>
      <c r="BP8" s="54" t="s">
        <v>121</v>
      </c>
      <c r="BQ8" s="66" t="s">
        <v>948</v>
      </c>
      <c r="BR8" s="54" t="s">
        <v>120</v>
      </c>
      <c r="BS8" s="54" t="s">
        <v>121</v>
      </c>
      <c r="BT8" s="82">
        <f t="shared" si="4"/>
        <v>0.5</v>
      </c>
      <c r="BU8" s="71">
        <f t="shared" si="4"/>
        <v>5.3763440860215058E-3</v>
      </c>
    </row>
    <row r="9" spans="2:73" ht="217.5" customHeight="1" thickBot="1" x14ac:dyDescent="0.3">
      <c r="B9" s="566"/>
      <c r="C9" s="472" t="s">
        <v>851</v>
      </c>
      <c r="D9" s="218" t="s">
        <v>852</v>
      </c>
      <c r="E9" s="218" t="s">
        <v>853</v>
      </c>
      <c r="F9" s="218" t="s">
        <v>285</v>
      </c>
      <c r="G9" s="218"/>
      <c r="H9" s="218" t="s">
        <v>111</v>
      </c>
      <c r="I9" s="422" t="s">
        <v>854</v>
      </c>
      <c r="J9" s="423">
        <v>45320</v>
      </c>
      <c r="K9" s="424">
        <f>PTEP!$G$17/PTEP!$D$17</f>
        <v>1.0752688172043012E-2</v>
      </c>
      <c r="L9" s="27"/>
      <c r="M9" s="27"/>
      <c r="N9" s="29"/>
      <c r="O9" s="25">
        <v>1</v>
      </c>
      <c r="P9" s="25">
        <v>1</v>
      </c>
      <c r="Q9" s="215">
        <f>P9/O9</f>
        <v>1</v>
      </c>
      <c r="R9" s="27"/>
      <c r="S9" s="27"/>
      <c r="T9" s="29"/>
      <c r="U9" s="27"/>
      <c r="V9" s="27"/>
      <c r="W9" s="27"/>
      <c r="X9" s="27"/>
      <c r="Y9" s="30"/>
      <c r="Z9" s="30"/>
      <c r="AA9" s="27"/>
      <c r="AB9" s="30"/>
      <c r="AC9" s="30"/>
      <c r="AD9" s="27"/>
      <c r="AE9" s="30"/>
      <c r="AF9" s="30"/>
      <c r="AG9" s="27"/>
      <c r="AH9" s="30"/>
      <c r="AI9" s="30"/>
      <c r="AJ9" s="27"/>
      <c r="AK9" s="30"/>
      <c r="AL9" s="30"/>
      <c r="AM9" s="27"/>
      <c r="AN9" s="30"/>
      <c r="AO9" s="30"/>
      <c r="AP9" s="27"/>
      <c r="AQ9" s="30"/>
      <c r="AR9" s="30"/>
      <c r="AS9" s="27"/>
      <c r="AT9" s="30"/>
      <c r="AU9" s="30"/>
      <c r="AV9" s="27"/>
      <c r="AW9" s="30"/>
      <c r="AX9" s="30"/>
      <c r="AY9" s="27">
        <f t="shared" si="0"/>
        <v>1</v>
      </c>
      <c r="AZ9" s="28">
        <f t="shared" si="1"/>
        <v>1</v>
      </c>
      <c r="BA9" s="35">
        <f t="shared" si="2"/>
        <v>1</v>
      </c>
      <c r="BB9" s="43">
        <f t="shared" si="3"/>
        <v>1.0752688172043012E-2</v>
      </c>
      <c r="BC9" s="66" t="s">
        <v>833</v>
      </c>
      <c r="BD9" s="66" t="s">
        <v>834</v>
      </c>
      <c r="BE9" s="66"/>
      <c r="BF9" s="88" t="s">
        <v>835</v>
      </c>
      <c r="BG9" s="59"/>
      <c r="BH9" s="88" t="s">
        <v>835</v>
      </c>
      <c r="BI9" s="59"/>
      <c r="BJ9" s="65" t="s">
        <v>422</v>
      </c>
      <c r="BK9" s="59"/>
      <c r="BL9" s="59"/>
      <c r="BM9" s="59"/>
      <c r="BN9" s="59"/>
      <c r="BO9" s="66" t="s">
        <v>855</v>
      </c>
      <c r="BP9" s="65" t="s">
        <v>120</v>
      </c>
      <c r="BQ9" s="66" t="s">
        <v>920</v>
      </c>
      <c r="BR9" s="65" t="s">
        <v>120</v>
      </c>
      <c r="BS9" s="65" t="s">
        <v>121</v>
      </c>
      <c r="BT9" s="70">
        <f t="shared" si="4"/>
        <v>1</v>
      </c>
      <c r="BU9" s="50">
        <f t="shared" si="4"/>
        <v>1.0752688172043012E-2</v>
      </c>
    </row>
    <row r="10" spans="2:73" s="169" customFormat="1" ht="181.5" customHeight="1" x14ac:dyDescent="0.25">
      <c r="B10" s="595" t="s">
        <v>856</v>
      </c>
      <c r="C10" s="447" t="s">
        <v>857</v>
      </c>
      <c r="D10" s="221" t="s">
        <v>858</v>
      </c>
      <c r="E10" s="221" t="s">
        <v>859</v>
      </c>
      <c r="F10" s="221" t="s">
        <v>285</v>
      </c>
      <c r="G10" s="221"/>
      <c r="H10" s="221" t="s">
        <v>111</v>
      </c>
      <c r="I10" s="261" t="s">
        <v>860</v>
      </c>
      <c r="J10" s="425" t="s">
        <v>861</v>
      </c>
      <c r="K10" s="426">
        <f>PTEP!$G$17/PTEP!$D$17</f>
        <v>1.0752688172043012E-2</v>
      </c>
      <c r="L10" s="27">
        <v>1</v>
      </c>
      <c r="M10" s="27">
        <v>1</v>
      </c>
      <c r="N10" s="246">
        <f>M10/L10</f>
        <v>1</v>
      </c>
      <c r="O10" s="27"/>
      <c r="P10" s="27"/>
      <c r="Q10" s="29"/>
      <c r="R10" s="27"/>
      <c r="S10" s="27"/>
      <c r="T10" s="27"/>
      <c r="U10" s="27"/>
      <c r="V10" s="27"/>
      <c r="W10" s="27"/>
      <c r="X10" s="27">
        <v>1</v>
      </c>
      <c r="Y10" s="27">
        <v>1</v>
      </c>
      <c r="Z10" s="246">
        <f>Y10/X10</f>
        <v>1</v>
      </c>
      <c r="AA10" s="27"/>
      <c r="AB10" s="30"/>
      <c r="AC10" s="72"/>
      <c r="AD10" s="27"/>
      <c r="AE10" s="30"/>
      <c r="AF10" s="30"/>
      <c r="AG10" s="27"/>
      <c r="AH10" s="30"/>
      <c r="AI10" s="30"/>
      <c r="AJ10" s="27">
        <v>1</v>
      </c>
      <c r="AK10" s="27"/>
      <c r="AL10" s="246">
        <f>AK10/AJ10</f>
        <v>0</v>
      </c>
      <c r="AM10" s="27"/>
      <c r="AN10" s="30"/>
      <c r="AO10" s="30"/>
      <c r="AP10" s="27"/>
      <c r="AQ10" s="30"/>
      <c r="AR10" s="72"/>
      <c r="AS10" s="27"/>
      <c r="AT10" s="30"/>
      <c r="AU10" s="30"/>
      <c r="AV10" s="27"/>
      <c r="AW10" s="30"/>
      <c r="AX10" s="30"/>
      <c r="AY10" s="27">
        <f t="shared" si="0"/>
        <v>3</v>
      </c>
      <c r="AZ10" s="28">
        <f t="shared" si="1"/>
        <v>2</v>
      </c>
      <c r="BA10" s="35">
        <f t="shared" si="2"/>
        <v>0.66666666666666663</v>
      </c>
      <c r="BB10" s="43">
        <f t="shared" si="3"/>
        <v>7.1684587813620072E-3</v>
      </c>
      <c r="BC10" s="66" t="s">
        <v>862</v>
      </c>
      <c r="BD10" s="66" t="s">
        <v>863</v>
      </c>
      <c r="BE10" s="66"/>
      <c r="BF10" s="66" t="s">
        <v>128</v>
      </c>
      <c r="BG10" s="144" t="s">
        <v>864</v>
      </c>
      <c r="BH10" s="145" t="s">
        <v>865</v>
      </c>
      <c r="BI10" s="59"/>
      <c r="BJ10" s="69" t="s">
        <v>128</v>
      </c>
      <c r="BK10" s="59"/>
      <c r="BL10" s="59"/>
      <c r="BM10" s="65"/>
      <c r="BN10" s="59"/>
      <c r="BO10" s="66" t="s">
        <v>866</v>
      </c>
      <c r="BP10" s="65" t="s">
        <v>120</v>
      </c>
      <c r="BQ10" s="66" t="s">
        <v>949</v>
      </c>
      <c r="BR10" s="65" t="s">
        <v>120</v>
      </c>
      <c r="BS10" s="65" t="s">
        <v>121</v>
      </c>
      <c r="BT10" s="82">
        <f t="shared" si="4"/>
        <v>0.66666666666666663</v>
      </c>
      <c r="BU10" s="71">
        <f t="shared" si="4"/>
        <v>7.1684587813620072E-3</v>
      </c>
    </row>
    <row r="11" spans="2:73" ht="222.75" customHeight="1" x14ac:dyDescent="0.25">
      <c r="B11" s="566"/>
      <c r="C11" s="450" t="s">
        <v>867</v>
      </c>
      <c r="D11" s="137" t="s">
        <v>868</v>
      </c>
      <c r="E11" s="310" t="s">
        <v>869</v>
      </c>
      <c r="F11" s="278" t="s">
        <v>285</v>
      </c>
      <c r="G11" s="310"/>
      <c r="H11" s="137" t="s">
        <v>111</v>
      </c>
      <c r="I11" s="65" t="s">
        <v>165</v>
      </c>
      <c r="J11" s="427" t="s">
        <v>861</v>
      </c>
      <c r="K11" s="416">
        <f>PTEP!$G$17/PTEP!$D$17</f>
        <v>1.0752688172043012E-2</v>
      </c>
      <c r="L11" s="25">
        <v>1</v>
      </c>
      <c r="M11" s="25">
        <v>1</v>
      </c>
      <c r="N11" s="215">
        <f>M11/L11</f>
        <v>1</v>
      </c>
      <c r="O11" s="27"/>
      <c r="P11" s="27"/>
      <c r="Q11" s="29"/>
      <c r="R11" s="27"/>
      <c r="S11" s="27"/>
      <c r="T11" s="29"/>
      <c r="U11" s="27"/>
      <c r="V11" s="27"/>
      <c r="W11" s="27"/>
      <c r="X11" s="25">
        <v>1</v>
      </c>
      <c r="Y11" s="25">
        <v>1</v>
      </c>
      <c r="Z11" s="215">
        <f>Y11/X11</f>
        <v>1</v>
      </c>
      <c r="AA11" s="27"/>
      <c r="AB11" s="30"/>
      <c r="AC11" s="72"/>
      <c r="AD11" s="27"/>
      <c r="AE11" s="30"/>
      <c r="AF11" s="30"/>
      <c r="AG11" s="27"/>
      <c r="AH11" s="30"/>
      <c r="AI11" s="30"/>
      <c r="AJ11" s="25">
        <v>1</v>
      </c>
      <c r="AK11" s="25"/>
      <c r="AL11" s="215">
        <f>AK11/AJ11</f>
        <v>0</v>
      </c>
      <c r="AM11" s="27"/>
      <c r="AN11" s="30"/>
      <c r="AO11" s="30"/>
      <c r="AP11" s="27"/>
      <c r="AQ11" s="30"/>
      <c r="AR11" s="30"/>
      <c r="AS11" s="27"/>
      <c r="AT11" s="30"/>
      <c r="AU11" s="72"/>
      <c r="AV11" s="27"/>
      <c r="AW11" s="30"/>
      <c r="AX11" s="30"/>
      <c r="AY11" s="27">
        <f t="shared" si="0"/>
        <v>3</v>
      </c>
      <c r="AZ11" s="28">
        <f t="shared" si="1"/>
        <v>2</v>
      </c>
      <c r="BA11" s="35">
        <f t="shared" si="2"/>
        <v>0.66666666666666663</v>
      </c>
      <c r="BB11" s="43">
        <f t="shared" si="3"/>
        <v>7.1684587813620072E-3</v>
      </c>
      <c r="BC11" s="66" t="s">
        <v>870</v>
      </c>
      <c r="BD11" s="66" t="s">
        <v>871</v>
      </c>
      <c r="BE11" s="66"/>
      <c r="BF11" s="66" t="s">
        <v>128</v>
      </c>
      <c r="BG11" s="144" t="s">
        <v>872</v>
      </c>
      <c r="BH11" s="58" t="s">
        <v>873</v>
      </c>
      <c r="BI11" s="59"/>
      <c r="BJ11" s="69" t="s">
        <v>128</v>
      </c>
      <c r="BK11" s="59"/>
      <c r="BL11" s="59"/>
      <c r="BM11" s="59"/>
      <c r="BN11" s="59"/>
      <c r="BO11" s="66" t="s">
        <v>874</v>
      </c>
      <c r="BP11" s="65" t="s">
        <v>120</v>
      </c>
      <c r="BQ11" s="66" t="s">
        <v>951</v>
      </c>
      <c r="BR11" s="65" t="s">
        <v>120</v>
      </c>
      <c r="BS11" s="65" t="s">
        <v>121</v>
      </c>
      <c r="BT11" s="82">
        <v>0.66666666666666663</v>
      </c>
      <c r="BU11" s="50">
        <v>7.1684587813620072E-3</v>
      </c>
    </row>
    <row r="12" spans="2:73" ht="315" customHeight="1" thickBot="1" x14ac:dyDescent="0.25">
      <c r="B12" s="596"/>
      <c r="C12" s="472" t="s">
        <v>875</v>
      </c>
      <c r="D12" s="218" t="s">
        <v>876</v>
      </c>
      <c r="E12" s="428" t="s">
        <v>877</v>
      </c>
      <c r="F12" s="282" t="s">
        <v>298</v>
      </c>
      <c r="G12" s="428"/>
      <c r="H12" s="218" t="s">
        <v>111</v>
      </c>
      <c r="I12" s="422" t="s">
        <v>878</v>
      </c>
      <c r="J12" s="429" t="s">
        <v>879</v>
      </c>
      <c r="K12" s="430">
        <f>PTEP!$G$17/PTEP!$D$17</f>
        <v>1.0752688172043012E-2</v>
      </c>
      <c r="L12" s="27">
        <v>1</v>
      </c>
      <c r="M12" s="27">
        <v>1</v>
      </c>
      <c r="N12" s="83">
        <v>1</v>
      </c>
      <c r="O12" s="27"/>
      <c r="P12" s="27"/>
      <c r="Q12" s="29"/>
      <c r="R12" s="27"/>
      <c r="S12" s="27"/>
      <c r="T12" s="27"/>
      <c r="U12" s="27"/>
      <c r="V12" s="27"/>
      <c r="W12" s="27"/>
      <c r="X12" s="25">
        <v>1</v>
      </c>
      <c r="Y12" s="25">
        <v>1</v>
      </c>
      <c r="Z12" s="215">
        <f>Y12/X12</f>
        <v>1</v>
      </c>
      <c r="AA12" s="27"/>
      <c r="AB12" s="30"/>
      <c r="AC12" s="72"/>
      <c r="AD12" s="27"/>
      <c r="AE12" s="30"/>
      <c r="AF12" s="30"/>
      <c r="AG12" s="27"/>
      <c r="AH12" s="30"/>
      <c r="AI12" s="30"/>
      <c r="AJ12" s="25">
        <v>1</v>
      </c>
      <c r="AK12" s="25"/>
      <c r="AL12" s="215">
        <f>AK12/AJ12</f>
        <v>0</v>
      </c>
      <c r="AM12" s="27"/>
      <c r="AN12" s="30"/>
      <c r="AO12" s="30"/>
      <c r="AP12" s="27"/>
      <c r="AQ12" s="30"/>
      <c r="AR12" s="30"/>
      <c r="AS12" s="27"/>
      <c r="AT12" s="30"/>
      <c r="AU12" s="30"/>
      <c r="AV12" s="27"/>
      <c r="AW12" s="30"/>
      <c r="AX12" s="30"/>
      <c r="AY12" s="27">
        <f t="shared" si="0"/>
        <v>3</v>
      </c>
      <c r="AZ12" s="28">
        <f t="shared" si="1"/>
        <v>2</v>
      </c>
      <c r="BA12" s="35">
        <f t="shared" si="2"/>
        <v>0.66666666666666663</v>
      </c>
      <c r="BB12" s="43">
        <f t="shared" si="3"/>
        <v>7.1684587813620072E-3</v>
      </c>
      <c r="BC12" s="66" t="s">
        <v>880</v>
      </c>
      <c r="BD12" s="66" t="s">
        <v>881</v>
      </c>
      <c r="BE12" s="66" t="s">
        <v>882</v>
      </c>
      <c r="BF12" s="66" t="s">
        <v>128</v>
      </c>
      <c r="BG12" s="140" t="s">
        <v>883</v>
      </c>
      <c r="BH12" s="59" t="s">
        <v>884</v>
      </c>
      <c r="BI12" s="229" t="s">
        <v>300</v>
      </c>
      <c r="BJ12" s="69" t="s">
        <v>128</v>
      </c>
      <c r="BK12" s="59"/>
      <c r="BL12" s="59"/>
      <c r="BM12" s="59"/>
      <c r="BN12" s="59"/>
      <c r="BO12" s="66" t="s">
        <v>885</v>
      </c>
      <c r="BP12" s="65" t="s">
        <v>120</v>
      </c>
      <c r="BQ12" s="66" t="s">
        <v>950</v>
      </c>
      <c r="BR12" s="65" t="s">
        <v>120</v>
      </c>
      <c r="BS12" s="65" t="s">
        <v>121</v>
      </c>
      <c r="BT12" s="82">
        <f t="shared" si="4"/>
        <v>0.66666666666666663</v>
      </c>
      <c r="BU12" s="50">
        <f t="shared" si="4"/>
        <v>7.1684587813620072E-3</v>
      </c>
    </row>
    <row r="13" spans="2:73" x14ac:dyDescent="0.25">
      <c r="BB13" s="43">
        <f>SUM(BB5:BB12)</f>
        <v>5.9139784946236562E-2</v>
      </c>
      <c r="BU13" s="337">
        <f>SUM(BU5:BU12)</f>
        <v>5.9139784946236562E-2</v>
      </c>
    </row>
  </sheetData>
  <mergeCells count="23">
    <mergeCell ref="BT3:BU3"/>
    <mergeCell ref="BO2:BU2"/>
    <mergeCell ref="BC3:BD3"/>
    <mergeCell ref="BC2:BD2"/>
    <mergeCell ref="B3:K3"/>
    <mergeCell ref="BA2:BB2"/>
    <mergeCell ref="AS2:AU3"/>
    <mergeCell ref="B10:B12"/>
    <mergeCell ref="C1:J1"/>
    <mergeCell ref="B7:B9"/>
    <mergeCell ref="AV2:AX3"/>
    <mergeCell ref="AY2:AZ3"/>
    <mergeCell ref="L2:N3"/>
    <mergeCell ref="O2:Q3"/>
    <mergeCell ref="R2:T3"/>
    <mergeCell ref="U2:W3"/>
    <mergeCell ref="X2:Z3"/>
    <mergeCell ref="AA2:AC3"/>
    <mergeCell ref="AD2:AF3"/>
    <mergeCell ref="AG2:AI3"/>
    <mergeCell ref="AJ2:AL3"/>
    <mergeCell ref="AM2:AO3"/>
    <mergeCell ref="AP2:AR3"/>
  </mergeCells>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499984740745262"/>
    <pageSetUpPr fitToPage="1"/>
  </sheetPr>
  <dimension ref="B1:BU8"/>
  <sheetViews>
    <sheetView showGridLines="0" zoomScale="80" zoomScaleNormal="80" zoomScaleSheetLayoutView="100" workbookViewId="0">
      <selection activeCell="B3" sqref="B3:K3"/>
    </sheetView>
  </sheetViews>
  <sheetFormatPr baseColWidth="10" defaultColWidth="9.140625" defaultRowHeight="12.75" x14ac:dyDescent="0.25"/>
  <cols>
    <col min="1" max="1" width="9.140625" style="61"/>
    <col min="2" max="2" width="28.5703125" style="154" customWidth="1"/>
    <col min="3" max="3" width="9.140625" style="61" customWidth="1"/>
    <col min="4" max="4" width="53.42578125" style="61" customWidth="1"/>
    <col min="5" max="9" width="26.42578125" style="61" customWidth="1"/>
    <col min="10" max="10" width="29.42578125" style="61" customWidth="1"/>
    <col min="11" max="11" width="16.42578125" style="61" customWidth="1"/>
    <col min="12" max="12" width="21.85546875" style="61" customWidth="1"/>
    <col min="13" max="23" width="11.42578125" style="61"/>
    <col min="24" max="47" width="11.7109375" style="61" bestFit="1" customWidth="1"/>
    <col min="48" max="50" width="11.7109375" style="61" customWidth="1"/>
    <col min="51" max="54" width="11.42578125" style="61"/>
    <col min="55" max="55" width="42.42578125" style="61" customWidth="1"/>
    <col min="56" max="56" width="28.85546875" style="61" customWidth="1"/>
    <col min="57" max="57" width="9.140625" style="61" customWidth="1"/>
    <col min="58" max="58" width="22.5703125" style="61" customWidth="1"/>
    <col min="59" max="59" width="56.28515625" style="61" customWidth="1"/>
    <col min="60" max="60" width="49.7109375" style="61" customWidth="1"/>
    <col min="61" max="61" width="38.5703125" style="61" customWidth="1"/>
    <col min="62" max="62" width="35.28515625" style="61" customWidth="1"/>
    <col min="63" max="63" width="15.85546875" style="61" customWidth="1"/>
    <col min="64" max="64" width="26" style="61" customWidth="1"/>
    <col min="65" max="65" width="15.85546875" style="61" customWidth="1"/>
    <col min="66" max="66" width="26" style="61" customWidth="1"/>
    <col min="67" max="67" width="100.7109375" style="61" customWidth="1"/>
    <col min="68" max="68" width="30.7109375" style="61" customWidth="1"/>
    <col min="69" max="69" width="100.7109375" style="61" customWidth="1"/>
    <col min="70" max="70" width="30.7109375" style="61" customWidth="1"/>
    <col min="71" max="73" width="16.42578125" style="61" customWidth="1"/>
    <col min="74" max="16384" width="9.140625" style="61"/>
  </cols>
  <sheetData>
    <row r="1" spans="2:73" ht="126" customHeight="1" thickBot="1" x14ac:dyDescent="0.3">
      <c r="B1" s="288"/>
      <c r="C1" s="552" t="s">
        <v>0</v>
      </c>
      <c r="D1" s="552"/>
      <c r="E1" s="552"/>
      <c r="F1" s="552"/>
      <c r="G1" s="552"/>
      <c r="H1" s="552"/>
      <c r="I1" s="552"/>
      <c r="J1" s="552"/>
      <c r="K1" s="232" t="s">
        <v>1</v>
      </c>
    </row>
    <row r="2" spans="2:73" ht="40.5" customHeight="1" thickBot="1" x14ac:dyDescent="0.3">
      <c r="B2" s="409"/>
      <c r="C2" s="409"/>
      <c r="D2" s="409"/>
      <c r="E2" s="409"/>
      <c r="F2" s="409"/>
      <c r="G2" s="409"/>
      <c r="H2" s="409"/>
      <c r="I2" s="409"/>
      <c r="J2" s="409"/>
      <c r="K2" s="154"/>
      <c r="L2" s="543" t="s">
        <v>67</v>
      </c>
      <c r="M2" s="543"/>
      <c r="N2" s="543"/>
      <c r="O2" s="543" t="s">
        <v>68</v>
      </c>
      <c r="P2" s="543"/>
      <c r="Q2" s="543"/>
      <c r="R2" s="543" t="s">
        <v>69</v>
      </c>
      <c r="S2" s="543"/>
      <c r="T2" s="543"/>
      <c r="U2" s="543" t="s">
        <v>70</v>
      </c>
      <c r="V2" s="543"/>
      <c r="W2" s="543"/>
      <c r="X2" s="543" t="s">
        <v>71</v>
      </c>
      <c r="Y2" s="543"/>
      <c r="Z2" s="543"/>
      <c r="AA2" s="543" t="s">
        <v>72</v>
      </c>
      <c r="AB2" s="543"/>
      <c r="AC2" s="543"/>
      <c r="AD2" s="543" t="s">
        <v>73</v>
      </c>
      <c r="AE2" s="543"/>
      <c r="AF2" s="543"/>
      <c r="AG2" s="543" t="s">
        <v>74</v>
      </c>
      <c r="AH2" s="543"/>
      <c r="AI2" s="543"/>
      <c r="AJ2" s="543" t="s">
        <v>75</v>
      </c>
      <c r="AK2" s="543"/>
      <c r="AL2" s="543"/>
      <c r="AM2" s="543" t="s">
        <v>76</v>
      </c>
      <c r="AN2" s="543"/>
      <c r="AO2" s="543"/>
      <c r="AP2" s="543" t="s">
        <v>77</v>
      </c>
      <c r="AQ2" s="543"/>
      <c r="AR2" s="543"/>
      <c r="AS2" s="543" t="s">
        <v>78</v>
      </c>
      <c r="AT2" s="543"/>
      <c r="AU2" s="543"/>
      <c r="AV2" s="544" t="s">
        <v>79</v>
      </c>
      <c r="AW2" s="544"/>
      <c r="AX2" s="544"/>
      <c r="AY2" s="543" t="s">
        <v>80</v>
      </c>
      <c r="AZ2" s="543"/>
      <c r="BA2" s="545" t="s">
        <v>81</v>
      </c>
      <c r="BB2" s="545"/>
      <c r="BC2" s="538" t="s">
        <v>82</v>
      </c>
      <c r="BD2" s="540"/>
      <c r="BE2" s="32"/>
      <c r="BF2" s="32"/>
      <c r="BG2" s="32"/>
      <c r="BH2" s="32"/>
      <c r="BI2" s="32"/>
      <c r="BJ2" s="32"/>
      <c r="BK2" s="32"/>
      <c r="BL2" s="32"/>
      <c r="BM2" s="32"/>
      <c r="BN2" s="32"/>
      <c r="BO2" s="531" t="s">
        <v>83</v>
      </c>
      <c r="BP2" s="532"/>
      <c r="BQ2" s="532"/>
      <c r="BR2" s="532"/>
      <c r="BS2" s="532"/>
      <c r="BT2" s="532"/>
      <c r="BU2" s="532"/>
    </row>
    <row r="3" spans="2:73" ht="60" customHeight="1" thickBot="1" x14ac:dyDescent="0.3">
      <c r="B3" s="568" t="s">
        <v>41</v>
      </c>
      <c r="C3" s="569"/>
      <c r="D3" s="569"/>
      <c r="E3" s="569"/>
      <c r="F3" s="569"/>
      <c r="G3" s="569"/>
      <c r="H3" s="569"/>
      <c r="I3" s="569"/>
      <c r="J3" s="569"/>
      <c r="K3" s="589"/>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3"/>
      <c r="AU3" s="543"/>
      <c r="AV3" s="544"/>
      <c r="AW3" s="544"/>
      <c r="AX3" s="544"/>
      <c r="AY3" s="543"/>
      <c r="AZ3" s="543"/>
      <c r="BA3" s="32"/>
      <c r="BB3" s="36">
        <v>0.2</v>
      </c>
      <c r="BC3" s="534" t="s">
        <v>84</v>
      </c>
      <c r="BD3" s="535"/>
      <c r="BE3" s="33" t="s">
        <v>85</v>
      </c>
      <c r="BF3" s="33"/>
      <c r="BG3" s="34" t="s">
        <v>305</v>
      </c>
      <c r="BH3" s="34"/>
      <c r="BI3" s="34" t="s">
        <v>87</v>
      </c>
      <c r="BJ3" s="34"/>
      <c r="BK3" s="34" t="s">
        <v>88</v>
      </c>
      <c r="BL3" s="34"/>
      <c r="BM3" s="34" t="s">
        <v>89</v>
      </c>
      <c r="BN3" s="34"/>
      <c r="BO3" s="52" t="s">
        <v>306</v>
      </c>
      <c r="BP3" s="52" t="s">
        <v>91</v>
      </c>
      <c r="BQ3" s="336" t="s">
        <v>92</v>
      </c>
      <c r="BR3" s="336" t="s">
        <v>908</v>
      </c>
      <c r="BS3" s="52" t="s">
        <v>93</v>
      </c>
      <c r="BT3" s="541" t="s">
        <v>94</v>
      </c>
      <c r="BU3" s="542"/>
    </row>
    <row r="4" spans="2:73" ht="28.5" customHeight="1" thickBot="1" x14ac:dyDescent="0.3">
      <c r="B4" s="360" t="s">
        <v>95</v>
      </c>
      <c r="C4" s="360" t="s">
        <v>96</v>
      </c>
      <c r="D4" s="360" t="s">
        <v>7</v>
      </c>
      <c r="E4" s="360" t="s">
        <v>9</v>
      </c>
      <c r="F4" s="340" t="s">
        <v>97</v>
      </c>
      <c r="G4" s="340" t="s">
        <v>98</v>
      </c>
      <c r="H4" s="340" t="s">
        <v>19</v>
      </c>
      <c r="I4" s="340" t="s">
        <v>17</v>
      </c>
      <c r="J4" s="340" t="s">
        <v>15</v>
      </c>
      <c r="K4" s="340" t="s">
        <v>49</v>
      </c>
      <c r="L4" s="37" t="s">
        <v>99</v>
      </c>
      <c r="M4" s="38" t="s">
        <v>100</v>
      </c>
      <c r="N4" s="39" t="s">
        <v>101</v>
      </c>
      <c r="O4" s="37" t="s">
        <v>99</v>
      </c>
      <c r="P4" s="38" t="s">
        <v>100</v>
      </c>
      <c r="Q4" s="39" t="s">
        <v>101</v>
      </c>
      <c r="R4" s="37" t="s">
        <v>99</v>
      </c>
      <c r="S4" s="38" t="s">
        <v>100</v>
      </c>
      <c r="T4" s="39" t="s">
        <v>101</v>
      </c>
      <c r="U4" s="37" t="s">
        <v>99</v>
      </c>
      <c r="V4" s="38" t="s">
        <v>100</v>
      </c>
      <c r="W4" s="39" t="s">
        <v>101</v>
      </c>
      <c r="X4" s="37" t="s">
        <v>99</v>
      </c>
      <c r="Y4" s="38" t="s">
        <v>100</v>
      </c>
      <c r="Z4" s="39" t="s">
        <v>101</v>
      </c>
      <c r="AA4" s="37" t="s">
        <v>99</v>
      </c>
      <c r="AB4" s="38" t="s">
        <v>100</v>
      </c>
      <c r="AC4" s="39" t="s">
        <v>101</v>
      </c>
      <c r="AD4" s="37" t="s">
        <v>99</v>
      </c>
      <c r="AE4" s="38" t="s">
        <v>100</v>
      </c>
      <c r="AF4" s="39" t="s">
        <v>101</v>
      </c>
      <c r="AG4" s="37" t="s">
        <v>99</v>
      </c>
      <c r="AH4" s="38" t="s">
        <v>100</v>
      </c>
      <c r="AI4" s="39" t="s">
        <v>101</v>
      </c>
      <c r="AJ4" s="37" t="s">
        <v>99</v>
      </c>
      <c r="AK4" s="38" t="s">
        <v>100</v>
      </c>
      <c r="AL4" s="39" t="s">
        <v>101</v>
      </c>
      <c r="AM4" s="37" t="s">
        <v>99</v>
      </c>
      <c r="AN4" s="38" t="s">
        <v>100</v>
      </c>
      <c r="AO4" s="39" t="s">
        <v>101</v>
      </c>
      <c r="AP4" s="37" t="s">
        <v>99</v>
      </c>
      <c r="AQ4" s="38" t="s">
        <v>100</v>
      </c>
      <c r="AR4" s="39" t="s">
        <v>101</v>
      </c>
      <c r="AS4" s="37" t="s">
        <v>99</v>
      </c>
      <c r="AT4" s="38" t="s">
        <v>100</v>
      </c>
      <c r="AU4" s="39" t="s">
        <v>101</v>
      </c>
      <c r="AV4" s="37" t="s">
        <v>99</v>
      </c>
      <c r="AW4" s="38" t="s">
        <v>100</v>
      </c>
      <c r="AX4" s="39" t="s">
        <v>101</v>
      </c>
      <c r="AY4" s="37" t="s">
        <v>99</v>
      </c>
      <c r="AZ4" s="38" t="s">
        <v>100</v>
      </c>
      <c r="BA4" s="39" t="s">
        <v>101</v>
      </c>
      <c r="BB4" s="40">
        <f>SUM(BB5:BB7)</f>
        <v>2.150537634408602E-2</v>
      </c>
      <c r="BC4" s="41" t="s">
        <v>102</v>
      </c>
      <c r="BD4" s="41" t="s">
        <v>103</v>
      </c>
      <c r="BE4" s="41" t="s">
        <v>102</v>
      </c>
      <c r="BF4" s="41" t="s">
        <v>103</v>
      </c>
      <c r="BG4" s="42" t="s">
        <v>102</v>
      </c>
      <c r="BH4" s="42" t="s">
        <v>103</v>
      </c>
      <c r="BI4" s="42" t="s">
        <v>102</v>
      </c>
      <c r="BJ4" s="42" t="s">
        <v>103</v>
      </c>
      <c r="BK4" s="42" t="s">
        <v>102</v>
      </c>
      <c r="BL4" s="42" t="s">
        <v>103</v>
      </c>
      <c r="BM4" s="42" t="s">
        <v>102</v>
      </c>
      <c r="BN4" s="42" t="s">
        <v>103</v>
      </c>
      <c r="BO4" s="52"/>
      <c r="BP4" s="52"/>
      <c r="BQ4" s="52"/>
      <c r="BR4" s="52"/>
      <c r="BS4" s="52"/>
      <c r="BT4" s="62" t="s">
        <v>104</v>
      </c>
      <c r="BU4" s="62" t="s">
        <v>105</v>
      </c>
    </row>
    <row r="5" spans="2:73" ht="243" customHeight="1" thickBot="1" x14ac:dyDescent="0.3">
      <c r="B5" s="431" t="s">
        <v>886</v>
      </c>
      <c r="C5" s="471" t="s">
        <v>887</v>
      </c>
      <c r="D5" s="432" t="s">
        <v>888</v>
      </c>
      <c r="E5" s="317" t="s">
        <v>889</v>
      </c>
      <c r="F5" s="317" t="s">
        <v>285</v>
      </c>
      <c r="G5" s="317"/>
      <c r="H5" s="317" t="s">
        <v>492</v>
      </c>
      <c r="I5" s="317" t="s">
        <v>890</v>
      </c>
      <c r="J5" s="433">
        <v>45351</v>
      </c>
      <c r="K5" s="434">
        <f>PTEP!$G$18/PTEP!$D$18</f>
        <v>1.075268817204301E-2</v>
      </c>
      <c r="L5" s="27"/>
      <c r="M5" s="27"/>
      <c r="N5" s="29"/>
      <c r="O5" s="27">
        <v>1</v>
      </c>
      <c r="P5" s="27">
        <v>1</v>
      </c>
      <c r="Q5" s="29">
        <f>P5/1</f>
        <v>1</v>
      </c>
      <c r="R5" s="27"/>
      <c r="S5" s="27"/>
      <c r="T5" s="29"/>
      <c r="U5" s="27"/>
      <c r="V5" s="27"/>
      <c r="W5" s="29"/>
      <c r="X5" s="27"/>
      <c r="Y5" s="30"/>
      <c r="Z5" s="30"/>
      <c r="AA5" s="27"/>
      <c r="AB5" s="30"/>
      <c r="AC5" s="30"/>
      <c r="AD5" s="27"/>
      <c r="AE5" s="30"/>
      <c r="AF5" s="30"/>
      <c r="AG5" s="27"/>
      <c r="AH5" s="30"/>
      <c r="AI5" s="30"/>
      <c r="AJ5" s="27"/>
      <c r="AK5" s="30"/>
      <c r="AL5" s="30"/>
      <c r="AM5" s="27"/>
      <c r="AN5" s="30"/>
      <c r="AO5" s="30"/>
      <c r="AP5" s="27"/>
      <c r="AQ5" s="30"/>
      <c r="AR5" s="30"/>
      <c r="AS5" s="27"/>
      <c r="AT5" s="30"/>
      <c r="AU5" s="30"/>
      <c r="AV5" s="27"/>
      <c r="AW5" s="30"/>
      <c r="AX5" s="30"/>
      <c r="AY5" s="27">
        <f>L5+O5+R5+U5+X5++AA5+AD5+AG5+AJ5+AM5+AP5+AS5+AV5</f>
        <v>1</v>
      </c>
      <c r="AZ5" s="28">
        <f>M5+P5+S5+V5+Y5+AB5+AE5+AH5+AK5+AN5+AQ5+AT5+AW5</f>
        <v>1</v>
      </c>
      <c r="BA5" s="35">
        <f>AZ5/AY5</f>
        <v>1</v>
      </c>
      <c r="BB5" s="43">
        <f>IFERROR(BA5*K5,"")</f>
        <v>1.075268817204301E-2</v>
      </c>
      <c r="BC5" s="54" t="s">
        <v>891</v>
      </c>
      <c r="BD5" s="54" t="s">
        <v>892</v>
      </c>
      <c r="BE5" s="54"/>
      <c r="BF5" s="63" t="s">
        <v>835</v>
      </c>
      <c r="BG5" s="58"/>
      <c r="BH5" s="63" t="s">
        <v>835</v>
      </c>
      <c r="BI5" s="58"/>
      <c r="BJ5" s="65" t="s">
        <v>422</v>
      </c>
      <c r="BK5" s="58"/>
      <c r="BL5" s="58"/>
      <c r="BM5" s="58"/>
      <c r="BN5" s="58"/>
      <c r="BO5" s="66" t="s">
        <v>893</v>
      </c>
      <c r="BP5" s="65" t="s">
        <v>120</v>
      </c>
      <c r="BQ5" s="66" t="s">
        <v>920</v>
      </c>
      <c r="BR5" s="65" t="s">
        <v>120</v>
      </c>
      <c r="BS5" s="55" t="s">
        <v>121</v>
      </c>
      <c r="BT5" s="49">
        <f t="shared" ref="BT5:BU5" si="0">BA5</f>
        <v>1</v>
      </c>
      <c r="BU5" s="50">
        <f t="shared" si="0"/>
        <v>1.075268817204301E-2</v>
      </c>
    </row>
    <row r="6" spans="2:73" s="169" customFormat="1" ht="217.5" customHeight="1" thickBot="1" x14ac:dyDescent="0.3">
      <c r="B6" s="435" t="s">
        <v>894</v>
      </c>
      <c r="C6" s="448" t="s">
        <v>895</v>
      </c>
      <c r="D6" s="281" t="s">
        <v>954</v>
      </c>
      <c r="E6" s="281" t="s">
        <v>802</v>
      </c>
      <c r="F6" s="281" t="s">
        <v>285</v>
      </c>
      <c r="G6" s="442"/>
      <c r="H6" s="442" t="s">
        <v>492</v>
      </c>
      <c r="I6" s="443" t="s">
        <v>472</v>
      </c>
      <c r="J6" s="436" t="s">
        <v>134</v>
      </c>
      <c r="K6" s="437">
        <f>PTEP!$G$18/PTEP!$D$18</f>
        <v>1.075268817204301E-2</v>
      </c>
      <c r="L6" s="27"/>
      <c r="M6" s="27"/>
      <c r="N6" s="29"/>
      <c r="O6" s="27"/>
      <c r="P6" s="27"/>
      <c r="Q6" s="29"/>
      <c r="R6" s="27"/>
      <c r="S6" s="27"/>
      <c r="T6" s="29"/>
      <c r="U6" s="27"/>
      <c r="V6" s="27"/>
      <c r="W6" s="27"/>
      <c r="X6" s="27"/>
      <c r="Y6" s="30"/>
      <c r="Z6" s="30"/>
      <c r="AA6" s="27">
        <v>1</v>
      </c>
      <c r="AB6" s="27">
        <v>1</v>
      </c>
      <c r="AC6" s="260">
        <f>AB6/AA6</f>
        <v>1</v>
      </c>
      <c r="AD6" s="27"/>
      <c r="AE6" s="30"/>
      <c r="AF6" s="30"/>
      <c r="AG6" s="27"/>
      <c r="AH6" s="30"/>
      <c r="AI6" s="30"/>
      <c r="AJ6" s="27"/>
      <c r="AK6" s="30"/>
      <c r="AL6" s="31"/>
      <c r="AM6" s="27"/>
      <c r="AN6" s="30"/>
      <c r="AO6" s="30"/>
      <c r="AP6" s="27"/>
      <c r="AQ6" s="30"/>
      <c r="AR6" s="30"/>
      <c r="AS6" s="27">
        <v>1</v>
      </c>
      <c r="AT6" s="27"/>
      <c r="AU6" s="260">
        <f>AT6/AS6</f>
        <v>0</v>
      </c>
      <c r="AV6" s="27"/>
      <c r="AW6" s="30"/>
      <c r="AX6" s="30"/>
      <c r="AY6" s="27">
        <f>L6+O6+R6+U6+X6++AA6+AD6+AG6+AJ6+AM6+AP6+AS6+AV6</f>
        <v>2</v>
      </c>
      <c r="AZ6" s="28">
        <f>M6+P6+S6+V6+Y6+AB6+AE6+AH6+AK6+AN6+AQ6+AT6+AW6</f>
        <v>1</v>
      </c>
      <c r="BA6" s="35">
        <f>AZ6/AY6</f>
        <v>0.5</v>
      </c>
      <c r="BB6" s="43">
        <f>IFERROR(BA6*K6,"")</f>
        <v>5.3763440860215049E-3</v>
      </c>
      <c r="BC6" s="54"/>
      <c r="BD6" s="54"/>
      <c r="BE6" s="54"/>
      <c r="BF6" s="54" t="s">
        <v>128</v>
      </c>
      <c r="BG6" s="58" t="s">
        <v>896</v>
      </c>
      <c r="BH6" s="58" t="s">
        <v>897</v>
      </c>
      <c r="BI6" s="58" t="s">
        <v>898</v>
      </c>
      <c r="BJ6" s="54" t="s">
        <v>128</v>
      </c>
      <c r="BK6" s="58"/>
      <c r="BL6" s="59"/>
      <c r="BM6" s="58"/>
      <c r="BN6" s="58"/>
      <c r="BO6" s="66" t="s">
        <v>899</v>
      </c>
      <c r="BP6" s="54" t="s">
        <v>121</v>
      </c>
      <c r="BQ6" s="66" t="s">
        <v>964</v>
      </c>
      <c r="BR6" s="54" t="s">
        <v>120</v>
      </c>
      <c r="BS6" s="54" t="s">
        <v>121</v>
      </c>
      <c r="BT6" s="82">
        <v>0.5</v>
      </c>
      <c r="BU6" s="71">
        <v>5.3763440860215049E-3</v>
      </c>
    </row>
    <row r="7" spans="2:73" s="169" customFormat="1" ht="141" customHeight="1" thickBot="1" x14ac:dyDescent="0.3">
      <c r="B7" s="438" t="s">
        <v>900</v>
      </c>
      <c r="C7" s="473" t="s">
        <v>901</v>
      </c>
      <c r="D7" s="441" t="s">
        <v>902</v>
      </c>
      <c r="E7" s="444" t="s">
        <v>903</v>
      </c>
      <c r="F7" s="444" t="s">
        <v>285</v>
      </c>
      <c r="G7" s="441"/>
      <c r="H7" s="441" t="s">
        <v>492</v>
      </c>
      <c r="I7" s="441" t="s">
        <v>165</v>
      </c>
      <c r="J7" s="439" t="s">
        <v>904</v>
      </c>
      <c r="K7" s="440">
        <f>PTEP!$G$18/PTEP!$D$18</f>
        <v>1.075268817204301E-2</v>
      </c>
      <c r="L7" s="27"/>
      <c r="M7" s="27"/>
      <c r="N7" s="29"/>
      <c r="O7" s="27"/>
      <c r="P7" s="27"/>
      <c r="Q7" s="29"/>
      <c r="R7" s="27"/>
      <c r="S7" s="27"/>
      <c r="T7" s="27"/>
      <c r="U7" s="27"/>
      <c r="V7" s="27"/>
      <c r="W7" s="29"/>
      <c r="X7" s="27">
        <v>1</v>
      </c>
      <c r="Y7" s="27">
        <v>1</v>
      </c>
      <c r="Z7" s="246">
        <f>Y7/X7</f>
        <v>1</v>
      </c>
      <c r="AA7" s="27"/>
      <c r="AB7" s="30"/>
      <c r="AC7" s="30"/>
      <c r="AD7" s="27"/>
      <c r="AE7" s="30"/>
      <c r="AF7" s="30"/>
      <c r="AG7" s="27"/>
      <c r="AH7" s="30"/>
      <c r="AI7" s="30"/>
      <c r="AJ7" s="27">
        <v>1</v>
      </c>
      <c r="AK7" s="27"/>
      <c r="AL7" s="260">
        <f>AK7/AJ7</f>
        <v>0</v>
      </c>
      <c r="AM7" s="27"/>
      <c r="AN7" s="30"/>
      <c r="AO7" s="30"/>
      <c r="AP7" s="27"/>
      <c r="AQ7" s="30"/>
      <c r="AR7" s="31"/>
      <c r="AS7" s="27"/>
      <c r="AT7" s="30"/>
      <c r="AU7" s="30"/>
      <c r="AV7" s="27"/>
      <c r="AW7" s="30"/>
      <c r="AX7" s="30"/>
      <c r="AY7" s="27">
        <f>L7+O7+R7+U7+X7++AA7+AD7+AG7+AJ7+AM7+AP7+AS7+AV7</f>
        <v>2</v>
      </c>
      <c r="AZ7" s="28">
        <f>M7+P7+S7+V7+Y7+AB7+AE7+AH7+AK7+AN7+AQ7+AT7+AW7</f>
        <v>1</v>
      </c>
      <c r="BA7" s="35">
        <f>AZ7/AY7</f>
        <v>0.5</v>
      </c>
      <c r="BB7" s="43">
        <f>IFERROR(BA7*K7,"")</f>
        <v>5.3763440860215049E-3</v>
      </c>
      <c r="BC7" s="54"/>
      <c r="BD7" s="54"/>
      <c r="BE7" s="54"/>
      <c r="BF7" s="54" t="s">
        <v>128</v>
      </c>
      <c r="BG7" s="144" t="s">
        <v>905</v>
      </c>
      <c r="BH7" s="58" t="s">
        <v>906</v>
      </c>
      <c r="BI7" s="59"/>
      <c r="BJ7" s="54" t="s">
        <v>128</v>
      </c>
      <c r="BK7" s="58"/>
      <c r="BL7" s="58"/>
      <c r="BM7" s="58"/>
      <c r="BN7" s="58"/>
      <c r="BO7" s="66" t="s">
        <v>907</v>
      </c>
      <c r="BP7" s="54" t="s">
        <v>121</v>
      </c>
      <c r="BQ7" s="66" t="s">
        <v>949</v>
      </c>
      <c r="BR7" s="54" t="s">
        <v>120</v>
      </c>
      <c r="BS7" s="54" t="s">
        <v>121</v>
      </c>
      <c r="BT7" s="82">
        <v>0.5</v>
      </c>
      <c r="BU7" s="71">
        <v>5.3763440860215049E-3</v>
      </c>
    </row>
    <row r="8" spans="2:73" x14ac:dyDescent="0.25">
      <c r="BB8" s="43">
        <f>SUM(BB5:BB7)</f>
        <v>2.150537634408602E-2</v>
      </c>
      <c r="BU8" s="337">
        <f>SUM(BU5:BU7)</f>
        <v>2.150537634408602E-2</v>
      </c>
    </row>
  </sheetData>
  <mergeCells count="21">
    <mergeCell ref="BT3:BU3"/>
    <mergeCell ref="BO2:BU2"/>
    <mergeCell ref="AJ2:AL3"/>
    <mergeCell ref="AM2:AO3"/>
    <mergeCell ref="U2:W3"/>
    <mergeCell ref="X2:Z3"/>
    <mergeCell ref="AA2:AC3"/>
    <mergeCell ref="AD2:AF3"/>
    <mergeCell ref="AG2:AI3"/>
    <mergeCell ref="AP2:AR3"/>
    <mergeCell ref="AS2:AU3"/>
    <mergeCell ref="AV2:AX3"/>
    <mergeCell ref="BC3:BD3"/>
    <mergeCell ref="BC2:BD2"/>
    <mergeCell ref="AY2:AZ3"/>
    <mergeCell ref="BA2:BB2"/>
    <mergeCell ref="B3:K3"/>
    <mergeCell ref="C1:J1"/>
    <mergeCell ref="L2:N3"/>
    <mergeCell ref="O2:Q3"/>
    <mergeCell ref="R2:T3"/>
  </mergeCells>
  <pageMargins left="0.70866141732283472" right="0.70866141732283472" top="0.74803149606299213" bottom="0.74803149606299213" header="0.31496062992125984" footer="0.31496062992125984"/>
  <pageSetup paperSize="9" scale="12" orientation="portrait" r:id="rId1"/>
  <headerFooter>
    <oddFooter>&amp;R&amp;G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sheetPr>
  <dimension ref="C2:M20"/>
  <sheetViews>
    <sheetView tabSelected="1" workbookViewId="0"/>
  </sheetViews>
  <sheetFormatPr baseColWidth="10" defaultColWidth="11.42578125" defaultRowHeight="12" x14ac:dyDescent="0.2"/>
  <cols>
    <col min="1" max="16384" width="11.42578125" style="84"/>
  </cols>
  <sheetData>
    <row r="2" spans="3:13" x14ac:dyDescent="0.2">
      <c r="C2" s="481" t="s">
        <v>959</v>
      </c>
      <c r="D2" s="481"/>
      <c r="E2" s="481"/>
      <c r="F2" s="481"/>
      <c r="G2" s="481"/>
      <c r="H2" s="481"/>
      <c r="I2" s="481"/>
      <c r="J2" s="481"/>
      <c r="K2" s="481"/>
      <c r="L2" s="481"/>
      <c r="M2" s="481"/>
    </row>
    <row r="3" spans="3:13" x14ac:dyDescent="0.2">
      <c r="C3" s="481"/>
      <c r="D3" s="481"/>
      <c r="E3" s="481"/>
      <c r="F3" s="481"/>
      <c r="G3" s="481"/>
      <c r="H3" s="481"/>
      <c r="I3" s="481"/>
      <c r="J3" s="481"/>
      <c r="K3" s="481"/>
      <c r="L3" s="481"/>
      <c r="M3" s="481"/>
    </row>
    <row r="4" spans="3:13" x14ac:dyDescent="0.2">
      <c r="C4" s="481"/>
      <c r="D4" s="481"/>
      <c r="E4" s="481"/>
      <c r="F4" s="481"/>
      <c r="G4" s="481"/>
      <c r="H4" s="481"/>
      <c r="I4" s="481"/>
      <c r="J4" s="481"/>
      <c r="K4" s="481"/>
      <c r="L4" s="481"/>
      <c r="M4" s="481"/>
    </row>
    <row r="5" spans="3:13" x14ac:dyDescent="0.2">
      <c r="C5" s="481"/>
      <c r="D5" s="481"/>
      <c r="E5" s="481"/>
      <c r="F5" s="481"/>
      <c r="G5" s="481"/>
      <c r="H5" s="481"/>
      <c r="I5" s="481"/>
      <c r="J5" s="481"/>
      <c r="K5" s="481"/>
      <c r="L5" s="481"/>
      <c r="M5" s="481"/>
    </row>
    <row r="6" spans="3:13" ht="32.25" customHeight="1" x14ac:dyDescent="0.2">
      <c r="C6" s="483" t="s">
        <v>955</v>
      </c>
      <c r="D6" s="484"/>
      <c r="E6" s="484"/>
      <c r="F6" s="484"/>
      <c r="G6" s="484"/>
      <c r="H6" s="484"/>
      <c r="I6" s="85">
        <f>+SUM(I8:I16)</f>
        <v>0.5566447889028534</v>
      </c>
    </row>
    <row r="7" spans="3:13" x14ac:dyDescent="0.2">
      <c r="C7" s="485" t="s">
        <v>31</v>
      </c>
      <c r="D7" s="485"/>
      <c r="E7" s="485"/>
      <c r="F7" s="485"/>
      <c r="G7" s="485"/>
      <c r="H7" s="485"/>
      <c r="I7" s="86" t="s">
        <v>32</v>
      </c>
    </row>
    <row r="8" spans="3:13" ht="24.95" customHeight="1" x14ac:dyDescent="0.2">
      <c r="C8" s="486" t="s">
        <v>33</v>
      </c>
      <c r="D8" s="486"/>
      <c r="E8" s="486"/>
      <c r="F8" s="486"/>
      <c r="G8" s="486"/>
      <c r="H8" s="486"/>
      <c r="I8" s="64">
        <f>+'Componente 1'!BU25</f>
        <v>0.13447376995764093</v>
      </c>
    </row>
    <row r="9" spans="3:13" ht="24.95" customHeight="1" x14ac:dyDescent="0.2">
      <c r="C9" s="486" t="s">
        <v>34</v>
      </c>
      <c r="D9" s="486"/>
      <c r="E9" s="486"/>
      <c r="F9" s="486"/>
      <c r="G9" s="486"/>
      <c r="H9" s="486"/>
      <c r="I9" s="64">
        <f>+'Componente 2'!BU27</f>
        <v>0.13991295442908347</v>
      </c>
    </row>
    <row r="10" spans="3:13" ht="24.95" customHeight="1" x14ac:dyDescent="0.2">
      <c r="C10" s="486" t="s">
        <v>35</v>
      </c>
      <c r="D10" s="486"/>
      <c r="E10" s="486"/>
      <c r="F10" s="486"/>
      <c r="G10" s="486"/>
      <c r="H10" s="486"/>
      <c r="I10" s="64">
        <f>+'Componente 3'!BU15</f>
        <v>5.9139784946236562E-2</v>
      </c>
    </row>
    <row r="11" spans="3:13" ht="24.95" customHeight="1" x14ac:dyDescent="0.2">
      <c r="C11" s="487" t="s">
        <v>36</v>
      </c>
      <c r="D11" s="487"/>
      <c r="E11" s="487"/>
      <c r="F11" s="487"/>
      <c r="G11" s="487"/>
      <c r="H11" s="487"/>
      <c r="I11" s="87">
        <f>+'Componente 4'!BU16</f>
        <v>5.3763440860215058E-3</v>
      </c>
    </row>
    <row r="12" spans="3:13" ht="24.95" customHeight="1" x14ac:dyDescent="0.2">
      <c r="C12" s="486" t="s">
        <v>37</v>
      </c>
      <c r="D12" s="486"/>
      <c r="E12" s="486"/>
      <c r="F12" s="486"/>
      <c r="G12" s="486"/>
      <c r="H12" s="486"/>
      <c r="I12" s="64">
        <f>+'Componente 5'!BU13</f>
        <v>5.1075268817204297E-2</v>
      </c>
    </row>
    <row r="13" spans="3:13" ht="24.95" customHeight="1" x14ac:dyDescent="0.2">
      <c r="C13" s="486" t="s">
        <v>38</v>
      </c>
      <c r="D13" s="486"/>
      <c r="E13" s="486"/>
      <c r="F13" s="486"/>
      <c r="G13" s="486"/>
      <c r="H13" s="486"/>
      <c r="I13" s="64">
        <f>+'Componente 6'!BU16</f>
        <v>3.7634408602150539E-2</v>
      </c>
    </row>
    <row r="14" spans="3:13" ht="24.95" customHeight="1" x14ac:dyDescent="0.2">
      <c r="C14" s="486" t="s">
        <v>39</v>
      </c>
      <c r="D14" s="486"/>
      <c r="E14" s="486"/>
      <c r="F14" s="486"/>
      <c r="G14" s="486"/>
      <c r="H14" s="486"/>
      <c r="I14" s="64">
        <f>+'Componente 7'!BU14</f>
        <v>4.8387096774193554E-2</v>
      </c>
    </row>
    <row r="15" spans="3:13" ht="24.95" customHeight="1" x14ac:dyDescent="0.2">
      <c r="C15" s="486" t="s">
        <v>40</v>
      </c>
      <c r="D15" s="486"/>
      <c r="E15" s="486"/>
      <c r="F15" s="486"/>
      <c r="G15" s="486"/>
      <c r="H15" s="486"/>
      <c r="I15" s="64">
        <f>+'Componente 8'!BU13</f>
        <v>5.9139784946236562E-2</v>
      </c>
    </row>
    <row r="16" spans="3:13" ht="24.95" customHeight="1" x14ac:dyDescent="0.2">
      <c r="C16" s="486" t="s">
        <v>41</v>
      </c>
      <c r="D16" s="486"/>
      <c r="E16" s="486"/>
      <c r="F16" s="486"/>
      <c r="G16" s="486"/>
      <c r="H16" s="486"/>
      <c r="I16" s="64">
        <f>+'Componente 9'!BU8</f>
        <v>2.150537634408602E-2</v>
      </c>
    </row>
    <row r="17" spans="3:13" ht="87" customHeight="1" x14ac:dyDescent="0.2">
      <c r="C17" s="482"/>
      <c r="D17" s="482"/>
      <c r="E17" s="482"/>
      <c r="F17" s="482"/>
      <c r="G17" s="482"/>
      <c r="H17" s="482"/>
      <c r="I17" s="482"/>
      <c r="J17" s="482"/>
      <c r="K17" s="482"/>
      <c r="L17" s="482"/>
      <c r="M17" s="482"/>
    </row>
    <row r="18" spans="3:13" ht="112.5" customHeight="1" x14ac:dyDescent="0.2">
      <c r="C18" s="482"/>
      <c r="D18" s="482"/>
      <c r="E18" s="482"/>
      <c r="F18" s="482"/>
      <c r="G18" s="482"/>
      <c r="H18" s="482"/>
      <c r="I18" s="482"/>
      <c r="J18" s="482"/>
      <c r="K18" s="482"/>
      <c r="L18" s="482"/>
      <c r="M18" s="482"/>
    </row>
    <row r="19" spans="3:13" ht="169.5" customHeight="1" x14ac:dyDescent="0.2">
      <c r="C19" s="482"/>
      <c r="D19" s="482"/>
      <c r="E19" s="482"/>
      <c r="F19" s="482"/>
      <c r="G19" s="482"/>
      <c r="H19" s="482"/>
      <c r="I19" s="482"/>
      <c r="J19" s="482"/>
      <c r="K19" s="482"/>
      <c r="L19" s="482"/>
      <c r="M19" s="482"/>
    </row>
    <row r="20" spans="3:13" ht="179.25" customHeight="1" x14ac:dyDescent="0.2">
      <c r="C20" s="482"/>
      <c r="D20" s="482"/>
      <c r="E20" s="482"/>
      <c r="F20" s="482"/>
      <c r="G20" s="482"/>
      <c r="H20" s="482"/>
      <c r="I20" s="482"/>
      <c r="J20" s="482"/>
      <c r="K20" s="482"/>
      <c r="L20" s="482"/>
      <c r="M20" s="482"/>
    </row>
  </sheetData>
  <mergeCells count="13">
    <mergeCell ref="C2:M5"/>
    <mergeCell ref="C17:M20"/>
    <mergeCell ref="C6:H6"/>
    <mergeCell ref="C7:H7"/>
    <mergeCell ref="C8:H8"/>
    <mergeCell ref="C9:H9"/>
    <mergeCell ref="C10:H10"/>
    <mergeCell ref="C11:H11"/>
    <mergeCell ref="C15:H15"/>
    <mergeCell ref="C16:H16"/>
    <mergeCell ref="C12:H12"/>
    <mergeCell ref="C13:H13"/>
    <mergeCell ref="C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E1271"/>
  </sheetPr>
  <dimension ref="B1:M29"/>
  <sheetViews>
    <sheetView showGridLines="0" topLeftCell="A10" zoomScale="75" zoomScaleNormal="80" zoomScaleSheetLayoutView="130" workbookViewId="0">
      <selection activeCell="F19" sqref="F19"/>
    </sheetView>
  </sheetViews>
  <sheetFormatPr baseColWidth="10" defaultColWidth="11.42578125" defaultRowHeight="14.25" x14ac:dyDescent="0.2"/>
  <cols>
    <col min="1" max="1" width="5" style="1" customWidth="1"/>
    <col min="2" max="2" width="21.140625" style="1" customWidth="1"/>
    <col min="3" max="3" width="33.5703125" style="1" customWidth="1"/>
    <col min="4" max="5" width="11.42578125" style="1"/>
    <col min="6" max="6" width="15.42578125" style="1" customWidth="1"/>
    <col min="7" max="7" width="18.42578125" style="1" customWidth="1"/>
    <col min="8" max="8" width="6.140625" style="1" customWidth="1"/>
    <col min="9" max="10" width="11.42578125" style="1"/>
    <col min="11" max="12" width="36.42578125" style="1" customWidth="1"/>
    <col min="13" max="16384" width="11.42578125" style="1"/>
  </cols>
  <sheetData>
    <row r="1" spans="2:13" ht="123.75" customHeight="1" thickBot="1" x14ac:dyDescent="0.3">
      <c r="B1" s="5"/>
      <c r="C1" s="474" t="s">
        <v>42</v>
      </c>
      <c r="D1" s="474"/>
      <c r="E1" s="474"/>
      <c r="F1" s="474"/>
      <c r="G1" s="449" t="s">
        <v>1</v>
      </c>
    </row>
    <row r="2" spans="2:13" ht="15" thickBot="1" x14ac:dyDescent="0.25"/>
    <row r="3" spans="2:13" ht="15" x14ac:dyDescent="0.25">
      <c r="B3" s="519" t="s">
        <v>43</v>
      </c>
      <c r="C3" s="520"/>
      <c r="D3" s="520"/>
      <c r="E3" s="520"/>
      <c r="F3" s="520"/>
      <c r="G3" s="521"/>
    </row>
    <row r="4" spans="2:13" ht="87" customHeight="1" x14ac:dyDescent="0.2">
      <c r="B4" s="522" t="s">
        <v>44</v>
      </c>
      <c r="C4" s="523"/>
      <c r="D4" s="523"/>
      <c r="E4" s="523"/>
      <c r="F4" s="523"/>
      <c r="G4" s="524"/>
    </row>
    <row r="5" spans="2:13" ht="15" x14ac:dyDescent="0.25">
      <c r="B5" s="528" t="s">
        <v>45</v>
      </c>
      <c r="C5" s="529"/>
      <c r="D5" s="529"/>
      <c r="E5" s="529"/>
      <c r="F5" s="529"/>
      <c r="G5" s="530"/>
    </row>
    <row r="6" spans="2:13" ht="163.5" customHeight="1" x14ac:dyDescent="0.2">
      <c r="B6" s="525" t="s">
        <v>46</v>
      </c>
      <c r="C6" s="526"/>
      <c r="D6" s="526"/>
      <c r="E6" s="526"/>
      <c r="F6" s="526"/>
      <c r="G6" s="527"/>
    </row>
    <row r="7" spans="2:13" x14ac:dyDescent="0.2">
      <c r="B7" s="7"/>
      <c r="G7" s="8"/>
    </row>
    <row r="8" spans="2:13" ht="15" thickBot="1" x14ac:dyDescent="0.25">
      <c r="B8" s="7"/>
      <c r="G8" s="8"/>
    </row>
    <row r="9" spans="2:13" ht="30.75" customHeight="1" thickBot="1" x14ac:dyDescent="0.3">
      <c r="B9" s="516" t="s">
        <v>31</v>
      </c>
      <c r="C9" s="517"/>
      <c r="D9" s="518" t="s">
        <v>47</v>
      </c>
      <c r="E9" s="517"/>
      <c r="F9" s="15" t="s">
        <v>48</v>
      </c>
      <c r="G9" s="21" t="s">
        <v>49</v>
      </c>
      <c r="H9" s="2"/>
    </row>
    <row r="10" spans="2:13" s="3" customFormat="1" ht="28.5" customHeight="1" thickBot="1" x14ac:dyDescent="0.25">
      <c r="B10" s="494" t="s">
        <v>50</v>
      </c>
      <c r="C10" s="495"/>
      <c r="D10" s="493">
        <v>20</v>
      </c>
      <c r="E10" s="493"/>
      <c r="F10" s="286">
        <f>'Componente 1'!BB25</f>
        <v>0.13447376995764093</v>
      </c>
      <c r="G10" s="287">
        <f>IFERROR(D10/$D$19,"0")</f>
        <v>0.21505376344086022</v>
      </c>
      <c r="L10" s="151"/>
      <c r="M10" s="151"/>
    </row>
    <row r="11" spans="2:13" s="3" customFormat="1" ht="28.5" customHeight="1" thickBot="1" x14ac:dyDescent="0.25">
      <c r="B11" s="491" t="s">
        <v>51</v>
      </c>
      <c r="C11" s="492"/>
      <c r="D11" s="493">
        <f>COUNTA('[1]Componente 2'!C5:C26)</f>
        <v>22</v>
      </c>
      <c r="E11" s="493"/>
      <c r="F11" s="44">
        <f>'Componente 2'!BB27</f>
        <v>0.13991295442908347</v>
      </c>
      <c r="G11" s="22">
        <f t="shared" ref="G11:G18" si="0">IFERROR(D11/$D$19,"0")</f>
        <v>0.23655913978494625</v>
      </c>
      <c r="L11" s="152"/>
      <c r="M11" s="151"/>
    </row>
    <row r="12" spans="2:13" s="3" customFormat="1" ht="28.5" customHeight="1" thickBot="1" x14ac:dyDescent="0.25">
      <c r="B12" s="491" t="s">
        <v>52</v>
      </c>
      <c r="C12" s="492"/>
      <c r="D12" s="493">
        <f>COUNTA('[1]Componente 3'!C5:C14)</f>
        <v>10</v>
      </c>
      <c r="E12" s="493"/>
      <c r="F12" s="44">
        <f>'Componente 3'!BB15</f>
        <v>5.9139784946236562E-2</v>
      </c>
      <c r="G12" s="22">
        <f t="shared" si="0"/>
        <v>0.10752688172043011</v>
      </c>
      <c r="L12" s="152"/>
      <c r="M12" s="151"/>
    </row>
    <row r="13" spans="2:13" s="3" customFormat="1" ht="28.5" customHeight="1" thickBot="1" x14ac:dyDescent="0.25">
      <c r="B13" s="491" t="s">
        <v>53</v>
      </c>
      <c r="C13" s="492"/>
      <c r="D13" s="493">
        <f>COUNTA('[1]Componente 4'!C14:C15)</f>
        <v>2</v>
      </c>
      <c r="E13" s="493"/>
      <c r="F13" s="44">
        <f>'Componente 4'!BB16</f>
        <v>5.3763440860215058E-3</v>
      </c>
      <c r="G13" s="22">
        <f t="shared" si="0"/>
        <v>2.1505376344086023E-2</v>
      </c>
      <c r="L13" s="152"/>
      <c r="M13" s="151"/>
    </row>
    <row r="14" spans="2:13" s="3" customFormat="1" ht="28.5" customHeight="1" thickBot="1" x14ac:dyDescent="0.25">
      <c r="B14" s="491" t="s">
        <v>54</v>
      </c>
      <c r="C14" s="492"/>
      <c r="D14" s="493">
        <f>COUNTA('[1]Componente 5'!C5:C12)</f>
        <v>8</v>
      </c>
      <c r="E14" s="493"/>
      <c r="F14" s="44">
        <f>'Componente 5'!BB13</f>
        <v>5.1075268817204297E-2</v>
      </c>
      <c r="G14" s="22">
        <f t="shared" si="0"/>
        <v>8.6021505376344093E-2</v>
      </c>
      <c r="L14" s="152"/>
      <c r="M14" s="151"/>
    </row>
    <row r="15" spans="2:13" s="3" customFormat="1" ht="28.5" customHeight="1" thickBot="1" x14ac:dyDescent="0.25">
      <c r="B15" s="491" t="s">
        <v>55</v>
      </c>
      <c r="C15" s="492"/>
      <c r="D15" s="493">
        <v>11</v>
      </c>
      <c r="E15" s="493"/>
      <c r="F15" s="44">
        <f>'Componente 6'!BB16</f>
        <v>3.7634408602150539E-2</v>
      </c>
      <c r="G15" s="22">
        <f t="shared" si="0"/>
        <v>0.11827956989247312</v>
      </c>
      <c r="L15" s="152"/>
      <c r="M15" s="151"/>
    </row>
    <row r="16" spans="2:13" s="3" customFormat="1" ht="28.5" customHeight="1" thickBot="1" x14ac:dyDescent="0.25">
      <c r="B16" s="491" t="s">
        <v>56</v>
      </c>
      <c r="C16" s="492"/>
      <c r="D16" s="493">
        <f>COUNTA('[1]Componente 7'!C5:C13)</f>
        <v>9</v>
      </c>
      <c r="E16" s="493"/>
      <c r="F16" s="44">
        <f>'Componente 7'!BB14</f>
        <v>4.8387096774193554E-2</v>
      </c>
      <c r="G16" s="22">
        <f t="shared" si="0"/>
        <v>9.6774193548387094E-2</v>
      </c>
      <c r="L16" s="152"/>
      <c r="M16" s="151"/>
    </row>
    <row r="17" spans="2:13" s="3" customFormat="1" ht="28.5" customHeight="1" thickBot="1" x14ac:dyDescent="0.25">
      <c r="B17" s="491" t="s">
        <v>57</v>
      </c>
      <c r="C17" s="492"/>
      <c r="D17" s="493">
        <f>COUNTA('[1]Componente 8'!C5:C12)</f>
        <v>8</v>
      </c>
      <c r="E17" s="493"/>
      <c r="F17" s="44">
        <f>'Componente 8'!BB13</f>
        <v>5.9139784946236562E-2</v>
      </c>
      <c r="G17" s="22">
        <f t="shared" si="0"/>
        <v>8.6021505376344093E-2</v>
      </c>
      <c r="L17" s="152"/>
      <c r="M17" s="151"/>
    </row>
    <row r="18" spans="2:13" s="3" customFormat="1" ht="28.5" customHeight="1" thickBot="1" x14ac:dyDescent="0.25">
      <c r="B18" s="503" t="s">
        <v>58</v>
      </c>
      <c r="C18" s="504"/>
      <c r="D18" s="499">
        <f>COUNTA('[1]Componente 9'!C5:C7)</f>
        <v>3</v>
      </c>
      <c r="E18" s="499"/>
      <c r="F18" s="45">
        <f>'Componente 9'!BB8</f>
        <v>2.150537634408602E-2</v>
      </c>
      <c r="G18" s="22">
        <f t="shared" si="0"/>
        <v>3.2258064516129031E-2</v>
      </c>
      <c r="L18" s="152"/>
      <c r="M18" s="151"/>
    </row>
    <row r="19" spans="2:13" ht="16.5" thickBot="1" x14ac:dyDescent="0.3">
      <c r="B19" s="491"/>
      <c r="C19" s="492"/>
      <c r="D19" s="500">
        <f>SUM(D10:E18)</f>
        <v>93</v>
      </c>
      <c r="E19" s="501"/>
      <c r="F19" s="598">
        <f>SUM(F10:F18)</f>
        <v>0.5566447889028534</v>
      </c>
      <c r="G19" s="23">
        <f>SUM(G10:G18)</f>
        <v>1.0000000000000002</v>
      </c>
      <c r="L19" s="153"/>
      <c r="M19" s="153"/>
    </row>
    <row r="20" spans="2:13" x14ac:dyDescent="0.2">
      <c r="B20" s="7"/>
      <c r="G20" s="8"/>
    </row>
    <row r="21" spans="2:13" x14ac:dyDescent="0.2">
      <c r="B21" s="7"/>
      <c r="G21" s="8"/>
    </row>
    <row r="22" spans="2:13" ht="15" x14ac:dyDescent="0.2">
      <c r="B22" s="488" t="s">
        <v>59</v>
      </c>
      <c r="C22" s="489"/>
      <c r="D22" s="489"/>
      <c r="E22" s="489"/>
      <c r="F22" s="489"/>
      <c r="G22" s="490"/>
    </row>
    <row r="23" spans="2:13" ht="15" x14ac:dyDescent="0.2">
      <c r="B23" s="9" t="s">
        <v>60</v>
      </c>
      <c r="C23" s="10" t="s">
        <v>61</v>
      </c>
      <c r="D23" s="489" t="s">
        <v>62</v>
      </c>
      <c r="E23" s="489"/>
      <c r="F23" s="489"/>
      <c r="G23" s="490"/>
    </row>
    <row r="24" spans="2:13" ht="39" customHeight="1" x14ac:dyDescent="0.2">
      <c r="B24" s="46">
        <v>1</v>
      </c>
      <c r="C24" s="47">
        <v>45317</v>
      </c>
      <c r="D24" s="502" t="s">
        <v>63</v>
      </c>
      <c r="E24" s="502"/>
      <c r="F24" s="502"/>
      <c r="G24" s="502"/>
    </row>
    <row r="25" spans="2:13" ht="321.75" customHeight="1" x14ac:dyDescent="0.2">
      <c r="B25" s="46">
        <v>2</v>
      </c>
      <c r="C25" s="47">
        <v>45400</v>
      </c>
      <c r="D25" s="515" t="s">
        <v>64</v>
      </c>
      <c r="E25" s="515"/>
      <c r="F25" s="515"/>
      <c r="G25" s="515"/>
    </row>
    <row r="26" spans="2:13" ht="262.5" customHeight="1" x14ac:dyDescent="0.2">
      <c r="B26" s="505">
        <v>3</v>
      </c>
      <c r="C26" s="507">
        <v>45456</v>
      </c>
      <c r="D26" s="509" t="s">
        <v>65</v>
      </c>
      <c r="E26" s="510"/>
      <c r="F26" s="510"/>
      <c r="G26" s="511"/>
    </row>
    <row r="27" spans="2:13" ht="409.6" customHeight="1" x14ac:dyDescent="0.2">
      <c r="B27" s="506"/>
      <c r="C27" s="508"/>
      <c r="D27" s="512"/>
      <c r="E27" s="513"/>
      <c r="F27" s="513"/>
      <c r="G27" s="514"/>
    </row>
    <row r="28" spans="2:13" ht="21.75" customHeight="1" thickBot="1" x14ac:dyDescent="0.25">
      <c r="B28" s="16"/>
      <c r="C28" s="48"/>
      <c r="D28" s="4"/>
      <c r="E28" s="4"/>
      <c r="F28" s="4"/>
      <c r="G28" s="4"/>
    </row>
    <row r="29" spans="2:13" ht="15.75" thickBot="1" x14ac:dyDescent="0.25">
      <c r="B29" s="496" t="s">
        <v>66</v>
      </c>
      <c r="C29" s="497"/>
      <c r="D29" s="497"/>
      <c r="E29" s="497"/>
      <c r="F29" s="497"/>
      <c r="G29" s="498"/>
    </row>
  </sheetData>
  <mergeCells count="35">
    <mergeCell ref="B15:C15"/>
    <mergeCell ref="B9:C9"/>
    <mergeCell ref="D9:E9"/>
    <mergeCell ref="B3:G3"/>
    <mergeCell ref="B4:G4"/>
    <mergeCell ref="B6:G6"/>
    <mergeCell ref="B5:G5"/>
    <mergeCell ref="B29:G29"/>
    <mergeCell ref="B19:C19"/>
    <mergeCell ref="D17:E17"/>
    <mergeCell ref="D18:E18"/>
    <mergeCell ref="D19:E19"/>
    <mergeCell ref="D24:G24"/>
    <mergeCell ref="B17:C17"/>
    <mergeCell ref="B18:C18"/>
    <mergeCell ref="B26:B27"/>
    <mergeCell ref="C26:C27"/>
    <mergeCell ref="D26:G27"/>
    <mergeCell ref="D25:G25"/>
    <mergeCell ref="C1:F1"/>
    <mergeCell ref="B22:G22"/>
    <mergeCell ref="D23:G23"/>
    <mergeCell ref="B16:C16"/>
    <mergeCell ref="D10:E10"/>
    <mergeCell ref="D11:E11"/>
    <mergeCell ref="D12:E12"/>
    <mergeCell ref="D13:E13"/>
    <mergeCell ref="D14:E14"/>
    <mergeCell ref="D15:E15"/>
    <mergeCell ref="D16:E16"/>
    <mergeCell ref="B10:C10"/>
    <mergeCell ref="B11:C11"/>
    <mergeCell ref="B12:C12"/>
    <mergeCell ref="B13:C13"/>
    <mergeCell ref="B14:C14"/>
  </mergeCells>
  <hyperlinks>
    <hyperlink ref="B10:C10" location="'Componente 1'!A1" display=" 1. MECANISMOS PARA LA TRANSPARENCIA Y ACCESO A LA INFORMACIÓN" xr:uid="{00000000-0004-0000-0200-000000000000}"/>
    <hyperlink ref="B11:C11" location="'Componente 2'!A1" display="2. RENDICIÓN DE CUENTAS" xr:uid="{00000000-0004-0000-0200-000001000000}"/>
    <hyperlink ref="B12:C12" location="'Componente 3'!A1" display="3. MECANISMOS PARA MEJORAR LA ATENCIÓN AL CIUDADANO" xr:uid="{00000000-0004-0000-0200-000002000000}"/>
    <hyperlink ref="B13:C13" location="'Componente 4'!A1" display="4. RACIONALIZACIÓN DE TRÁMITES" xr:uid="{00000000-0004-0000-0200-000003000000}"/>
    <hyperlink ref="B14:C14" location="'Componente 5'!A1" display="5. APERTURA DE INFORMACIÓN Y DATOS ABIERTOS" xr:uid="{00000000-0004-0000-0200-000004000000}"/>
    <hyperlink ref="B15:C15" location="'Componente 6'!A1" display="6. PARTICIPACIÓN E INNOVACIÓN EN LA GESTIÓN PÚBLICA" xr:uid="{00000000-0004-0000-0200-000005000000}"/>
    <hyperlink ref="B16:C16" location="'Componente 7'!A1" display="7. PROMOCIÓN DE LA INTEGRIDAD Y LA ÉTICA PÚBLICA" xr:uid="{00000000-0004-0000-0200-000006000000}"/>
    <hyperlink ref="B17:C17" location="'Componente 8'!A1" display="8. GESTIÓN DE RIESGOS DE CORRUPCIÓN - MAPAS DE RIESGO" xr:uid="{00000000-0004-0000-0200-000007000000}"/>
    <hyperlink ref="B18:C18" location="'Componente 9'!A1" display="9. MEDIDAS DE DEBIDA DILIGENCIA Y PREVENCIÓN DE LAVADO DE ACTIVOS" xr:uid="{00000000-0004-0000-0200-000008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B1:BU25"/>
  <sheetViews>
    <sheetView showGridLines="0" zoomScale="80" zoomScaleNormal="80" zoomScaleSheetLayoutView="70" workbookViewId="0"/>
  </sheetViews>
  <sheetFormatPr baseColWidth="10" defaultColWidth="9.140625" defaultRowHeight="12.75" x14ac:dyDescent="0.25"/>
  <cols>
    <col min="1" max="1" width="6.85546875" style="61" customWidth="1"/>
    <col min="2" max="2" width="28.5703125" style="154" customWidth="1"/>
    <col min="3" max="3" width="7.42578125" style="61" customWidth="1"/>
    <col min="4" max="4" width="54.42578125" style="61" customWidth="1"/>
    <col min="5" max="5" width="43.42578125" style="61" customWidth="1"/>
    <col min="6" max="6" width="35.42578125" style="61" customWidth="1"/>
    <col min="7" max="7" width="31" style="61" customWidth="1"/>
    <col min="8" max="8" width="19.42578125" style="61" customWidth="1"/>
    <col min="9" max="9" width="32.5703125" style="154" customWidth="1"/>
    <col min="10" max="10" width="18.42578125" style="61" customWidth="1"/>
    <col min="11" max="11" width="13.85546875" style="61" customWidth="1"/>
    <col min="12" max="26" width="7.140625" style="61" customWidth="1"/>
    <col min="27" max="28" width="5.85546875" style="61" customWidth="1"/>
    <col min="29" max="29" width="9.7109375" style="61" customWidth="1"/>
    <col min="30" max="31" width="5.85546875" style="61" customWidth="1"/>
    <col min="32" max="32" width="8.140625" style="61" customWidth="1"/>
    <col min="33" max="46" width="7" style="61" customWidth="1"/>
    <col min="47" max="47" width="8.42578125" style="61" customWidth="1"/>
    <col min="48" max="54" width="11.42578125" style="61" customWidth="1"/>
    <col min="55" max="55" width="41.42578125" style="61" customWidth="1"/>
    <col min="56" max="56" width="36.42578125" style="61" customWidth="1"/>
    <col min="57" max="57" width="50.140625" style="61" customWidth="1"/>
    <col min="58" max="58" width="41.42578125" style="61" customWidth="1"/>
    <col min="59" max="59" width="53" style="61" customWidth="1"/>
    <col min="60" max="60" width="57.7109375" style="61" customWidth="1"/>
    <col min="61" max="61" width="37.85546875" style="61" customWidth="1"/>
    <col min="62" max="62" width="73.28515625" style="61" customWidth="1"/>
    <col min="63" max="66" width="24" style="61" customWidth="1"/>
    <col min="67" max="67" width="70.7109375" style="157" customWidth="1"/>
    <col min="68" max="68" width="23.85546875" style="61" customWidth="1"/>
    <col min="69" max="69" width="100.7109375" style="61" customWidth="1"/>
    <col min="70" max="70" width="30.7109375" style="61" customWidth="1"/>
    <col min="71" max="71" width="50.5703125" style="61" customWidth="1"/>
    <col min="72" max="72" width="11.42578125" style="61"/>
    <col min="73" max="73" width="15.42578125" style="61" customWidth="1"/>
    <col min="74" max="16384" width="9.140625" style="61"/>
  </cols>
  <sheetData>
    <row r="1" spans="2:73" ht="119.25" customHeight="1" thickBot="1" x14ac:dyDescent="0.3">
      <c r="B1" s="155"/>
      <c r="C1" s="552" t="s">
        <v>0</v>
      </c>
      <c r="D1" s="552"/>
      <c r="E1" s="552"/>
      <c r="F1" s="552"/>
      <c r="G1" s="552"/>
      <c r="H1" s="156"/>
      <c r="I1" s="156"/>
      <c r="J1" s="156"/>
      <c r="K1" s="156"/>
    </row>
    <row r="2" spans="2:73" ht="96" customHeight="1" thickBot="1" x14ac:dyDescent="0.3">
      <c r="C2" s="154"/>
      <c r="D2" s="154"/>
      <c r="E2" s="154"/>
      <c r="F2" s="154"/>
      <c r="G2" s="154"/>
      <c r="H2" s="154"/>
      <c r="J2" s="154"/>
      <c r="K2" s="154"/>
      <c r="L2" s="543" t="s">
        <v>67</v>
      </c>
      <c r="M2" s="543"/>
      <c r="N2" s="543"/>
      <c r="O2" s="543" t="s">
        <v>68</v>
      </c>
      <c r="P2" s="543"/>
      <c r="Q2" s="543"/>
      <c r="R2" s="543" t="s">
        <v>69</v>
      </c>
      <c r="S2" s="543"/>
      <c r="T2" s="543"/>
      <c r="U2" s="543" t="s">
        <v>70</v>
      </c>
      <c r="V2" s="543"/>
      <c r="W2" s="543"/>
      <c r="X2" s="543" t="s">
        <v>71</v>
      </c>
      <c r="Y2" s="543"/>
      <c r="Z2" s="543"/>
      <c r="AA2" s="543" t="s">
        <v>72</v>
      </c>
      <c r="AB2" s="543"/>
      <c r="AC2" s="543"/>
      <c r="AD2" s="543" t="s">
        <v>73</v>
      </c>
      <c r="AE2" s="543"/>
      <c r="AF2" s="543"/>
      <c r="AG2" s="543" t="s">
        <v>74</v>
      </c>
      <c r="AH2" s="543"/>
      <c r="AI2" s="543"/>
      <c r="AJ2" s="543" t="s">
        <v>75</v>
      </c>
      <c r="AK2" s="543"/>
      <c r="AL2" s="543"/>
      <c r="AM2" s="543" t="s">
        <v>76</v>
      </c>
      <c r="AN2" s="543"/>
      <c r="AO2" s="543"/>
      <c r="AP2" s="543" t="s">
        <v>77</v>
      </c>
      <c r="AQ2" s="543"/>
      <c r="AR2" s="543"/>
      <c r="AS2" s="543" t="s">
        <v>78</v>
      </c>
      <c r="AT2" s="543"/>
      <c r="AU2" s="543"/>
      <c r="AV2" s="544" t="s">
        <v>79</v>
      </c>
      <c r="AW2" s="544"/>
      <c r="AX2" s="544"/>
      <c r="AY2" s="543" t="s">
        <v>80</v>
      </c>
      <c r="AZ2" s="543"/>
      <c r="BA2" s="545" t="s">
        <v>81</v>
      </c>
      <c r="BB2" s="545"/>
      <c r="BC2" s="538" t="s">
        <v>82</v>
      </c>
      <c r="BD2" s="539"/>
      <c r="BE2" s="539"/>
      <c r="BF2" s="539"/>
      <c r="BG2" s="539"/>
      <c r="BH2" s="539"/>
      <c r="BI2" s="539"/>
      <c r="BJ2" s="539"/>
      <c r="BK2" s="539"/>
      <c r="BL2" s="539"/>
      <c r="BM2" s="539"/>
      <c r="BN2" s="540"/>
      <c r="BO2" s="531" t="s">
        <v>83</v>
      </c>
      <c r="BP2" s="532"/>
      <c r="BQ2" s="532"/>
      <c r="BR2" s="532"/>
      <c r="BS2" s="532"/>
      <c r="BT2" s="532"/>
      <c r="BU2" s="533"/>
    </row>
    <row r="3" spans="2:73" ht="42" customHeight="1" thickBot="1" x14ac:dyDescent="0.3">
      <c r="B3" s="553" t="s">
        <v>33</v>
      </c>
      <c r="C3" s="554"/>
      <c r="D3" s="554"/>
      <c r="E3" s="554"/>
      <c r="F3" s="554"/>
      <c r="G3" s="554"/>
      <c r="H3" s="554"/>
      <c r="I3" s="554"/>
      <c r="J3" s="554"/>
      <c r="K3" s="554"/>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3"/>
      <c r="AU3" s="543"/>
      <c r="AV3" s="544"/>
      <c r="AW3" s="544"/>
      <c r="AX3" s="544"/>
      <c r="AY3" s="543"/>
      <c r="AZ3" s="543"/>
      <c r="BA3" s="32"/>
      <c r="BB3" s="36">
        <v>0.2</v>
      </c>
      <c r="BC3" s="534" t="s">
        <v>84</v>
      </c>
      <c r="BD3" s="535"/>
      <c r="BE3" s="534" t="s">
        <v>85</v>
      </c>
      <c r="BF3" s="535"/>
      <c r="BG3" s="536" t="s">
        <v>86</v>
      </c>
      <c r="BH3" s="537"/>
      <c r="BI3" s="536" t="s">
        <v>87</v>
      </c>
      <c r="BJ3" s="537"/>
      <c r="BK3" s="536" t="s">
        <v>88</v>
      </c>
      <c r="BL3" s="537"/>
      <c r="BM3" s="536" t="s">
        <v>89</v>
      </c>
      <c r="BN3" s="537"/>
      <c r="BO3" s="52" t="s">
        <v>90</v>
      </c>
      <c r="BP3" s="52" t="s">
        <v>91</v>
      </c>
      <c r="BQ3" s="336" t="s">
        <v>92</v>
      </c>
      <c r="BR3" s="336" t="s">
        <v>908</v>
      </c>
      <c r="BS3" s="52" t="s">
        <v>93</v>
      </c>
      <c r="BT3" s="541" t="s">
        <v>94</v>
      </c>
      <c r="BU3" s="542"/>
    </row>
    <row r="4" spans="2:73" ht="41.1" customHeight="1" thickBot="1" x14ac:dyDescent="0.3">
      <c r="B4" s="158" t="s">
        <v>95</v>
      </c>
      <c r="C4" s="159" t="s">
        <v>96</v>
      </c>
      <c r="D4" s="160" t="s">
        <v>7</v>
      </c>
      <c r="E4" s="161" t="s">
        <v>9</v>
      </c>
      <c r="F4" s="161" t="s">
        <v>97</v>
      </c>
      <c r="G4" s="161" t="s">
        <v>98</v>
      </c>
      <c r="H4" s="161" t="s">
        <v>19</v>
      </c>
      <c r="I4" s="162" t="s">
        <v>17</v>
      </c>
      <c r="J4" s="162" t="s">
        <v>15</v>
      </c>
      <c r="K4" s="161" t="s">
        <v>49</v>
      </c>
      <c r="L4" s="37" t="s">
        <v>99</v>
      </c>
      <c r="M4" s="38" t="s">
        <v>100</v>
      </c>
      <c r="N4" s="39" t="s">
        <v>101</v>
      </c>
      <c r="O4" s="37" t="s">
        <v>99</v>
      </c>
      <c r="P4" s="38" t="s">
        <v>100</v>
      </c>
      <c r="Q4" s="39" t="s">
        <v>101</v>
      </c>
      <c r="R4" s="37" t="s">
        <v>99</v>
      </c>
      <c r="S4" s="38" t="s">
        <v>100</v>
      </c>
      <c r="T4" s="39" t="s">
        <v>101</v>
      </c>
      <c r="U4" s="37" t="s">
        <v>99</v>
      </c>
      <c r="V4" s="38" t="s">
        <v>100</v>
      </c>
      <c r="W4" s="39" t="s">
        <v>101</v>
      </c>
      <c r="X4" s="37" t="s">
        <v>99</v>
      </c>
      <c r="Y4" s="38" t="s">
        <v>100</v>
      </c>
      <c r="Z4" s="39" t="s">
        <v>101</v>
      </c>
      <c r="AA4" s="37" t="s">
        <v>99</v>
      </c>
      <c r="AB4" s="38" t="s">
        <v>100</v>
      </c>
      <c r="AC4" s="39" t="s">
        <v>101</v>
      </c>
      <c r="AD4" s="37" t="s">
        <v>99</v>
      </c>
      <c r="AE4" s="38" t="s">
        <v>100</v>
      </c>
      <c r="AF4" s="39" t="s">
        <v>101</v>
      </c>
      <c r="AG4" s="37" t="s">
        <v>99</v>
      </c>
      <c r="AH4" s="38" t="s">
        <v>100</v>
      </c>
      <c r="AI4" s="39" t="s">
        <v>101</v>
      </c>
      <c r="AJ4" s="37" t="s">
        <v>99</v>
      </c>
      <c r="AK4" s="38" t="s">
        <v>100</v>
      </c>
      <c r="AL4" s="39" t="s">
        <v>101</v>
      </c>
      <c r="AM4" s="37" t="s">
        <v>99</v>
      </c>
      <c r="AN4" s="38" t="s">
        <v>100</v>
      </c>
      <c r="AO4" s="39" t="s">
        <v>101</v>
      </c>
      <c r="AP4" s="37" t="s">
        <v>99</v>
      </c>
      <c r="AQ4" s="38" t="s">
        <v>100</v>
      </c>
      <c r="AR4" s="39" t="s">
        <v>101</v>
      </c>
      <c r="AS4" s="37" t="s">
        <v>99</v>
      </c>
      <c r="AT4" s="38" t="s">
        <v>100</v>
      </c>
      <c r="AU4" s="39" t="s">
        <v>101</v>
      </c>
      <c r="AV4" s="37" t="s">
        <v>99</v>
      </c>
      <c r="AW4" s="38" t="s">
        <v>100</v>
      </c>
      <c r="AX4" s="39" t="s">
        <v>101</v>
      </c>
      <c r="AY4" s="37" t="s">
        <v>99</v>
      </c>
      <c r="AZ4" s="38" t="s">
        <v>100</v>
      </c>
      <c r="BA4" s="39" t="s">
        <v>101</v>
      </c>
      <c r="BB4" s="40">
        <f>SUM(BB5:BB24)</f>
        <v>0.13447376995764093</v>
      </c>
      <c r="BC4" s="41" t="s">
        <v>102</v>
      </c>
      <c r="BD4" s="41" t="s">
        <v>103</v>
      </c>
      <c r="BE4" s="41" t="s">
        <v>102</v>
      </c>
      <c r="BF4" s="41" t="s">
        <v>103</v>
      </c>
      <c r="BG4" s="42" t="s">
        <v>102</v>
      </c>
      <c r="BH4" s="42" t="s">
        <v>103</v>
      </c>
      <c r="BI4" s="42" t="s">
        <v>102</v>
      </c>
      <c r="BJ4" s="42" t="s">
        <v>103</v>
      </c>
      <c r="BK4" s="42" t="s">
        <v>102</v>
      </c>
      <c r="BL4" s="42" t="s">
        <v>103</v>
      </c>
      <c r="BM4" s="42" t="s">
        <v>102</v>
      </c>
      <c r="BN4" s="42" t="s">
        <v>103</v>
      </c>
      <c r="BO4" s="53"/>
      <c r="BP4" s="33"/>
      <c r="BQ4" s="33"/>
      <c r="BR4" s="33"/>
      <c r="BS4" s="33"/>
      <c r="BT4" s="34" t="s">
        <v>104</v>
      </c>
      <c r="BU4" s="34" t="s">
        <v>105</v>
      </c>
    </row>
    <row r="5" spans="2:73" ht="256.5" customHeight="1" x14ac:dyDescent="0.25">
      <c r="B5" s="551" t="s">
        <v>106</v>
      </c>
      <c r="C5" s="599" t="s">
        <v>107</v>
      </c>
      <c r="D5" s="163" t="s">
        <v>911</v>
      </c>
      <c r="E5" s="164" t="s">
        <v>108</v>
      </c>
      <c r="F5" s="164" t="s">
        <v>109</v>
      </c>
      <c r="G5" s="164" t="s">
        <v>110</v>
      </c>
      <c r="H5" s="165" t="s">
        <v>111</v>
      </c>
      <c r="I5" s="166" t="s">
        <v>112</v>
      </c>
      <c r="J5" s="167" t="s">
        <v>113</v>
      </c>
      <c r="K5" s="168">
        <f>[2]PTEP!$G$10/[2]PTEP!$D$10</f>
        <v>1.0752688172043012E-2</v>
      </c>
      <c r="L5" s="27"/>
      <c r="M5" s="27"/>
      <c r="N5" s="29"/>
      <c r="O5" s="27"/>
      <c r="P5" s="27"/>
      <c r="Q5" s="29"/>
      <c r="R5" s="25"/>
      <c r="S5" s="25"/>
      <c r="T5" s="25"/>
      <c r="U5" s="27">
        <v>1</v>
      </c>
      <c r="V5" s="27">
        <v>1</v>
      </c>
      <c r="W5" s="29">
        <f>V5/U5</f>
        <v>1</v>
      </c>
      <c r="X5" s="27">
        <v>1</v>
      </c>
      <c r="Y5" s="27">
        <v>1</v>
      </c>
      <c r="Z5" s="29">
        <f>Y5/X5</f>
        <v>1</v>
      </c>
      <c r="AA5" s="27"/>
      <c r="AB5" s="30"/>
      <c r="AC5" s="30"/>
      <c r="AD5" s="27"/>
      <c r="AE5" s="30"/>
      <c r="AF5" s="30"/>
      <c r="AG5" s="27"/>
      <c r="AH5" s="30"/>
      <c r="AI5" s="30"/>
      <c r="AJ5" s="27"/>
      <c r="AK5" s="30"/>
      <c r="AL5" s="30"/>
      <c r="AM5" s="27"/>
      <c r="AN5" s="30"/>
      <c r="AO5" s="30"/>
      <c r="AP5" s="27"/>
      <c r="AQ5" s="30"/>
      <c r="AR5" s="30"/>
      <c r="AS5" s="27"/>
      <c r="AT5" s="30"/>
      <c r="AU5" s="30"/>
      <c r="AV5" s="27"/>
      <c r="AW5" s="30"/>
      <c r="AX5" s="30"/>
      <c r="AY5" s="27">
        <f>L5+O5+U5+R5+X5++AA5+AD5+AG5+AJ5+AM5+AP5+AS5+AV5</f>
        <v>2</v>
      </c>
      <c r="AZ5" s="28">
        <f>M5+P5+V5+S5+Y5+AB5+AE5+AH5+AK5+AN5+AQ5+AT5+AW5</f>
        <v>2</v>
      </c>
      <c r="BA5" s="35">
        <f>AZ5/AY5</f>
        <v>1</v>
      </c>
      <c r="BB5" s="43">
        <f>IFERROR(BA5*K5,"")</f>
        <v>1.0752688172043012E-2</v>
      </c>
      <c r="BC5" s="66"/>
      <c r="BD5" s="66" t="s">
        <v>114</v>
      </c>
      <c r="BE5" s="66" t="s">
        <v>115</v>
      </c>
      <c r="BF5" s="66" t="s">
        <v>116</v>
      </c>
      <c r="BG5" s="59" t="s">
        <v>117</v>
      </c>
      <c r="BH5" s="59" t="s">
        <v>965</v>
      </c>
      <c r="BI5" s="59"/>
      <c r="BJ5" s="59" t="s">
        <v>118</v>
      </c>
      <c r="BK5" s="59"/>
      <c r="BL5" s="59"/>
      <c r="BM5" s="59"/>
      <c r="BN5" s="59"/>
      <c r="BO5" s="66" t="s">
        <v>119</v>
      </c>
      <c r="BP5" s="65" t="s">
        <v>120</v>
      </c>
      <c r="BQ5" s="66" t="s">
        <v>917</v>
      </c>
      <c r="BR5" s="65" t="s">
        <v>120</v>
      </c>
      <c r="BS5" s="65" t="s">
        <v>121</v>
      </c>
      <c r="BT5" s="70">
        <f>BA5</f>
        <v>1</v>
      </c>
      <c r="BU5" s="50">
        <f>BB5</f>
        <v>1.0752688172043012E-2</v>
      </c>
    </row>
    <row r="6" spans="2:73" s="169" customFormat="1" ht="270.75" customHeight="1" x14ac:dyDescent="0.25">
      <c r="B6" s="549"/>
      <c r="C6" s="600" t="s">
        <v>122</v>
      </c>
      <c r="D6" s="137" t="s">
        <v>123</v>
      </c>
      <c r="E6" s="170" t="s">
        <v>124</v>
      </c>
      <c r="F6" s="170" t="s">
        <v>125</v>
      </c>
      <c r="G6" s="171"/>
      <c r="H6" s="172" t="s">
        <v>111</v>
      </c>
      <c r="I6" s="173" t="s">
        <v>126</v>
      </c>
      <c r="J6" s="174">
        <v>45504</v>
      </c>
      <c r="K6" s="175">
        <f>[2]PTEP!$G$10/[2]PTEP!$D$10</f>
        <v>1.0752688172043012E-2</v>
      </c>
      <c r="L6" s="27"/>
      <c r="M6" s="27"/>
      <c r="N6" s="29"/>
      <c r="O6" s="27"/>
      <c r="P6" s="27"/>
      <c r="Q6" s="29"/>
      <c r="R6" s="27"/>
      <c r="S6" s="27"/>
      <c r="T6" s="29"/>
      <c r="U6" s="27"/>
      <c r="V6" s="27"/>
      <c r="W6" s="27"/>
      <c r="X6" s="27"/>
      <c r="Y6" s="30"/>
      <c r="Z6" s="30"/>
      <c r="AA6" s="27"/>
      <c r="AB6" s="30"/>
      <c r="AC6" s="30"/>
      <c r="AD6" s="27">
        <v>1</v>
      </c>
      <c r="AE6" s="30">
        <v>1</v>
      </c>
      <c r="AF6" s="68">
        <f>AE6/AD6</f>
        <v>1</v>
      </c>
      <c r="AG6" s="27"/>
      <c r="AH6" s="30"/>
      <c r="AI6" s="30"/>
      <c r="AJ6" s="27"/>
      <c r="AK6" s="30"/>
      <c r="AL6" s="31"/>
      <c r="AM6" s="27"/>
      <c r="AN6" s="30"/>
      <c r="AO6" s="30"/>
      <c r="AP6" s="27"/>
      <c r="AQ6" s="30"/>
      <c r="AR6" s="30"/>
      <c r="AS6" s="27"/>
      <c r="AT6" s="30"/>
      <c r="AU6" s="30"/>
      <c r="AV6" s="27"/>
      <c r="AW6" s="30"/>
      <c r="AX6" s="30"/>
      <c r="AY6" s="27">
        <f t="shared" ref="AY6:AY13" si="0">L6+O6+R6+U6+X6++AA6+AD6+AG6+AJ6+AM6+AP6+AS6+AV6</f>
        <v>1</v>
      </c>
      <c r="AZ6" s="28">
        <f t="shared" ref="AZ6:AZ13" si="1">M6+P6+S6+V6+Y6+AB6+AE6+AH6+AK6+AN6+AQ6+AT6+AW6</f>
        <v>1</v>
      </c>
      <c r="BA6" s="35">
        <f t="shared" ref="BA6:BA24" si="2">AZ6/AY6</f>
        <v>1</v>
      </c>
      <c r="BB6" s="43">
        <f t="shared" ref="BB6:BB24" si="3">IFERROR(BA6*K6,"")</f>
        <v>1.0752688172043012E-2</v>
      </c>
      <c r="BC6" s="69"/>
      <c r="BD6" s="69" t="s">
        <v>127</v>
      </c>
      <c r="BE6" s="69"/>
      <c r="BF6" s="69" t="s">
        <v>128</v>
      </c>
      <c r="BG6" s="176"/>
      <c r="BH6" s="69" t="s">
        <v>128</v>
      </c>
      <c r="BI6" s="58" t="s">
        <v>966</v>
      </c>
      <c r="BJ6" s="59" t="s">
        <v>967</v>
      </c>
      <c r="BK6" s="58"/>
      <c r="BL6" s="59"/>
      <c r="BM6" s="58"/>
      <c r="BN6" s="58"/>
      <c r="BO6" s="66" t="s">
        <v>129</v>
      </c>
      <c r="BP6" s="54" t="s">
        <v>121</v>
      </c>
      <c r="BQ6" s="66" t="s">
        <v>997</v>
      </c>
      <c r="BR6" s="65" t="s">
        <v>120</v>
      </c>
      <c r="BS6" s="54" t="s">
        <v>121</v>
      </c>
      <c r="BT6" s="70">
        <f t="shared" ref="BT6:BU13" si="4">BA6</f>
        <v>1</v>
      </c>
      <c r="BU6" s="71">
        <f t="shared" si="4"/>
        <v>1.0752688172043012E-2</v>
      </c>
    </row>
    <row r="7" spans="2:73" s="169" customFormat="1" ht="258.75" customHeight="1" x14ac:dyDescent="0.25">
      <c r="B7" s="549"/>
      <c r="C7" s="600" t="s">
        <v>130</v>
      </c>
      <c r="D7" s="137" t="s">
        <v>131</v>
      </c>
      <c r="E7" s="170" t="s">
        <v>132</v>
      </c>
      <c r="F7" s="170" t="s">
        <v>125</v>
      </c>
      <c r="G7" s="177"/>
      <c r="H7" s="172" t="s">
        <v>111</v>
      </c>
      <c r="I7" s="170" t="s">
        <v>133</v>
      </c>
      <c r="J7" s="174" t="s">
        <v>134</v>
      </c>
      <c r="K7" s="175">
        <f>[2]PTEP!$G$10/[2]PTEP!$D$10</f>
        <v>1.0752688172043012E-2</v>
      </c>
      <c r="L7" s="27"/>
      <c r="M7" s="27"/>
      <c r="N7" s="29"/>
      <c r="O7" s="27"/>
      <c r="P7" s="27"/>
      <c r="Q7" s="29"/>
      <c r="R7" s="27"/>
      <c r="S7" s="27"/>
      <c r="T7" s="29"/>
      <c r="U7" s="27"/>
      <c r="V7" s="27"/>
      <c r="W7" s="29"/>
      <c r="X7" s="27"/>
      <c r="Y7" s="30"/>
      <c r="Z7" s="30"/>
      <c r="AA7" s="27">
        <v>1</v>
      </c>
      <c r="AB7" s="30">
        <v>1</v>
      </c>
      <c r="AC7" s="68">
        <f>AB7/AA7</f>
        <v>1</v>
      </c>
      <c r="AD7" s="27"/>
      <c r="AE7" s="30"/>
      <c r="AF7" s="30"/>
      <c r="AG7" s="27"/>
      <c r="AH7" s="30"/>
      <c r="AI7" s="30"/>
      <c r="AJ7" s="27"/>
      <c r="AK7" s="30"/>
      <c r="AL7" s="30"/>
      <c r="AM7" s="27"/>
      <c r="AN7" s="30"/>
      <c r="AO7" s="30"/>
      <c r="AP7" s="27"/>
      <c r="AQ7" s="30"/>
      <c r="AR7" s="31"/>
      <c r="AS7" s="27">
        <v>1</v>
      </c>
      <c r="AT7" s="30"/>
      <c r="AU7" s="68">
        <f>AT7/AS7</f>
        <v>0</v>
      </c>
      <c r="AV7" s="27"/>
      <c r="AW7" s="30"/>
      <c r="AX7" s="30"/>
      <c r="AY7" s="27">
        <f t="shared" si="0"/>
        <v>2</v>
      </c>
      <c r="AZ7" s="28">
        <f t="shared" si="1"/>
        <v>1</v>
      </c>
      <c r="BA7" s="35">
        <f t="shared" si="2"/>
        <v>0.5</v>
      </c>
      <c r="BB7" s="43">
        <f t="shared" si="3"/>
        <v>5.3763440860215058E-3</v>
      </c>
      <c r="BC7" s="69"/>
      <c r="BD7" s="69" t="s">
        <v>127</v>
      </c>
      <c r="BE7" s="69"/>
      <c r="BF7" s="69" t="s">
        <v>128</v>
      </c>
      <c r="BG7" s="58" t="s">
        <v>968</v>
      </c>
      <c r="BH7" s="59" t="s">
        <v>969</v>
      </c>
      <c r="BI7" s="59"/>
      <c r="BJ7" s="59" t="s">
        <v>135</v>
      </c>
      <c r="BK7" s="58"/>
      <c r="BL7" s="58"/>
      <c r="BM7" s="58"/>
      <c r="BN7" s="58"/>
      <c r="BO7" s="66" t="s">
        <v>136</v>
      </c>
      <c r="BP7" s="54" t="s">
        <v>121</v>
      </c>
      <c r="BQ7" s="66" t="s">
        <v>970</v>
      </c>
      <c r="BR7" s="65" t="s">
        <v>120</v>
      </c>
      <c r="BS7" s="54" t="s">
        <v>121</v>
      </c>
      <c r="BT7" s="79">
        <f>BA7</f>
        <v>0.5</v>
      </c>
      <c r="BU7" s="71">
        <f t="shared" si="4"/>
        <v>5.3763440860215058E-3</v>
      </c>
    </row>
    <row r="8" spans="2:73" s="169" customFormat="1" ht="217.5" customHeight="1" x14ac:dyDescent="0.25">
      <c r="B8" s="549"/>
      <c r="C8" s="600" t="s">
        <v>137</v>
      </c>
      <c r="D8" s="138" t="s">
        <v>971</v>
      </c>
      <c r="E8" s="178" t="s">
        <v>138</v>
      </c>
      <c r="F8" s="178" t="s">
        <v>125</v>
      </c>
      <c r="G8" s="179"/>
      <c r="H8" s="180" t="s">
        <v>111</v>
      </c>
      <c r="I8" s="178" t="s">
        <v>139</v>
      </c>
      <c r="J8" s="181" t="s">
        <v>140</v>
      </c>
      <c r="K8" s="175">
        <f>[2]PTEP!$G$10/[2]PTEP!$D$10</f>
        <v>1.0752688172043012E-2</v>
      </c>
      <c r="L8" s="27"/>
      <c r="M8" s="27"/>
      <c r="N8" s="29"/>
      <c r="O8" s="27"/>
      <c r="P8" s="27"/>
      <c r="Q8" s="29"/>
      <c r="R8" s="27">
        <v>1</v>
      </c>
      <c r="S8" s="27">
        <v>1</v>
      </c>
      <c r="T8" s="29">
        <f>S8/R8</f>
        <v>1</v>
      </c>
      <c r="U8" s="27"/>
      <c r="V8" s="27"/>
      <c r="W8" s="27"/>
      <c r="X8" s="27"/>
      <c r="Y8" s="30"/>
      <c r="Z8" s="30"/>
      <c r="AA8" s="27">
        <v>1</v>
      </c>
      <c r="AB8" s="27">
        <v>1</v>
      </c>
      <c r="AC8" s="29">
        <f>AB8/AA8</f>
        <v>1</v>
      </c>
      <c r="AD8" s="27"/>
      <c r="AE8" s="30"/>
      <c r="AF8" s="30"/>
      <c r="AG8" s="27"/>
      <c r="AH8" s="30"/>
      <c r="AI8" s="30"/>
      <c r="AJ8" s="27">
        <v>1</v>
      </c>
      <c r="AK8" s="27"/>
      <c r="AL8" s="29">
        <f>AK8/AJ8</f>
        <v>0</v>
      </c>
      <c r="AM8" s="27"/>
      <c r="AN8" s="30"/>
      <c r="AO8" s="30"/>
      <c r="AP8" s="27"/>
      <c r="AQ8" s="30"/>
      <c r="AR8" s="30"/>
      <c r="AS8" s="27">
        <v>1</v>
      </c>
      <c r="AT8" s="30"/>
      <c r="AU8" s="68">
        <f>AT8/AS8</f>
        <v>0</v>
      </c>
      <c r="AV8" s="27"/>
      <c r="AW8" s="30"/>
      <c r="AX8" s="30"/>
      <c r="AY8" s="27">
        <f t="shared" si="0"/>
        <v>4</v>
      </c>
      <c r="AZ8" s="28">
        <f t="shared" si="1"/>
        <v>2</v>
      </c>
      <c r="BA8" s="35">
        <f t="shared" si="2"/>
        <v>0.5</v>
      </c>
      <c r="BB8" s="43">
        <f t="shared" si="3"/>
        <v>5.3763440860215058E-3</v>
      </c>
      <c r="BC8" s="69"/>
      <c r="BD8" s="69" t="s">
        <v>127</v>
      </c>
      <c r="BE8" s="69" t="s">
        <v>972</v>
      </c>
      <c r="BF8" s="69" t="s">
        <v>142</v>
      </c>
      <c r="BG8" s="69" t="s">
        <v>141</v>
      </c>
      <c r="BH8" s="69" t="s">
        <v>143</v>
      </c>
      <c r="BI8" s="69" t="s">
        <v>972</v>
      </c>
      <c r="BJ8" s="69" t="s">
        <v>144</v>
      </c>
      <c r="BK8" s="58"/>
      <c r="BL8" s="58"/>
      <c r="BM8" s="58"/>
      <c r="BN8" s="58"/>
      <c r="BO8" s="66" t="s">
        <v>145</v>
      </c>
      <c r="BP8" s="54" t="s">
        <v>121</v>
      </c>
      <c r="BQ8" s="66" t="s">
        <v>995</v>
      </c>
      <c r="BR8" s="65" t="s">
        <v>120</v>
      </c>
      <c r="BS8" s="54" t="s">
        <v>121</v>
      </c>
      <c r="BT8" s="79">
        <v>0.5</v>
      </c>
      <c r="BU8" s="71">
        <v>5.3763440860215058E-3</v>
      </c>
    </row>
    <row r="9" spans="2:73" ht="179.25" customHeight="1" x14ac:dyDescent="0.25">
      <c r="B9" s="549"/>
      <c r="C9" s="601" t="s">
        <v>146</v>
      </c>
      <c r="D9" s="137" t="s">
        <v>147</v>
      </c>
      <c r="E9" s="170" t="s">
        <v>148</v>
      </c>
      <c r="F9" s="170" t="s">
        <v>149</v>
      </c>
      <c r="G9" s="170" t="s">
        <v>150</v>
      </c>
      <c r="H9" s="172" t="s">
        <v>111</v>
      </c>
      <c r="I9" s="182" t="s">
        <v>112</v>
      </c>
      <c r="J9" s="183" t="s">
        <v>151</v>
      </c>
      <c r="K9" s="175">
        <f>[2]PTEP!$G$10/[2]PTEP!$D$10</f>
        <v>1.0752688172043012E-2</v>
      </c>
      <c r="L9" s="27"/>
      <c r="M9" s="27"/>
      <c r="N9" s="29"/>
      <c r="O9" s="27"/>
      <c r="P9" s="27"/>
      <c r="Q9" s="29"/>
      <c r="R9" s="27"/>
      <c r="S9" s="27"/>
      <c r="T9" s="29"/>
      <c r="U9" s="27"/>
      <c r="V9" s="27"/>
      <c r="W9" s="29"/>
      <c r="X9" s="27">
        <v>1</v>
      </c>
      <c r="Y9" s="27">
        <v>1</v>
      </c>
      <c r="Z9" s="29">
        <f>Y9/X9</f>
        <v>1</v>
      </c>
      <c r="AA9" s="27">
        <v>1</v>
      </c>
      <c r="AB9" s="27">
        <v>1</v>
      </c>
      <c r="AC9" s="29">
        <f>AB9/AA9</f>
        <v>1</v>
      </c>
      <c r="AD9" s="27"/>
      <c r="AE9" s="30"/>
      <c r="AF9" s="29"/>
      <c r="AG9" s="27"/>
      <c r="AH9" s="30"/>
      <c r="AI9" s="29"/>
      <c r="AJ9" s="27"/>
      <c r="AK9" s="30"/>
      <c r="AL9" s="29"/>
      <c r="AM9" s="27"/>
      <c r="AN9" s="30"/>
      <c r="AO9" s="29"/>
      <c r="AP9" s="27"/>
      <c r="AQ9" s="30"/>
      <c r="AR9" s="29"/>
      <c r="AS9" s="27"/>
      <c r="AT9" s="30"/>
      <c r="AU9" s="72"/>
      <c r="AV9" s="27"/>
      <c r="AW9" s="30"/>
      <c r="AX9" s="30"/>
      <c r="AY9" s="27">
        <f t="shared" si="0"/>
        <v>2</v>
      </c>
      <c r="AZ9" s="28">
        <f t="shared" si="1"/>
        <v>2</v>
      </c>
      <c r="BA9" s="35">
        <f t="shared" si="2"/>
        <v>1</v>
      </c>
      <c r="BB9" s="43">
        <f t="shared" si="3"/>
        <v>1.0752688172043012E-2</v>
      </c>
      <c r="BC9" s="66"/>
      <c r="BD9" s="69" t="s">
        <v>127</v>
      </c>
      <c r="BE9" s="69"/>
      <c r="BF9" s="69" t="s">
        <v>128</v>
      </c>
      <c r="BG9" s="59" t="s">
        <v>152</v>
      </c>
      <c r="BH9" s="59" t="s">
        <v>153</v>
      </c>
      <c r="BI9" s="59"/>
      <c r="BJ9" s="59" t="s">
        <v>118</v>
      </c>
      <c r="BK9" s="58"/>
      <c r="BL9" s="58"/>
      <c r="BM9" s="73"/>
      <c r="BN9" s="58"/>
      <c r="BO9" s="66" t="s">
        <v>154</v>
      </c>
      <c r="BP9" s="54" t="s">
        <v>121</v>
      </c>
      <c r="BQ9" s="66" t="s">
        <v>918</v>
      </c>
      <c r="BR9" s="65" t="s">
        <v>120</v>
      </c>
      <c r="BS9" s="54" t="s">
        <v>121</v>
      </c>
      <c r="BT9" s="70">
        <f t="shared" si="4"/>
        <v>1</v>
      </c>
      <c r="BU9" s="71">
        <f t="shared" si="4"/>
        <v>1.0752688172043012E-2</v>
      </c>
    </row>
    <row r="10" spans="2:73" s="169" customFormat="1" ht="137.25" customHeight="1" thickBot="1" x14ac:dyDescent="0.3">
      <c r="B10" s="549"/>
      <c r="C10" s="600" t="s">
        <v>155</v>
      </c>
      <c r="D10" s="184" t="s">
        <v>156</v>
      </c>
      <c r="E10" s="185" t="s">
        <v>157</v>
      </c>
      <c r="F10" s="185" t="s">
        <v>158</v>
      </c>
      <c r="G10" s="186"/>
      <c r="H10" s="187" t="s">
        <v>111</v>
      </c>
      <c r="I10" s="185" t="s">
        <v>159</v>
      </c>
      <c r="J10" s="188">
        <v>45657</v>
      </c>
      <c r="K10" s="189">
        <f>[2]PTEP!$G$10/[2]PTEP!$D$10</f>
        <v>1.0752688172043012E-2</v>
      </c>
      <c r="L10" s="27"/>
      <c r="M10" s="27"/>
      <c r="N10" s="29"/>
      <c r="O10" s="27"/>
      <c r="P10" s="27"/>
      <c r="Q10" s="29"/>
      <c r="R10" s="27"/>
      <c r="S10" s="27"/>
      <c r="T10" s="29"/>
      <c r="U10" s="27"/>
      <c r="V10" s="27"/>
      <c r="W10" s="27"/>
      <c r="X10" s="27"/>
      <c r="Y10" s="30"/>
      <c r="Z10" s="29"/>
      <c r="AA10" s="27"/>
      <c r="AB10" s="30"/>
      <c r="AC10" s="29"/>
      <c r="AD10" s="27"/>
      <c r="AE10" s="30"/>
      <c r="AF10" s="30"/>
      <c r="AG10" s="27"/>
      <c r="AH10" s="30"/>
      <c r="AI10" s="30"/>
      <c r="AJ10" s="27"/>
      <c r="AK10" s="30"/>
      <c r="AL10" s="30"/>
      <c r="AM10" s="27"/>
      <c r="AN10" s="30"/>
      <c r="AO10" s="30"/>
      <c r="AP10" s="27"/>
      <c r="AQ10" s="30"/>
      <c r="AR10" s="72"/>
      <c r="AS10" s="27">
        <v>1</v>
      </c>
      <c r="AT10" s="30"/>
      <c r="AU10" s="29">
        <f>AT10/AS10</f>
        <v>0</v>
      </c>
      <c r="AV10" s="27"/>
      <c r="AW10" s="30"/>
      <c r="AX10" s="30"/>
      <c r="AY10" s="27">
        <f>L10+O10+R10+U10+X10++AA10+AD10+AG10+AJ10+AM10+AP10+AS10+AV10</f>
        <v>1</v>
      </c>
      <c r="AZ10" s="28">
        <f t="shared" si="1"/>
        <v>0</v>
      </c>
      <c r="BA10" s="35">
        <f t="shared" si="2"/>
        <v>0</v>
      </c>
      <c r="BB10" s="43">
        <f t="shared" si="3"/>
        <v>0</v>
      </c>
      <c r="BC10" s="69"/>
      <c r="BD10" s="69" t="s">
        <v>127</v>
      </c>
      <c r="BE10" s="69"/>
      <c r="BF10" s="69" t="s">
        <v>128</v>
      </c>
      <c r="BG10" s="58" t="s">
        <v>160</v>
      </c>
      <c r="BH10" s="69" t="s">
        <v>128</v>
      </c>
      <c r="BI10" s="59" t="s">
        <v>128</v>
      </c>
      <c r="BJ10" s="59" t="s">
        <v>128</v>
      </c>
      <c r="BK10" s="58"/>
      <c r="BL10" s="58"/>
      <c r="BM10" s="73"/>
      <c r="BN10" s="58"/>
      <c r="BO10" s="66" t="s">
        <v>219</v>
      </c>
      <c r="BP10" s="54" t="s">
        <v>121</v>
      </c>
      <c r="BQ10" s="66" t="s">
        <v>973</v>
      </c>
      <c r="BR10" s="54" t="s">
        <v>121</v>
      </c>
      <c r="BS10" s="54" t="s">
        <v>121</v>
      </c>
      <c r="BT10" s="79">
        <f t="shared" si="4"/>
        <v>0</v>
      </c>
      <c r="BU10" s="71">
        <f t="shared" si="4"/>
        <v>0</v>
      </c>
    </row>
    <row r="11" spans="2:73" ht="332.25" customHeight="1" x14ac:dyDescent="0.25">
      <c r="B11" s="548" t="s">
        <v>161</v>
      </c>
      <c r="C11" s="599" t="s">
        <v>162</v>
      </c>
      <c r="D11" s="190" t="s">
        <v>163</v>
      </c>
      <c r="E11" s="190" t="s">
        <v>164</v>
      </c>
      <c r="F11" s="190" t="s">
        <v>158</v>
      </c>
      <c r="G11" s="191"/>
      <c r="H11" s="192" t="s">
        <v>111</v>
      </c>
      <c r="I11" s="190" t="s">
        <v>165</v>
      </c>
      <c r="J11" s="193" t="s">
        <v>166</v>
      </c>
      <c r="K11" s="194">
        <f>[2]PTEP!$G$10/[2]PTEP!$D$10</f>
        <v>1.0752688172043012E-2</v>
      </c>
      <c r="L11" s="27"/>
      <c r="M11" s="27"/>
      <c r="N11" s="29"/>
      <c r="O11" s="27">
        <v>1</v>
      </c>
      <c r="P11" s="27">
        <v>1</v>
      </c>
      <c r="Q11" s="72">
        <f>P11/O11</f>
        <v>1</v>
      </c>
      <c r="R11" s="27">
        <v>1</v>
      </c>
      <c r="S11" s="27">
        <v>1</v>
      </c>
      <c r="T11" s="72">
        <f>S11/R11</f>
        <v>1</v>
      </c>
      <c r="U11" s="27">
        <v>1</v>
      </c>
      <c r="V11" s="27">
        <v>1</v>
      </c>
      <c r="W11" s="72">
        <f>V11/U11</f>
        <v>1</v>
      </c>
      <c r="X11" s="27">
        <v>1</v>
      </c>
      <c r="Y11" s="30">
        <v>1</v>
      </c>
      <c r="Z11" s="72">
        <f>Y11/X11</f>
        <v>1</v>
      </c>
      <c r="AA11" s="27">
        <v>1</v>
      </c>
      <c r="AB11" s="30">
        <v>1</v>
      </c>
      <c r="AC11" s="72">
        <f>AB11/AA11</f>
        <v>1</v>
      </c>
      <c r="AD11" s="27">
        <v>1</v>
      </c>
      <c r="AE11" s="30">
        <v>1</v>
      </c>
      <c r="AF11" s="72">
        <f>AE11/AD11</f>
        <v>1</v>
      </c>
      <c r="AG11" s="27">
        <v>1</v>
      </c>
      <c r="AH11" s="30">
        <v>1</v>
      </c>
      <c r="AI11" s="72">
        <f>AH11/AG11</f>
        <v>1</v>
      </c>
      <c r="AJ11" s="27">
        <v>1</v>
      </c>
      <c r="AK11" s="30"/>
      <c r="AL11" s="72">
        <f>AK11/AJ11</f>
        <v>0</v>
      </c>
      <c r="AM11" s="27">
        <v>1</v>
      </c>
      <c r="AN11" s="30"/>
      <c r="AO11" s="72">
        <f>AN11/AM11</f>
        <v>0</v>
      </c>
      <c r="AP11" s="27">
        <v>1</v>
      </c>
      <c r="AQ11" s="30"/>
      <c r="AR11" s="72">
        <f>AQ11/AP11</f>
        <v>0</v>
      </c>
      <c r="AS11" s="27">
        <v>1</v>
      </c>
      <c r="AT11" s="30"/>
      <c r="AU11" s="72">
        <f>AT11/AS11</f>
        <v>0</v>
      </c>
      <c r="AV11" s="27"/>
      <c r="AW11" s="30"/>
      <c r="AX11" s="30"/>
      <c r="AY11" s="27">
        <f t="shared" si="0"/>
        <v>11</v>
      </c>
      <c r="AZ11" s="28">
        <f t="shared" si="1"/>
        <v>7</v>
      </c>
      <c r="BA11" s="35">
        <f t="shared" si="2"/>
        <v>0.63636363636363635</v>
      </c>
      <c r="BB11" s="43">
        <f t="shared" si="3"/>
        <v>6.8426197458455532E-3</v>
      </c>
      <c r="BC11" s="66"/>
      <c r="BD11" s="66" t="s">
        <v>127</v>
      </c>
      <c r="BE11" s="66" t="s">
        <v>167</v>
      </c>
      <c r="BF11" s="66" t="s">
        <v>168</v>
      </c>
      <c r="BG11" s="59" t="s">
        <v>169</v>
      </c>
      <c r="BH11" s="66" t="s">
        <v>974</v>
      </c>
      <c r="BI11" s="59" t="s">
        <v>170</v>
      </c>
      <c r="BJ11" s="59" t="s">
        <v>975</v>
      </c>
      <c r="BK11" s="59"/>
      <c r="BL11" s="59"/>
      <c r="BM11" s="59"/>
      <c r="BN11" s="59"/>
      <c r="BO11" s="66" t="s">
        <v>171</v>
      </c>
      <c r="BP11" s="65" t="s">
        <v>120</v>
      </c>
      <c r="BQ11" s="66" t="s">
        <v>976</v>
      </c>
      <c r="BR11" s="65" t="s">
        <v>120</v>
      </c>
      <c r="BS11" s="65" t="s">
        <v>121</v>
      </c>
      <c r="BT11" s="82">
        <f t="shared" si="4"/>
        <v>0.63636363636363635</v>
      </c>
      <c r="BU11" s="50">
        <f t="shared" si="4"/>
        <v>6.8426197458455532E-3</v>
      </c>
    </row>
    <row r="12" spans="2:73" ht="333" customHeight="1" x14ac:dyDescent="0.25">
      <c r="B12" s="549"/>
      <c r="C12" s="600" t="s">
        <v>172</v>
      </c>
      <c r="D12" s="138" t="s">
        <v>173</v>
      </c>
      <c r="E12" s="138" t="s">
        <v>164</v>
      </c>
      <c r="F12" s="138" t="s">
        <v>158</v>
      </c>
      <c r="G12" s="195"/>
      <c r="H12" s="196" t="s">
        <v>111</v>
      </c>
      <c r="I12" s="138" t="s">
        <v>165</v>
      </c>
      <c r="J12" s="197" t="s">
        <v>166</v>
      </c>
      <c r="K12" s="198">
        <f>[2]PTEP!$G$10/[2]PTEP!$D$10</f>
        <v>1.0752688172043012E-2</v>
      </c>
      <c r="L12" s="27"/>
      <c r="M12" s="27"/>
      <c r="N12" s="29"/>
      <c r="O12" s="27">
        <v>1</v>
      </c>
      <c r="P12" s="27">
        <v>1</v>
      </c>
      <c r="Q12" s="72">
        <f>P12/O12</f>
        <v>1</v>
      </c>
      <c r="R12" s="27">
        <v>1</v>
      </c>
      <c r="S12" s="27">
        <v>1</v>
      </c>
      <c r="T12" s="72">
        <f>S12/R12</f>
        <v>1</v>
      </c>
      <c r="U12" s="27">
        <v>1</v>
      </c>
      <c r="V12" s="27">
        <v>1</v>
      </c>
      <c r="W12" s="72">
        <f>V12/U12</f>
        <v>1</v>
      </c>
      <c r="X12" s="27">
        <v>1</v>
      </c>
      <c r="Y12" s="30">
        <v>1</v>
      </c>
      <c r="Z12" s="72">
        <f>Y12/X12</f>
        <v>1</v>
      </c>
      <c r="AA12" s="27">
        <v>1</v>
      </c>
      <c r="AB12" s="30">
        <v>1</v>
      </c>
      <c r="AC12" s="72">
        <f>AB12/AA12</f>
        <v>1</v>
      </c>
      <c r="AD12" s="27">
        <v>1</v>
      </c>
      <c r="AE12" s="30">
        <v>1</v>
      </c>
      <c r="AF12" s="72">
        <f>AE12/AD12</f>
        <v>1</v>
      </c>
      <c r="AG12" s="27">
        <v>1</v>
      </c>
      <c r="AH12" s="30">
        <v>1</v>
      </c>
      <c r="AI12" s="72">
        <f>AH12/AG12</f>
        <v>1</v>
      </c>
      <c r="AJ12" s="27">
        <v>1</v>
      </c>
      <c r="AK12" s="30"/>
      <c r="AL12" s="72">
        <f>AK12/AJ12</f>
        <v>0</v>
      </c>
      <c r="AM12" s="27">
        <v>1</v>
      </c>
      <c r="AN12" s="30"/>
      <c r="AO12" s="72">
        <f>AN12/AM12</f>
        <v>0</v>
      </c>
      <c r="AP12" s="27">
        <v>1</v>
      </c>
      <c r="AQ12" s="30"/>
      <c r="AR12" s="72">
        <f>AQ12/AP12</f>
        <v>0</v>
      </c>
      <c r="AS12" s="27">
        <v>1</v>
      </c>
      <c r="AT12" s="27"/>
      <c r="AU12" s="72">
        <f>AT12/AS12</f>
        <v>0</v>
      </c>
      <c r="AV12" s="27"/>
      <c r="AW12" s="30"/>
      <c r="AX12" s="30"/>
      <c r="AY12" s="27">
        <f t="shared" si="0"/>
        <v>11</v>
      </c>
      <c r="AZ12" s="28">
        <f t="shared" si="1"/>
        <v>7</v>
      </c>
      <c r="BA12" s="35">
        <f t="shared" si="2"/>
        <v>0.63636363636363635</v>
      </c>
      <c r="BB12" s="43">
        <f t="shared" si="3"/>
        <v>6.8426197458455532E-3</v>
      </c>
      <c r="BC12" s="66"/>
      <c r="BD12" s="66" t="s">
        <v>127</v>
      </c>
      <c r="BE12" s="66" t="s">
        <v>174</v>
      </c>
      <c r="BF12" s="66" t="s">
        <v>175</v>
      </c>
      <c r="BG12" s="59" t="s">
        <v>176</v>
      </c>
      <c r="BH12" s="66" t="s">
        <v>177</v>
      </c>
      <c r="BI12" s="59" t="s">
        <v>178</v>
      </c>
      <c r="BJ12" s="59" t="s">
        <v>179</v>
      </c>
      <c r="BK12" s="59"/>
      <c r="BL12" s="59"/>
      <c r="BM12" s="74"/>
      <c r="BN12" s="59"/>
      <c r="BO12" s="66" t="s">
        <v>180</v>
      </c>
      <c r="BP12" s="65" t="s">
        <v>120</v>
      </c>
      <c r="BQ12" s="66" t="s">
        <v>977</v>
      </c>
      <c r="BR12" s="65" t="s">
        <v>120</v>
      </c>
      <c r="BS12" s="65" t="s">
        <v>121</v>
      </c>
      <c r="BT12" s="82">
        <f t="shared" si="4"/>
        <v>0.63636363636363635</v>
      </c>
      <c r="BU12" s="50">
        <f t="shared" si="4"/>
        <v>6.8426197458455532E-3</v>
      </c>
    </row>
    <row r="13" spans="2:73" ht="178.5" x14ac:dyDescent="0.25">
      <c r="B13" s="549"/>
      <c r="C13" s="601" t="s">
        <v>181</v>
      </c>
      <c r="D13" s="138" t="s">
        <v>182</v>
      </c>
      <c r="E13" s="138" t="s">
        <v>183</v>
      </c>
      <c r="F13" s="138" t="s">
        <v>158</v>
      </c>
      <c r="G13" s="138"/>
      <c r="H13" s="196" t="s">
        <v>111</v>
      </c>
      <c r="I13" s="138" t="s">
        <v>165</v>
      </c>
      <c r="J13" s="197" t="s">
        <v>184</v>
      </c>
      <c r="K13" s="198">
        <f>[2]PTEP!$G$10/[2]PTEP!$D$10</f>
        <v>1.0752688172043012E-2</v>
      </c>
      <c r="L13" s="27"/>
      <c r="M13" s="27"/>
      <c r="N13" s="29"/>
      <c r="O13" s="27"/>
      <c r="P13" s="27"/>
      <c r="Q13" s="29"/>
      <c r="R13" s="27"/>
      <c r="S13" s="27"/>
      <c r="T13" s="29"/>
      <c r="U13" s="27">
        <v>1</v>
      </c>
      <c r="V13" s="27">
        <v>1</v>
      </c>
      <c r="W13" s="72">
        <f>V13/U13</f>
        <v>1</v>
      </c>
      <c r="X13" s="27"/>
      <c r="Y13" s="30"/>
      <c r="Z13" s="72"/>
      <c r="AA13" s="27"/>
      <c r="AB13" s="30"/>
      <c r="AC13" s="72"/>
      <c r="AD13" s="27">
        <v>1</v>
      </c>
      <c r="AE13" s="30">
        <v>1</v>
      </c>
      <c r="AF13" s="72">
        <f>AE13/AD13</f>
        <v>1</v>
      </c>
      <c r="AG13" s="27"/>
      <c r="AH13" s="30"/>
      <c r="AI13" s="72"/>
      <c r="AJ13" s="27"/>
      <c r="AK13" s="30"/>
      <c r="AL13" s="30"/>
      <c r="AM13" s="27">
        <v>1</v>
      </c>
      <c r="AN13" s="30"/>
      <c r="AO13" s="72">
        <f>AN13/AM13</f>
        <v>0</v>
      </c>
      <c r="AP13" s="27"/>
      <c r="AQ13" s="30"/>
      <c r="AR13" s="30"/>
      <c r="AS13" s="27"/>
      <c r="AT13" s="30"/>
      <c r="AU13" s="72"/>
      <c r="AV13" s="27"/>
      <c r="AW13" s="30"/>
      <c r="AX13" s="30"/>
      <c r="AY13" s="27">
        <f t="shared" si="0"/>
        <v>3</v>
      </c>
      <c r="AZ13" s="28">
        <f t="shared" si="1"/>
        <v>2</v>
      </c>
      <c r="BA13" s="35">
        <f t="shared" si="2"/>
        <v>0.66666666666666663</v>
      </c>
      <c r="BB13" s="43">
        <f t="shared" si="3"/>
        <v>7.1684587813620072E-3</v>
      </c>
      <c r="BC13" s="66"/>
      <c r="BD13" s="66" t="s">
        <v>127</v>
      </c>
      <c r="BE13" s="66" t="s">
        <v>185</v>
      </c>
      <c r="BF13" s="66" t="s">
        <v>186</v>
      </c>
      <c r="BG13" s="59" t="s">
        <v>160</v>
      </c>
      <c r="BH13" s="69" t="s">
        <v>128</v>
      </c>
      <c r="BI13" s="59" t="s">
        <v>187</v>
      </c>
      <c r="BJ13" s="59" t="s">
        <v>188</v>
      </c>
      <c r="BK13" s="59"/>
      <c r="BL13" s="59"/>
      <c r="BM13" s="59"/>
      <c r="BN13" s="59"/>
      <c r="BO13" s="66" t="s">
        <v>189</v>
      </c>
      <c r="BP13" s="65" t="s">
        <v>120</v>
      </c>
      <c r="BQ13" s="66" t="s">
        <v>978</v>
      </c>
      <c r="BR13" s="65" t="s">
        <v>120</v>
      </c>
      <c r="BS13" s="65" t="s">
        <v>121</v>
      </c>
      <c r="BT13" s="82">
        <f t="shared" si="4"/>
        <v>0.66666666666666663</v>
      </c>
      <c r="BU13" s="50">
        <f t="shared" si="4"/>
        <v>7.1684587813620072E-3</v>
      </c>
    </row>
    <row r="14" spans="2:73" s="169" customFormat="1" ht="216.6" customHeight="1" x14ac:dyDescent="0.25">
      <c r="B14" s="549"/>
      <c r="C14" s="601" t="s">
        <v>190</v>
      </c>
      <c r="D14" s="138" t="s">
        <v>191</v>
      </c>
      <c r="E14" s="138" t="s">
        <v>192</v>
      </c>
      <c r="F14" s="138" t="s">
        <v>193</v>
      </c>
      <c r="G14" s="138"/>
      <c r="H14" s="196" t="s">
        <v>111</v>
      </c>
      <c r="I14" s="138" t="s">
        <v>194</v>
      </c>
      <c r="J14" s="197" t="s">
        <v>195</v>
      </c>
      <c r="K14" s="198">
        <f>[2]PTEP!$G$10/[2]PTEP!$D$10</f>
        <v>1.0752688172043012E-2</v>
      </c>
      <c r="L14" s="27"/>
      <c r="M14" s="27"/>
      <c r="N14" s="29"/>
      <c r="O14" s="27"/>
      <c r="P14" s="27"/>
      <c r="Q14" s="29"/>
      <c r="R14" s="27"/>
      <c r="S14" s="27"/>
      <c r="T14" s="29"/>
      <c r="U14" s="27">
        <v>1</v>
      </c>
      <c r="V14" s="27">
        <v>1</v>
      </c>
      <c r="W14" s="72">
        <f>V14/U14</f>
        <v>1</v>
      </c>
      <c r="X14" s="27"/>
      <c r="Y14" s="30"/>
      <c r="Z14" s="72"/>
      <c r="AA14" s="27"/>
      <c r="AB14" s="30"/>
      <c r="AC14" s="72"/>
      <c r="AD14" s="27">
        <v>1</v>
      </c>
      <c r="AE14" s="30">
        <v>1</v>
      </c>
      <c r="AF14" s="72">
        <f>AE14/AD14</f>
        <v>1</v>
      </c>
      <c r="AG14" s="27"/>
      <c r="AH14" s="30"/>
      <c r="AI14" s="72"/>
      <c r="AJ14" s="27"/>
      <c r="AK14" s="30"/>
      <c r="AL14" s="30"/>
      <c r="AM14" s="27"/>
      <c r="AN14" s="27"/>
      <c r="AO14" s="27"/>
      <c r="AP14" s="27">
        <v>1</v>
      </c>
      <c r="AQ14" s="30"/>
      <c r="AR14" s="72">
        <f>AQ14/AP14</f>
        <v>0</v>
      </c>
      <c r="AS14" s="27"/>
      <c r="AT14" s="30"/>
      <c r="AU14" s="72"/>
      <c r="AV14" s="27"/>
      <c r="AW14" s="30"/>
      <c r="AX14" s="30"/>
      <c r="AY14" s="27">
        <f>L14+O14+R14+U14+X14++AA14+AD14+AG14+AJ14+AP14+AM14+AS14+AV14</f>
        <v>3</v>
      </c>
      <c r="AZ14" s="28">
        <f>M14+P14+S14+V14+Y14+AB14+AE14+AH14+AK14+AQ14+AO14+AT14+AW14</f>
        <v>2</v>
      </c>
      <c r="BA14" s="35">
        <f t="shared" si="2"/>
        <v>0.66666666666666663</v>
      </c>
      <c r="BB14" s="43">
        <f t="shared" si="3"/>
        <v>7.1684587813620072E-3</v>
      </c>
      <c r="BC14" s="89" t="s">
        <v>196</v>
      </c>
      <c r="BD14" s="66" t="s">
        <v>127</v>
      </c>
      <c r="BE14" s="66" t="s">
        <v>197</v>
      </c>
      <c r="BF14" s="66" t="s">
        <v>198</v>
      </c>
      <c r="BG14" s="27"/>
      <c r="BH14" s="69" t="s">
        <v>128</v>
      </c>
      <c r="BI14" s="69" t="s">
        <v>199</v>
      </c>
      <c r="BJ14" s="65" t="s">
        <v>200</v>
      </c>
      <c r="BK14" s="27"/>
      <c r="BL14" s="27"/>
      <c r="BM14" s="27"/>
      <c r="BN14" s="27"/>
      <c r="BO14" s="66" t="s">
        <v>201</v>
      </c>
      <c r="BP14" s="65" t="s">
        <v>202</v>
      </c>
      <c r="BQ14" s="66" t="s">
        <v>910</v>
      </c>
      <c r="BR14" s="65" t="s">
        <v>120</v>
      </c>
      <c r="BS14" s="65" t="s">
        <v>121</v>
      </c>
      <c r="BT14" s="82">
        <f t="shared" ref="BT14:BT24" si="5">BA14</f>
        <v>0.66666666666666663</v>
      </c>
      <c r="BU14" s="71">
        <f t="shared" ref="BU14:BU24" si="6">BB14</f>
        <v>7.1684587813620072E-3</v>
      </c>
    </row>
    <row r="15" spans="2:73" s="169" customFormat="1" ht="196.5" customHeight="1" thickBot="1" x14ac:dyDescent="0.3">
      <c r="B15" s="549"/>
      <c r="C15" s="602" t="s">
        <v>203</v>
      </c>
      <c r="D15" s="184" t="s">
        <v>204</v>
      </c>
      <c r="E15" s="184" t="s">
        <v>205</v>
      </c>
      <c r="F15" s="184" t="s">
        <v>193</v>
      </c>
      <c r="G15" s="184"/>
      <c r="H15" s="199" t="s">
        <v>111</v>
      </c>
      <c r="I15" s="184" t="s">
        <v>206</v>
      </c>
      <c r="J15" s="200">
        <v>45504</v>
      </c>
      <c r="K15" s="201">
        <f>[2]PTEP!$G$10/[2]PTEP!$D$10</f>
        <v>1.0752688172043012E-2</v>
      </c>
      <c r="L15" s="27"/>
      <c r="M15" s="27"/>
      <c r="N15" s="27"/>
      <c r="O15" s="27"/>
      <c r="P15" s="27"/>
      <c r="Q15" s="27"/>
      <c r="R15" s="27"/>
      <c r="S15" s="27"/>
      <c r="T15" s="29"/>
      <c r="U15" s="27"/>
      <c r="V15" s="27"/>
      <c r="W15" s="27"/>
      <c r="X15" s="27"/>
      <c r="Y15" s="27"/>
      <c r="Z15" s="27"/>
      <c r="AA15" s="27"/>
      <c r="AB15" s="27"/>
      <c r="AC15" s="27"/>
      <c r="AD15" s="27">
        <v>1</v>
      </c>
      <c r="AE15" s="27">
        <v>1</v>
      </c>
      <c r="AF15" s="72">
        <f>AE15/AD15</f>
        <v>1</v>
      </c>
      <c r="AG15" s="27"/>
      <c r="AH15" s="27"/>
      <c r="AI15" s="27"/>
      <c r="AJ15" s="27"/>
      <c r="AK15" s="27"/>
      <c r="AL15" s="27"/>
      <c r="AM15" s="27"/>
      <c r="AN15" s="27"/>
      <c r="AO15" s="27"/>
      <c r="AP15" s="27"/>
      <c r="AQ15" s="27"/>
      <c r="AR15" s="72"/>
      <c r="AS15" s="27"/>
      <c r="AT15" s="27"/>
      <c r="AU15" s="68"/>
      <c r="AV15" s="27"/>
      <c r="AW15" s="27"/>
      <c r="AX15" s="27"/>
      <c r="AY15" s="27">
        <f t="shared" ref="AY15:AY24" si="7">L15+O15+R15+U15+X15++AA15+AD15+AG15+AJ15+AM15+AP15+AS15+AV15</f>
        <v>1</v>
      </c>
      <c r="AZ15" s="28">
        <f t="shared" ref="AZ15:AZ24" si="8">M15+P15+S15+V15+Y15+AB15+AE15+AH15+AK15+AN15+AQ15+AT15+AW15</f>
        <v>1</v>
      </c>
      <c r="BA15" s="35">
        <f t="shared" si="2"/>
        <v>1</v>
      </c>
      <c r="BB15" s="43">
        <f t="shared" si="3"/>
        <v>1.0752688172043012E-2</v>
      </c>
      <c r="BC15" s="89"/>
      <c r="BD15" s="69" t="s">
        <v>127</v>
      </c>
      <c r="BE15" s="89"/>
      <c r="BF15" s="69" t="s">
        <v>128</v>
      </c>
      <c r="BG15" s="27"/>
      <c r="BH15" s="69" t="s">
        <v>128</v>
      </c>
      <c r="BI15" s="69" t="s">
        <v>207</v>
      </c>
      <c r="BJ15" s="65" t="s">
        <v>208</v>
      </c>
      <c r="BK15" s="27"/>
      <c r="BL15" s="27"/>
      <c r="BM15" s="27"/>
      <c r="BN15" s="27"/>
      <c r="BO15" s="66" t="s">
        <v>209</v>
      </c>
      <c r="BP15" s="54" t="s">
        <v>121</v>
      </c>
      <c r="BQ15" s="66" t="s">
        <v>958</v>
      </c>
      <c r="BR15" s="54" t="s">
        <v>120</v>
      </c>
      <c r="BS15" s="54" t="s">
        <v>121</v>
      </c>
      <c r="BT15" s="70">
        <f t="shared" si="5"/>
        <v>1</v>
      </c>
      <c r="BU15" s="71">
        <f t="shared" si="6"/>
        <v>1.0752688172043012E-2</v>
      </c>
    </row>
    <row r="16" spans="2:73" s="169" customFormat="1" ht="127.5" x14ac:dyDescent="0.25">
      <c r="B16" s="548" t="s">
        <v>210</v>
      </c>
      <c r="C16" s="599" t="s">
        <v>211</v>
      </c>
      <c r="D16" s="190" t="s">
        <v>212</v>
      </c>
      <c r="E16" s="190" t="s">
        <v>213</v>
      </c>
      <c r="F16" s="190" t="s">
        <v>214</v>
      </c>
      <c r="G16" s="202"/>
      <c r="H16" s="192" t="s">
        <v>111</v>
      </c>
      <c r="I16" s="190" t="s">
        <v>159</v>
      </c>
      <c r="J16" s="203">
        <v>45657</v>
      </c>
      <c r="K16" s="194">
        <f>[2]PTEP!$G$10/[2]PTEP!$D$10</f>
        <v>1.0752688172043012E-2</v>
      </c>
      <c r="L16" s="29"/>
      <c r="M16" s="83"/>
      <c r="N16" s="110"/>
      <c r="O16" s="83"/>
      <c r="P16" s="83"/>
      <c r="Q16" s="110"/>
      <c r="R16" s="83"/>
      <c r="S16" s="204"/>
      <c r="T16" s="110"/>
      <c r="U16" s="110"/>
      <c r="V16" s="110"/>
      <c r="W16" s="110"/>
      <c r="X16" s="110"/>
      <c r="Y16" s="110"/>
      <c r="Z16" s="110"/>
      <c r="AA16" s="83"/>
      <c r="AB16" s="110"/>
      <c r="AC16" s="110"/>
      <c r="AD16" s="110"/>
      <c r="AE16" s="110"/>
      <c r="AF16" s="110"/>
      <c r="AG16" s="110"/>
      <c r="AH16" s="110"/>
      <c r="AI16" s="110"/>
      <c r="AJ16" s="83"/>
      <c r="AK16" s="110"/>
      <c r="AL16" s="110"/>
      <c r="AM16" s="110"/>
      <c r="AN16" s="110"/>
      <c r="AO16" s="110"/>
      <c r="AP16" s="110"/>
      <c r="AQ16" s="110"/>
      <c r="AR16" s="110"/>
      <c r="AS16" s="27">
        <v>1</v>
      </c>
      <c r="AT16" s="27"/>
      <c r="AU16" s="72">
        <f>AT16/AS16</f>
        <v>0</v>
      </c>
      <c r="AV16" s="110"/>
      <c r="AW16" s="110"/>
      <c r="AX16" s="110"/>
      <c r="AY16" s="27">
        <f t="shared" si="7"/>
        <v>1</v>
      </c>
      <c r="AZ16" s="31">
        <f>M16+P16+S16+V16+Y16+AB16+AE16+AH16+AK16+AN16+AQ16+AT16+AW16</f>
        <v>0</v>
      </c>
      <c r="BA16" s="35">
        <f t="shared" si="2"/>
        <v>0</v>
      </c>
      <c r="BB16" s="43">
        <f t="shared" si="3"/>
        <v>0</v>
      </c>
      <c r="BC16" s="69"/>
      <c r="BD16" s="69" t="s">
        <v>127</v>
      </c>
      <c r="BE16" s="69" t="s">
        <v>215</v>
      </c>
      <c r="BF16" s="69" t="s">
        <v>216</v>
      </c>
      <c r="BG16" s="69" t="s">
        <v>217</v>
      </c>
      <c r="BH16" s="69" t="s">
        <v>218</v>
      </c>
      <c r="BI16" s="138"/>
      <c r="BJ16" s="54" t="s">
        <v>128</v>
      </c>
      <c r="BK16" s="27"/>
      <c r="BL16" s="27"/>
      <c r="BM16" s="27"/>
      <c r="BN16" s="27"/>
      <c r="BO16" s="66" t="s">
        <v>219</v>
      </c>
      <c r="BP16" s="54" t="s">
        <v>121</v>
      </c>
      <c r="BQ16" s="66" t="s">
        <v>909</v>
      </c>
      <c r="BR16" s="54" t="s">
        <v>121</v>
      </c>
      <c r="BS16" s="54" t="s">
        <v>121</v>
      </c>
      <c r="BT16" s="79">
        <f t="shared" si="5"/>
        <v>0</v>
      </c>
      <c r="BU16" s="71">
        <f t="shared" si="6"/>
        <v>0</v>
      </c>
    </row>
    <row r="17" spans="2:73" s="169" customFormat="1" ht="51" x14ac:dyDescent="0.25">
      <c r="B17" s="549"/>
      <c r="C17" s="601" t="s">
        <v>220</v>
      </c>
      <c r="D17" s="138" t="s">
        <v>221</v>
      </c>
      <c r="E17" s="138" t="s">
        <v>222</v>
      </c>
      <c r="F17" s="138" t="s">
        <v>214</v>
      </c>
      <c r="G17" s="205"/>
      <c r="H17" s="196" t="s">
        <v>111</v>
      </c>
      <c r="I17" s="138" t="s">
        <v>159</v>
      </c>
      <c r="J17" s="206">
        <v>45657</v>
      </c>
      <c r="K17" s="198">
        <f>[2]PTEP!$G$10/[2]PTEP!$D$10</f>
        <v>1.0752688172043012E-2</v>
      </c>
      <c r="L17" s="207"/>
      <c r="M17" s="208"/>
      <c r="N17" s="209"/>
      <c r="O17" s="208"/>
      <c r="P17" s="208"/>
      <c r="Q17" s="209"/>
      <c r="R17" s="208"/>
      <c r="S17" s="210"/>
      <c r="T17" s="209"/>
      <c r="U17" s="209"/>
      <c r="V17" s="209"/>
      <c r="W17" s="209"/>
      <c r="X17" s="209"/>
      <c r="Y17" s="209"/>
      <c r="Z17" s="209"/>
      <c r="AA17" s="208"/>
      <c r="AB17" s="209"/>
      <c r="AC17" s="209"/>
      <c r="AD17" s="209"/>
      <c r="AE17" s="209"/>
      <c r="AF17" s="209"/>
      <c r="AG17" s="209"/>
      <c r="AH17" s="209"/>
      <c r="AI17" s="209"/>
      <c r="AJ17" s="208"/>
      <c r="AK17" s="209"/>
      <c r="AL17" s="209"/>
      <c r="AM17" s="209"/>
      <c r="AN17" s="209"/>
      <c r="AO17" s="209"/>
      <c r="AP17" s="209"/>
      <c r="AQ17" s="209"/>
      <c r="AR17" s="209"/>
      <c r="AS17" s="27">
        <v>1</v>
      </c>
      <c r="AT17" s="27"/>
      <c r="AU17" s="72">
        <f>AT17/AS17</f>
        <v>0</v>
      </c>
      <c r="AV17" s="209"/>
      <c r="AW17" s="209"/>
      <c r="AX17" s="209"/>
      <c r="AY17" s="27">
        <f t="shared" si="7"/>
        <v>1</v>
      </c>
      <c r="AZ17" s="31">
        <f t="shared" si="8"/>
        <v>0</v>
      </c>
      <c r="BA17" s="35">
        <f t="shared" si="2"/>
        <v>0</v>
      </c>
      <c r="BB17" s="43">
        <f t="shared" si="3"/>
        <v>0</v>
      </c>
      <c r="BC17" s="90"/>
      <c r="BD17" s="69" t="s">
        <v>127</v>
      </c>
      <c r="BE17" s="90" t="s">
        <v>223</v>
      </c>
      <c r="BF17" s="69" t="s">
        <v>224</v>
      </c>
      <c r="BG17" s="69" t="s">
        <v>217</v>
      </c>
      <c r="BH17" s="69" t="s">
        <v>218</v>
      </c>
      <c r="BI17" s="147"/>
      <c r="BJ17" s="54" t="s">
        <v>128</v>
      </c>
      <c r="BK17" s="27"/>
      <c r="BL17" s="27"/>
      <c r="BM17" s="27"/>
      <c r="BN17" s="27"/>
      <c r="BO17" s="66" t="s">
        <v>219</v>
      </c>
      <c r="BP17" s="54" t="s">
        <v>121</v>
      </c>
      <c r="BQ17" s="66" t="s">
        <v>909</v>
      </c>
      <c r="BR17" s="54" t="s">
        <v>121</v>
      </c>
      <c r="BS17" s="54" t="s">
        <v>121</v>
      </c>
      <c r="BT17" s="79">
        <f t="shared" si="5"/>
        <v>0</v>
      </c>
      <c r="BU17" s="71">
        <f t="shared" si="6"/>
        <v>0</v>
      </c>
    </row>
    <row r="18" spans="2:73" s="169" customFormat="1" ht="191.25" customHeight="1" x14ac:dyDescent="0.25">
      <c r="B18" s="549"/>
      <c r="C18" s="601" t="s">
        <v>225</v>
      </c>
      <c r="D18" s="138" t="s">
        <v>226</v>
      </c>
      <c r="E18" s="138" t="s">
        <v>227</v>
      </c>
      <c r="F18" s="138" t="s">
        <v>214</v>
      </c>
      <c r="G18" s="205"/>
      <c r="H18" s="196" t="s">
        <v>111</v>
      </c>
      <c r="I18" s="138" t="s">
        <v>228</v>
      </c>
      <c r="J18" s="197" t="s">
        <v>134</v>
      </c>
      <c r="K18" s="198">
        <f>[2]PTEP!$G$10/[2]PTEP!$D$10</f>
        <v>1.0752688172043012E-2</v>
      </c>
      <c r="L18" s="207"/>
      <c r="M18" s="208"/>
      <c r="N18" s="209"/>
      <c r="O18" s="208"/>
      <c r="P18" s="208"/>
      <c r="Q18" s="209"/>
      <c r="R18" s="208"/>
      <c r="S18" s="210"/>
      <c r="T18" s="209"/>
      <c r="U18" s="209"/>
      <c r="V18" s="209"/>
      <c r="W18" s="209"/>
      <c r="X18" s="209"/>
      <c r="Y18" s="209"/>
      <c r="Z18" s="209"/>
      <c r="AA18" s="27">
        <v>1</v>
      </c>
      <c r="AB18" s="27">
        <v>1</v>
      </c>
      <c r="AC18" s="72">
        <f>AB18/AA18</f>
        <v>1</v>
      </c>
      <c r="AD18" s="209"/>
      <c r="AE18" s="209"/>
      <c r="AF18" s="209"/>
      <c r="AG18" s="209"/>
      <c r="AH18" s="209"/>
      <c r="AI18" s="209"/>
      <c r="AJ18" s="208"/>
      <c r="AK18" s="209"/>
      <c r="AL18" s="209"/>
      <c r="AM18" s="209"/>
      <c r="AN18" s="209"/>
      <c r="AO18" s="209"/>
      <c r="AP18" s="209"/>
      <c r="AQ18" s="209"/>
      <c r="AR18" s="209"/>
      <c r="AS18" s="27">
        <v>1</v>
      </c>
      <c r="AT18" s="27"/>
      <c r="AU18" s="72">
        <f>AT18/AS18</f>
        <v>0</v>
      </c>
      <c r="AV18" s="209"/>
      <c r="AW18" s="209"/>
      <c r="AX18" s="209"/>
      <c r="AY18" s="27">
        <f t="shared" si="7"/>
        <v>2</v>
      </c>
      <c r="AZ18" s="31">
        <f t="shared" si="8"/>
        <v>1</v>
      </c>
      <c r="BA18" s="35">
        <f t="shared" si="2"/>
        <v>0.5</v>
      </c>
      <c r="BB18" s="43">
        <f t="shared" si="3"/>
        <v>5.3763440860215058E-3</v>
      </c>
      <c r="BC18" s="90"/>
      <c r="BD18" s="69" t="s">
        <v>127</v>
      </c>
      <c r="BE18" s="90" t="s">
        <v>229</v>
      </c>
      <c r="BF18" s="69" t="s">
        <v>128</v>
      </c>
      <c r="BG18" s="69" t="s">
        <v>230</v>
      </c>
      <c r="BH18" s="59" t="s">
        <v>231</v>
      </c>
      <c r="BI18" s="147" t="s">
        <v>230</v>
      </c>
      <c r="BJ18" s="26" t="s">
        <v>232</v>
      </c>
      <c r="BK18" s="27"/>
      <c r="BL18" s="27"/>
      <c r="BM18" s="27"/>
      <c r="BN18" s="27"/>
      <c r="BO18" s="66" t="s">
        <v>233</v>
      </c>
      <c r="BP18" s="54" t="s">
        <v>121</v>
      </c>
      <c r="BQ18" s="66" t="s">
        <v>913</v>
      </c>
      <c r="BR18" s="54" t="s">
        <v>120</v>
      </c>
      <c r="BS18" s="54" t="s">
        <v>121</v>
      </c>
      <c r="BT18" s="79">
        <f t="shared" si="5"/>
        <v>0.5</v>
      </c>
      <c r="BU18" s="71">
        <f t="shared" si="6"/>
        <v>5.3763440860215058E-3</v>
      </c>
    </row>
    <row r="19" spans="2:73" ht="230.25" customHeight="1" thickBot="1" x14ac:dyDescent="0.3">
      <c r="B19" s="549"/>
      <c r="C19" s="602" t="s">
        <v>234</v>
      </c>
      <c r="D19" s="184" t="s">
        <v>235</v>
      </c>
      <c r="E19" s="184" t="s">
        <v>236</v>
      </c>
      <c r="F19" s="184" t="s">
        <v>214</v>
      </c>
      <c r="G19" s="211"/>
      <c r="H19" s="199" t="s">
        <v>111</v>
      </c>
      <c r="I19" s="184" t="s">
        <v>237</v>
      </c>
      <c r="J19" s="200" t="s">
        <v>140</v>
      </c>
      <c r="K19" s="201">
        <f>[2]PTEP!$G$10/[2]PTEP!$D$10</f>
        <v>1.0752688172043012E-2</v>
      </c>
      <c r="L19" s="212"/>
      <c r="M19" s="213"/>
      <c r="N19" s="214"/>
      <c r="O19" s="213"/>
      <c r="P19" s="213"/>
      <c r="Q19" s="214"/>
      <c r="R19" s="27">
        <v>1</v>
      </c>
      <c r="S19" s="25">
        <v>1</v>
      </c>
      <c r="T19" s="72">
        <v>0.1</v>
      </c>
      <c r="U19" s="27"/>
      <c r="V19" s="25"/>
      <c r="W19" s="72"/>
      <c r="X19" s="214"/>
      <c r="Y19" s="214"/>
      <c r="Z19" s="214"/>
      <c r="AA19" s="27">
        <v>3</v>
      </c>
      <c r="AB19" s="27">
        <v>3</v>
      </c>
      <c r="AC19" s="72">
        <f>AB19/AA19</f>
        <v>1</v>
      </c>
      <c r="AD19" s="214"/>
      <c r="AE19" s="214"/>
      <c r="AF19" s="214"/>
      <c r="AG19" s="214"/>
      <c r="AH19" s="214"/>
      <c r="AI19" s="214"/>
      <c r="AJ19" s="27">
        <v>3</v>
      </c>
      <c r="AK19" s="25">
        <v>3</v>
      </c>
      <c r="AL19" s="72">
        <f>AK19/AJ19</f>
        <v>1</v>
      </c>
      <c r="AM19" s="214"/>
      <c r="AN19" s="214"/>
      <c r="AO19" s="214"/>
      <c r="AP19" s="214"/>
      <c r="AQ19" s="214"/>
      <c r="AR19" s="214"/>
      <c r="AS19" s="27">
        <v>3</v>
      </c>
      <c r="AT19" s="25"/>
      <c r="AU19" s="72">
        <f>AT19/AS19</f>
        <v>0</v>
      </c>
      <c r="AV19" s="214"/>
      <c r="AW19" s="214"/>
      <c r="AX19" s="214"/>
      <c r="AY19" s="27">
        <f t="shared" si="7"/>
        <v>10</v>
      </c>
      <c r="AZ19" s="31">
        <f t="shared" si="8"/>
        <v>7</v>
      </c>
      <c r="BA19" s="35">
        <f t="shared" si="2"/>
        <v>0.7</v>
      </c>
      <c r="BB19" s="43">
        <f t="shared" si="3"/>
        <v>7.526881720430108E-3</v>
      </c>
      <c r="BC19" s="91"/>
      <c r="BD19" s="66" t="s">
        <v>127</v>
      </c>
      <c r="BE19" s="91" t="s">
        <v>238</v>
      </c>
      <c r="BF19" s="88" t="s">
        <v>239</v>
      </c>
      <c r="BG19" s="69" t="s">
        <v>240</v>
      </c>
      <c r="BH19" s="146" t="s">
        <v>241</v>
      </c>
      <c r="BI19" s="148" t="s">
        <v>242</v>
      </c>
      <c r="BJ19" s="26" t="s">
        <v>243</v>
      </c>
      <c r="BK19" s="25"/>
      <c r="BL19" s="25"/>
      <c r="BM19" s="25"/>
      <c r="BN19" s="25"/>
      <c r="BO19" s="66" t="s">
        <v>979</v>
      </c>
      <c r="BP19" s="65" t="s">
        <v>202</v>
      </c>
      <c r="BQ19" s="66" t="s">
        <v>934</v>
      </c>
      <c r="BR19" s="65" t="s">
        <v>120</v>
      </c>
      <c r="BS19" s="65" t="s">
        <v>121</v>
      </c>
      <c r="BT19" s="79">
        <f t="shared" si="5"/>
        <v>0.7</v>
      </c>
      <c r="BU19" s="50">
        <f t="shared" si="6"/>
        <v>7.526881720430108E-3</v>
      </c>
    </row>
    <row r="20" spans="2:73" ht="169.5" customHeight="1" x14ac:dyDescent="0.25">
      <c r="B20" s="546" t="s">
        <v>244</v>
      </c>
      <c r="C20" s="599" t="s">
        <v>245</v>
      </c>
      <c r="D20" s="190" t="s">
        <v>246</v>
      </c>
      <c r="E20" s="190" t="s">
        <v>247</v>
      </c>
      <c r="F20" s="190" t="s">
        <v>248</v>
      </c>
      <c r="G20" s="190"/>
      <c r="H20" s="192" t="s">
        <v>111</v>
      </c>
      <c r="I20" s="190" t="s">
        <v>249</v>
      </c>
      <c r="J20" s="193" t="s">
        <v>250</v>
      </c>
      <c r="K20" s="194">
        <f>[2]PTEP!$G$10/[2]PTEP!$D$10</f>
        <v>1.0752688172043012E-2</v>
      </c>
      <c r="L20" s="25"/>
      <c r="M20" s="25"/>
      <c r="N20" s="25"/>
      <c r="O20" s="25"/>
      <c r="P20" s="25"/>
      <c r="Q20" s="25"/>
      <c r="R20" s="25">
        <v>1</v>
      </c>
      <c r="S20" s="25">
        <v>1</v>
      </c>
      <c r="T20" s="29">
        <f>S20/R20</f>
        <v>1</v>
      </c>
      <c r="U20" s="25"/>
      <c r="V20" s="25"/>
      <c r="W20" s="25"/>
      <c r="X20" s="25"/>
      <c r="Y20" s="25"/>
      <c r="Z20" s="25"/>
      <c r="AA20" s="25">
        <v>1</v>
      </c>
      <c r="AB20" s="25">
        <v>1</v>
      </c>
      <c r="AC20" s="215">
        <f>AB20/AA20</f>
        <v>1</v>
      </c>
      <c r="AD20" s="25"/>
      <c r="AE20" s="25"/>
      <c r="AF20" s="72"/>
      <c r="AG20" s="25"/>
      <c r="AH20" s="25"/>
      <c r="AI20" s="25"/>
      <c r="AJ20" s="25">
        <v>1</v>
      </c>
      <c r="AK20" s="25"/>
      <c r="AL20" s="215">
        <f>AK20/AJ20</f>
        <v>0</v>
      </c>
      <c r="AM20" s="25"/>
      <c r="AN20" s="25"/>
      <c r="AO20" s="25"/>
      <c r="AP20" s="25"/>
      <c r="AQ20" s="25"/>
      <c r="AR20" s="215"/>
      <c r="AS20" s="25">
        <v>1</v>
      </c>
      <c r="AT20" s="25"/>
      <c r="AU20" s="72">
        <f>AT20/AS20</f>
        <v>0</v>
      </c>
      <c r="AV20" s="25"/>
      <c r="AW20" s="25"/>
      <c r="AX20" s="25"/>
      <c r="AY20" s="27">
        <f t="shared" si="7"/>
        <v>4</v>
      </c>
      <c r="AZ20" s="28">
        <f t="shared" si="8"/>
        <v>2</v>
      </c>
      <c r="BA20" s="35">
        <f t="shared" si="2"/>
        <v>0.5</v>
      </c>
      <c r="BB20" s="43">
        <f t="shared" si="3"/>
        <v>5.3763440860215058E-3</v>
      </c>
      <c r="BC20" s="92"/>
      <c r="BD20" s="66" t="s">
        <v>127</v>
      </c>
      <c r="BE20" s="93" t="s">
        <v>251</v>
      </c>
      <c r="BF20" s="93" t="s">
        <v>252</v>
      </c>
      <c r="BG20" s="93" t="s">
        <v>253</v>
      </c>
      <c r="BH20" s="93" t="s">
        <v>254</v>
      </c>
      <c r="BI20" s="25"/>
      <c r="BJ20" s="25" t="s">
        <v>255</v>
      </c>
      <c r="BK20" s="25"/>
      <c r="BL20" s="25"/>
      <c r="BM20" s="25"/>
      <c r="BN20" s="25"/>
      <c r="BO20" s="66" t="s">
        <v>256</v>
      </c>
      <c r="BP20" s="25" t="s">
        <v>120</v>
      </c>
      <c r="BQ20" s="66" t="s">
        <v>914</v>
      </c>
      <c r="BR20" s="65" t="s">
        <v>120</v>
      </c>
      <c r="BS20" s="65" t="s">
        <v>121</v>
      </c>
      <c r="BT20" s="82">
        <f t="shared" si="5"/>
        <v>0.5</v>
      </c>
      <c r="BU20" s="50">
        <f t="shared" si="6"/>
        <v>5.3763440860215058E-3</v>
      </c>
    </row>
    <row r="21" spans="2:73" ht="306" x14ac:dyDescent="0.25">
      <c r="B21" s="550"/>
      <c r="C21" s="601" t="s">
        <v>257</v>
      </c>
      <c r="D21" s="137" t="s">
        <v>258</v>
      </c>
      <c r="E21" s="137" t="s">
        <v>259</v>
      </c>
      <c r="F21" s="137" t="s">
        <v>260</v>
      </c>
      <c r="G21" s="137"/>
      <c r="H21" s="216" t="s">
        <v>111</v>
      </c>
      <c r="I21" s="137" t="s">
        <v>261</v>
      </c>
      <c r="J21" s="217" t="s">
        <v>262</v>
      </c>
      <c r="K21" s="198">
        <f>[2]PTEP!$G$10/[2]PTEP!$D$10</f>
        <v>1.0752688172043012E-2</v>
      </c>
      <c r="L21" s="25"/>
      <c r="M21" s="25"/>
      <c r="N21" s="25"/>
      <c r="O21" s="25"/>
      <c r="P21" s="25"/>
      <c r="Q21" s="25"/>
      <c r="R21" s="25">
        <v>1</v>
      </c>
      <c r="S21" s="25">
        <v>1</v>
      </c>
      <c r="T21" s="215">
        <f>S21/R21</f>
        <v>1</v>
      </c>
      <c r="U21" s="25"/>
      <c r="V21" s="25"/>
      <c r="W21" s="25"/>
      <c r="X21" s="25">
        <v>1</v>
      </c>
      <c r="Y21" s="25">
        <v>1</v>
      </c>
      <c r="Z21" s="215">
        <f>Y21/X21</f>
        <v>1</v>
      </c>
      <c r="AA21" s="25"/>
      <c r="AB21" s="25"/>
      <c r="AC21" s="25"/>
      <c r="AD21" s="25">
        <v>1</v>
      </c>
      <c r="AE21" s="25">
        <v>1</v>
      </c>
      <c r="AF21" s="215">
        <f>AE21/AD21</f>
        <v>1</v>
      </c>
      <c r="AG21" s="72"/>
      <c r="AH21" s="25"/>
      <c r="AI21" s="25"/>
      <c r="AJ21" s="25">
        <v>1</v>
      </c>
      <c r="AK21" s="25"/>
      <c r="AL21" s="215">
        <f>AK21/AJ21</f>
        <v>0</v>
      </c>
      <c r="AM21" s="25"/>
      <c r="AN21" s="25"/>
      <c r="AO21" s="25"/>
      <c r="AP21" s="25">
        <v>1</v>
      </c>
      <c r="AQ21" s="25"/>
      <c r="AR21" s="215">
        <f>AQ21/AP21</f>
        <v>0</v>
      </c>
      <c r="AS21" s="25"/>
      <c r="AT21" s="25"/>
      <c r="AU21" s="72"/>
      <c r="AV21" s="25"/>
      <c r="AW21" s="25"/>
      <c r="AX21" s="25"/>
      <c r="AY21" s="27">
        <f t="shared" si="7"/>
        <v>5</v>
      </c>
      <c r="AZ21" s="28">
        <f t="shared" si="8"/>
        <v>3</v>
      </c>
      <c r="BA21" s="35">
        <f t="shared" si="2"/>
        <v>0.6</v>
      </c>
      <c r="BB21" s="43">
        <f t="shared" si="3"/>
        <v>6.4516129032258064E-3</v>
      </c>
      <c r="BC21" s="92"/>
      <c r="BD21" s="66" t="s">
        <v>127</v>
      </c>
      <c r="BE21" s="93" t="s">
        <v>263</v>
      </c>
      <c r="BF21" s="93" t="s">
        <v>264</v>
      </c>
      <c r="BG21" s="137" t="s">
        <v>265</v>
      </c>
      <c r="BH21" s="26" t="s">
        <v>266</v>
      </c>
      <c r="BI21" s="137" t="s">
        <v>267</v>
      </c>
      <c r="BJ21" s="26" t="s">
        <v>268</v>
      </c>
      <c r="BK21" s="25"/>
      <c r="BL21" s="25"/>
      <c r="BM21" s="25"/>
      <c r="BN21" s="25"/>
      <c r="BO21" s="66" t="s">
        <v>269</v>
      </c>
      <c r="BP21" s="25" t="s">
        <v>120</v>
      </c>
      <c r="BQ21" s="66" t="s">
        <v>912</v>
      </c>
      <c r="BR21" s="65" t="s">
        <v>120</v>
      </c>
      <c r="BS21" s="65" t="s">
        <v>121</v>
      </c>
      <c r="BT21" s="82">
        <f t="shared" si="5"/>
        <v>0.6</v>
      </c>
      <c r="BU21" s="50">
        <f t="shared" si="6"/>
        <v>6.4516129032258064E-3</v>
      </c>
    </row>
    <row r="22" spans="2:73" s="169" customFormat="1" ht="264.75" customHeight="1" thickBot="1" x14ac:dyDescent="0.3">
      <c r="B22" s="547"/>
      <c r="C22" s="602" t="s">
        <v>270</v>
      </c>
      <c r="D22" s="218" t="s">
        <v>271</v>
      </c>
      <c r="E22" s="218" t="s">
        <v>272</v>
      </c>
      <c r="F22" s="218" t="s">
        <v>248</v>
      </c>
      <c r="G22" s="218" t="s">
        <v>273</v>
      </c>
      <c r="H22" s="219" t="s">
        <v>111</v>
      </c>
      <c r="I22" s="218" t="s">
        <v>274</v>
      </c>
      <c r="J22" s="220" t="s">
        <v>275</v>
      </c>
      <c r="K22" s="201">
        <f>[2]PTEP!$G$10/[2]PTEP!$D$10</f>
        <v>1.0752688172043012E-2</v>
      </c>
      <c r="L22" s="27"/>
      <c r="M22" s="27"/>
      <c r="N22" s="27"/>
      <c r="O22" s="27"/>
      <c r="P22" s="27"/>
      <c r="Q22" s="27"/>
      <c r="R22" s="27">
        <v>1</v>
      </c>
      <c r="S22" s="27">
        <v>1</v>
      </c>
      <c r="T22" s="29">
        <f>S22/R22</f>
        <v>1</v>
      </c>
      <c r="U22" s="27"/>
      <c r="V22" s="27"/>
      <c r="W22" s="27"/>
      <c r="X22" s="27"/>
      <c r="Y22" s="27"/>
      <c r="Z22" s="27"/>
      <c r="AA22" s="27"/>
      <c r="AB22" s="27"/>
      <c r="AC22" s="27"/>
      <c r="AD22" s="27">
        <v>1</v>
      </c>
      <c r="AE22" s="27">
        <v>1</v>
      </c>
      <c r="AF22" s="72">
        <f>AE22/AD22</f>
        <v>1</v>
      </c>
      <c r="AG22" s="27"/>
      <c r="AH22" s="27"/>
      <c r="AI22" s="27"/>
      <c r="AJ22" s="27"/>
      <c r="AK22" s="27"/>
      <c r="AL22" s="27"/>
      <c r="AM22" s="27"/>
      <c r="AN22" s="27"/>
      <c r="AO22" s="27"/>
      <c r="AP22" s="27"/>
      <c r="AQ22" s="27"/>
      <c r="AR22" s="27"/>
      <c r="AS22" s="27"/>
      <c r="AT22" s="27"/>
      <c r="AU22" s="72"/>
      <c r="AV22" s="27"/>
      <c r="AW22" s="27"/>
      <c r="AX22" s="27"/>
      <c r="AY22" s="27">
        <f t="shared" si="7"/>
        <v>2</v>
      </c>
      <c r="AZ22" s="28">
        <f t="shared" si="8"/>
        <v>2</v>
      </c>
      <c r="BA22" s="35">
        <f t="shared" si="2"/>
        <v>1</v>
      </c>
      <c r="BB22" s="43">
        <f t="shared" si="3"/>
        <v>1.0752688172043012E-2</v>
      </c>
      <c r="BC22" s="66"/>
      <c r="BD22" s="66" t="s">
        <v>114</v>
      </c>
      <c r="BE22" s="66" t="s">
        <v>276</v>
      </c>
      <c r="BF22" s="66" t="s">
        <v>277</v>
      </c>
      <c r="BG22" s="66" t="s">
        <v>276</v>
      </c>
      <c r="BH22" s="69" t="s">
        <v>278</v>
      </c>
      <c r="BI22" s="65" t="s">
        <v>279</v>
      </c>
      <c r="BJ22" s="65" t="s">
        <v>279</v>
      </c>
      <c r="BK22" s="27"/>
      <c r="BL22" s="27"/>
      <c r="BM22" s="27"/>
      <c r="BN22" s="27"/>
      <c r="BO22" s="66" t="s">
        <v>280</v>
      </c>
      <c r="BP22" s="27" t="s">
        <v>120</v>
      </c>
      <c r="BQ22" s="66" t="s">
        <v>998</v>
      </c>
      <c r="BR22" s="65" t="s">
        <v>120</v>
      </c>
      <c r="BS22" s="65" t="s">
        <v>121</v>
      </c>
      <c r="BT22" s="70">
        <f t="shared" si="5"/>
        <v>1</v>
      </c>
      <c r="BU22" s="71">
        <f t="shared" si="6"/>
        <v>1.0752688172043012E-2</v>
      </c>
    </row>
    <row r="23" spans="2:73" ht="182.25" customHeight="1" x14ac:dyDescent="0.25">
      <c r="B23" s="546" t="s">
        <v>281</v>
      </c>
      <c r="C23" s="603" t="s">
        <v>282</v>
      </c>
      <c r="D23" s="221" t="s">
        <v>283</v>
      </c>
      <c r="E23" s="147" t="s">
        <v>284</v>
      </c>
      <c r="F23" s="221" t="s">
        <v>285</v>
      </c>
      <c r="G23" s="221"/>
      <c r="H23" s="222" t="s">
        <v>111</v>
      </c>
      <c r="I23" s="182" t="s">
        <v>286</v>
      </c>
      <c r="J23" s="223" t="s">
        <v>287</v>
      </c>
      <c r="K23" s="198">
        <f>[2]PTEP!$G$10/[2]PTEP!$D$10</f>
        <v>1.0752688172043012E-2</v>
      </c>
      <c r="L23" s="25"/>
      <c r="M23" s="25"/>
      <c r="N23" s="25"/>
      <c r="O23" s="25"/>
      <c r="P23" s="25"/>
      <c r="Q23" s="25"/>
      <c r="R23" s="25"/>
      <c r="S23" s="25"/>
      <c r="T23" s="29"/>
      <c r="U23" s="25">
        <v>1</v>
      </c>
      <c r="V23" s="25">
        <v>1</v>
      </c>
      <c r="W23" s="29">
        <f>V23/U23</f>
        <v>1</v>
      </c>
      <c r="X23" s="25"/>
      <c r="Y23" s="25"/>
      <c r="Z23" s="25"/>
      <c r="AA23" s="25">
        <v>1</v>
      </c>
      <c r="AB23" s="25">
        <v>1</v>
      </c>
      <c r="AC23" s="29">
        <f>AB23/AA23</f>
        <v>1</v>
      </c>
      <c r="AD23" s="25"/>
      <c r="AE23" s="25"/>
      <c r="AF23" s="72"/>
      <c r="AG23" s="25">
        <v>1</v>
      </c>
      <c r="AH23" s="25">
        <v>1</v>
      </c>
      <c r="AI23" s="72">
        <f>AH23/AG23</f>
        <v>1</v>
      </c>
      <c r="AJ23" s="25"/>
      <c r="AK23" s="25"/>
      <c r="AL23" s="215"/>
      <c r="AM23" s="25">
        <v>1</v>
      </c>
      <c r="AN23" s="25"/>
      <c r="AO23" s="215">
        <f>AN23/AM23</f>
        <v>0</v>
      </c>
      <c r="AP23" s="25"/>
      <c r="AQ23" s="25"/>
      <c r="AR23" s="25"/>
      <c r="AS23" s="25">
        <v>1</v>
      </c>
      <c r="AT23" s="25"/>
      <c r="AU23" s="215">
        <f>AT23/AS23</f>
        <v>0</v>
      </c>
      <c r="AV23" s="25"/>
      <c r="AW23" s="25"/>
      <c r="AX23" s="25"/>
      <c r="AY23" s="27">
        <f>L23+O23+R23+U23+X23++AA23+AD23+AG23+AJ23+AM23+AS23+AP23+AV23</f>
        <v>5</v>
      </c>
      <c r="AZ23" s="28">
        <f>M23+P23+S23+V23+Y23+AB23+AE23+AH23+AK23+AN23+AT23+AQ23+AW23</f>
        <v>3</v>
      </c>
      <c r="BA23" s="35">
        <f t="shared" si="2"/>
        <v>0.6</v>
      </c>
      <c r="BB23" s="43">
        <f t="shared" si="3"/>
        <v>6.4516129032258064E-3</v>
      </c>
      <c r="BC23" s="92"/>
      <c r="BD23" s="66" t="s">
        <v>127</v>
      </c>
      <c r="BE23" s="93" t="s">
        <v>288</v>
      </c>
      <c r="BF23" s="93" t="s">
        <v>289</v>
      </c>
      <c r="BG23" s="93" t="s">
        <v>290</v>
      </c>
      <c r="BH23" s="93" t="s">
        <v>291</v>
      </c>
      <c r="BI23" s="93" t="s">
        <v>292</v>
      </c>
      <c r="BJ23" s="93" t="s">
        <v>293</v>
      </c>
      <c r="BK23" s="25"/>
      <c r="BL23" s="25"/>
      <c r="BM23" s="25"/>
      <c r="BN23" s="25"/>
      <c r="BO23" s="66" t="s">
        <v>294</v>
      </c>
      <c r="BP23" s="25" t="s">
        <v>120</v>
      </c>
      <c r="BQ23" s="66" t="s">
        <v>952</v>
      </c>
      <c r="BR23" s="65" t="s">
        <v>120</v>
      </c>
      <c r="BS23" s="65" t="s">
        <v>121</v>
      </c>
      <c r="BT23" s="82">
        <f t="shared" si="5"/>
        <v>0.6</v>
      </c>
      <c r="BU23" s="50">
        <f t="shared" si="6"/>
        <v>6.4516129032258064E-3</v>
      </c>
    </row>
    <row r="24" spans="2:73" s="169" customFormat="1" ht="228" customHeight="1" thickBot="1" x14ac:dyDescent="0.3">
      <c r="B24" s="547"/>
      <c r="C24" s="604" t="s">
        <v>295</v>
      </c>
      <c r="D24" s="224" t="s">
        <v>296</v>
      </c>
      <c r="E24" s="224" t="s">
        <v>297</v>
      </c>
      <c r="F24" s="224" t="s">
        <v>298</v>
      </c>
      <c r="G24" s="224"/>
      <c r="H24" s="225" t="s">
        <v>111</v>
      </c>
      <c r="I24" s="226" t="s">
        <v>299</v>
      </c>
      <c r="J24" s="227">
        <v>45473</v>
      </c>
      <c r="K24" s="228">
        <f>[2]PTEP!$G$10/[2]PTEP!$D$10</f>
        <v>1.0752688172043012E-2</v>
      </c>
      <c r="L24" s="27"/>
      <c r="M24" s="27"/>
      <c r="N24" s="27"/>
      <c r="O24" s="27"/>
      <c r="P24" s="27"/>
      <c r="Q24" s="27"/>
      <c r="R24" s="27"/>
      <c r="S24" s="27"/>
      <c r="T24" s="29"/>
      <c r="U24" s="27"/>
      <c r="V24" s="27"/>
      <c r="W24" s="27"/>
      <c r="X24" s="27"/>
      <c r="Y24" s="27"/>
      <c r="Z24" s="27"/>
      <c r="AA24" s="27">
        <v>1</v>
      </c>
      <c r="AB24" s="27">
        <v>1</v>
      </c>
      <c r="AC24" s="29">
        <f>AB24/AA24</f>
        <v>1</v>
      </c>
      <c r="AD24" s="27"/>
      <c r="AE24" s="27"/>
      <c r="AF24" s="27"/>
      <c r="AG24" s="27"/>
      <c r="AH24" s="27"/>
      <c r="AI24" s="27"/>
      <c r="AJ24" s="27"/>
      <c r="AK24" s="27"/>
      <c r="AL24" s="27"/>
      <c r="AM24" s="27"/>
      <c r="AN24" s="27"/>
      <c r="AO24" s="27"/>
      <c r="AP24" s="27"/>
      <c r="AQ24" s="27"/>
      <c r="AR24" s="27"/>
      <c r="AS24" s="27"/>
      <c r="AT24" s="27"/>
      <c r="AU24" s="72"/>
      <c r="AV24" s="27"/>
      <c r="AW24" s="27"/>
      <c r="AX24" s="27"/>
      <c r="AY24" s="27">
        <f t="shared" si="7"/>
        <v>1</v>
      </c>
      <c r="AZ24" s="28">
        <f t="shared" si="8"/>
        <v>1</v>
      </c>
      <c r="BA24" s="35">
        <f t="shared" si="2"/>
        <v>1</v>
      </c>
      <c r="BB24" s="43">
        <f t="shared" si="3"/>
        <v>1.0752688172043012E-2</v>
      </c>
      <c r="BC24" s="89"/>
      <c r="BD24" s="66" t="s">
        <v>127</v>
      </c>
      <c r="BE24" s="66" t="s">
        <v>300</v>
      </c>
      <c r="BF24" s="66" t="s">
        <v>128</v>
      </c>
      <c r="BG24" s="138" t="s">
        <v>301</v>
      </c>
      <c r="BH24" s="65" t="s">
        <v>302</v>
      </c>
      <c r="BI24" s="229" t="s">
        <v>300</v>
      </c>
      <c r="BJ24" s="27" t="s">
        <v>303</v>
      </c>
      <c r="BK24" s="27"/>
      <c r="BL24" s="27"/>
      <c r="BM24" s="27"/>
      <c r="BN24" s="27"/>
      <c r="BO24" s="66" t="s">
        <v>304</v>
      </c>
      <c r="BP24" s="54" t="s">
        <v>121</v>
      </c>
      <c r="BQ24" s="66" t="s">
        <v>919</v>
      </c>
      <c r="BR24" s="54" t="s">
        <v>120</v>
      </c>
      <c r="BS24" s="54" t="s">
        <v>121</v>
      </c>
      <c r="BT24" s="70">
        <f t="shared" si="5"/>
        <v>1</v>
      </c>
      <c r="BU24" s="71">
        <f t="shared" si="6"/>
        <v>1.0752688172043012E-2</v>
      </c>
    </row>
    <row r="25" spans="2:73" x14ac:dyDescent="0.25">
      <c r="K25" s="230"/>
      <c r="BB25" s="43">
        <f>SUM(BB5:BB24)</f>
        <v>0.13447376995764093</v>
      </c>
      <c r="BU25" s="337">
        <f>SUM(BU5:BU24)</f>
        <v>0.13447376995764093</v>
      </c>
    </row>
  </sheetData>
  <mergeCells count="31">
    <mergeCell ref="B23:B24"/>
    <mergeCell ref="B16:B19"/>
    <mergeCell ref="B20:B22"/>
    <mergeCell ref="B5:B10"/>
    <mergeCell ref="C1:G1"/>
    <mergeCell ref="B3:K3"/>
    <mergeCell ref="B11:B15"/>
    <mergeCell ref="AS2:AU3"/>
    <mergeCell ref="AV2:AX3"/>
    <mergeCell ref="AY2:AZ3"/>
    <mergeCell ref="BA2:BB2"/>
    <mergeCell ref="L2:N3"/>
    <mergeCell ref="O2:Q3"/>
    <mergeCell ref="R2:T3"/>
    <mergeCell ref="U2:W3"/>
    <mergeCell ref="X2:Z3"/>
    <mergeCell ref="AA2:AC3"/>
    <mergeCell ref="AD2:AF3"/>
    <mergeCell ref="AG2:AI3"/>
    <mergeCell ref="AJ2:AL3"/>
    <mergeCell ref="AM2:AO3"/>
    <mergeCell ref="AP2:AR3"/>
    <mergeCell ref="BO2:BU2"/>
    <mergeCell ref="BC3:BD3"/>
    <mergeCell ref="BE3:BF3"/>
    <mergeCell ref="BG3:BH3"/>
    <mergeCell ref="BC2:BN2"/>
    <mergeCell ref="BK3:BL3"/>
    <mergeCell ref="BM3:BN3"/>
    <mergeCell ref="BI3:BJ3"/>
    <mergeCell ref="BT3:BU3"/>
  </mergeCells>
  <pageMargins left="0.70866141732283472" right="0.70866141732283472" top="0.74803149606299213" bottom="0.74803149606299213" header="0.31496062992125984" footer="0.31496062992125984"/>
  <pageSetup paperSize="9" scale="10" fitToHeight="0" orientation="portrait" r:id="rId1"/>
  <headerFooter>
    <oddFooter>&amp;R&amp;G</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B1:BU27"/>
  <sheetViews>
    <sheetView showGridLines="0" topLeftCell="A2" zoomScale="80" zoomScaleNormal="80" workbookViewId="0">
      <pane ySplit="3" topLeftCell="A5" activePane="bottomLeft" state="frozen"/>
      <selection activeCell="A2" sqref="A2"/>
      <selection pane="bottomLeft" activeCell="A5" sqref="A5"/>
    </sheetView>
  </sheetViews>
  <sheetFormatPr baseColWidth="10" defaultColWidth="9.140625" defaultRowHeight="12.75" x14ac:dyDescent="0.25"/>
  <cols>
    <col min="1" max="1" width="4.42578125" style="61" customWidth="1"/>
    <col min="2" max="2" width="28.5703125" style="154" customWidth="1"/>
    <col min="3" max="3" width="11.42578125" style="61"/>
    <col min="4" max="4" width="56.42578125" style="61" customWidth="1"/>
    <col min="5" max="5" width="33.42578125" style="61" customWidth="1"/>
    <col min="6" max="6" width="28.42578125" style="61" customWidth="1"/>
    <col min="7" max="7" width="35.140625" style="61" customWidth="1"/>
    <col min="8" max="9" width="28.42578125" style="61" customWidth="1"/>
    <col min="10" max="10" width="49.5703125" style="61" bestFit="1" customWidth="1"/>
    <col min="11" max="11" width="18.140625" style="61" customWidth="1"/>
    <col min="12" max="37" width="8.42578125" style="61" customWidth="1"/>
    <col min="38" max="49" width="6.5703125" style="61" customWidth="1"/>
    <col min="50" max="50" width="11.42578125" style="61" customWidth="1"/>
    <col min="51" max="54" width="11.42578125" style="61"/>
    <col min="55" max="55" width="51" style="61" customWidth="1"/>
    <col min="56" max="56" width="33.42578125" style="61" customWidth="1"/>
    <col min="57" max="57" width="44.140625" style="61" customWidth="1"/>
    <col min="58" max="58" width="30.42578125" style="61" customWidth="1"/>
    <col min="59" max="59" width="54.85546875" style="61" customWidth="1"/>
    <col min="60" max="60" width="63.42578125" style="61" customWidth="1"/>
    <col min="61" max="61" width="73.42578125" style="61" customWidth="1"/>
    <col min="62" max="62" width="57" style="61" customWidth="1"/>
    <col min="63" max="66" width="19.42578125" style="61" customWidth="1"/>
    <col min="67" max="67" width="70.7109375" style="61" customWidth="1"/>
    <col min="68" max="68" width="18.140625" style="61" bestFit="1" customWidth="1"/>
    <col min="69" max="69" width="100.7109375" style="61" customWidth="1"/>
    <col min="70" max="70" width="30.7109375" style="61" customWidth="1"/>
    <col min="71" max="71" width="23" style="61" customWidth="1"/>
    <col min="72" max="72" width="13.140625" style="61" customWidth="1"/>
    <col min="73" max="73" width="15.42578125" style="61" customWidth="1"/>
    <col min="74" max="16384" width="9.140625" style="61"/>
  </cols>
  <sheetData>
    <row r="1" spans="2:73" ht="133.5" customHeight="1" thickBot="1" x14ac:dyDescent="0.3">
      <c r="B1" s="155"/>
      <c r="C1" s="552" t="s">
        <v>0</v>
      </c>
      <c r="D1" s="552"/>
      <c r="E1" s="552"/>
      <c r="F1" s="552"/>
      <c r="G1" s="552"/>
      <c r="H1" s="552"/>
      <c r="I1" s="552"/>
      <c r="J1" s="552"/>
      <c r="K1" s="232" t="s">
        <v>1</v>
      </c>
    </row>
    <row r="2" spans="2:73" ht="42.95" customHeight="1" thickBot="1" x14ac:dyDescent="0.3">
      <c r="B2" s="233"/>
      <c r="C2" s="234"/>
      <c r="D2" s="234"/>
      <c r="E2" s="234"/>
      <c r="F2" s="234"/>
      <c r="G2" s="234"/>
      <c r="H2" s="234"/>
      <c r="I2" s="234"/>
      <c r="J2" s="234"/>
      <c r="K2" s="235"/>
      <c r="L2" s="543" t="s">
        <v>67</v>
      </c>
      <c r="M2" s="543"/>
      <c r="N2" s="543"/>
      <c r="O2" s="543" t="s">
        <v>68</v>
      </c>
      <c r="P2" s="543"/>
      <c r="Q2" s="543"/>
      <c r="R2" s="543" t="s">
        <v>69</v>
      </c>
      <c r="S2" s="543"/>
      <c r="T2" s="543"/>
      <c r="U2" s="543" t="s">
        <v>70</v>
      </c>
      <c r="V2" s="543"/>
      <c r="W2" s="543"/>
      <c r="X2" s="543" t="s">
        <v>71</v>
      </c>
      <c r="Y2" s="543"/>
      <c r="Z2" s="543"/>
      <c r="AA2" s="543" t="s">
        <v>72</v>
      </c>
      <c r="AB2" s="543"/>
      <c r="AC2" s="543"/>
      <c r="AD2" s="543" t="s">
        <v>73</v>
      </c>
      <c r="AE2" s="543"/>
      <c r="AF2" s="543"/>
      <c r="AG2" s="543" t="s">
        <v>74</v>
      </c>
      <c r="AH2" s="543"/>
      <c r="AI2" s="543"/>
      <c r="AJ2" s="543" t="s">
        <v>75</v>
      </c>
      <c r="AK2" s="543"/>
      <c r="AL2" s="543"/>
      <c r="AM2" s="543" t="s">
        <v>76</v>
      </c>
      <c r="AN2" s="543"/>
      <c r="AO2" s="543"/>
      <c r="AP2" s="543" t="s">
        <v>77</v>
      </c>
      <c r="AQ2" s="543"/>
      <c r="AR2" s="543"/>
      <c r="AS2" s="543" t="s">
        <v>78</v>
      </c>
      <c r="AT2" s="543"/>
      <c r="AU2" s="543"/>
      <c r="AV2" s="544" t="s">
        <v>79</v>
      </c>
      <c r="AW2" s="544"/>
      <c r="AX2" s="544"/>
      <c r="AY2" s="543" t="s">
        <v>80</v>
      </c>
      <c r="AZ2" s="543"/>
      <c r="BA2" s="545" t="s">
        <v>81</v>
      </c>
      <c r="BB2" s="545"/>
      <c r="BC2" s="538" t="s">
        <v>82</v>
      </c>
      <c r="BD2" s="539"/>
      <c r="BE2" s="539"/>
      <c r="BF2" s="539"/>
      <c r="BG2" s="539"/>
      <c r="BH2" s="539"/>
      <c r="BI2" s="539"/>
      <c r="BJ2" s="539"/>
      <c r="BK2" s="539"/>
      <c r="BL2" s="539"/>
      <c r="BM2" s="539"/>
      <c r="BN2" s="540"/>
      <c r="BO2" s="531" t="s">
        <v>83</v>
      </c>
      <c r="BP2" s="532"/>
      <c r="BQ2" s="532"/>
      <c r="BR2" s="532"/>
      <c r="BS2" s="532"/>
      <c r="BT2" s="532"/>
      <c r="BU2" s="533"/>
    </row>
    <row r="3" spans="2:73" ht="60" customHeight="1" thickBot="1" x14ac:dyDescent="0.3">
      <c r="B3" s="553" t="s">
        <v>34</v>
      </c>
      <c r="C3" s="554"/>
      <c r="D3" s="554"/>
      <c r="E3" s="554"/>
      <c r="F3" s="554"/>
      <c r="G3" s="554"/>
      <c r="H3" s="554"/>
      <c r="I3" s="554"/>
      <c r="J3" s="554"/>
      <c r="K3" s="561"/>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3"/>
      <c r="AU3" s="543"/>
      <c r="AV3" s="544"/>
      <c r="AW3" s="544"/>
      <c r="AX3" s="544"/>
      <c r="AY3" s="543"/>
      <c r="AZ3" s="543"/>
      <c r="BA3" s="32"/>
      <c r="BB3" s="36">
        <v>0.2</v>
      </c>
      <c r="BC3" s="534" t="s">
        <v>84</v>
      </c>
      <c r="BD3" s="535"/>
      <c r="BE3" s="534" t="s">
        <v>85</v>
      </c>
      <c r="BF3" s="535"/>
      <c r="BG3" s="536" t="s">
        <v>305</v>
      </c>
      <c r="BH3" s="537"/>
      <c r="BI3" s="536" t="s">
        <v>87</v>
      </c>
      <c r="BJ3" s="537"/>
      <c r="BK3" s="536" t="s">
        <v>88</v>
      </c>
      <c r="BL3" s="537"/>
      <c r="BM3" s="536" t="s">
        <v>89</v>
      </c>
      <c r="BN3" s="537"/>
      <c r="BO3" s="52" t="s">
        <v>306</v>
      </c>
      <c r="BP3" s="52" t="s">
        <v>91</v>
      </c>
      <c r="BQ3" s="336" t="s">
        <v>92</v>
      </c>
      <c r="BR3" s="336" t="s">
        <v>908</v>
      </c>
      <c r="BS3" s="52" t="s">
        <v>93</v>
      </c>
      <c r="BT3" s="52" t="s">
        <v>94</v>
      </c>
      <c r="BU3" s="52"/>
    </row>
    <row r="4" spans="2:73" ht="45" customHeight="1" thickBot="1" x14ac:dyDescent="0.3">
      <c r="B4" s="158" t="s">
        <v>95</v>
      </c>
      <c r="C4" s="236" t="s">
        <v>96</v>
      </c>
      <c r="D4" s="237" t="s">
        <v>7</v>
      </c>
      <c r="E4" s="238" t="s">
        <v>9</v>
      </c>
      <c r="F4" s="239" t="s">
        <v>97</v>
      </c>
      <c r="G4" s="240" t="s">
        <v>98</v>
      </c>
      <c r="H4" s="241" t="s">
        <v>19</v>
      </c>
      <c r="I4" s="242" t="s">
        <v>17</v>
      </c>
      <c r="J4" s="241" t="s">
        <v>15</v>
      </c>
      <c r="K4" s="239" t="s">
        <v>49</v>
      </c>
      <c r="L4" s="37" t="s">
        <v>99</v>
      </c>
      <c r="M4" s="38" t="s">
        <v>100</v>
      </c>
      <c r="N4" s="39" t="s">
        <v>101</v>
      </c>
      <c r="O4" s="37" t="s">
        <v>99</v>
      </c>
      <c r="P4" s="38" t="s">
        <v>100</v>
      </c>
      <c r="Q4" s="39" t="s">
        <v>101</v>
      </c>
      <c r="R4" s="37" t="s">
        <v>99</v>
      </c>
      <c r="S4" s="38" t="s">
        <v>100</v>
      </c>
      <c r="T4" s="39" t="s">
        <v>101</v>
      </c>
      <c r="U4" s="37" t="s">
        <v>99</v>
      </c>
      <c r="V4" s="38" t="s">
        <v>100</v>
      </c>
      <c r="W4" s="39" t="s">
        <v>101</v>
      </c>
      <c r="X4" s="37" t="s">
        <v>99</v>
      </c>
      <c r="Y4" s="38" t="s">
        <v>100</v>
      </c>
      <c r="Z4" s="39" t="s">
        <v>101</v>
      </c>
      <c r="AA4" s="37" t="s">
        <v>99</v>
      </c>
      <c r="AB4" s="38" t="s">
        <v>100</v>
      </c>
      <c r="AC4" s="39" t="s">
        <v>101</v>
      </c>
      <c r="AD4" s="37" t="s">
        <v>99</v>
      </c>
      <c r="AE4" s="38" t="s">
        <v>100</v>
      </c>
      <c r="AF4" s="39" t="s">
        <v>101</v>
      </c>
      <c r="AG4" s="37" t="s">
        <v>99</v>
      </c>
      <c r="AH4" s="38" t="s">
        <v>100</v>
      </c>
      <c r="AI4" s="39" t="s">
        <v>101</v>
      </c>
      <c r="AJ4" s="37" t="s">
        <v>99</v>
      </c>
      <c r="AK4" s="38" t="s">
        <v>100</v>
      </c>
      <c r="AL4" s="39" t="s">
        <v>101</v>
      </c>
      <c r="AM4" s="37" t="s">
        <v>99</v>
      </c>
      <c r="AN4" s="38" t="s">
        <v>100</v>
      </c>
      <c r="AO4" s="39" t="s">
        <v>101</v>
      </c>
      <c r="AP4" s="37" t="s">
        <v>99</v>
      </c>
      <c r="AQ4" s="38" t="s">
        <v>100</v>
      </c>
      <c r="AR4" s="39" t="s">
        <v>101</v>
      </c>
      <c r="AS4" s="37" t="s">
        <v>99</v>
      </c>
      <c r="AT4" s="38" t="s">
        <v>100</v>
      </c>
      <c r="AU4" s="39" t="s">
        <v>101</v>
      </c>
      <c r="AV4" s="37" t="s">
        <v>99</v>
      </c>
      <c r="AW4" s="38" t="s">
        <v>100</v>
      </c>
      <c r="AX4" s="39" t="s">
        <v>101</v>
      </c>
      <c r="AY4" s="37" t="s">
        <v>99</v>
      </c>
      <c r="AZ4" s="38" t="s">
        <v>100</v>
      </c>
      <c r="BA4" s="39" t="s">
        <v>101</v>
      </c>
      <c r="BB4" s="40">
        <f>SUM(BB5:BB26)</f>
        <v>0.13991295442908347</v>
      </c>
      <c r="BC4" s="41" t="s">
        <v>102</v>
      </c>
      <c r="BD4" s="41" t="s">
        <v>103</v>
      </c>
      <c r="BE4" s="41" t="s">
        <v>102</v>
      </c>
      <c r="BF4" s="41" t="s">
        <v>103</v>
      </c>
      <c r="BG4" s="42" t="s">
        <v>102</v>
      </c>
      <c r="BH4" s="42" t="s">
        <v>103</v>
      </c>
      <c r="BI4" s="42" t="s">
        <v>102</v>
      </c>
      <c r="BJ4" s="42" t="s">
        <v>103</v>
      </c>
      <c r="BK4" s="42" t="s">
        <v>102</v>
      </c>
      <c r="BL4" s="42" t="s">
        <v>103</v>
      </c>
      <c r="BM4" s="42" t="s">
        <v>102</v>
      </c>
      <c r="BN4" s="42" t="s">
        <v>103</v>
      </c>
      <c r="BO4" s="33"/>
      <c r="BP4" s="33"/>
      <c r="BQ4" s="33"/>
      <c r="BR4" s="33"/>
      <c r="BS4" s="33"/>
      <c r="BT4" s="34" t="s">
        <v>104</v>
      </c>
      <c r="BU4" s="34" t="s">
        <v>105</v>
      </c>
    </row>
    <row r="5" spans="2:73" s="169" customFormat="1" ht="313.5" customHeight="1" x14ac:dyDescent="0.25">
      <c r="B5" s="558" t="s">
        <v>307</v>
      </c>
      <c r="C5" s="605" t="s">
        <v>308</v>
      </c>
      <c r="D5" s="231" t="s">
        <v>309</v>
      </c>
      <c r="E5" s="231" t="s">
        <v>310</v>
      </c>
      <c r="F5" s="243" t="s">
        <v>285</v>
      </c>
      <c r="G5" s="231" t="s">
        <v>311</v>
      </c>
      <c r="H5" s="244" t="s">
        <v>312</v>
      </c>
      <c r="I5" s="231" t="s">
        <v>313</v>
      </c>
      <c r="J5" s="167">
        <v>45412</v>
      </c>
      <c r="K5" s="245">
        <f>PTEP!$G$11/PTEP!$D$11</f>
        <v>1.0752688172043012E-2</v>
      </c>
      <c r="L5" s="27"/>
      <c r="M5" s="27"/>
      <c r="N5" s="29"/>
      <c r="O5" s="27"/>
      <c r="P5" s="27"/>
      <c r="Q5" s="29"/>
      <c r="R5" s="27"/>
      <c r="S5" s="27"/>
      <c r="T5" s="29"/>
      <c r="U5" s="27">
        <v>1</v>
      </c>
      <c r="V5" s="27">
        <v>1</v>
      </c>
      <c r="W5" s="246">
        <f>V5/U5</f>
        <v>1</v>
      </c>
      <c r="X5" s="27"/>
      <c r="Y5" s="30"/>
      <c r="Z5" s="30"/>
      <c r="AA5" s="27"/>
      <c r="AB5" s="30"/>
      <c r="AC5" s="30"/>
      <c r="AD5" s="27"/>
      <c r="AE5" s="30"/>
      <c r="AF5" s="30"/>
      <c r="AG5" s="27"/>
      <c r="AH5" s="30"/>
      <c r="AI5" s="30"/>
      <c r="AJ5" s="27"/>
      <c r="AK5" s="30"/>
      <c r="AL5" s="30"/>
      <c r="AM5" s="27"/>
      <c r="AN5" s="30"/>
      <c r="AO5" s="30"/>
      <c r="AP5" s="27"/>
      <c r="AQ5" s="30"/>
      <c r="AR5" s="30"/>
      <c r="AS5" s="27"/>
      <c r="AT5" s="30"/>
      <c r="AU5" s="30"/>
      <c r="AV5" s="27"/>
      <c r="AW5" s="30"/>
      <c r="AX5" s="30"/>
      <c r="AY5" s="27">
        <f>L5+O5+R5+U5+X5++AA5+AD5+AG5+AJ5+AM5+AP5+AS5+AV5</f>
        <v>1</v>
      </c>
      <c r="AZ5" s="28">
        <f>M5+P5+S5+V5+Y5+AB5+AE5+AH5+AK5+AN5+AQ5+AT5+AW5</f>
        <v>1</v>
      </c>
      <c r="BA5" s="35">
        <f>AZ5/AY5</f>
        <v>1</v>
      </c>
      <c r="BB5" s="43">
        <f>IFERROR(BA5*K5,"")</f>
        <v>1.0752688172043012E-2</v>
      </c>
      <c r="BC5" s="66"/>
      <c r="BD5" s="66" t="s">
        <v>127</v>
      </c>
      <c r="BE5" s="66" t="s">
        <v>314</v>
      </c>
      <c r="BF5" s="66" t="s">
        <v>315</v>
      </c>
      <c r="BG5" s="59"/>
      <c r="BH5" s="66" t="s">
        <v>316</v>
      </c>
      <c r="BI5" s="59"/>
      <c r="BJ5" s="27" t="s">
        <v>303</v>
      </c>
      <c r="BK5" s="59"/>
      <c r="BL5" s="59"/>
      <c r="BM5" s="59"/>
      <c r="BN5" s="59"/>
      <c r="BO5" s="66" t="s">
        <v>317</v>
      </c>
      <c r="BP5" s="65" t="s">
        <v>120</v>
      </c>
      <c r="BQ5" s="66" t="s">
        <v>920</v>
      </c>
      <c r="BR5" s="65" t="s">
        <v>120</v>
      </c>
      <c r="BS5" s="65" t="s">
        <v>121</v>
      </c>
      <c r="BT5" s="70">
        <f>BA5</f>
        <v>1</v>
      </c>
      <c r="BU5" s="71">
        <f>BB5</f>
        <v>1.0752688172043012E-2</v>
      </c>
    </row>
    <row r="6" spans="2:73" s="169" customFormat="1" ht="335.25" customHeight="1" x14ac:dyDescent="0.25">
      <c r="B6" s="559"/>
      <c r="C6" s="606" t="s">
        <v>318</v>
      </c>
      <c r="D6" s="229" t="s">
        <v>319</v>
      </c>
      <c r="E6" s="247" t="s">
        <v>320</v>
      </c>
      <c r="F6" s="248" t="s">
        <v>285</v>
      </c>
      <c r="G6" s="247"/>
      <c r="H6" s="249" t="s">
        <v>312</v>
      </c>
      <c r="I6" s="250" t="s">
        <v>321</v>
      </c>
      <c r="J6" s="251" t="s">
        <v>322</v>
      </c>
      <c r="K6" s="252">
        <f>PTEP!$G$11/PTEP!$D$11</f>
        <v>1.0752688172043012E-2</v>
      </c>
      <c r="L6" s="27"/>
      <c r="M6" s="27"/>
      <c r="N6" s="29"/>
      <c r="O6" s="27">
        <v>1</v>
      </c>
      <c r="P6" s="27">
        <v>1</v>
      </c>
      <c r="Q6" s="246">
        <f>P6/O6</f>
        <v>1</v>
      </c>
      <c r="R6" s="27"/>
      <c r="S6" s="27"/>
      <c r="T6" s="29"/>
      <c r="U6" s="27"/>
      <c r="V6" s="27"/>
      <c r="W6" s="27"/>
      <c r="X6" s="27">
        <v>1</v>
      </c>
      <c r="Y6" s="27">
        <v>1</v>
      </c>
      <c r="Z6" s="246">
        <f>Y6/X6</f>
        <v>1</v>
      </c>
      <c r="AA6" s="27"/>
      <c r="AB6" s="30"/>
      <c r="AC6" s="30"/>
      <c r="AD6" s="27"/>
      <c r="AE6" s="30"/>
      <c r="AF6" s="30"/>
      <c r="AG6" s="27">
        <v>1</v>
      </c>
      <c r="AH6" s="27">
        <v>1</v>
      </c>
      <c r="AI6" s="246">
        <f>AH6/AG6</f>
        <v>1</v>
      </c>
      <c r="AJ6" s="27"/>
      <c r="AK6" s="30"/>
      <c r="AL6" s="31"/>
      <c r="AM6" s="27"/>
      <c r="AN6" s="30"/>
      <c r="AO6" s="30"/>
      <c r="AP6" s="27">
        <v>1</v>
      </c>
      <c r="AQ6" s="27"/>
      <c r="AR6" s="246">
        <f>AQ6/AP6</f>
        <v>0</v>
      </c>
      <c r="AS6" s="27"/>
      <c r="AT6" s="30"/>
      <c r="AU6" s="30"/>
      <c r="AV6" s="27"/>
      <c r="AW6" s="30"/>
      <c r="AX6" s="30"/>
      <c r="AY6" s="27">
        <f t="shared" ref="AY6:AY26" si="0">L6+O6+R6+U6+X6++AA6+AD6+AG6+AJ6+AM6+AP6+AS6+AV6</f>
        <v>4</v>
      </c>
      <c r="AZ6" s="28">
        <f t="shared" ref="AZ6:AZ26" si="1">M6+P6+S6+V6+Y6+AB6+AE6+AH6+AK6+AN6+AQ6+AT6+AW6</f>
        <v>3</v>
      </c>
      <c r="BA6" s="35">
        <f t="shared" ref="BA6:BA16" si="2">AZ6/AY6</f>
        <v>0.75</v>
      </c>
      <c r="BB6" s="43">
        <f t="shared" ref="BB6:BB26" si="3">IFERROR(BA6*K6,"")</f>
        <v>8.0645161290322578E-3</v>
      </c>
      <c r="BC6" s="66" t="s">
        <v>323</v>
      </c>
      <c r="BD6" s="66" t="s">
        <v>324</v>
      </c>
      <c r="BE6" s="66"/>
      <c r="BF6" s="66" t="s">
        <v>128</v>
      </c>
      <c r="BG6" s="59" t="s">
        <v>325</v>
      </c>
      <c r="BH6" s="59" t="s">
        <v>326</v>
      </c>
      <c r="BI6" s="59" t="s">
        <v>327</v>
      </c>
      <c r="BJ6" s="59" t="s">
        <v>328</v>
      </c>
      <c r="BK6" s="59"/>
      <c r="BL6" s="59"/>
      <c r="BM6" s="59"/>
      <c r="BN6" s="59"/>
      <c r="BO6" s="66" t="s">
        <v>329</v>
      </c>
      <c r="BP6" s="65" t="s">
        <v>120</v>
      </c>
      <c r="BQ6" s="66" t="s">
        <v>960</v>
      </c>
      <c r="BR6" s="65" t="s">
        <v>120</v>
      </c>
      <c r="BS6" s="65" t="s">
        <v>121</v>
      </c>
      <c r="BT6" s="82">
        <f t="shared" ref="BT6:BU15" si="4">BA6</f>
        <v>0.75</v>
      </c>
      <c r="BU6" s="71">
        <f t="shared" si="4"/>
        <v>8.0645161290322578E-3</v>
      </c>
    </row>
    <row r="7" spans="2:73" s="169" customFormat="1" ht="366" customHeight="1" thickBot="1" x14ac:dyDescent="0.3">
      <c r="B7" s="559"/>
      <c r="C7" s="607" t="s">
        <v>330</v>
      </c>
      <c r="D7" s="253" t="s">
        <v>331</v>
      </c>
      <c r="E7" s="254" t="s">
        <v>332</v>
      </c>
      <c r="F7" s="254" t="s">
        <v>248</v>
      </c>
      <c r="G7" s="254"/>
      <c r="H7" s="255" t="s">
        <v>312</v>
      </c>
      <c r="I7" s="256" t="s">
        <v>133</v>
      </c>
      <c r="J7" s="257" t="s">
        <v>333</v>
      </c>
      <c r="K7" s="258">
        <f>PTEP!$G$11/PTEP!$D$11</f>
        <v>1.0752688172043012E-2</v>
      </c>
      <c r="L7" s="27"/>
      <c r="M7" s="27"/>
      <c r="N7" s="29"/>
      <c r="O7" s="27"/>
      <c r="P7" s="27"/>
      <c r="Q7" s="29"/>
      <c r="R7" s="27">
        <v>3</v>
      </c>
      <c r="S7" s="27">
        <v>3</v>
      </c>
      <c r="T7" s="246">
        <f>S7/R7</f>
        <v>1</v>
      </c>
      <c r="U7" s="27"/>
      <c r="V7" s="27"/>
      <c r="W7" s="29"/>
      <c r="X7" s="27"/>
      <c r="Y7" s="30"/>
      <c r="Z7" s="30"/>
      <c r="AA7" s="27">
        <v>3</v>
      </c>
      <c r="AB7" s="27">
        <v>3</v>
      </c>
      <c r="AC7" s="246">
        <f>AB7/AA7</f>
        <v>1</v>
      </c>
      <c r="AD7" s="27"/>
      <c r="AE7" s="30"/>
      <c r="AF7" s="30"/>
      <c r="AG7" s="27"/>
      <c r="AH7" s="30"/>
      <c r="AI7" s="30"/>
      <c r="AJ7" s="27">
        <v>3</v>
      </c>
      <c r="AK7" s="27"/>
      <c r="AL7" s="246">
        <f>AK7/AJ7</f>
        <v>0</v>
      </c>
      <c r="AM7" s="27"/>
      <c r="AN7" s="30"/>
      <c r="AO7" s="30"/>
      <c r="AP7" s="27"/>
      <c r="AQ7" s="30"/>
      <c r="AR7" s="31"/>
      <c r="AS7" s="27"/>
      <c r="AT7" s="30"/>
      <c r="AU7" s="30"/>
      <c r="AV7" s="27"/>
      <c r="AW7" s="30"/>
      <c r="AX7" s="30"/>
      <c r="AY7" s="27">
        <f t="shared" si="0"/>
        <v>9</v>
      </c>
      <c r="AZ7" s="28">
        <f t="shared" si="1"/>
        <v>6</v>
      </c>
      <c r="BA7" s="35">
        <f t="shared" si="2"/>
        <v>0.66666666666666663</v>
      </c>
      <c r="BB7" s="43">
        <f t="shared" si="3"/>
        <v>7.1684587813620072E-3</v>
      </c>
      <c r="BC7" s="66"/>
      <c r="BD7" s="66" t="s">
        <v>334</v>
      </c>
      <c r="BE7" s="66" t="s">
        <v>335</v>
      </c>
      <c r="BF7" s="66" t="s">
        <v>336</v>
      </c>
      <c r="BG7" s="59" t="s">
        <v>337</v>
      </c>
      <c r="BH7" s="59" t="s">
        <v>338</v>
      </c>
      <c r="BI7" s="59"/>
      <c r="BJ7" s="59" t="s">
        <v>339</v>
      </c>
      <c r="BK7" s="59"/>
      <c r="BL7" s="59"/>
      <c r="BM7" s="59"/>
      <c r="BN7" s="59"/>
      <c r="BO7" s="66" t="s">
        <v>340</v>
      </c>
      <c r="BP7" s="65" t="s">
        <v>120</v>
      </c>
      <c r="BQ7" s="66" t="s">
        <v>996</v>
      </c>
      <c r="BR7" s="65" t="s">
        <v>120</v>
      </c>
      <c r="BS7" s="65" t="s">
        <v>121</v>
      </c>
      <c r="BT7" s="82">
        <f>BA7</f>
        <v>0.66666666666666663</v>
      </c>
      <c r="BU7" s="71">
        <f t="shared" si="4"/>
        <v>7.1684587813620072E-3</v>
      </c>
    </row>
    <row r="8" spans="2:73" s="169" customFormat="1" ht="65.099999999999994" customHeight="1" x14ac:dyDescent="0.25">
      <c r="B8" s="558" t="s">
        <v>341</v>
      </c>
      <c r="C8" s="606" t="s">
        <v>342</v>
      </c>
      <c r="D8" s="249" t="s">
        <v>343</v>
      </c>
      <c r="E8" s="247" t="s">
        <v>344</v>
      </c>
      <c r="F8" s="247" t="s">
        <v>285</v>
      </c>
      <c r="G8" s="247"/>
      <c r="H8" s="249" t="s">
        <v>312</v>
      </c>
      <c r="I8" s="247" t="s">
        <v>345</v>
      </c>
      <c r="J8" s="183">
        <v>45641</v>
      </c>
      <c r="K8" s="259">
        <f>PTEP!$G$11/PTEP!$D$11</f>
        <v>1.0752688172043012E-2</v>
      </c>
      <c r="L8" s="27"/>
      <c r="M8" s="27"/>
      <c r="N8" s="29"/>
      <c r="O8" s="27"/>
      <c r="P8" s="27"/>
      <c r="Q8" s="29"/>
      <c r="R8" s="27"/>
      <c r="S8" s="27"/>
      <c r="T8" s="29"/>
      <c r="U8" s="27"/>
      <c r="V8" s="27"/>
      <c r="W8" s="27"/>
      <c r="X8" s="27"/>
      <c r="Y8" s="30"/>
      <c r="Z8" s="30"/>
      <c r="AA8" s="27"/>
      <c r="AB8" s="30"/>
      <c r="AC8" s="30"/>
      <c r="AD8" s="27"/>
      <c r="AE8" s="30"/>
      <c r="AF8" s="30"/>
      <c r="AG8" s="27"/>
      <c r="AH8" s="30"/>
      <c r="AI8" s="30"/>
      <c r="AJ8" s="27"/>
      <c r="AK8" s="30"/>
      <c r="AL8" s="30"/>
      <c r="AM8" s="27"/>
      <c r="AN8" s="30"/>
      <c r="AO8" s="30"/>
      <c r="AP8" s="27"/>
      <c r="AQ8" s="30"/>
      <c r="AR8" s="30"/>
      <c r="AS8" s="27">
        <v>1</v>
      </c>
      <c r="AT8" s="27"/>
      <c r="AU8" s="260">
        <f>AT8/AS8</f>
        <v>0</v>
      </c>
      <c r="AV8" s="27"/>
      <c r="AW8" s="30"/>
      <c r="AX8" s="30"/>
      <c r="AY8" s="27">
        <f t="shared" si="0"/>
        <v>1</v>
      </c>
      <c r="AZ8" s="28">
        <f t="shared" si="1"/>
        <v>0</v>
      </c>
      <c r="BA8" s="35">
        <f t="shared" si="2"/>
        <v>0</v>
      </c>
      <c r="BB8" s="43">
        <f t="shared" si="3"/>
        <v>0</v>
      </c>
      <c r="BC8" s="69"/>
      <c r="BD8" s="69" t="s">
        <v>127</v>
      </c>
      <c r="BE8" s="69"/>
      <c r="BF8" s="69" t="s">
        <v>128</v>
      </c>
      <c r="BG8" s="58"/>
      <c r="BH8" s="69" t="s">
        <v>128</v>
      </c>
      <c r="BI8" s="59"/>
      <c r="BJ8" s="59" t="s">
        <v>346</v>
      </c>
      <c r="BK8" s="58"/>
      <c r="BL8" s="58"/>
      <c r="BM8" s="58"/>
      <c r="BN8" s="58"/>
      <c r="BO8" s="66" t="s">
        <v>219</v>
      </c>
      <c r="BP8" s="54" t="s">
        <v>121</v>
      </c>
      <c r="BQ8" s="66" t="s">
        <v>973</v>
      </c>
      <c r="BR8" s="54" t="s">
        <v>121</v>
      </c>
      <c r="BS8" s="54" t="s">
        <v>121</v>
      </c>
      <c r="BT8" s="79">
        <f t="shared" si="4"/>
        <v>0</v>
      </c>
      <c r="BU8" s="71">
        <f t="shared" si="4"/>
        <v>0</v>
      </c>
    </row>
    <row r="9" spans="2:73" s="169" customFormat="1" ht="250.5" customHeight="1" x14ac:dyDescent="0.25">
      <c r="B9" s="559"/>
      <c r="C9" s="606" t="s">
        <v>347</v>
      </c>
      <c r="D9" s="249" t="s">
        <v>348</v>
      </c>
      <c r="E9" s="249" t="s">
        <v>349</v>
      </c>
      <c r="F9" s="249" t="s">
        <v>350</v>
      </c>
      <c r="G9" s="247"/>
      <c r="H9" s="249" t="s">
        <v>312</v>
      </c>
      <c r="I9" s="247" t="s">
        <v>351</v>
      </c>
      <c r="J9" s="251" t="s">
        <v>352</v>
      </c>
      <c r="K9" s="252">
        <f>PTEP!$G$11/PTEP!$D$11</f>
        <v>1.0752688172043012E-2</v>
      </c>
      <c r="L9" s="27"/>
      <c r="M9" s="27"/>
      <c r="N9" s="29"/>
      <c r="O9" s="27"/>
      <c r="P9" s="27"/>
      <c r="Q9" s="29"/>
      <c r="R9" s="27"/>
      <c r="S9" s="27"/>
      <c r="T9" s="29"/>
      <c r="U9" s="27">
        <v>1</v>
      </c>
      <c r="V9" s="27">
        <v>1</v>
      </c>
      <c r="W9" s="246">
        <f>V9/U9</f>
        <v>1</v>
      </c>
      <c r="X9" s="27"/>
      <c r="Y9" s="30"/>
      <c r="Z9" s="30"/>
      <c r="AA9" s="27"/>
      <c r="AB9" s="30"/>
      <c r="AC9" s="30"/>
      <c r="AD9" s="27">
        <v>1</v>
      </c>
      <c r="AE9" s="27">
        <v>1</v>
      </c>
      <c r="AF9" s="246">
        <f>AE9/AD9</f>
        <v>1</v>
      </c>
      <c r="AG9" s="27"/>
      <c r="AH9" s="30"/>
      <c r="AI9" s="30"/>
      <c r="AJ9" s="27">
        <v>1</v>
      </c>
      <c r="AK9" s="27"/>
      <c r="AL9" s="246">
        <f>AK9/AJ9</f>
        <v>0</v>
      </c>
      <c r="AM9" s="27"/>
      <c r="AN9" s="30"/>
      <c r="AO9" s="30"/>
      <c r="AP9" s="27"/>
      <c r="AQ9" s="30"/>
      <c r="AR9" s="30"/>
      <c r="AS9" s="27"/>
      <c r="AT9" s="30"/>
      <c r="AU9" s="30"/>
      <c r="AV9" s="27"/>
      <c r="AW9" s="30"/>
      <c r="AX9" s="30"/>
      <c r="AY9" s="27">
        <f t="shared" si="0"/>
        <v>3</v>
      </c>
      <c r="AZ9" s="28">
        <f t="shared" si="1"/>
        <v>2</v>
      </c>
      <c r="BA9" s="35">
        <f t="shared" si="2"/>
        <v>0.66666666666666663</v>
      </c>
      <c r="BB9" s="43">
        <f t="shared" si="3"/>
        <v>7.1684587813620072E-3</v>
      </c>
      <c r="BC9" s="66"/>
      <c r="BD9" s="66" t="s">
        <v>127</v>
      </c>
      <c r="BE9" s="66" t="s">
        <v>353</v>
      </c>
      <c r="BF9" s="66" t="s">
        <v>354</v>
      </c>
      <c r="BG9" s="59"/>
      <c r="BH9" s="59" t="s">
        <v>355</v>
      </c>
      <c r="BI9" s="59" t="s">
        <v>356</v>
      </c>
      <c r="BJ9" s="59" t="s">
        <v>357</v>
      </c>
      <c r="BK9" s="59"/>
      <c r="BL9" s="59"/>
      <c r="BM9" s="59"/>
      <c r="BN9" s="59"/>
      <c r="BO9" s="66" t="s">
        <v>358</v>
      </c>
      <c r="BP9" s="65" t="s">
        <v>120</v>
      </c>
      <c r="BQ9" s="66" t="s">
        <v>924</v>
      </c>
      <c r="BR9" s="65" t="s">
        <v>120</v>
      </c>
      <c r="BS9" s="65" t="s">
        <v>121</v>
      </c>
      <c r="BT9" s="79">
        <f>(BA9/3)*2</f>
        <v>0.44444444444444442</v>
      </c>
      <c r="BU9" s="71">
        <v>7.1684587813620072E-3</v>
      </c>
    </row>
    <row r="10" spans="2:73" s="169" customFormat="1" ht="157.5" customHeight="1" x14ac:dyDescent="0.25">
      <c r="B10" s="559"/>
      <c r="C10" s="606" t="s">
        <v>359</v>
      </c>
      <c r="D10" s="247" t="s">
        <v>360</v>
      </c>
      <c r="E10" s="247" t="s">
        <v>361</v>
      </c>
      <c r="F10" s="247" t="s">
        <v>362</v>
      </c>
      <c r="G10" s="247"/>
      <c r="H10" s="247" t="s">
        <v>312</v>
      </c>
      <c r="I10" s="247" t="s">
        <v>351</v>
      </c>
      <c r="J10" s="251" t="s">
        <v>363</v>
      </c>
      <c r="K10" s="252">
        <f>PTEP!$G$11/PTEP!$D$11</f>
        <v>1.0752688172043012E-2</v>
      </c>
      <c r="L10" s="27"/>
      <c r="M10" s="27"/>
      <c r="N10" s="29"/>
      <c r="O10" s="27"/>
      <c r="P10" s="27"/>
      <c r="Q10" s="27"/>
      <c r="R10" s="27"/>
      <c r="S10" s="27"/>
      <c r="T10" s="27"/>
      <c r="U10" s="27">
        <v>1</v>
      </c>
      <c r="V10" s="27">
        <v>1</v>
      </c>
      <c r="W10" s="246">
        <f>V10/U10</f>
        <v>1</v>
      </c>
      <c r="X10" s="27"/>
      <c r="Y10" s="30"/>
      <c r="Z10" s="30"/>
      <c r="AA10" s="27"/>
      <c r="AB10" s="30"/>
      <c r="AC10" s="27"/>
      <c r="AD10" s="27"/>
      <c r="AE10" s="30"/>
      <c r="AF10" s="30"/>
      <c r="AG10" s="27"/>
      <c r="AH10" s="30"/>
      <c r="AI10" s="30"/>
      <c r="AJ10" s="27"/>
      <c r="AK10" s="30"/>
      <c r="AL10" s="30"/>
      <c r="AM10" s="27">
        <v>1</v>
      </c>
      <c r="AN10" s="27"/>
      <c r="AO10" s="246">
        <f>AN10/AM10</f>
        <v>0</v>
      </c>
      <c r="AP10" s="27">
        <v>1</v>
      </c>
      <c r="AQ10" s="27"/>
      <c r="AR10" s="246">
        <f>AQ10/AP10</f>
        <v>0</v>
      </c>
      <c r="AS10" s="27"/>
      <c r="AT10" s="30"/>
      <c r="AU10" s="30"/>
      <c r="AV10" s="27"/>
      <c r="AW10" s="30"/>
      <c r="AX10" s="30"/>
      <c r="AY10" s="27">
        <f t="shared" si="0"/>
        <v>3</v>
      </c>
      <c r="AZ10" s="28">
        <f t="shared" si="1"/>
        <v>1</v>
      </c>
      <c r="BA10" s="35">
        <f t="shared" si="2"/>
        <v>0.33333333333333331</v>
      </c>
      <c r="BB10" s="43">
        <f t="shared" si="3"/>
        <v>3.5842293906810036E-3</v>
      </c>
      <c r="BC10" s="66"/>
      <c r="BD10" s="66" t="s">
        <v>127</v>
      </c>
      <c r="BE10" s="66" t="s">
        <v>364</v>
      </c>
      <c r="BF10" s="66" t="s">
        <v>365</v>
      </c>
      <c r="BG10" s="59"/>
      <c r="BH10" s="59" t="s">
        <v>355</v>
      </c>
      <c r="BI10" s="59"/>
      <c r="BJ10" s="59" t="s">
        <v>366</v>
      </c>
      <c r="BK10" s="59"/>
      <c r="BL10" s="59"/>
      <c r="BM10" s="65"/>
      <c r="BN10" s="59"/>
      <c r="BO10" s="66" t="s">
        <v>367</v>
      </c>
      <c r="BP10" s="65" t="s">
        <v>120</v>
      </c>
      <c r="BQ10" s="66" t="s">
        <v>925</v>
      </c>
      <c r="BR10" s="54" t="s">
        <v>121</v>
      </c>
      <c r="BS10" s="65" t="s">
        <v>121</v>
      </c>
      <c r="BT10" s="82">
        <f t="shared" si="4"/>
        <v>0.33333333333333331</v>
      </c>
      <c r="BU10" s="71">
        <f t="shared" si="4"/>
        <v>3.5842293906810036E-3</v>
      </c>
    </row>
    <row r="11" spans="2:73" s="169" customFormat="1" ht="267.75" customHeight="1" x14ac:dyDescent="0.25">
      <c r="B11" s="559"/>
      <c r="C11" s="606" t="s">
        <v>368</v>
      </c>
      <c r="D11" s="261" t="s">
        <v>369</v>
      </c>
      <c r="E11" s="261" t="s">
        <v>921</v>
      </c>
      <c r="F11" s="141" t="s">
        <v>370</v>
      </c>
      <c r="G11" s="141" t="s">
        <v>149</v>
      </c>
      <c r="H11" s="141" t="s">
        <v>312</v>
      </c>
      <c r="I11" s="141" t="s">
        <v>371</v>
      </c>
      <c r="J11" s="262">
        <v>45626</v>
      </c>
      <c r="K11" s="259">
        <f>PTEP!$G$11/PTEP!$D$11</f>
        <v>1.0752688172043012E-2</v>
      </c>
      <c r="L11" s="27"/>
      <c r="M11" s="27"/>
      <c r="N11" s="29"/>
      <c r="O11" s="27"/>
      <c r="P11" s="27"/>
      <c r="Q11" s="29"/>
      <c r="R11" s="27"/>
      <c r="S11" s="27"/>
      <c r="T11" s="29"/>
      <c r="U11" s="27"/>
      <c r="V11" s="27"/>
      <c r="W11" s="27"/>
      <c r="X11" s="27"/>
      <c r="Y11" s="30"/>
      <c r="Z11" s="30"/>
      <c r="AA11" s="27"/>
      <c r="AB11" s="30"/>
      <c r="AC11" s="72"/>
      <c r="AD11" s="27"/>
      <c r="AE11" s="27"/>
      <c r="AF11" s="246"/>
      <c r="AG11" s="27"/>
      <c r="AH11" s="30"/>
      <c r="AI11" s="30"/>
      <c r="AJ11" s="27"/>
      <c r="AK11" s="30"/>
      <c r="AL11" s="30"/>
      <c r="AM11" s="27"/>
      <c r="AN11" s="30"/>
      <c r="AO11" s="30"/>
      <c r="AP11" s="27">
        <v>1</v>
      </c>
      <c r="AQ11" s="27">
        <v>1</v>
      </c>
      <c r="AR11" s="260"/>
      <c r="AS11" s="27"/>
      <c r="AT11" s="27"/>
      <c r="AU11" s="260"/>
      <c r="AV11" s="27"/>
      <c r="AW11" s="30"/>
      <c r="AX11" s="30"/>
      <c r="AY11" s="27">
        <f t="shared" si="0"/>
        <v>1</v>
      </c>
      <c r="AZ11" s="28">
        <f t="shared" si="1"/>
        <v>1</v>
      </c>
      <c r="BA11" s="35">
        <f t="shared" si="2"/>
        <v>1</v>
      </c>
      <c r="BB11" s="43">
        <f t="shared" si="3"/>
        <v>1.0752688172043012E-2</v>
      </c>
      <c r="BC11" s="69" t="s">
        <v>372</v>
      </c>
      <c r="BD11" s="69" t="s">
        <v>127</v>
      </c>
      <c r="BE11" s="69" t="s">
        <v>373</v>
      </c>
      <c r="BF11" s="69" t="s">
        <v>128</v>
      </c>
      <c r="BG11" s="58" t="s">
        <v>374</v>
      </c>
      <c r="BH11" s="69" t="s">
        <v>375</v>
      </c>
      <c r="BI11" s="59" t="s">
        <v>376</v>
      </c>
      <c r="BJ11" s="59" t="s">
        <v>377</v>
      </c>
      <c r="BK11" s="58"/>
      <c r="BL11" s="58"/>
      <c r="BM11" s="58"/>
      <c r="BN11" s="58"/>
      <c r="BO11" s="66" t="s">
        <v>378</v>
      </c>
      <c r="BP11" s="54" t="s">
        <v>121</v>
      </c>
      <c r="BQ11" s="66" t="s">
        <v>999</v>
      </c>
      <c r="BR11" s="54" t="s">
        <v>120</v>
      </c>
      <c r="BS11" s="54" t="s">
        <v>121</v>
      </c>
      <c r="BT11" s="70">
        <f t="shared" si="4"/>
        <v>1</v>
      </c>
      <c r="BU11" s="71">
        <f t="shared" si="4"/>
        <v>1.0752688172043012E-2</v>
      </c>
    </row>
    <row r="12" spans="2:73" s="169" customFormat="1" ht="216" customHeight="1" x14ac:dyDescent="0.25">
      <c r="B12" s="559"/>
      <c r="C12" s="606" t="s">
        <v>379</v>
      </c>
      <c r="D12" s="247" t="s">
        <v>380</v>
      </c>
      <c r="E12" s="248" t="s">
        <v>381</v>
      </c>
      <c r="F12" s="263" t="s">
        <v>285</v>
      </c>
      <c r="G12" s="247" t="s">
        <v>382</v>
      </c>
      <c r="H12" s="247" t="s">
        <v>312</v>
      </c>
      <c r="I12" s="137" t="s">
        <v>926</v>
      </c>
      <c r="J12" s="262">
        <v>45504</v>
      </c>
      <c r="K12" s="259">
        <f>PTEP!$G$11/PTEP!$D$11</f>
        <v>1.0752688172043012E-2</v>
      </c>
      <c r="L12" s="27"/>
      <c r="M12" s="27"/>
      <c r="N12" s="29"/>
      <c r="O12" s="27"/>
      <c r="P12" s="27"/>
      <c r="Q12" s="29"/>
      <c r="R12" s="27"/>
      <c r="S12" s="27"/>
      <c r="T12" s="27"/>
      <c r="U12" s="27"/>
      <c r="V12" s="27"/>
      <c r="W12" s="27"/>
      <c r="X12" s="27">
        <v>1</v>
      </c>
      <c r="Y12" s="27">
        <v>1</v>
      </c>
      <c r="Z12" s="246">
        <f>Y12/X12</f>
        <v>1</v>
      </c>
      <c r="AA12" s="27"/>
      <c r="AB12" s="30"/>
      <c r="AC12" s="72"/>
      <c r="AD12" s="27"/>
      <c r="AE12" s="30"/>
      <c r="AF12" s="30"/>
      <c r="AG12" s="27"/>
      <c r="AH12" s="27"/>
      <c r="AI12" s="260"/>
      <c r="AJ12" s="27"/>
      <c r="AK12" s="30"/>
      <c r="AL12" s="30"/>
      <c r="AM12" s="27"/>
      <c r="AN12" s="30"/>
      <c r="AO12" s="30"/>
      <c r="AP12" s="27"/>
      <c r="AQ12" s="30"/>
      <c r="AR12" s="30"/>
      <c r="AS12" s="27"/>
      <c r="AT12" s="30"/>
      <c r="AU12" s="30"/>
      <c r="AV12" s="27"/>
      <c r="AW12" s="30"/>
      <c r="AX12" s="30"/>
      <c r="AY12" s="27">
        <f t="shared" si="0"/>
        <v>1</v>
      </c>
      <c r="AZ12" s="28">
        <f t="shared" si="1"/>
        <v>1</v>
      </c>
      <c r="BA12" s="35">
        <f t="shared" si="2"/>
        <v>1</v>
      </c>
      <c r="BB12" s="43">
        <f t="shared" si="3"/>
        <v>1.0752688172043012E-2</v>
      </c>
      <c r="BC12" s="69"/>
      <c r="BD12" s="69" t="s">
        <v>127</v>
      </c>
      <c r="BE12" s="69"/>
      <c r="BF12" s="69" t="s">
        <v>128</v>
      </c>
      <c r="BG12" s="58"/>
      <c r="BH12" s="69" t="s">
        <v>128</v>
      </c>
      <c r="BI12" s="59" t="s">
        <v>383</v>
      </c>
      <c r="BJ12" s="59" t="s">
        <v>384</v>
      </c>
      <c r="BK12" s="58"/>
      <c r="BL12" s="58"/>
      <c r="BM12" s="58"/>
      <c r="BN12" s="58"/>
      <c r="BO12" s="66" t="s">
        <v>385</v>
      </c>
      <c r="BP12" s="54" t="s">
        <v>121</v>
      </c>
      <c r="BQ12" s="66" t="s">
        <v>1000</v>
      </c>
      <c r="BR12" s="54" t="s">
        <v>120</v>
      </c>
      <c r="BS12" s="54" t="s">
        <v>121</v>
      </c>
      <c r="BT12" s="70">
        <f t="shared" si="4"/>
        <v>1</v>
      </c>
      <c r="BU12" s="71">
        <f t="shared" si="4"/>
        <v>1.0752688172043012E-2</v>
      </c>
    </row>
    <row r="13" spans="2:73" s="169" customFormat="1" ht="70.5" customHeight="1" thickBot="1" x14ac:dyDescent="0.3">
      <c r="B13" s="559"/>
      <c r="C13" s="608" t="s">
        <v>386</v>
      </c>
      <c r="D13" s="264" t="s">
        <v>387</v>
      </c>
      <c r="E13" s="264" t="s">
        <v>388</v>
      </c>
      <c r="F13" s="265" t="s">
        <v>125</v>
      </c>
      <c r="G13" s="265" t="s">
        <v>389</v>
      </c>
      <c r="H13" s="265" t="s">
        <v>312</v>
      </c>
      <c r="I13" s="265" t="s">
        <v>390</v>
      </c>
      <c r="J13" s="266">
        <v>45626</v>
      </c>
      <c r="K13" s="267">
        <f>PTEP!$G$11/PTEP!$D$11</f>
        <v>1.0752688172043012E-2</v>
      </c>
      <c r="L13" s="27"/>
      <c r="M13" s="27"/>
      <c r="N13" s="29"/>
      <c r="O13" s="27"/>
      <c r="P13" s="27"/>
      <c r="Q13" s="29"/>
      <c r="R13" s="27"/>
      <c r="S13" s="27"/>
      <c r="T13" s="27"/>
      <c r="U13" s="27"/>
      <c r="V13" s="27"/>
      <c r="W13" s="27"/>
      <c r="X13" s="27"/>
      <c r="Y13" s="27"/>
      <c r="Z13" s="260"/>
      <c r="AA13" s="27"/>
      <c r="AB13" s="30"/>
      <c r="AC13" s="72"/>
      <c r="AD13" s="27"/>
      <c r="AE13" s="30"/>
      <c r="AF13" s="30"/>
      <c r="AG13" s="27"/>
      <c r="AH13" s="27"/>
      <c r="AI13" s="260"/>
      <c r="AJ13" s="27"/>
      <c r="AK13" s="30"/>
      <c r="AL13" s="30"/>
      <c r="AM13" s="27"/>
      <c r="AN13" s="30"/>
      <c r="AO13" s="30"/>
      <c r="AP13" s="27">
        <v>1</v>
      </c>
      <c r="AQ13" s="27"/>
      <c r="AR13" s="260">
        <f>AQ13/AP13</f>
        <v>0</v>
      </c>
      <c r="AS13" s="27"/>
      <c r="AT13" s="30"/>
      <c r="AU13" s="30"/>
      <c r="AV13" s="27"/>
      <c r="AW13" s="30"/>
      <c r="AX13" s="30"/>
      <c r="AY13" s="27">
        <f t="shared" si="0"/>
        <v>1</v>
      </c>
      <c r="AZ13" s="28">
        <f t="shared" si="1"/>
        <v>0</v>
      </c>
      <c r="BA13" s="35">
        <f t="shared" si="2"/>
        <v>0</v>
      </c>
      <c r="BB13" s="43"/>
      <c r="BC13" s="69"/>
      <c r="BD13" s="69"/>
      <c r="BE13" s="104"/>
      <c r="BF13" s="69"/>
      <c r="BG13" s="58"/>
      <c r="BH13" s="69" t="s">
        <v>128</v>
      </c>
      <c r="BI13" s="59"/>
      <c r="BJ13" s="69" t="s">
        <v>128</v>
      </c>
      <c r="BK13" s="58"/>
      <c r="BL13" s="58"/>
      <c r="BM13" s="58"/>
      <c r="BN13" s="58"/>
      <c r="BO13" s="54" t="s">
        <v>121</v>
      </c>
      <c r="BP13" s="54" t="s">
        <v>121</v>
      </c>
      <c r="BQ13" s="66" t="s">
        <v>956</v>
      </c>
      <c r="BR13" s="54" t="s">
        <v>121</v>
      </c>
      <c r="BS13" s="54"/>
      <c r="BT13" s="82">
        <f t="shared" si="4"/>
        <v>0</v>
      </c>
      <c r="BU13" s="71">
        <f t="shared" si="4"/>
        <v>0</v>
      </c>
    </row>
    <row r="14" spans="2:73" s="169" customFormat="1" ht="183" customHeight="1" x14ac:dyDescent="0.25">
      <c r="B14" s="558" t="s">
        <v>391</v>
      </c>
      <c r="C14" s="609" t="s">
        <v>392</v>
      </c>
      <c r="D14" s="231" t="s">
        <v>393</v>
      </c>
      <c r="E14" s="231" t="s">
        <v>394</v>
      </c>
      <c r="F14" s="231" t="s">
        <v>285</v>
      </c>
      <c r="G14" s="231" t="s">
        <v>311</v>
      </c>
      <c r="H14" s="231" t="s">
        <v>312</v>
      </c>
      <c r="I14" s="268" t="s">
        <v>395</v>
      </c>
      <c r="J14" s="167" t="s">
        <v>396</v>
      </c>
      <c r="K14" s="269">
        <f>PTEP!$G$11/PTEP!$D$11</f>
        <v>1.0752688172043012E-2</v>
      </c>
      <c r="L14" s="27"/>
      <c r="M14" s="27"/>
      <c r="N14" s="29"/>
      <c r="O14" s="27"/>
      <c r="P14" s="27"/>
      <c r="Q14" s="29"/>
      <c r="R14" s="27"/>
      <c r="S14" s="27"/>
      <c r="T14" s="27"/>
      <c r="U14" s="27"/>
      <c r="V14" s="27"/>
      <c r="W14" s="27"/>
      <c r="X14" s="27">
        <v>1</v>
      </c>
      <c r="Y14" s="27">
        <v>1</v>
      </c>
      <c r="Z14" s="260">
        <f>Y14/X14</f>
        <v>1</v>
      </c>
      <c r="AA14" s="27"/>
      <c r="AB14" s="30"/>
      <c r="AC14" s="30"/>
      <c r="AD14" s="27"/>
      <c r="AE14" s="30"/>
      <c r="AF14" s="72"/>
      <c r="AG14" s="27">
        <v>1</v>
      </c>
      <c r="AH14" s="27">
        <v>1</v>
      </c>
      <c r="AI14" s="260">
        <f>AH14/AG14</f>
        <v>1</v>
      </c>
      <c r="AJ14" s="27"/>
      <c r="AK14" s="30"/>
      <c r="AL14" s="30"/>
      <c r="AM14" s="27"/>
      <c r="AN14" s="30"/>
      <c r="AO14" s="30"/>
      <c r="AP14" s="27"/>
      <c r="AQ14" s="30"/>
      <c r="AR14" s="30"/>
      <c r="AS14" s="27">
        <v>1</v>
      </c>
      <c r="AT14" s="27"/>
      <c r="AU14" s="260">
        <f>AT14/AS14</f>
        <v>0</v>
      </c>
      <c r="AV14" s="27"/>
      <c r="AW14" s="30"/>
      <c r="AX14" s="30"/>
      <c r="AY14" s="27">
        <f t="shared" si="0"/>
        <v>3</v>
      </c>
      <c r="AZ14" s="28">
        <f t="shared" si="1"/>
        <v>2</v>
      </c>
      <c r="BA14" s="35">
        <f t="shared" si="2"/>
        <v>0.66666666666666663</v>
      </c>
      <c r="BB14" s="43">
        <f t="shared" si="3"/>
        <v>7.1684587813620072E-3</v>
      </c>
      <c r="BC14" s="69"/>
      <c r="BD14" s="69" t="s">
        <v>127</v>
      </c>
      <c r="BE14" s="94"/>
      <c r="BF14" s="69" t="s">
        <v>128</v>
      </c>
      <c r="BG14" s="69" t="s">
        <v>397</v>
      </c>
      <c r="BH14" s="59" t="s">
        <v>398</v>
      </c>
      <c r="BI14" s="69" t="s">
        <v>399</v>
      </c>
      <c r="BJ14" s="59" t="s">
        <v>400</v>
      </c>
      <c r="BK14" s="58"/>
      <c r="BL14" s="58"/>
      <c r="BM14" s="65"/>
      <c r="BN14" s="58"/>
      <c r="BO14" s="66" t="s">
        <v>401</v>
      </c>
      <c r="BP14" s="54" t="s">
        <v>121</v>
      </c>
      <c r="BQ14" s="66" t="s">
        <v>927</v>
      </c>
      <c r="BR14" s="54" t="s">
        <v>120</v>
      </c>
      <c r="BS14" s="54" t="s">
        <v>121</v>
      </c>
      <c r="BT14" s="82">
        <f t="shared" si="4"/>
        <v>0.66666666666666663</v>
      </c>
      <c r="BU14" s="71">
        <f t="shared" si="4"/>
        <v>7.1684587813620072E-3</v>
      </c>
    </row>
    <row r="15" spans="2:73" s="169" customFormat="1" ht="51" x14ac:dyDescent="0.25">
      <c r="B15" s="559"/>
      <c r="C15" s="610" t="s">
        <v>402</v>
      </c>
      <c r="D15" s="247" t="s">
        <v>403</v>
      </c>
      <c r="E15" s="248" t="s">
        <v>404</v>
      </c>
      <c r="F15" s="248" t="s">
        <v>285</v>
      </c>
      <c r="G15" s="248" t="s">
        <v>311</v>
      </c>
      <c r="H15" s="247" t="s">
        <v>312</v>
      </c>
      <c r="I15" s="248" t="s">
        <v>405</v>
      </c>
      <c r="J15" s="183">
        <v>45657</v>
      </c>
      <c r="K15" s="259">
        <f>PTEP!$G$11/PTEP!$D$11</f>
        <v>1.0752688172043012E-2</v>
      </c>
      <c r="L15" s="27"/>
      <c r="M15" s="27"/>
      <c r="N15" s="29"/>
      <c r="O15" s="27"/>
      <c r="P15" s="27"/>
      <c r="Q15" s="29"/>
      <c r="R15" s="27"/>
      <c r="S15" s="27"/>
      <c r="T15" s="29"/>
      <c r="U15" s="27"/>
      <c r="V15" s="27"/>
      <c r="W15" s="29"/>
      <c r="X15" s="27"/>
      <c r="Y15" s="30"/>
      <c r="Z15" s="72"/>
      <c r="AA15" s="27"/>
      <c r="AB15" s="30"/>
      <c r="AC15" s="72"/>
      <c r="AD15" s="27"/>
      <c r="AE15" s="30"/>
      <c r="AF15" s="72"/>
      <c r="AG15" s="27"/>
      <c r="AH15" s="30"/>
      <c r="AI15" s="72"/>
      <c r="AJ15" s="27"/>
      <c r="AK15" s="30"/>
      <c r="AL15" s="30"/>
      <c r="AM15" s="27"/>
      <c r="AN15" s="30"/>
      <c r="AO15" s="30"/>
      <c r="AP15" s="27"/>
      <c r="AQ15" s="30"/>
      <c r="AR15" s="30"/>
      <c r="AS15" s="27">
        <v>1</v>
      </c>
      <c r="AT15" s="27"/>
      <c r="AU15" s="260">
        <f>AT15/AS15</f>
        <v>0</v>
      </c>
      <c r="AV15" s="27"/>
      <c r="AW15" s="30"/>
      <c r="AX15" s="30"/>
      <c r="AY15" s="27">
        <f t="shared" si="0"/>
        <v>1</v>
      </c>
      <c r="AZ15" s="28">
        <f t="shared" si="1"/>
        <v>0</v>
      </c>
      <c r="BA15" s="35">
        <f t="shared" si="2"/>
        <v>0</v>
      </c>
      <c r="BB15" s="43">
        <f t="shared" si="3"/>
        <v>0</v>
      </c>
      <c r="BC15" s="69"/>
      <c r="BD15" s="69" t="s">
        <v>127</v>
      </c>
      <c r="BE15" s="69"/>
      <c r="BF15" s="69" t="s">
        <v>128</v>
      </c>
      <c r="BG15" s="58"/>
      <c r="BH15" s="69" t="s">
        <v>128</v>
      </c>
      <c r="BI15" s="59"/>
      <c r="BJ15" s="69" t="s">
        <v>128</v>
      </c>
      <c r="BK15" s="58"/>
      <c r="BL15" s="58"/>
      <c r="BM15" s="58"/>
      <c r="BN15" s="58"/>
      <c r="BO15" s="66" t="s">
        <v>219</v>
      </c>
      <c r="BP15" s="54" t="s">
        <v>121</v>
      </c>
      <c r="BQ15" s="66" t="s">
        <v>909</v>
      </c>
      <c r="BR15" s="54" t="s">
        <v>121</v>
      </c>
      <c r="BS15" s="54" t="s">
        <v>121</v>
      </c>
      <c r="BT15" s="79">
        <f t="shared" si="4"/>
        <v>0</v>
      </c>
      <c r="BU15" s="71">
        <f t="shared" si="4"/>
        <v>0</v>
      </c>
    </row>
    <row r="16" spans="2:73" s="169" customFormat="1" ht="174.75" customHeight="1" thickBot="1" x14ac:dyDescent="0.3">
      <c r="B16" s="560"/>
      <c r="C16" s="611" t="s">
        <v>406</v>
      </c>
      <c r="D16" s="254" t="s">
        <v>407</v>
      </c>
      <c r="E16" s="270" t="s">
        <v>408</v>
      </c>
      <c r="F16" s="270" t="s">
        <v>285</v>
      </c>
      <c r="G16" s="270" t="s">
        <v>382</v>
      </c>
      <c r="H16" s="254" t="s">
        <v>312</v>
      </c>
      <c r="I16" s="270" t="s">
        <v>409</v>
      </c>
      <c r="J16" s="271">
        <v>45412</v>
      </c>
      <c r="K16" s="258">
        <f>PTEP!$G$11/PTEP!$D$11</f>
        <v>1.0752688172043012E-2</v>
      </c>
      <c r="L16" s="27"/>
      <c r="M16" s="27"/>
      <c r="N16" s="29"/>
      <c r="O16" s="27"/>
      <c r="P16" s="27"/>
      <c r="Q16" s="29"/>
      <c r="R16" s="27"/>
      <c r="S16" s="27"/>
      <c r="T16" s="29"/>
      <c r="U16" s="27">
        <v>1</v>
      </c>
      <c r="V16" s="27">
        <v>1</v>
      </c>
      <c r="W16" s="246">
        <f>V16/U16</f>
        <v>1</v>
      </c>
      <c r="X16" s="27"/>
      <c r="Y16" s="30"/>
      <c r="Z16" s="72"/>
      <c r="AA16" s="27"/>
      <c r="AB16" s="30"/>
      <c r="AC16" s="72"/>
      <c r="AD16" s="27"/>
      <c r="AE16" s="27"/>
      <c r="AF16" s="246"/>
      <c r="AG16" s="27"/>
      <c r="AH16" s="30"/>
      <c r="AI16" s="72"/>
      <c r="AJ16" s="27"/>
      <c r="AK16" s="27"/>
      <c r="AL16" s="246"/>
      <c r="AM16" s="27"/>
      <c r="AN16" s="27"/>
      <c r="AO16" s="246"/>
      <c r="AP16" s="27"/>
      <c r="AQ16" s="27"/>
      <c r="AR16" s="246"/>
      <c r="AS16" s="27"/>
      <c r="AT16" s="27"/>
      <c r="AU16" s="246"/>
      <c r="AV16" s="27"/>
      <c r="AW16" s="30"/>
      <c r="AX16" s="30"/>
      <c r="AY16" s="27">
        <f t="shared" si="0"/>
        <v>1</v>
      </c>
      <c r="AZ16" s="28">
        <f t="shared" si="1"/>
        <v>1</v>
      </c>
      <c r="BA16" s="35">
        <f t="shared" si="2"/>
        <v>1</v>
      </c>
      <c r="BB16" s="43">
        <f t="shared" si="3"/>
        <v>1.0752688172043012E-2</v>
      </c>
      <c r="BC16" s="89"/>
      <c r="BD16" s="66" t="s">
        <v>127</v>
      </c>
      <c r="BE16" s="66" t="s">
        <v>410</v>
      </c>
      <c r="BF16" s="66" t="s">
        <v>411</v>
      </c>
      <c r="BG16" s="27"/>
      <c r="BH16" s="66" t="s">
        <v>316</v>
      </c>
      <c r="BI16" s="27"/>
      <c r="BJ16" s="27" t="s">
        <v>412</v>
      </c>
      <c r="BK16" s="27"/>
      <c r="BL16" s="27"/>
      <c r="BM16" s="27"/>
      <c r="BN16" s="27"/>
      <c r="BO16" s="66" t="s">
        <v>413</v>
      </c>
      <c r="BP16" s="65" t="s">
        <v>120</v>
      </c>
      <c r="BQ16" s="66" t="s">
        <v>920</v>
      </c>
      <c r="BR16" s="65" t="s">
        <v>120</v>
      </c>
      <c r="BS16" s="65" t="s">
        <v>121</v>
      </c>
      <c r="BT16" s="70">
        <f t="shared" ref="BT16:BT26" si="5">BA16</f>
        <v>1</v>
      </c>
      <c r="BU16" s="71">
        <f t="shared" ref="BU16:BU26" si="6">BB16</f>
        <v>1.0752688172043012E-2</v>
      </c>
    </row>
    <row r="17" spans="2:73" s="169" customFormat="1" ht="274.5" customHeight="1" x14ac:dyDescent="0.25">
      <c r="B17" s="558" t="s">
        <v>414</v>
      </c>
      <c r="C17" s="609" t="s">
        <v>415</v>
      </c>
      <c r="D17" s="231" t="s">
        <v>416</v>
      </c>
      <c r="E17" s="231" t="s">
        <v>417</v>
      </c>
      <c r="F17" s="231" t="s">
        <v>285</v>
      </c>
      <c r="G17" s="231" t="s">
        <v>311</v>
      </c>
      <c r="H17" s="231" t="s">
        <v>312</v>
      </c>
      <c r="I17" s="231" t="s">
        <v>418</v>
      </c>
      <c r="J17" s="272">
        <v>45322</v>
      </c>
      <c r="K17" s="245">
        <f>PTEP!$G$11/PTEP!$D$11</f>
        <v>1.0752688172043012E-2</v>
      </c>
      <c r="L17" s="27">
        <v>1</v>
      </c>
      <c r="M17" s="27">
        <v>1</v>
      </c>
      <c r="N17" s="246">
        <f>M17/L17</f>
        <v>1</v>
      </c>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f t="shared" si="0"/>
        <v>1</v>
      </c>
      <c r="AZ17" s="28">
        <f t="shared" si="1"/>
        <v>1</v>
      </c>
      <c r="BA17" s="35">
        <f t="shared" ref="BA17:BA26" si="7">AZ17/AY17</f>
        <v>1</v>
      </c>
      <c r="BB17" s="43">
        <f t="shared" si="3"/>
        <v>1.0752688172043012E-2</v>
      </c>
      <c r="BC17" s="95" t="s">
        <v>419</v>
      </c>
      <c r="BD17" s="66" t="s">
        <v>420</v>
      </c>
      <c r="BE17" s="89"/>
      <c r="BF17" s="66" t="s">
        <v>421</v>
      </c>
      <c r="BG17" s="27"/>
      <c r="BH17" s="69" t="s">
        <v>128</v>
      </c>
      <c r="BI17" s="27"/>
      <c r="BJ17" s="27" t="s">
        <v>422</v>
      </c>
      <c r="BK17" s="27"/>
      <c r="BL17" s="27"/>
      <c r="BM17" s="27"/>
      <c r="BN17" s="27"/>
      <c r="BO17" s="66" t="s">
        <v>423</v>
      </c>
      <c r="BP17" s="65" t="s">
        <v>120</v>
      </c>
      <c r="BQ17" s="66" t="s">
        <v>920</v>
      </c>
      <c r="BR17" s="65" t="s">
        <v>120</v>
      </c>
      <c r="BS17" s="65" t="s">
        <v>121</v>
      </c>
      <c r="BT17" s="70">
        <f t="shared" si="5"/>
        <v>1</v>
      </c>
      <c r="BU17" s="71">
        <f t="shared" si="6"/>
        <v>1.0752688172043012E-2</v>
      </c>
    </row>
    <row r="18" spans="2:73" s="169" customFormat="1" ht="70.5" customHeight="1" x14ac:dyDescent="0.2">
      <c r="B18" s="559"/>
      <c r="C18" s="610" t="s">
        <v>424</v>
      </c>
      <c r="D18" s="247" t="s">
        <v>425</v>
      </c>
      <c r="E18" s="248" t="s">
        <v>426</v>
      </c>
      <c r="F18" s="248" t="s">
        <v>298</v>
      </c>
      <c r="G18" s="248"/>
      <c r="H18" s="247" t="s">
        <v>312</v>
      </c>
      <c r="I18" s="248" t="s">
        <v>427</v>
      </c>
      <c r="J18" s="273">
        <v>45657</v>
      </c>
      <c r="K18" s="259">
        <f>PTEP!$G$11/PTEP!$D$11</f>
        <v>1.0752688172043012E-2</v>
      </c>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v>1</v>
      </c>
      <c r="AT18" s="27"/>
      <c r="AU18" s="260">
        <f>AT18/AS18</f>
        <v>0</v>
      </c>
      <c r="AV18" s="27"/>
      <c r="AW18" s="27"/>
      <c r="AX18" s="27"/>
      <c r="AY18" s="27">
        <f t="shared" si="0"/>
        <v>1</v>
      </c>
      <c r="AZ18" s="28">
        <f t="shared" si="1"/>
        <v>0</v>
      </c>
      <c r="BA18" s="35">
        <f t="shared" si="7"/>
        <v>0</v>
      </c>
      <c r="BB18" s="43">
        <f t="shared" si="3"/>
        <v>0</v>
      </c>
      <c r="BC18" s="89"/>
      <c r="BD18" s="69" t="s">
        <v>127</v>
      </c>
      <c r="BE18" s="66" t="s">
        <v>300</v>
      </c>
      <c r="BF18" s="69" t="s">
        <v>128</v>
      </c>
      <c r="BG18" s="66" t="s">
        <v>300</v>
      </c>
      <c r="BH18" s="69" t="s">
        <v>128</v>
      </c>
      <c r="BI18" s="274" t="s">
        <v>300</v>
      </c>
      <c r="BJ18" s="27" t="s">
        <v>422</v>
      </c>
      <c r="BK18" s="27"/>
      <c r="BL18" s="27"/>
      <c r="BM18" s="27"/>
      <c r="BN18" s="27"/>
      <c r="BO18" s="66" t="s">
        <v>219</v>
      </c>
      <c r="BP18" s="54" t="s">
        <v>121</v>
      </c>
      <c r="BQ18" s="66" t="s">
        <v>909</v>
      </c>
      <c r="BR18" s="54" t="s">
        <v>121</v>
      </c>
      <c r="BS18" s="54" t="s">
        <v>121</v>
      </c>
      <c r="BT18" s="79">
        <f t="shared" si="5"/>
        <v>0</v>
      </c>
      <c r="BU18" s="71">
        <f t="shared" si="6"/>
        <v>0</v>
      </c>
    </row>
    <row r="19" spans="2:73" s="169" customFormat="1" ht="63" customHeight="1" thickBot="1" x14ac:dyDescent="0.25">
      <c r="B19" s="560"/>
      <c r="C19" s="611" t="s">
        <v>428</v>
      </c>
      <c r="D19" s="254" t="s">
        <v>429</v>
      </c>
      <c r="E19" s="270" t="s">
        <v>430</v>
      </c>
      <c r="F19" s="270" t="s">
        <v>298</v>
      </c>
      <c r="G19" s="270"/>
      <c r="H19" s="254" t="s">
        <v>312</v>
      </c>
      <c r="I19" s="270" t="s">
        <v>427</v>
      </c>
      <c r="J19" s="275">
        <v>45657</v>
      </c>
      <c r="K19" s="276">
        <f>PTEP!$G$11/PTEP!$D$11</f>
        <v>1.0752688172043012E-2</v>
      </c>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v>1</v>
      </c>
      <c r="AT19" s="27"/>
      <c r="AU19" s="260">
        <f>AT19/AS19</f>
        <v>0</v>
      </c>
      <c r="AV19" s="27"/>
      <c r="AW19" s="27"/>
      <c r="AX19" s="27"/>
      <c r="AY19" s="27">
        <f t="shared" si="0"/>
        <v>1</v>
      </c>
      <c r="AZ19" s="28">
        <f t="shared" si="1"/>
        <v>0</v>
      </c>
      <c r="BA19" s="35">
        <f t="shared" si="7"/>
        <v>0</v>
      </c>
      <c r="BB19" s="43">
        <f t="shared" si="3"/>
        <v>0</v>
      </c>
      <c r="BC19" s="89"/>
      <c r="BD19" s="69" t="s">
        <v>127</v>
      </c>
      <c r="BE19" s="66" t="s">
        <v>300</v>
      </c>
      <c r="BF19" s="69" t="s">
        <v>128</v>
      </c>
      <c r="BG19" s="66" t="s">
        <v>300</v>
      </c>
      <c r="BH19" s="69" t="s">
        <v>128</v>
      </c>
      <c r="BI19" s="274" t="s">
        <v>300</v>
      </c>
      <c r="BJ19" s="27" t="s">
        <v>422</v>
      </c>
      <c r="BK19" s="27"/>
      <c r="BL19" s="27"/>
      <c r="BM19" s="27"/>
      <c r="BN19" s="27"/>
      <c r="BO19" s="66" t="s">
        <v>219</v>
      </c>
      <c r="BP19" s="54" t="s">
        <v>121</v>
      </c>
      <c r="BQ19" s="66" t="s">
        <v>909</v>
      </c>
      <c r="BR19" s="54" t="s">
        <v>121</v>
      </c>
      <c r="BS19" s="54" t="s">
        <v>121</v>
      </c>
      <c r="BT19" s="79">
        <f t="shared" si="5"/>
        <v>0</v>
      </c>
      <c r="BU19" s="71">
        <f t="shared" si="6"/>
        <v>0</v>
      </c>
    </row>
    <row r="20" spans="2:73" s="169" customFormat="1" ht="258.75" customHeight="1" x14ac:dyDescent="0.25">
      <c r="B20" s="558" t="s">
        <v>431</v>
      </c>
      <c r="C20" s="612" t="s">
        <v>432</v>
      </c>
      <c r="D20" s="231" t="s">
        <v>433</v>
      </c>
      <c r="E20" s="231" t="s">
        <v>915</v>
      </c>
      <c r="F20" s="231" t="s">
        <v>285</v>
      </c>
      <c r="G20" s="231" t="s">
        <v>311</v>
      </c>
      <c r="H20" s="231" t="s">
        <v>312</v>
      </c>
      <c r="I20" s="277" t="s">
        <v>434</v>
      </c>
      <c r="J20" s="272">
        <v>45351</v>
      </c>
      <c r="K20" s="245">
        <f>PTEP!$G$11/PTEP!$D$11</f>
        <v>1.0752688172043012E-2</v>
      </c>
      <c r="L20" s="27"/>
      <c r="M20" s="27"/>
      <c r="N20" s="246"/>
      <c r="O20" s="27">
        <v>1</v>
      </c>
      <c r="P20" s="27">
        <v>1</v>
      </c>
      <c r="Q20" s="246">
        <f>P20/O20</f>
        <v>1</v>
      </c>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f t="shared" si="0"/>
        <v>1</v>
      </c>
      <c r="AZ20" s="28">
        <f t="shared" si="1"/>
        <v>1</v>
      </c>
      <c r="BA20" s="35">
        <f t="shared" si="7"/>
        <v>1</v>
      </c>
      <c r="BB20" s="43">
        <f t="shared" si="3"/>
        <v>1.0752688172043012E-2</v>
      </c>
      <c r="BC20" s="95" t="s">
        <v>435</v>
      </c>
      <c r="BD20" s="66" t="s">
        <v>436</v>
      </c>
      <c r="BE20" s="89"/>
      <c r="BF20" s="66" t="s">
        <v>421</v>
      </c>
      <c r="BG20" s="27"/>
      <c r="BH20" s="66" t="s">
        <v>316</v>
      </c>
      <c r="BI20" s="27"/>
      <c r="BJ20" s="27" t="s">
        <v>422</v>
      </c>
      <c r="BK20" s="27"/>
      <c r="BL20" s="27"/>
      <c r="BM20" s="27"/>
      <c r="BN20" s="27"/>
      <c r="BO20" s="66" t="s">
        <v>437</v>
      </c>
      <c r="BP20" s="27" t="s">
        <v>120</v>
      </c>
      <c r="BQ20" s="66" t="s">
        <v>920</v>
      </c>
      <c r="BR20" s="65" t="s">
        <v>120</v>
      </c>
      <c r="BS20" s="65" t="s">
        <v>121</v>
      </c>
      <c r="BT20" s="70">
        <f t="shared" si="5"/>
        <v>1</v>
      </c>
      <c r="BU20" s="71">
        <f t="shared" si="6"/>
        <v>1.0752688172043012E-2</v>
      </c>
    </row>
    <row r="21" spans="2:73" s="169" customFormat="1" ht="214.5" customHeight="1" x14ac:dyDescent="0.25">
      <c r="B21" s="559"/>
      <c r="C21" s="613" t="s">
        <v>438</v>
      </c>
      <c r="D21" s="247" t="s">
        <v>439</v>
      </c>
      <c r="E21" s="278" t="s">
        <v>440</v>
      </c>
      <c r="F21" s="278" t="s">
        <v>441</v>
      </c>
      <c r="G21" s="248" t="s">
        <v>248</v>
      </c>
      <c r="H21" s="247" t="s">
        <v>312</v>
      </c>
      <c r="I21" s="137" t="s">
        <v>442</v>
      </c>
      <c r="J21" s="279" t="s">
        <v>443</v>
      </c>
      <c r="K21" s="252">
        <f>PTEP!$G$11/PTEP!$D$11</f>
        <v>1.0752688172043012E-2</v>
      </c>
      <c r="L21" s="27"/>
      <c r="M21" s="27"/>
      <c r="N21" s="27"/>
      <c r="O21" s="27"/>
      <c r="P21" s="27"/>
      <c r="Q21" s="27"/>
      <c r="R21" s="27"/>
      <c r="S21" s="27"/>
      <c r="T21" s="27"/>
      <c r="U21" s="27">
        <v>2</v>
      </c>
      <c r="V21" s="27">
        <v>2</v>
      </c>
      <c r="W21" s="246">
        <f>V21/U21</f>
        <v>1</v>
      </c>
      <c r="X21" s="27"/>
      <c r="Y21" s="30"/>
      <c r="Z21" s="72"/>
      <c r="AA21" s="27"/>
      <c r="AB21" s="30"/>
      <c r="AC21" s="72"/>
      <c r="AD21" s="27">
        <v>1</v>
      </c>
      <c r="AE21" s="27">
        <v>1</v>
      </c>
      <c r="AF21" s="246">
        <f>AE21/AD21</f>
        <v>1</v>
      </c>
      <c r="AG21" s="27"/>
      <c r="AH21" s="30"/>
      <c r="AI21" s="72"/>
      <c r="AJ21" s="27">
        <v>1</v>
      </c>
      <c r="AK21" s="27"/>
      <c r="AL21" s="246">
        <f>AK21/AJ21</f>
        <v>0</v>
      </c>
      <c r="AM21" s="27">
        <v>1</v>
      </c>
      <c r="AN21" s="27"/>
      <c r="AO21" s="246">
        <f>AN21/AM21</f>
        <v>0</v>
      </c>
      <c r="AP21" s="27">
        <v>1</v>
      </c>
      <c r="AQ21" s="27"/>
      <c r="AR21" s="246">
        <f>AQ21/AP21</f>
        <v>0</v>
      </c>
      <c r="AS21" s="27">
        <v>1</v>
      </c>
      <c r="AT21" s="27"/>
      <c r="AU21" s="246">
        <f>AT21/AS21</f>
        <v>0</v>
      </c>
      <c r="AV21" s="27"/>
      <c r="AW21" s="27"/>
      <c r="AX21" s="27"/>
      <c r="AY21" s="27">
        <f t="shared" si="0"/>
        <v>7</v>
      </c>
      <c r="AZ21" s="28">
        <f t="shared" si="1"/>
        <v>3</v>
      </c>
      <c r="BA21" s="35">
        <f t="shared" si="7"/>
        <v>0.42857142857142855</v>
      </c>
      <c r="BB21" s="43">
        <f t="shared" si="3"/>
        <v>4.608294930875576E-3</v>
      </c>
      <c r="BC21" s="89"/>
      <c r="BD21" s="66" t="s">
        <v>127</v>
      </c>
      <c r="BE21" s="66" t="s">
        <v>444</v>
      </c>
      <c r="BF21" s="66" t="s">
        <v>445</v>
      </c>
      <c r="BG21" s="27"/>
      <c r="BH21" s="59" t="s">
        <v>355</v>
      </c>
      <c r="BI21" s="65" t="s">
        <v>446</v>
      </c>
      <c r="BJ21" s="65" t="s">
        <v>447</v>
      </c>
      <c r="BK21" s="27"/>
      <c r="BL21" s="27"/>
      <c r="BM21" s="27"/>
      <c r="BN21" s="27"/>
      <c r="BO21" s="66" t="s">
        <v>448</v>
      </c>
      <c r="BP21" s="27" t="s">
        <v>120</v>
      </c>
      <c r="BQ21" s="66" t="s">
        <v>961</v>
      </c>
      <c r="BR21" s="65" t="s">
        <v>120</v>
      </c>
      <c r="BS21" s="65" t="s">
        <v>121</v>
      </c>
      <c r="BT21" s="82">
        <f t="shared" si="5"/>
        <v>0.42857142857142855</v>
      </c>
      <c r="BU21" s="71">
        <f t="shared" si="6"/>
        <v>4.608294930875576E-3</v>
      </c>
    </row>
    <row r="22" spans="2:73" s="169" customFormat="1" ht="221.25" customHeight="1" x14ac:dyDescent="0.25">
      <c r="B22" s="559"/>
      <c r="C22" s="613" t="s">
        <v>449</v>
      </c>
      <c r="D22" s="248" t="s">
        <v>450</v>
      </c>
      <c r="E22" s="248" t="s">
        <v>451</v>
      </c>
      <c r="F22" s="248" t="s">
        <v>285</v>
      </c>
      <c r="G22" s="247" t="s">
        <v>311</v>
      </c>
      <c r="H22" s="247" t="s">
        <v>312</v>
      </c>
      <c r="I22" s="137" t="s">
        <v>452</v>
      </c>
      <c r="J22" s="280" t="s">
        <v>453</v>
      </c>
      <c r="K22" s="252">
        <f>PTEP!$G$11/PTEP!$D$11</f>
        <v>1.0752688172043012E-2</v>
      </c>
      <c r="L22" s="27"/>
      <c r="M22" s="27"/>
      <c r="N22" s="27"/>
      <c r="O22" s="27">
        <v>1</v>
      </c>
      <c r="P22" s="27">
        <v>1</v>
      </c>
      <c r="Q22" s="246">
        <f>P22/O22</f>
        <v>1</v>
      </c>
      <c r="R22" s="27"/>
      <c r="S22" s="27"/>
      <c r="T22" s="27"/>
      <c r="U22" s="27"/>
      <c r="V22" s="27"/>
      <c r="W22" s="27"/>
      <c r="X22" s="27">
        <v>1</v>
      </c>
      <c r="Y22" s="27">
        <v>1</v>
      </c>
      <c r="Z22" s="246">
        <f>Y22/X22</f>
        <v>1</v>
      </c>
      <c r="AA22" s="27"/>
      <c r="AB22" s="27"/>
      <c r="AC22" s="27"/>
      <c r="AD22" s="27"/>
      <c r="AE22" s="27"/>
      <c r="AF22" s="27"/>
      <c r="AG22" s="27"/>
      <c r="AH22" s="27"/>
      <c r="AI22" s="27"/>
      <c r="AJ22" s="27">
        <v>1</v>
      </c>
      <c r="AK22" s="27"/>
      <c r="AL22" s="246">
        <f>AK22/AJ22</f>
        <v>0</v>
      </c>
      <c r="AM22" s="27"/>
      <c r="AN22" s="27"/>
      <c r="AO22" s="27"/>
      <c r="AP22" s="27"/>
      <c r="AQ22" s="27"/>
      <c r="AR22" s="27"/>
      <c r="AS22" s="27">
        <v>1</v>
      </c>
      <c r="AT22" s="27"/>
      <c r="AU22" s="246">
        <f>AT22/AS22</f>
        <v>0</v>
      </c>
      <c r="AV22" s="27"/>
      <c r="AW22" s="27"/>
      <c r="AX22" s="27"/>
      <c r="AY22" s="27">
        <f t="shared" si="0"/>
        <v>4</v>
      </c>
      <c r="AZ22" s="28">
        <f t="shared" si="1"/>
        <v>2</v>
      </c>
      <c r="BA22" s="35">
        <f t="shared" si="7"/>
        <v>0.5</v>
      </c>
      <c r="BB22" s="43">
        <f t="shared" si="3"/>
        <v>5.3763440860215058E-3</v>
      </c>
      <c r="BC22" s="66" t="s">
        <v>454</v>
      </c>
      <c r="BD22" s="66" t="s">
        <v>455</v>
      </c>
      <c r="BE22" s="94" t="s">
        <v>456</v>
      </c>
      <c r="BF22" s="66" t="s">
        <v>457</v>
      </c>
      <c r="BG22" s="65" t="s">
        <v>458</v>
      </c>
      <c r="BH22" s="65" t="s">
        <v>459</v>
      </c>
      <c r="BI22" s="27"/>
      <c r="BJ22" s="27" t="s">
        <v>460</v>
      </c>
      <c r="BK22" s="27"/>
      <c r="BL22" s="27"/>
      <c r="BM22" s="27"/>
      <c r="BN22" s="27"/>
      <c r="BO22" s="66" t="s">
        <v>461</v>
      </c>
      <c r="BP22" s="27" t="s">
        <v>120</v>
      </c>
      <c r="BQ22" s="66" t="s">
        <v>928</v>
      </c>
      <c r="BR22" s="65" t="s">
        <v>120</v>
      </c>
      <c r="BS22" s="65" t="s">
        <v>121</v>
      </c>
      <c r="BT22" s="82">
        <f t="shared" si="5"/>
        <v>0.5</v>
      </c>
      <c r="BU22" s="71">
        <f t="shared" si="6"/>
        <v>5.3763440860215058E-3</v>
      </c>
    </row>
    <row r="23" spans="2:73" s="169" customFormat="1" ht="239.25" customHeight="1" thickBot="1" x14ac:dyDescent="0.3">
      <c r="B23" s="560"/>
      <c r="C23" s="611" t="s">
        <v>462</v>
      </c>
      <c r="D23" s="270" t="s">
        <v>463</v>
      </c>
      <c r="E23" s="270" t="s">
        <v>464</v>
      </c>
      <c r="F23" s="270" t="s">
        <v>285</v>
      </c>
      <c r="G23" s="254" t="s">
        <v>465</v>
      </c>
      <c r="H23" s="254" t="s">
        <v>312</v>
      </c>
      <c r="I23" s="218" t="s">
        <v>159</v>
      </c>
      <c r="J23" s="275">
        <v>45473</v>
      </c>
      <c r="K23" s="276">
        <f>PTEP!$G$11/PTEP!$D$11</f>
        <v>1.0752688172043012E-2</v>
      </c>
      <c r="L23" s="27"/>
      <c r="M23" s="27"/>
      <c r="N23" s="27"/>
      <c r="O23" s="27"/>
      <c r="P23" s="27"/>
      <c r="Q23" s="27"/>
      <c r="R23" s="27"/>
      <c r="S23" s="27"/>
      <c r="T23" s="27"/>
      <c r="U23" s="27"/>
      <c r="V23" s="27"/>
      <c r="W23" s="27"/>
      <c r="X23" s="27"/>
      <c r="Y23" s="27"/>
      <c r="Z23" s="27"/>
      <c r="AA23" s="27">
        <v>1</v>
      </c>
      <c r="AB23" s="27">
        <v>1</v>
      </c>
      <c r="AC23" s="260">
        <f>AB23/AA23</f>
        <v>1</v>
      </c>
      <c r="AD23" s="27"/>
      <c r="AE23" s="27"/>
      <c r="AF23" s="27"/>
      <c r="AG23" s="27"/>
      <c r="AH23" s="27"/>
      <c r="AI23" s="27"/>
      <c r="AJ23" s="27"/>
      <c r="AK23" s="27"/>
      <c r="AL23" s="27"/>
      <c r="AM23" s="27"/>
      <c r="AN23" s="27"/>
      <c r="AO23" s="27"/>
      <c r="AP23" s="27"/>
      <c r="AQ23" s="27"/>
      <c r="AR23" s="27"/>
      <c r="AS23" s="27"/>
      <c r="AT23" s="27"/>
      <c r="AU23" s="27"/>
      <c r="AV23" s="27"/>
      <c r="AW23" s="27"/>
      <c r="AX23" s="27"/>
      <c r="AY23" s="27">
        <f t="shared" si="0"/>
        <v>1</v>
      </c>
      <c r="AZ23" s="28">
        <f t="shared" si="1"/>
        <v>1</v>
      </c>
      <c r="BA23" s="35">
        <f t="shared" si="7"/>
        <v>1</v>
      </c>
      <c r="BB23" s="43">
        <f t="shared" si="3"/>
        <v>1.0752688172043012E-2</v>
      </c>
      <c r="BC23" s="89"/>
      <c r="BD23" s="69" t="s">
        <v>127</v>
      </c>
      <c r="BE23" s="89"/>
      <c r="BF23" s="69" t="s">
        <v>128</v>
      </c>
      <c r="BG23" s="69" t="s">
        <v>466</v>
      </c>
      <c r="BH23" s="69" t="s">
        <v>467</v>
      </c>
      <c r="BI23" s="27"/>
      <c r="BJ23" s="27" t="s">
        <v>118</v>
      </c>
      <c r="BK23" s="27"/>
      <c r="BL23" s="27"/>
      <c r="BM23" s="27"/>
      <c r="BN23" s="27"/>
      <c r="BO23" s="66" t="s">
        <v>385</v>
      </c>
      <c r="BP23" s="54" t="s">
        <v>121</v>
      </c>
      <c r="BQ23" s="138" t="s">
        <v>980</v>
      </c>
      <c r="BR23" s="54" t="s">
        <v>120</v>
      </c>
      <c r="BS23" s="54" t="s">
        <v>121</v>
      </c>
      <c r="BT23" s="70">
        <f t="shared" si="5"/>
        <v>1</v>
      </c>
      <c r="BU23" s="71">
        <f t="shared" si="6"/>
        <v>1.0752688172043012E-2</v>
      </c>
    </row>
    <row r="24" spans="2:73" s="169" customFormat="1" ht="168.75" customHeight="1" x14ac:dyDescent="0.25">
      <c r="B24" s="555" t="s">
        <v>468</v>
      </c>
      <c r="C24" s="605" t="s">
        <v>469</v>
      </c>
      <c r="D24" s="277" t="s">
        <v>470</v>
      </c>
      <c r="E24" s="277" t="s">
        <v>471</v>
      </c>
      <c r="F24" s="277" t="s">
        <v>285</v>
      </c>
      <c r="G24" s="231" t="s">
        <v>311</v>
      </c>
      <c r="H24" s="231" t="s">
        <v>312</v>
      </c>
      <c r="I24" s="163" t="s">
        <v>472</v>
      </c>
      <c r="J24" s="167" t="s">
        <v>473</v>
      </c>
      <c r="K24" s="245">
        <f>PTEP!$G$11/PTEP!$D$11</f>
        <v>1.0752688172043012E-2</v>
      </c>
      <c r="L24" s="27"/>
      <c r="M24" s="27"/>
      <c r="N24" s="27"/>
      <c r="O24" s="27"/>
      <c r="P24" s="27"/>
      <c r="Q24" s="27"/>
      <c r="R24" s="27"/>
      <c r="S24" s="27"/>
      <c r="T24" s="27"/>
      <c r="U24" s="27">
        <v>1</v>
      </c>
      <c r="V24" s="27">
        <v>1</v>
      </c>
      <c r="W24" s="246">
        <f>V24/U24</f>
        <v>1</v>
      </c>
      <c r="X24" s="27">
        <v>1</v>
      </c>
      <c r="Y24" s="27">
        <v>1</v>
      </c>
      <c r="Z24" s="246">
        <f>Y24/X24</f>
        <v>1</v>
      </c>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f t="shared" si="0"/>
        <v>2</v>
      </c>
      <c r="AZ24" s="28">
        <f t="shared" si="1"/>
        <v>2</v>
      </c>
      <c r="BA24" s="35">
        <f t="shared" si="7"/>
        <v>1</v>
      </c>
      <c r="BB24" s="43">
        <f t="shared" si="3"/>
        <v>1.0752688172043012E-2</v>
      </c>
      <c r="BC24" s="89"/>
      <c r="BD24" s="66" t="s">
        <v>127</v>
      </c>
      <c r="BE24" s="66" t="s">
        <v>474</v>
      </c>
      <c r="BF24" s="66" t="s">
        <v>475</v>
      </c>
      <c r="BG24" s="27"/>
      <c r="BH24" s="65" t="s">
        <v>476</v>
      </c>
      <c r="BI24" s="27"/>
      <c r="BJ24" s="27" t="s">
        <v>412</v>
      </c>
      <c r="BK24" s="27"/>
      <c r="BL24" s="27"/>
      <c r="BM24" s="27"/>
      <c r="BN24" s="27"/>
      <c r="BO24" s="66" t="s">
        <v>477</v>
      </c>
      <c r="BP24" s="27" t="s">
        <v>120</v>
      </c>
      <c r="BQ24" s="66" t="s">
        <v>920</v>
      </c>
      <c r="BR24" s="65" t="s">
        <v>120</v>
      </c>
      <c r="BS24" s="65" t="s">
        <v>121</v>
      </c>
      <c r="BT24" s="70">
        <f t="shared" si="5"/>
        <v>1</v>
      </c>
      <c r="BU24" s="71">
        <f t="shared" si="6"/>
        <v>1.0752688172043012E-2</v>
      </c>
    </row>
    <row r="25" spans="2:73" s="169" customFormat="1" ht="189" customHeight="1" x14ac:dyDescent="0.25">
      <c r="B25" s="556"/>
      <c r="C25" s="608" t="s">
        <v>478</v>
      </c>
      <c r="D25" s="278" t="s">
        <v>479</v>
      </c>
      <c r="E25" s="278" t="s">
        <v>480</v>
      </c>
      <c r="F25" s="278" t="s">
        <v>285</v>
      </c>
      <c r="G25" s="281" t="s">
        <v>481</v>
      </c>
      <c r="H25" s="247" t="s">
        <v>312</v>
      </c>
      <c r="I25" s="137" t="s">
        <v>482</v>
      </c>
      <c r="J25" s="262" t="s">
        <v>483</v>
      </c>
      <c r="K25" s="259">
        <f>PTEP!$G$11/PTEP!$D$11</f>
        <v>1.0752688172043012E-2</v>
      </c>
      <c r="L25" s="27"/>
      <c r="M25" s="27"/>
      <c r="N25" s="27"/>
      <c r="O25" s="27"/>
      <c r="P25" s="27"/>
      <c r="Q25" s="27"/>
      <c r="R25" s="27"/>
      <c r="S25" s="27"/>
      <c r="T25" s="27"/>
      <c r="U25" s="27"/>
      <c r="V25" s="27"/>
      <c r="W25" s="27"/>
      <c r="X25" s="27"/>
      <c r="Y25" s="27"/>
      <c r="Z25" s="27"/>
      <c r="AA25" s="27"/>
      <c r="AB25" s="27"/>
      <c r="AC25" s="27"/>
      <c r="AD25" s="27"/>
      <c r="AE25" s="27"/>
      <c r="AF25" s="27"/>
      <c r="AG25" s="27">
        <v>1</v>
      </c>
      <c r="AH25" s="27">
        <v>1</v>
      </c>
      <c r="AI25" s="260">
        <f>AH25/AG25</f>
        <v>1</v>
      </c>
      <c r="AJ25" s="27"/>
      <c r="AK25" s="27"/>
      <c r="AL25" s="27"/>
      <c r="AM25" s="27"/>
      <c r="AN25" s="27"/>
      <c r="AO25" s="27"/>
      <c r="AP25" s="27"/>
      <c r="AQ25" s="27"/>
      <c r="AR25" s="27"/>
      <c r="AS25" s="27"/>
      <c r="AT25" s="27"/>
      <c r="AU25" s="27"/>
      <c r="AV25" s="27"/>
      <c r="AW25" s="27"/>
      <c r="AX25" s="27"/>
      <c r="AY25" s="27">
        <f t="shared" si="0"/>
        <v>1</v>
      </c>
      <c r="AZ25" s="28">
        <f t="shared" si="1"/>
        <v>1</v>
      </c>
      <c r="BA25" s="35">
        <f t="shared" si="7"/>
        <v>1</v>
      </c>
      <c r="BB25" s="43">
        <f t="shared" si="3"/>
        <v>1.0752688172043012E-2</v>
      </c>
      <c r="BC25" s="89"/>
      <c r="BD25" s="69" t="s">
        <v>127</v>
      </c>
      <c r="BE25" s="89"/>
      <c r="BF25" s="69" t="s">
        <v>128</v>
      </c>
      <c r="BG25" s="27"/>
      <c r="BH25" s="69" t="s">
        <v>128</v>
      </c>
      <c r="BI25" s="65" t="s">
        <v>484</v>
      </c>
      <c r="BJ25" s="65" t="s">
        <v>485</v>
      </c>
      <c r="BK25" s="27"/>
      <c r="BL25" s="27"/>
      <c r="BM25" s="27"/>
      <c r="BN25" s="27"/>
      <c r="BO25" s="66" t="s">
        <v>304</v>
      </c>
      <c r="BP25" s="54" t="s">
        <v>121</v>
      </c>
      <c r="BQ25" s="66" t="s">
        <v>935</v>
      </c>
      <c r="BR25" s="54" t="s">
        <v>120</v>
      </c>
      <c r="BS25" s="54" t="s">
        <v>121</v>
      </c>
      <c r="BT25" s="70">
        <f t="shared" si="5"/>
        <v>1</v>
      </c>
      <c r="BU25" s="71">
        <f t="shared" si="6"/>
        <v>1.0752688172043012E-2</v>
      </c>
    </row>
    <row r="26" spans="2:73" s="169" customFormat="1" ht="105" customHeight="1" thickBot="1" x14ac:dyDescent="0.3">
      <c r="B26" s="557"/>
      <c r="C26" s="614" t="s">
        <v>486</v>
      </c>
      <c r="D26" s="282" t="s">
        <v>923</v>
      </c>
      <c r="E26" s="282" t="s">
        <v>922</v>
      </c>
      <c r="F26" s="282" t="s">
        <v>285</v>
      </c>
      <c r="G26" s="282" t="s">
        <v>311</v>
      </c>
      <c r="H26" s="270" t="s">
        <v>312</v>
      </c>
      <c r="I26" s="283" t="s">
        <v>916</v>
      </c>
      <c r="J26" s="271">
        <v>45565</v>
      </c>
      <c r="K26" s="276">
        <f>PTEP!$G$11/PTEP!$D$11</f>
        <v>1.0752688172043012E-2</v>
      </c>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v>1</v>
      </c>
      <c r="AK26" s="27"/>
      <c r="AL26" s="260">
        <f>AK26/AJ26</f>
        <v>0</v>
      </c>
      <c r="AM26" s="27"/>
      <c r="AN26" s="27"/>
      <c r="AO26" s="27"/>
      <c r="AP26" s="27"/>
      <c r="AQ26" s="27"/>
      <c r="AR26" s="27"/>
      <c r="AS26" s="27"/>
      <c r="AT26" s="27"/>
      <c r="AU26" s="27"/>
      <c r="AV26" s="27"/>
      <c r="AW26" s="27"/>
      <c r="AX26" s="27"/>
      <c r="AY26" s="27">
        <f t="shared" si="0"/>
        <v>1</v>
      </c>
      <c r="AZ26" s="28">
        <f t="shared" si="1"/>
        <v>0</v>
      </c>
      <c r="BA26" s="35">
        <f t="shared" si="7"/>
        <v>0</v>
      </c>
      <c r="BB26" s="43">
        <f t="shared" si="3"/>
        <v>0</v>
      </c>
      <c r="BC26" s="89"/>
      <c r="BD26" s="69" t="s">
        <v>127</v>
      </c>
      <c r="BE26" s="89"/>
      <c r="BF26" s="69" t="s">
        <v>128</v>
      </c>
      <c r="BG26" s="27"/>
      <c r="BH26" s="69" t="s">
        <v>128</v>
      </c>
      <c r="BI26" s="27"/>
      <c r="BJ26" s="69" t="s">
        <v>128</v>
      </c>
      <c r="BK26" s="27"/>
      <c r="BL26" s="27"/>
      <c r="BM26" s="27"/>
      <c r="BN26" s="27"/>
      <c r="BO26" s="66" t="s">
        <v>487</v>
      </c>
      <c r="BP26" s="54" t="s">
        <v>121</v>
      </c>
      <c r="BQ26" s="66" t="s">
        <v>957</v>
      </c>
      <c r="BR26" s="54" t="s">
        <v>121</v>
      </c>
      <c r="BS26" s="54" t="s">
        <v>121</v>
      </c>
      <c r="BT26" s="79">
        <f t="shared" si="5"/>
        <v>0</v>
      </c>
      <c r="BU26" s="71">
        <f t="shared" si="6"/>
        <v>0</v>
      </c>
    </row>
    <row r="27" spans="2:73" x14ac:dyDescent="0.25">
      <c r="BB27" s="43">
        <f>SUM(BB5:BB26)</f>
        <v>0.13991295442908347</v>
      </c>
      <c r="BU27" s="337">
        <f>SUM(BU5:BU26)</f>
        <v>0.13991295442908347</v>
      </c>
    </row>
  </sheetData>
  <mergeCells count="31">
    <mergeCell ref="B24:B26"/>
    <mergeCell ref="B17:B19"/>
    <mergeCell ref="C1:J1"/>
    <mergeCell ref="B14:B16"/>
    <mergeCell ref="B3:K3"/>
    <mergeCell ref="B5:B7"/>
    <mergeCell ref="B20:B23"/>
    <mergeCell ref="B8:B13"/>
    <mergeCell ref="L2:N3"/>
    <mergeCell ref="O2:Q3"/>
    <mergeCell ref="R2:T3"/>
    <mergeCell ref="U2:W3"/>
    <mergeCell ref="X2:Z3"/>
    <mergeCell ref="AA2:AC3"/>
    <mergeCell ref="AD2:AF3"/>
    <mergeCell ref="AG2:AI3"/>
    <mergeCell ref="AJ2:AL3"/>
    <mergeCell ref="AM2:AO3"/>
    <mergeCell ref="AP2:AR3"/>
    <mergeCell ref="AS2:AU3"/>
    <mergeCell ref="AV2:AX3"/>
    <mergeCell ref="AY2:AZ3"/>
    <mergeCell ref="BA2:BB2"/>
    <mergeCell ref="BC3:BD3"/>
    <mergeCell ref="BC2:BN2"/>
    <mergeCell ref="BO2:BU2"/>
    <mergeCell ref="BM3:BN3"/>
    <mergeCell ref="BK3:BL3"/>
    <mergeCell ref="BI3:BJ3"/>
    <mergeCell ref="BG3:BH3"/>
    <mergeCell ref="BE3:BF3"/>
  </mergeCells>
  <pageMargins left="0.70866141732283472" right="0.70866141732283472" top="0.74803149606299213" bottom="0.74803149606299213" header="0.31496062992125984" footer="0.31496062992125984"/>
  <pageSetup paperSize="9" scale="10" orientation="portrait" r:id="rId1"/>
  <headerFooter>
    <oddFooter>&amp;R&amp;G</oddFooter>
  </headerFooter>
  <ignoredErrors>
    <ignoredError sqref="BT9" formula="1"/>
  </ignoredErrors>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B1:BU18"/>
  <sheetViews>
    <sheetView showGridLines="0" topLeftCell="A2" zoomScale="85" zoomScaleNormal="85" zoomScaleSheetLayoutView="70" workbookViewId="0">
      <pane ySplit="3" topLeftCell="A5" activePane="bottomLeft" state="frozen"/>
      <selection activeCell="A2" sqref="A2"/>
      <selection pane="bottomLeft"/>
    </sheetView>
  </sheetViews>
  <sheetFormatPr baseColWidth="10" defaultColWidth="9.140625" defaultRowHeight="12.75" x14ac:dyDescent="0.25"/>
  <cols>
    <col min="1" max="1" width="8.140625" style="61" customWidth="1"/>
    <col min="2" max="2" width="32.42578125" style="154" customWidth="1"/>
    <col min="3" max="3" width="11.42578125" style="61"/>
    <col min="4" max="4" width="63.42578125" style="61" customWidth="1"/>
    <col min="5" max="5" width="35.5703125" style="61" customWidth="1"/>
    <col min="6" max="6" width="33.140625" style="61" customWidth="1"/>
    <col min="7" max="9" width="31" style="61" customWidth="1"/>
    <col min="10" max="10" width="20.42578125" style="61" customWidth="1"/>
    <col min="11" max="11" width="15.42578125" style="61" customWidth="1"/>
    <col min="12" max="27" width="6.5703125" style="61" customWidth="1"/>
    <col min="28" max="28" width="6.42578125" style="61" customWidth="1"/>
    <col min="29" max="29" width="8.28515625" style="61" customWidth="1"/>
    <col min="30" max="50" width="11.42578125" style="61" customWidth="1"/>
    <col min="51" max="54" width="11.42578125" style="61"/>
    <col min="55" max="56" width="24.85546875" style="61" customWidth="1"/>
    <col min="57" max="57" width="51.85546875" style="61" customWidth="1"/>
    <col min="58" max="58" width="41.5703125" style="61" customWidth="1"/>
    <col min="59" max="59" width="75.5703125" style="61" customWidth="1"/>
    <col min="60" max="60" width="50.140625" style="61" customWidth="1"/>
    <col min="61" max="61" width="54.28515625" style="61" customWidth="1"/>
    <col min="62" max="62" width="39.140625" style="61" customWidth="1"/>
    <col min="63" max="66" width="11.42578125" style="61" customWidth="1"/>
    <col min="67" max="67" width="60.140625" style="157" customWidth="1"/>
    <col min="68" max="68" width="21.5703125" style="61" customWidth="1"/>
    <col min="69" max="69" width="100.7109375" style="61" customWidth="1"/>
    <col min="70" max="70" width="30.7109375" style="61" customWidth="1"/>
    <col min="71" max="71" width="50.5703125" style="61" customWidth="1"/>
    <col min="72" max="73" width="25.42578125" style="61" customWidth="1"/>
    <col min="74" max="16384" width="9.140625" style="61"/>
  </cols>
  <sheetData>
    <row r="1" spans="2:73" ht="138" customHeight="1" thickBot="1" x14ac:dyDescent="0.3">
      <c r="B1" s="288"/>
      <c r="C1" s="552" t="s">
        <v>0</v>
      </c>
      <c r="D1" s="552"/>
      <c r="E1" s="552"/>
      <c r="F1" s="552"/>
      <c r="G1" s="552"/>
      <c r="H1" s="552"/>
      <c r="I1" s="552"/>
      <c r="J1" s="552"/>
      <c r="K1" s="232" t="s">
        <v>1</v>
      </c>
    </row>
    <row r="2" spans="2:73" ht="62.25" customHeight="1" thickBot="1" x14ac:dyDescent="0.3">
      <c r="B2" s="289"/>
      <c r="C2" s="289"/>
      <c r="D2" s="289"/>
      <c r="E2" s="289"/>
      <c r="F2" s="289"/>
      <c r="G2" s="289"/>
      <c r="H2" s="289"/>
      <c r="I2" s="289"/>
      <c r="J2" s="289"/>
      <c r="K2" s="154"/>
      <c r="L2" s="543" t="s">
        <v>67</v>
      </c>
      <c r="M2" s="543"/>
      <c r="N2" s="543"/>
      <c r="O2" s="543" t="s">
        <v>68</v>
      </c>
      <c r="P2" s="543"/>
      <c r="Q2" s="543"/>
      <c r="R2" s="543" t="s">
        <v>69</v>
      </c>
      <c r="S2" s="543"/>
      <c r="T2" s="543"/>
      <c r="U2" s="543" t="s">
        <v>70</v>
      </c>
      <c r="V2" s="543"/>
      <c r="W2" s="543"/>
      <c r="X2" s="543" t="s">
        <v>71</v>
      </c>
      <c r="Y2" s="543"/>
      <c r="Z2" s="543"/>
      <c r="AA2" s="543" t="s">
        <v>72</v>
      </c>
      <c r="AB2" s="543"/>
      <c r="AC2" s="543"/>
      <c r="AD2" s="543" t="s">
        <v>73</v>
      </c>
      <c r="AE2" s="543"/>
      <c r="AF2" s="543"/>
      <c r="AG2" s="543" t="s">
        <v>74</v>
      </c>
      <c r="AH2" s="543"/>
      <c r="AI2" s="543"/>
      <c r="AJ2" s="543" t="s">
        <v>75</v>
      </c>
      <c r="AK2" s="543"/>
      <c r="AL2" s="543"/>
      <c r="AM2" s="543" t="s">
        <v>76</v>
      </c>
      <c r="AN2" s="543"/>
      <c r="AO2" s="543"/>
      <c r="AP2" s="543" t="s">
        <v>77</v>
      </c>
      <c r="AQ2" s="543"/>
      <c r="AR2" s="543"/>
      <c r="AS2" s="543" t="s">
        <v>78</v>
      </c>
      <c r="AT2" s="543"/>
      <c r="AU2" s="543"/>
      <c r="AV2" s="544" t="s">
        <v>79</v>
      </c>
      <c r="AW2" s="544"/>
      <c r="AX2" s="544"/>
      <c r="AY2" s="543" t="s">
        <v>80</v>
      </c>
      <c r="AZ2" s="543"/>
      <c r="BA2" s="545" t="s">
        <v>81</v>
      </c>
      <c r="BB2" s="545"/>
      <c r="BC2" s="538" t="s">
        <v>82</v>
      </c>
      <c r="BD2" s="540"/>
      <c r="BE2" s="32"/>
      <c r="BF2" s="32"/>
      <c r="BG2" s="32"/>
      <c r="BH2" s="32"/>
      <c r="BI2" s="32"/>
      <c r="BJ2" s="32"/>
      <c r="BK2" s="32"/>
      <c r="BL2" s="32"/>
      <c r="BM2" s="32"/>
      <c r="BN2" s="32"/>
      <c r="BO2" s="531" t="s">
        <v>83</v>
      </c>
      <c r="BP2" s="532"/>
      <c r="BQ2" s="532"/>
      <c r="BR2" s="532"/>
      <c r="BS2" s="532"/>
      <c r="BT2" s="532"/>
      <c r="BU2" s="532"/>
    </row>
    <row r="3" spans="2:73" ht="60" customHeight="1" thickBot="1" x14ac:dyDescent="0.3">
      <c r="B3" s="568" t="s">
        <v>35</v>
      </c>
      <c r="C3" s="569"/>
      <c r="D3" s="569"/>
      <c r="E3" s="569"/>
      <c r="F3" s="569"/>
      <c r="G3" s="569"/>
      <c r="H3" s="569"/>
      <c r="I3" s="569"/>
      <c r="J3" s="569"/>
      <c r="K3" s="561"/>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3"/>
      <c r="AU3" s="543"/>
      <c r="AV3" s="544"/>
      <c r="AW3" s="544"/>
      <c r="AX3" s="544"/>
      <c r="AY3" s="543"/>
      <c r="AZ3" s="543"/>
      <c r="BA3" s="32"/>
      <c r="BB3" s="36">
        <v>0.2</v>
      </c>
      <c r="BC3" s="534" t="s">
        <v>84</v>
      </c>
      <c r="BD3" s="535"/>
      <c r="BE3" s="33" t="s">
        <v>85</v>
      </c>
      <c r="BF3" s="33"/>
      <c r="BG3" s="34" t="s">
        <v>305</v>
      </c>
      <c r="BH3" s="34"/>
      <c r="BI3" s="34" t="s">
        <v>87</v>
      </c>
      <c r="BJ3" s="34"/>
      <c r="BK3" s="34" t="s">
        <v>88</v>
      </c>
      <c r="BL3" s="34"/>
      <c r="BM3" s="34" t="s">
        <v>89</v>
      </c>
      <c r="BN3" s="34"/>
      <c r="BO3" s="52" t="s">
        <v>306</v>
      </c>
      <c r="BP3" s="52" t="s">
        <v>91</v>
      </c>
      <c r="BQ3" s="336" t="s">
        <v>92</v>
      </c>
      <c r="BR3" s="336" t="s">
        <v>908</v>
      </c>
      <c r="BS3" s="52" t="s">
        <v>93</v>
      </c>
      <c r="BT3" s="541" t="s">
        <v>94</v>
      </c>
      <c r="BU3" s="542"/>
    </row>
    <row r="4" spans="2:73" ht="36" customHeight="1" thickBot="1" x14ac:dyDescent="0.3">
      <c r="B4" s="290" t="s">
        <v>95</v>
      </c>
      <c r="C4" s="290" t="s">
        <v>96</v>
      </c>
      <c r="D4" s="290" t="s">
        <v>7</v>
      </c>
      <c r="E4" s="290" t="s">
        <v>9</v>
      </c>
      <c r="F4" s="290" t="s">
        <v>97</v>
      </c>
      <c r="G4" s="290" t="s">
        <v>98</v>
      </c>
      <c r="H4" s="290" t="s">
        <v>19</v>
      </c>
      <c r="I4" s="290" t="s">
        <v>17</v>
      </c>
      <c r="J4" s="291" t="s">
        <v>15</v>
      </c>
      <c r="K4" s="292" t="s">
        <v>49</v>
      </c>
      <c r="L4" s="134" t="s">
        <v>99</v>
      </c>
      <c r="M4" s="38" t="s">
        <v>100</v>
      </c>
      <c r="N4" s="39" t="s">
        <v>101</v>
      </c>
      <c r="O4" s="37" t="s">
        <v>99</v>
      </c>
      <c r="P4" s="38" t="s">
        <v>100</v>
      </c>
      <c r="Q4" s="39" t="s">
        <v>101</v>
      </c>
      <c r="R4" s="37" t="s">
        <v>99</v>
      </c>
      <c r="S4" s="38" t="s">
        <v>100</v>
      </c>
      <c r="T4" s="39" t="s">
        <v>101</v>
      </c>
      <c r="U4" s="37" t="s">
        <v>99</v>
      </c>
      <c r="V4" s="38" t="s">
        <v>100</v>
      </c>
      <c r="W4" s="39" t="s">
        <v>101</v>
      </c>
      <c r="X4" s="37" t="s">
        <v>99</v>
      </c>
      <c r="Y4" s="38" t="s">
        <v>100</v>
      </c>
      <c r="Z4" s="39" t="s">
        <v>101</v>
      </c>
      <c r="AA4" s="37" t="s">
        <v>99</v>
      </c>
      <c r="AB4" s="38" t="s">
        <v>100</v>
      </c>
      <c r="AC4" s="39" t="s">
        <v>101</v>
      </c>
      <c r="AD4" s="37" t="s">
        <v>99</v>
      </c>
      <c r="AE4" s="38" t="s">
        <v>100</v>
      </c>
      <c r="AF4" s="39" t="s">
        <v>101</v>
      </c>
      <c r="AG4" s="37" t="s">
        <v>99</v>
      </c>
      <c r="AH4" s="38" t="s">
        <v>100</v>
      </c>
      <c r="AI4" s="39" t="s">
        <v>101</v>
      </c>
      <c r="AJ4" s="37" t="s">
        <v>99</v>
      </c>
      <c r="AK4" s="38" t="s">
        <v>100</v>
      </c>
      <c r="AL4" s="39" t="s">
        <v>101</v>
      </c>
      <c r="AM4" s="37" t="s">
        <v>99</v>
      </c>
      <c r="AN4" s="38" t="s">
        <v>100</v>
      </c>
      <c r="AO4" s="39" t="s">
        <v>101</v>
      </c>
      <c r="AP4" s="37" t="s">
        <v>99</v>
      </c>
      <c r="AQ4" s="38" t="s">
        <v>100</v>
      </c>
      <c r="AR4" s="39" t="s">
        <v>101</v>
      </c>
      <c r="AS4" s="37" t="s">
        <v>99</v>
      </c>
      <c r="AT4" s="38" t="s">
        <v>100</v>
      </c>
      <c r="AU4" s="39" t="s">
        <v>101</v>
      </c>
      <c r="AV4" s="37" t="s">
        <v>99</v>
      </c>
      <c r="AW4" s="38" t="s">
        <v>100</v>
      </c>
      <c r="AX4" s="39" t="s">
        <v>101</v>
      </c>
      <c r="AY4" s="37" t="s">
        <v>99</v>
      </c>
      <c r="AZ4" s="38" t="s">
        <v>100</v>
      </c>
      <c r="BA4" s="39" t="s">
        <v>101</v>
      </c>
      <c r="BB4" s="40">
        <f>SUM(BB5:BB14)</f>
        <v>5.9139784946236562E-2</v>
      </c>
      <c r="BC4" s="41" t="s">
        <v>102</v>
      </c>
      <c r="BD4" s="41" t="s">
        <v>103</v>
      </c>
      <c r="BE4" s="41" t="s">
        <v>102</v>
      </c>
      <c r="BF4" s="41" t="s">
        <v>103</v>
      </c>
      <c r="BG4" s="42" t="s">
        <v>102</v>
      </c>
      <c r="BH4" s="42" t="s">
        <v>103</v>
      </c>
      <c r="BI4" s="42" t="s">
        <v>102</v>
      </c>
      <c r="BJ4" s="42" t="s">
        <v>103</v>
      </c>
      <c r="BK4" s="42" t="s">
        <v>102</v>
      </c>
      <c r="BL4" s="42" t="s">
        <v>103</v>
      </c>
      <c r="BM4" s="42" t="s">
        <v>102</v>
      </c>
      <c r="BN4" s="42" t="s">
        <v>103</v>
      </c>
      <c r="BO4" s="57"/>
      <c r="BP4" s="52"/>
      <c r="BQ4" s="52"/>
      <c r="BR4" s="52"/>
      <c r="BS4" s="52"/>
      <c r="BT4" s="62" t="s">
        <v>104</v>
      </c>
      <c r="BU4" s="62" t="s">
        <v>105</v>
      </c>
    </row>
    <row r="5" spans="2:73" s="169" customFormat="1" ht="215.25" customHeight="1" x14ac:dyDescent="0.25">
      <c r="B5" s="564" t="s">
        <v>488</v>
      </c>
      <c r="C5" s="300" t="s">
        <v>489</v>
      </c>
      <c r="D5" s="163" t="s">
        <v>490</v>
      </c>
      <c r="E5" s="301" t="s">
        <v>491</v>
      </c>
      <c r="F5" s="301" t="s">
        <v>382</v>
      </c>
      <c r="G5" s="302" t="s">
        <v>285</v>
      </c>
      <c r="H5" s="302" t="s">
        <v>492</v>
      </c>
      <c r="I5" s="302" t="s">
        <v>493</v>
      </c>
      <c r="J5" s="272">
        <v>45657</v>
      </c>
      <c r="K5" s="293">
        <f>PTEP!$G$12/PTEP!$D$12</f>
        <v>1.0752688172043012E-2</v>
      </c>
      <c r="L5" s="110"/>
      <c r="M5" s="27"/>
      <c r="N5" s="29"/>
      <c r="O5" s="27"/>
      <c r="P5" s="27"/>
      <c r="Q5" s="29"/>
      <c r="R5" s="27"/>
      <c r="S5" s="27"/>
      <c r="T5" s="29"/>
      <c r="U5" s="27"/>
      <c r="V5" s="27"/>
      <c r="W5" s="29"/>
      <c r="X5" s="27"/>
      <c r="Y5" s="30"/>
      <c r="Z5" s="30"/>
      <c r="AA5" s="27">
        <v>1</v>
      </c>
      <c r="AB5" s="142">
        <v>1</v>
      </c>
      <c r="AC5" s="260">
        <f>AB5/AA5</f>
        <v>1</v>
      </c>
      <c r="AD5" s="27"/>
      <c r="AE5" s="30"/>
      <c r="AF5" s="30"/>
      <c r="AG5" s="27"/>
      <c r="AH5" s="30"/>
      <c r="AI5" s="30"/>
      <c r="AJ5" s="27"/>
      <c r="AK5" s="30"/>
      <c r="AL5" s="30"/>
      <c r="AM5" s="27"/>
      <c r="AN5" s="30"/>
      <c r="AO5" s="30"/>
      <c r="AP5" s="27"/>
      <c r="AQ5" s="30"/>
      <c r="AR5" s="30"/>
      <c r="AS5" s="27">
        <v>1</v>
      </c>
      <c r="AT5" s="27"/>
      <c r="AU5" s="260">
        <f>AT5/AS5</f>
        <v>0</v>
      </c>
      <c r="AV5" s="27"/>
      <c r="AW5" s="30"/>
      <c r="AX5" s="30"/>
      <c r="AY5" s="27">
        <f t="shared" ref="AY5:AY13" si="0">L5+O5+R5+U5+X5++AA5+AD5+AG5+AJ5+AM5+AP5+AS5+AV5</f>
        <v>2</v>
      </c>
      <c r="AZ5" s="28">
        <f>M5+P5+S5+V5+Y5+AB5+AE5+AH5+AK5+AN5+AQ5+AT5+AW5</f>
        <v>1</v>
      </c>
      <c r="BA5" s="35">
        <f>AZ5/AY5</f>
        <v>0.5</v>
      </c>
      <c r="BB5" s="43">
        <f>IFERROR(BA5*K5,"")</f>
        <v>5.3763440860215058E-3</v>
      </c>
      <c r="BC5" s="69"/>
      <c r="BD5" s="69" t="s">
        <v>127</v>
      </c>
      <c r="BE5" s="69" t="s">
        <v>494</v>
      </c>
      <c r="BF5" s="69" t="s">
        <v>128</v>
      </c>
      <c r="BG5" s="96" t="s">
        <v>495</v>
      </c>
      <c r="BH5" s="96" t="s">
        <v>496</v>
      </c>
      <c r="BI5" s="96" t="s">
        <v>497</v>
      </c>
      <c r="BJ5" s="69" t="s">
        <v>128</v>
      </c>
      <c r="BK5" s="96"/>
      <c r="BL5" s="96"/>
      <c r="BM5" s="96"/>
      <c r="BN5" s="96"/>
      <c r="BO5" s="66" t="s">
        <v>219</v>
      </c>
      <c r="BP5" s="54" t="s">
        <v>121</v>
      </c>
      <c r="BQ5" s="66" t="s">
        <v>981</v>
      </c>
      <c r="BR5" s="54" t="s">
        <v>120</v>
      </c>
      <c r="BS5" s="54" t="s">
        <v>121</v>
      </c>
      <c r="BT5" s="82">
        <f>BA5</f>
        <v>0.5</v>
      </c>
      <c r="BU5" s="71">
        <f>BB5</f>
        <v>5.3763440860215058E-3</v>
      </c>
    </row>
    <row r="6" spans="2:73" s="169" customFormat="1" ht="194.25" customHeight="1" thickBot="1" x14ac:dyDescent="0.3">
      <c r="B6" s="559"/>
      <c r="C6" s="303" t="s">
        <v>498</v>
      </c>
      <c r="D6" s="304" t="s">
        <v>499</v>
      </c>
      <c r="E6" s="305" t="s">
        <v>500</v>
      </c>
      <c r="F6" s="305" t="s">
        <v>285</v>
      </c>
      <c r="G6" s="306" t="s">
        <v>158</v>
      </c>
      <c r="H6" s="306" t="s">
        <v>492</v>
      </c>
      <c r="I6" s="306" t="s">
        <v>501</v>
      </c>
      <c r="J6" s="307">
        <v>45473</v>
      </c>
      <c r="K6" s="293">
        <f>PTEP!$G$12/PTEP!$D$12</f>
        <v>1.0752688172043012E-2</v>
      </c>
      <c r="L6" s="110"/>
      <c r="M6" s="27"/>
      <c r="N6" s="29"/>
      <c r="O6" s="27"/>
      <c r="P6" s="27"/>
      <c r="Q6" s="29"/>
      <c r="R6" s="27"/>
      <c r="S6" s="27"/>
      <c r="T6" s="29"/>
      <c r="U6" s="27"/>
      <c r="V6" s="27"/>
      <c r="W6" s="27"/>
      <c r="X6" s="27"/>
      <c r="Y6" s="27"/>
      <c r="Z6" s="260"/>
      <c r="AA6" s="27">
        <v>1</v>
      </c>
      <c r="AB6" s="142">
        <v>1</v>
      </c>
      <c r="AC6" s="260">
        <f>AB6/AA6</f>
        <v>1</v>
      </c>
      <c r="AD6" s="27"/>
      <c r="AE6" s="30"/>
      <c r="AF6" s="30"/>
      <c r="AG6" s="27"/>
      <c r="AH6" s="30"/>
      <c r="AI6" s="30"/>
      <c r="AJ6" s="27"/>
      <c r="AK6" s="30"/>
      <c r="AL6" s="31"/>
      <c r="AM6" s="27"/>
      <c r="AN6" s="30"/>
      <c r="AO6" s="30"/>
      <c r="AP6" s="27"/>
      <c r="AQ6" s="30"/>
      <c r="AR6" s="30"/>
      <c r="AS6" s="27"/>
      <c r="AT6" s="30"/>
      <c r="AU6" s="30"/>
      <c r="AV6" s="27"/>
      <c r="AW6" s="30"/>
      <c r="AX6" s="30"/>
      <c r="AY6" s="27">
        <f t="shared" si="0"/>
        <v>1</v>
      </c>
      <c r="AZ6" s="28">
        <f t="shared" ref="AZ6:AZ13" si="1">M6+P6+S6+V6+Y6+AB6+AE6+AH6+AK6+AN6+AQ6+AT6+AW6</f>
        <v>1</v>
      </c>
      <c r="BA6" s="35">
        <f t="shared" ref="BA6:BA13" si="2">AZ6/AY6</f>
        <v>1</v>
      </c>
      <c r="BB6" s="43">
        <f t="shared" ref="BB6:BB14" si="3">IFERROR(BA6*K6,"")</f>
        <v>1.0752688172043012E-2</v>
      </c>
      <c r="BC6" s="69"/>
      <c r="BD6" s="69" t="s">
        <v>127</v>
      </c>
      <c r="BE6" s="69"/>
      <c r="BF6" s="69"/>
      <c r="BG6" s="96" t="s">
        <v>502</v>
      </c>
      <c r="BH6" s="96" t="s">
        <v>503</v>
      </c>
      <c r="BI6" s="96"/>
      <c r="BJ6" s="65" t="s">
        <v>118</v>
      </c>
      <c r="BK6" s="96"/>
      <c r="BL6" s="97"/>
      <c r="BM6" s="96"/>
      <c r="BN6" s="96"/>
      <c r="BO6" s="66" t="s">
        <v>385</v>
      </c>
      <c r="BP6" s="54" t="s">
        <v>121</v>
      </c>
      <c r="BQ6" s="66" t="s">
        <v>936</v>
      </c>
      <c r="BR6" s="54" t="s">
        <v>120</v>
      </c>
      <c r="BS6" s="54" t="s">
        <v>121</v>
      </c>
      <c r="BT6" s="70">
        <f t="shared" ref="BT6:BU14" si="4">BA6</f>
        <v>1</v>
      </c>
      <c r="BU6" s="71">
        <f t="shared" si="4"/>
        <v>1.0752688172043012E-2</v>
      </c>
    </row>
    <row r="7" spans="2:73" s="169" customFormat="1" ht="225.75" customHeight="1" x14ac:dyDescent="0.25">
      <c r="B7" s="565" t="s">
        <v>504</v>
      </c>
      <c r="C7" s="300" t="s">
        <v>505</v>
      </c>
      <c r="D7" s="163" t="s">
        <v>506</v>
      </c>
      <c r="E7" s="302" t="s">
        <v>507</v>
      </c>
      <c r="F7" s="302" t="s">
        <v>158</v>
      </c>
      <c r="G7" s="302"/>
      <c r="H7" s="302" t="s">
        <v>492</v>
      </c>
      <c r="I7" s="308" t="s">
        <v>507</v>
      </c>
      <c r="J7" s="309">
        <v>45473</v>
      </c>
      <c r="K7" s="293">
        <f>PTEP!$G$12/PTEP!$D$12</f>
        <v>1.0752688172043012E-2</v>
      </c>
      <c r="L7" s="110"/>
      <c r="M7" s="27"/>
      <c r="N7" s="29"/>
      <c r="O7" s="27"/>
      <c r="P7" s="27"/>
      <c r="Q7" s="29"/>
      <c r="R7" s="27"/>
      <c r="S7" s="27"/>
      <c r="T7" s="27"/>
      <c r="U7" s="27"/>
      <c r="V7" s="27"/>
      <c r="W7" s="29"/>
      <c r="X7" s="27"/>
      <c r="Y7" s="30"/>
      <c r="Z7" s="30"/>
      <c r="AA7" s="27">
        <v>1</v>
      </c>
      <c r="AB7" s="142">
        <v>1</v>
      </c>
      <c r="AC7" s="260">
        <f>AB7/AA7</f>
        <v>1</v>
      </c>
      <c r="AD7" s="27"/>
      <c r="AE7" s="30"/>
      <c r="AF7" s="30"/>
      <c r="AG7" s="27"/>
      <c r="AH7" s="30"/>
      <c r="AI7" s="30"/>
      <c r="AJ7" s="27"/>
      <c r="AK7" s="30"/>
      <c r="AL7" s="30"/>
      <c r="AM7" s="27"/>
      <c r="AN7" s="30"/>
      <c r="AO7" s="30"/>
      <c r="AP7" s="27"/>
      <c r="AQ7" s="30"/>
      <c r="AR7" s="31"/>
      <c r="AS7" s="27"/>
      <c r="AT7" s="30"/>
      <c r="AU7" s="30"/>
      <c r="AV7" s="27"/>
      <c r="AW7" s="30"/>
      <c r="AX7" s="30"/>
      <c r="AY7" s="27">
        <f t="shared" si="0"/>
        <v>1</v>
      </c>
      <c r="AZ7" s="28">
        <f t="shared" si="1"/>
        <v>1</v>
      </c>
      <c r="BA7" s="35">
        <f t="shared" si="2"/>
        <v>1</v>
      </c>
      <c r="BB7" s="43">
        <f t="shared" si="3"/>
        <v>1.0752688172043012E-2</v>
      </c>
      <c r="BC7" s="69"/>
      <c r="BD7" s="69" t="s">
        <v>127</v>
      </c>
      <c r="BE7" s="69" t="s">
        <v>497</v>
      </c>
      <c r="BF7" s="69" t="s">
        <v>508</v>
      </c>
      <c r="BG7" s="96" t="s">
        <v>509</v>
      </c>
      <c r="BH7" s="96" t="s">
        <v>510</v>
      </c>
      <c r="BI7" s="97" t="s">
        <v>511</v>
      </c>
      <c r="BJ7" s="65" t="s">
        <v>118</v>
      </c>
      <c r="BK7" s="96"/>
      <c r="BL7" s="96"/>
      <c r="BM7" s="96"/>
      <c r="BN7" s="96"/>
      <c r="BO7" s="66" t="s">
        <v>304</v>
      </c>
      <c r="BP7" s="54" t="s">
        <v>121</v>
      </c>
      <c r="BQ7" s="66" t="s">
        <v>962</v>
      </c>
      <c r="BR7" s="54" t="s">
        <v>120</v>
      </c>
      <c r="BS7" s="54" t="s">
        <v>121</v>
      </c>
      <c r="BT7" s="70">
        <f>BA7</f>
        <v>1</v>
      </c>
      <c r="BU7" s="71">
        <f t="shared" si="4"/>
        <v>1.0752688172043012E-2</v>
      </c>
    </row>
    <row r="8" spans="2:73" s="169" customFormat="1" ht="165.75" customHeight="1" x14ac:dyDescent="0.25">
      <c r="B8" s="566"/>
      <c r="C8" s="450" t="s">
        <v>512</v>
      </c>
      <c r="D8" s="310" t="s">
        <v>513</v>
      </c>
      <c r="E8" s="26" t="s">
        <v>514</v>
      </c>
      <c r="F8" s="26" t="s">
        <v>515</v>
      </c>
      <c r="G8" s="263"/>
      <c r="H8" s="263" t="s">
        <v>492</v>
      </c>
      <c r="I8" s="311" t="s">
        <v>516</v>
      </c>
      <c r="J8" s="312">
        <v>45657</v>
      </c>
      <c r="K8" s="294">
        <f>PTEP!$G$12/PTEP!$D$12</f>
        <v>1.0752688172043012E-2</v>
      </c>
      <c r="L8" s="110">
        <v>1</v>
      </c>
      <c r="M8" s="27">
        <v>1</v>
      </c>
      <c r="N8" s="246">
        <f>M8/L8</f>
        <v>1</v>
      </c>
      <c r="O8" s="27">
        <v>1</v>
      </c>
      <c r="P8" s="27">
        <v>1</v>
      </c>
      <c r="Q8" s="246">
        <f>P8/O8</f>
        <v>1</v>
      </c>
      <c r="R8" s="27">
        <v>1</v>
      </c>
      <c r="S8" s="27">
        <v>1</v>
      </c>
      <c r="T8" s="246">
        <f>S8/R8</f>
        <v>1</v>
      </c>
      <c r="U8" s="27">
        <v>1</v>
      </c>
      <c r="V8" s="27">
        <v>1</v>
      </c>
      <c r="W8" s="246">
        <f>V8/U8</f>
        <v>1</v>
      </c>
      <c r="X8" s="27">
        <v>1</v>
      </c>
      <c r="Y8" s="27">
        <v>1</v>
      </c>
      <c r="Z8" s="246">
        <f>Y8/X8</f>
        <v>1</v>
      </c>
      <c r="AA8" s="27">
        <v>1</v>
      </c>
      <c r="AB8" s="27">
        <v>1</v>
      </c>
      <c r="AC8" s="246">
        <f>AB8/AA8</f>
        <v>1</v>
      </c>
      <c r="AD8" s="27">
        <v>1</v>
      </c>
      <c r="AE8" s="27">
        <v>1</v>
      </c>
      <c r="AF8" s="246">
        <f>AE8/AD8</f>
        <v>1</v>
      </c>
      <c r="AG8" s="27">
        <v>1</v>
      </c>
      <c r="AH8" s="27">
        <v>1</v>
      </c>
      <c r="AI8" s="246">
        <f>AH8/AG8</f>
        <v>1</v>
      </c>
      <c r="AJ8" s="27">
        <v>1</v>
      </c>
      <c r="AK8" s="27"/>
      <c r="AL8" s="246">
        <f>AK8/AJ8</f>
        <v>0</v>
      </c>
      <c r="AM8" s="27">
        <v>1</v>
      </c>
      <c r="AN8" s="27"/>
      <c r="AO8" s="246">
        <f>AN8/AM8</f>
        <v>0</v>
      </c>
      <c r="AP8" s="27">
        <v>1</v>
      </c>
      <c r="AQ8" s="27"/>
      <c r="AR8" s="246">
        <f>AQ8/AP8</f>
        <v>0</v>
      </c>
      <c r="AS8" s="27">
        <v>1</v>
      </c>
      <c r="AT8" s="27"/>
      <c r="AU8" s="246">
        <f>AT8/AS8</f>
        <v>0</v>
      </c>
      <c r="AV8" s="27"/>
      <c r="AW8" s="27"/>
      <c r="AX8" s="246"/>
      <c r="AY8" s="27">
        <f t="shared" si="0"/>
        <v>12</v>
      </c>
      <c r="AZ8" s="28">
        <f t="shared" si="1"/>
        <v>8</v>
      </c>
      <c r="BA8" s="35">
        <f t="shared" si="2"/>
        <v>0.66666666666666663</v>
      </c>
      <c r="BB8" s="43">
        <f t="shared" si="3"/>
        <v>7.1684587813620072E-3</v>
      </c>
      <c r="BC8" s="66"/>
      <c r="BD8" s="66"/>
      <c r="BE8" s="66" t="s">
        <v>517</v>
      </c>
      <c r="BF8" s="66" t="s">
        <v>518</v>
      </c>
      <c r="BG8" s="295" t="s">
        <v>519</v>
      </c>
      <c r="BH8" s="97" t="s">
        <v>520</v>
      </c>
      <c r="BI8" s="65" t="s">
        <v>521</v>
      </c>
      <c r="BJ8" s="97" t="s">
        <v>522</v>
      </c>
      <c r="BK8" s="97"/>
      <c r="BL8" s="97"/>
      <c r="BM8" s="97"/>
      <c r="BN8" s="97"/>
      <c r="BO8" s="66" t="s">
        <v>523</v>
      </c>
      <c r="BP8" s="65" t="s">
        <v>120</v>
      </c>
      <c r="BQ8" s="66" t="s">
        <v>932</v>
      </c>
      <c r="BR8" s="65" t="s">
        <v>120</v>
      </c>
      <c r="BS8" s="65" t="s">
        <v>121</v>
      </c>
      <c r="BT8" s="79">
        <f>BA8</f>
        <v>0.66666666666666663</v>
      </c>
      <c r="BU8" s="71">
        <f>BB8</f>
        <v>7.1684587813620072E-3</v>
      </c>
    </row>
    <row r="9" spans="2:73" s="169" customFormat="1" ht="173.25" customHeight="1" thickBot="1" x14ac:dyDescent="0.3">
      <c r="B9" s="567"/>
      <c r="C9" s="313" t="s">
        <v>524</v>
      </c>
      <c r="D9" s="218" t="s">
        <v>525</v>
      </c>
      <c r="E9" s="305" t="s">
        <v>526</v>
      </c>
      <c r="F9" s="305" t="s">
        <v>515</v>
      </c>
      <c r="G9" s="313"/>
      <c r="H9" s="306" t="s">
        <v>492</v>
      </c>
      <c r="I9" s="314" t="s">
        <v>527</v>
      </c>
      <c r="J9" s="315">
        <v>45657</v>
      </c>
      <c r="K9" s="294">
        <f>PTEP!$G$12/PTEP!$D$12</f>
        <v>1.0752688172043012E-2</v>
      </c>
      <c r="L9" s="110">
        <v>1</v>
      </c>
      <c r="M9" s="27">
        <v>1</v>
      </c>
      <c r="N9" s="246">
        <f>M9/L9</f>
        <v>1</v>
      </c>
      <c r="O9" s="27">
        <v>1</v>
      </c>
      <c r="P9" s="27">
        <v>1</v>
      </c>
      <c r="Q9" s="246">
        <f>P9/O9</f>
        <v>1</v>
      </c>
      <c r="R9" s="27">
        <v>1</v>
      </c>
      <c r="S9" s="27">
        <v>1</v>
      </c>
      <c r="T9" s="246">
        <f>S9/R9</f>
        <v>1</v>
      </c>
      <c r="U9" s="27">
        <v>1</v>
      </c>
      <c r="V9" s="27">
        <v>1</v>
      </c>
      <c r="W9" s="246">
        <f>V9/U9</f>
        <v>1</v>
      </c>
      <c r="X9" s="27">
        <v>1</v>
      </c>
      <c r="Y9" s="27">
        <v>1</v>
      </c>
      <c r="Z9" s="246">
        <f>Y9/X9</f>
        <v>1</v>
      </c>
      <c r="AA9" s="27">
        <v>1</v>
      </c>
      <c r="AB9" s="27">
        <v>1</v>
      </c>
      <c r="AC9" s="246">
        <f>AB9/AA9</f>
        <v>1</v>
      </c>
      <c r="AD9" s="27">
        <v>1</v>
      </c>
      <c r="AE9" s="27">
        <v>1</v>
      </c>
      <c r="AF9" s="246">
        <f>AE9/AD9</f>
        <v>1</v>
      </c>
      <c r="AG9" s="27">
        <v>1</v>
      </c>
      <c r="AH9" s="27">
        <v>1</v>
      </c>
      <c r="AI9" s="246">
        <f>AH9/AG9</f>
        <v>1</v>
      </c>
      <c r="AJ9" s="27">
        <v>1</v>
      </c>
      <c r="AK9" s="27"/>
      <c r="AL9" s="246">
        <f>AK9/AJ9</f>
        <v>0</v>
      </c>
      <c r="AM9" s="27">
        <v>1</v>
      </c>
      <c r="AN9" s="27"/>
      <c r="AO9" s="246">
        <f>AN9/AM9</f>
        <v>0</v>
      </c>
      <c r="AP9" s="27">
        <v>1</v>
      </c>
      <c r="AQ9" s="27"/>
      <c r="AR9" s="246">
        <f>AQ9/AP9</f>
        <v>0</v>
      </c>
      <c r="AS9" s="27">
        <v>1</v>
      </c>
      <c r="AT9" s="27"/>
      <c r="AU9" s="246">
        <f>AT9/AS9</f>
        <v>0</v>
      </c>
      <c r="AV9" s="27"/>
      <c r="AW9" s="30"/>
      <c r="AX9" s="30"/>
      <c r="AY9" s="27">
        <f t="shared" si="0"/>
        <v>12</v>
      </c>
      <c r="AZ9" s="28">
        <f t="shared" si="1"/>
        <v>8</v>
      </c>
      <c r="BA9" s="35">
        <f t="shared" si="2"/>
        <v>0.66666666666666663</v>
      </c>
      <c r="BB9" s="43">
        <f t="shared" si="3"/>
        <v>7.1684587813620072E-3</v>
      </c>
      <c r="BC9" s="66"/>
      <c r="BD9" s="66"/>
      <c r="BE9" s="66" t="s">
        <v>528</v>
      </c>
      <c r="BF9" s="66" t="s">
        <v>529</v>
      </c>
      <c r="BG9" s="141" t="s">
        <v>530</v>
      </c>
      <c r="BH9" s="97" t="s">
        <v>531</v>
      </c>
      <c r="BI9" s="141" t="s">
        <v>532</v>
      </c>
      <c r="BJ9" s="97" t="s">
        <v>533</v>
      </c>
      <c r="BK9" s="97"/>
      <c r="BL9" s="97"/>
      <c r="BM9" s="97"/>
      <c r="BN9" s="97"/>
      <c r="BO9" s="66" t="s">
        <v>534</v>
      </c>
      <c r="BP9" s="65" t="s">
        <v>120</v>
      </c>
      <c r="BQ9" s="66" t="s">
        <v>933</v>
      </c>
      <c r="BR9" s="65" t="s">
        <v>120</v>
      </c>
      <c r="BS9" s="65" t="s">
        <v>121</v>
      </c>
      <c r="BT9" s="82">
        <f>BA9</f>
        <v>0.66666666666666663</v>
      </c>
      <c r="BU9" s="71">
        <f>BB9</f>
        <v>7.1684587813620072E-3</v>
      </c>
    </row>
    <row r="10" spans="2:73" s="169" customFormat="1" ht="65.25" customHeight="1" thickBot="1" x14ac:dyDescent="0.3">
      <c r="B10" s="284" t="s">
        <v>535</v>
      </c>
      <c r="C10" s="316" t="s">
        <v>536</v>
      </c>
      <c r="D10" s="317" t="s">
        <v>537</v>
      </c>
      <c r="E10" s="318" t="s">
        <v>538</v>
      </c>
      <c r="F10" s="319" t="s">
        <v>125</v>
      </c>
      <c r="G10" s="320"/>
      <c r="H10" s="316" t="s">
        <v>492</v>
      </c>
      <c r="I10" s="321" t="s">
        <v>539</v>
      </c>
      <c r="J10" s="322">
        <v>45596</v>
      </c>
      <c r="K10" s="293">
        <f>PTEP!$G$12/PTEP!$D$12</f>
        <v>1.0752688172043012E-2</v>
      </c>
      <c r="L10" s="110"/>
      <c r="M10" s="27"/>
      <c r="N10" s="29"/>
      <c r="O10" s="27"/>
      <c r="P10" s="27"/>
      <c r="Q10" s="29"/>
      <c r="R10" s="27"/>
      <c r="S10" s="27"/>
      <c r="T10" s="27"/>
      <c r="U10" s="27"/>
      <c r="V10" s="27"/>
      <c r="W10" s="27"/>
      <c r="X10" s="27"/>
      <c r="Y10" s="30"/>
      <c r="Z10" s="30"/>
      <c r="AA10" s="27"/>
      <c r="AB10" s="30"/>
      <c r="AC10" s="72"/>
      <c r="AD10" s="27"/>
      <c r="AE10" s="30"/>
      <c r="AF10" s="30"/>
      <c r="AG10" s="27"/>
      <c r="AH10" s="30"/>
      <c r="AI10" s="30"/>
      <c r="AJ10" s="27"/>
      <c r="AK10" s="30"/>
      <c r="AL10" s="30"/>
      <c r="AM10" s="27">
        <v>1</v>
      </c>
      <c r="AN10" s="27"/>
      <c r="AO10" s="260">
        <f>AN10/AM10</f>
        <v>0</v>
      </c>
      <c r="AP10" s="27"/>
      <c r="AQ10" s="30"/>
      <c r="AR10" s="72"/>
      <c r="AS10" s="27"/>
      <c r="AT10" s="30"/>
      <c r="AU10" s="30"/>
      <c r="AV10" s="27"/>
      <c r="AW10" s="30"/>
      <c r="AX10" s="30"/>
      <c r="AY10" s="27">
        <f t="shared" si="0"/>
        <v>1</v>
      </c>
      <c r="AZ10" s="28">
        <f t="shared" si="1"/>
        <v>0</v>
      </c>
      <c r="BA10" s="35">
        <f t="shared" si="2"/>
        <v>0</v>
      </c>
      <c r="BB10" s="43">
        <f t="shared" si="3"/>
        <v>0</v>
      </c>
      <c r="BC10" s="69"/>
      <c r="BD10" s="69" t="s">
        <v>127</v>
      </c>
      <c r="BE10" s="69"/>
      <c r="BF10" s="69" t="s">
        <v>128</v>
      </c>
      <c r="BG10" s="96"/>
      <c r="BH10" s="69" t="s">
        <v>128</v>
      </c>
      <c r="BI10" s="97"/>
      <c r="BJ10" s="69" t="s">
        <v>128</v>
      </c>
      <c r="BK10" s="96"/>
      <c r="BL10" s="96"/>
      <c r="BM10" s="98"/>
      <c r="BN10" s="96"/>
      <c r="BO10" s="66" t="s">
        <v>540</v>
      </c>
      <c r="BP10" s="54" t="s">
        <v>121</v>
      </c>
      <c r="BQ10" s="66" t="s">
        <v>929</v>
      </c>
      <c r="BR10" s="54" t="s">
        <v>121</v>
      </c>
      <c r="BS10" s="54" t="s">
        <v>121</v>
      </c>
      <c r="BT10" s="82">
        <f t="shared" si="4"/>
        <v>0</v>
      </c>
      <c r="BU10" s="71">
        <f t="shared" si="4"/>
        <v>0</v>
      </c>
    </row>
    <row r="11" spans="2:73" s="169" customFormat="1" ht="65.25" customHeight="1" x14ac:dyDescent="0.25">
      <c r="B11" s="562" t="s">
        <v>541</v>
      </c>
      <c r="C11" s="233" t="s">
        <v>542</v>
      </c>
      <c r="D11" s="163" t="s">
        <v>543</v>
      </c>
      <c r="E11" s="302" t="s">
        <v>544</v>
      </c>
      <c r="F11" s="302" t="s">
        <v>158</v>
      </c>
      <c r="G11" s="302"/>
      <c r="H11" s="300" t="s">
        <v>492</v>
      </c>
      <c r="I11" s="323" t="s">
        <v>159</v>
      </c>
      <c r="J11" s="324" t="s">
        <v>545</v>
      </c>
      <c r="K11" s="293">
        <f>PTEP!$G$12/PTEP!$D$12</f>
        <v>1.0752688172043012E-2</v>
      </c>
      <c r="L11" s="110"/>
      <c r="M11" s="27"/>
      <c r="N11" s="29"/>
      <c r="O11" s="27"/>
      <c r="P11" s="27"/>
      <c r="Q11" s="29"/>
      <c r="R11" s="27"/>
      <c r="S11" s="27"/>
      <c r="T11" s="29"/>
      <c r="U11" s="27"/>
      <c r="V11" s="27"/>
      <c r="W11" s="27"/>
      <c r="X11" s="27"/>
      <c r="Y11" s="30"/>
      <c r="Z11" s="30"/>
      <c r="AA11" s="27"/>
      <c r="AB11" s="30"/>
      <c r="AC11" s="72"/>
      <c r="AD11" s="27"/>
      <c r="AE11" s="30"/>
      <c r="AF11" s="30"/>
      <c r="AG11" s="27"/>
      <c r="AH11" s="30"/>
      <c r="AI11" s="30"/>
      <c r="AJ11" s="27"/>
      <c r="AK11" s="30"/>
      <c r="AL11" s="30"/>
      <c r="AM11" s="27"/>
      <c r="AN11" s="30"/>
      <c r="AO11" s="30"/>
      <c r="AP11" s="27">
        <v>1</v>
      </c>
      <c r="AQ11" s="27"/>
      <c r="AR11" s="260">
        <f>AQ11/AP11</f>
        <v>0</v>
      </c>
      <c r="AS11" s="27"/>
      <c r="AT11" s="30"/>
      <c r="AU11" s="72"/>
      <c r="AV11" s="27"/>
      <c r="AW11" s="30"/>
      <c r="AX11" s="30"/>
      <c r="AY11" s="27">
        <f t="shared" si="0"/>
        <v>1</v>
      </c>
      <c r="AZ11" s="28">
        <f t="shared" si="1"/>
        <v>0</v>
      </c>
      <c r="BA11" s="35">
        <f t="shared" si="2"/>
        <v>0</v>
      </c>
      <c r="BB11" s="43">
        <f t="shared" si="3"/>
        <v>0</v>
      </c>
      <c r="BC11" s="69"/>
      <c r="BD11" s="69" t="s">
        <v>127</v>
      </c>
      <c r="BE11" s="69" t="s">
        <v>497</v>
      </c>
      <c r="BF11" s="69" t="s">
        <v>128</v>
      </c>
      <c r="BG11" s="96" t="s">
        <v>497</v>
      </c>
      <c r="BH11" s="69" t="s">
        <v>128</v>
      </c>
      <c r="BI11" s="97" t="s">
        <v>497</v>
      </c>
      <c r="BJ11" s="69" t="s">
        <v>128</v>
      </c>
      <c r="BK11" s="96"/>
      <c r="BL11" s="96"/>
      <c r="BM11" s="96"/>
      <c r="BN11" s="96"/>
      <c r="BO11" s="66" t="s">
        <v>546</v>
      </c>
      <c r="BP11" s="54" t="s">
        <v>121</v>
      </c>
      <c r="BQ11" s="66" t="s">
        <v>930</v>
      </c>
      <c r="BR11" s="54" t="s">
        <v>121</v>
      </c>
      <c r="BS11" s="54" t="s">
        <v>121</v>
      </c>
      <c r="BT11" s="82">
        <f t="shared" si="4"/>
        <v>0</v>
      </c>
      <c r="BU11" s="71">
        <f t="shared" si="4"/>
        <v>0</v>
      </c>
    </row>
    <row r="12" spans="2:73" s="169" customFormat="1" ht="147" customHeight="1" thickBot="1" x14ac:dyDescent="0.3">
      <c r="B12" s="563"/>
      <c r="C12" s="451" t="s">
        <v>547</v>
      </c>
      <c r="D12" s="218" t="s">
        <v>548</v>
      </c>
      <c r="E12" s="305" t="s">
        <v>549</v>
      </c>
      <c r="F12" s="305" t="s">
        <v>158</v>
      </c>
      <c r="G12" s="306"/>
      <c r="H12" s="303" t="s">
        <v>492</v>
      </c>
      <c r="I12" s="305" t="s">
        <v>165</v>
      </c>
      <c r="J12" s="325" t="s">
        <v>550</v>
      </c>
      <c r="K12" s="294">
        <f>PTEP!$G$12/PTEP!$D$12</f>
        <v>1.0752688172043012E-2</v>
      </c>
      <c r="L12" s="110"/>
      <c r="M12" s="27"/>
      <c r="N12" s="29"/>
      <c r="O12" s="27"/>
      <c r="P12" s="27"/>
      <c r="Q12" s="29"/>
      <c r="R12" s="27"/>
      <c r="S12" s="27"/>
      <c r="T12" s="27"/>
      <c r="U12" s="27">
        <v>1</v>
      </c>
      <c r="V12" s="27">
        <v>1</v>
      </c>
      <c r="W12" s="246">
        <f>V12/U12</f>
        <v>1</v>
      </c>
      <c r="X12" s="27"/>
      <c r="Y12" s="30"/>
      <c r="Z12" s="30"/>
      <c r="AA12" s="27"/>
      <c r="AB12" s="30"/>
      <c r="AC12" s="72"/>
      <c r="AD12" s="27">
        <v>1</v>
      </c>
      <c r="AE12" s="27">
        <v>1</v>
      </c>
      <c r="AF12" s="246">
        <f>AE12/AD12</f>
        <v>1</v>
      </c>
      <c r="AG12" s="27"/>
      <c r="AH12" s="30"/>
      <c r="AI12" s="30"/>
      <c r="AJ12" s="27"/>
      <c r="AK12" s="30"/>
      <c r="AL12" s="30"/>
      <c r="AM12" s="27">
        <v>1</v>
      </c>
      <c r="AN12" s="27"/>
      <c r="AO12" s="246">
        <f>AN12/AM12</f>
        <v>0</v>
      </c>
      <c r="AP12" s="27"/>
      <c r="AQ12" s="27"/>
      <c r="AR12" s="246"/>
      <c r="AS12" s="27"/>
      <c r="AT12" s="30"/>
      <c r="AU12" s="30"/>
      <c r="AV12" s="27"/>
      <c r="AW12" s="30"/>
      <c r="AX12" s="30"/>
      <c r="AY12" s="27">
        <f t="shared" si="0"/>
        <v>3</v>
      </c>
      <c r="AZ12" s="28">
        <f t="shared" si="1"/>
        <v>2</v>
      </c>
      <c r="BA12" s="35">
        <f t="shared" si="2"/>
        <v>0.66666666666666663</v>
      </c>
      <c r="BB12" s="43">
        <f t="shared" si="3"/>
        <v>7.1684587813620072E-3</v>
      </c>
      <c r="BC12" s="66"/>
      <c r="BD12" s="66" t="s">
        <v>127</v>
      </c>
      <c r="BE12" s="66" t="s">
        <v>551</v>
      </c>
      <c r="BF12" s="66" t="s">
        <v>552</v>
      </c>
      <c r="BG12" s="97" t="s">
        <v>128</v>
      </c>
      <c r="BH12" s="69" t="s">
        <v>128</v>
      </c>
      <c r="BI12" s="97" t="s">
        <v>553</v>
      </c>
      <c r="BJ12" s="97" t="s">
        <v>554</v>
      </c>
      <c r="BK12" s="97"/>
      <c r="BL12" s="97"/>
      <c r="BM12" s="97"/>
      <c r="BN12" s="97"/>
      <c r="BO12" s="66" t="s">
        <v>555</v>
      </c>
      <c r="BP12" s="65" t="s">
        <v>120</v>
      </c>
      <c r="BQ12" s="66" t="s">
        <v>982</v>
      </c>
      <c r="BR12" s="65" t="s">
        <v>120</v>
      </c>
      <c r="BS12" s="65" t="s">
        <v>121</v>
      </c>
      <c r="BT12" s="82">
        <f t="shared" si="4"/>
        <v>0.66666666666666663</v>
      </c>
      <c r="BU12" s="71">
        <f t="shared" si="4"/>
        <v>7.1684587813620072E-3</v>
      </c>
    </row>
    <row r="13" spans="2:73" s="169" customFormat="1" ht="154.5" customHeight="1" thickBot="1" x14ac:dyDescent="0.3">
      <c r="B13" s="296" t="s">
        <v>556</v>
      </c>
      <c r="C13" s="316" t="s">
        <v>557</v>
      </c>
      <c r="D13" s="317" t="s">
        <v>558</v>
      </c>
      <c r="E13" s="321" t="s">
        <v>559</v>
      </c>
      <c r="F13" s="320" t="s">
        <v>560</v>
      </c>
      <c r="G13" s="320"/>
      <c r="H13" s="316" t="s">
        <v>492</v>
      </c>
      <c r="I13" s="318" t="s">
        <v>472</v>
      </c>
      <c r="J13" s="326" t="s">
        <v>561</v>
      </c>
      <c r="K13" s="293">
        <f>PTEP!$G$12/PTEP!$D$12</f>
        <v>1.0752688172043012E-2</v>
      </c>
      <c r="L13" s="110"/>
      <c r="M13" s="27"/>
      <c r="N13" s="29"/>
      <c r="O13" s="27"/>
      <c r="P13" s="27"/>
      <c r="Q13" s="29"/>
      <c r="R13" s="27"/>
      <c r="S13" s="27"/>
      <c r="T13" s="27"/>
      <c r="U13" s="27"/>
      <c r="V13" s="27"/>
      <c r="W13" s="27"/>
      <c r="X13" s="27"/>
      <c r="Y13" s="30"/>
      <c r="Z13" s="30"/>
      <c r="AA13" s="27">
        <v>1</v>
      </c>
      <c r="AB13" s="27">
        <v>1</v>
      </c>
      <c r="AC13" s="260">
        <f>AB13/AA13</f>
        <v>1</v>
      </c>
      <c r="AD13" s="27"/>
      <c r="AE13" s="30"/>
      <c r="AF13" s="72"/>
      <c r="AG13" s="27"/>
      <c r="AH13" s="30"/>
      <c r="AI13" s="30"/>
      <c r="AJ13" s="27"/>
      <c r="AK13" s="30"/>
      <c r="AL13" s="30"/>
      <c r="AM13" s="27"/>
      <c r="AN13" s="30"/>
      <c r="AO13" s="30"/>
      <c r="AP13" s="27">
        <v>1</v>
      </c>
      <c r="AQ13" s="27"/>
      <c r="AR13" s="260">
        <f>AQ13/AP13</f>
        <v>0</v>
      </c>
      <c r="AS13" s="27"/>
      <c r="AT13" s="27"/>
      <c r="AU13" s="72"/>
      <c r="AV13" s="27"/>
      <c r="AW13" s="30"/>
      <c r="AX13" s="30"/>
      <c r="AY13" s="27">
        <f t="shared" si="0"/>
        <v>2</v>
      </c>
      <c r="AZ13" s="28">
        <f t="shared" si="1"/>
        <v>1</v>
      </c>
      <c r="BA13" s="35">
        <f t="shared" si="2"/>
        <v>0.5</v>
      </c>
      <c r="BB13" s="43">
        <f t="shared" si="3"/>
        <v>5.3763440860215058E-3</v>
      </c>
      <c r="BC13" s="69"/>
      <c r="BD13" s="69" t="s">
        <v>127</v>
      </c>
      <c r="BE13" s="69"/>
      <c r="BF13" s="69" t="s">
        <v>128</v>
      </c>
      <c r="BG13" s="96" t="s">
        <v>562</v>
      </c>
      <c r="BH13" s="297" t="s">
        <v>563</v>
      </c>
      <c r="BI13" s="97"/>
      <c r="BJ13" s="69" t="s">
        <v>128</v>
      </c>
      <c r="BK13" s="96"/>
      <c r="BL13" s="96"/>
      <c r="BM13" s="66"/>
      <c r="BN13" s="96"/>
      <c r="BO13" s="66" t="s">
        <v>564</v>
      </c>
      <c r="BP13" s="54" t="s">
        <v>121</v>
      </c>
      <c r="BQ13" s="66" t="s">
        <v>931</v>
      </c>
      <c r="BR13" s="54" t="s">
        <v>120</v>
      </c>
      <c r="BS13" s="54" t="s">
        <v>121</v>
      </c>
      <c r="BT13" s="82">
        <f t="shared" si="4"/>
        <v>0.5</v>
      </c>
      <c r="BU13" s="71">
        <f t="shared" si="4"/>
        <v>5.3763440860215058E-3</v>
      </c>
    </row>
    <row r="14" spans="2:73" s="169" customFormat="1" ht="297" customHeight="1" thickBot="1" x14ac:dyDescent="0.3">
      <c r="B14" s="285" t="s">
        <v>565</v>
      </c>
      <c r="C14" s="303" t="s">
        <v>566</v>
      </c>
      <c r="D14" s="327" t="s">
        <v>567</v>
      </c>
      <c r="E14" s="328" t="s">
        <v>568</v>
      </c>
      <c r="F14" s="329" t="s">
        <v>569</v>
      </c>
      <c r="G14" s="330"/>
      <c r="H14" s="331" t="s">
        <v>492</v>
      </c>
      <c r="I14" s="332" t="s">
        <v>570</v>
      </c>
      <c r="J14" s="333" t="s">
        <v>571</v>
      </c>
      <c r="K14" s="298">
        <f>PTEP!$G$12/PTEP!$D$12</f>
        <v>1.0752688172043012E-2</v>
      </c>
      <c r="L14" s="110"/>
      <c r="M14" s="27"/>
      <c r="N14" s="29"/>
      <c r="O14" s="27"/>
      <c r="P14" s="27"/>
      <c r="Q14" s="29"/>
      <c r="R14" s="27"/>
      <c r="S14" s="27"/>
      <c r="T14" s="29"/>
      <c r="U14" s="27"/>
      <c r="V14" s="27"/>
      <c r="W14" s="246"/>
      <c r="X14" s="27"/>
      <c r="Y14" s="30"/>
      <c r="Z14" s="72"/>
      <c r="AA14" s="27">
        <v>1</v>
      </c>
      <c r="AB14" s="30">
        <v>1</v>
      </c>
      <c r="AC14" s="260">
        <f>AB14/AA14</f>
        <v>1</v>
      </c>
      <c r="AD14" s="27"/>
      <c r="AE14" s="30"/>
      <c r="AF14" s="72"/>
      <c r="AG14" s="27"/>
      <c r="AH14" s="30"/>
      <c r="AI14" s="72"/>
      <c r="AJ14" s="27"/>
      <c r="AK14" s="30"/>
      <c r="AL14" s="30"/>
      <c r="AM14" s="27"/>
      <c r="AN14" s="27"/>
      <c r="AO14" s="246"/>
      <c r="AP14" s="27"/>
      <c r="AQ14" s="30"/>
      <c r="AR14" s="30"/>
      <c r="AS14" s="27">
        <v>1</v>
      </c>
      <c r="AT14" s="27"/>
      <c r="AU14" s="260">
        <f>AT14/AS14</f>
        <v>0</v>
      </c>
      <c r="AV14" s="27"/>
      <c r="AW14" s="30"/>
      <c r="AX14" s="30"/>
      <c r="AY14" s="27">
        <f>L14+O14+R14+U14+X14++AA14+AD14+AG14+AJ14+AM14+AP14+AS14+AV14</f>
        <v>2</v>
      </c>
      <c r="AZ14" s="28">
        <f>M14+P14+S14+V14+Y14+AB14+AE14+AH14+AK14+AN14+AQ14+AT14+AW14</f>
        <v>1</v>
      </c>
      <c r="BA14" s="35">
        <f>AZ14/AY14</f>
        <v>0.5</v>
      </c>
      <c r="BB14" s="43">
        <f t="shared" si="3"/>
        <v>5.3763440860215058E-3</v>
      </c>
      <c r="BC14" s="66"/>
      <c r="BD14" s="66" t="s">
        <v>127</v>
      </c>
      <c r="BE14" s="99" t="s">
        <v>572</v>
      </c>
      <c r="BF14" s="66" t="s">
        <v>573</v>
      </c>
      <c r="BG14" s="97" t="s">
        <v>574</v>
      </c>
      <c r="BH14" s="97" t="s">
        <v>575</v>
      </c>
      <c r="BI14" s="97"/>
      <c r="BJ14" s="69" t="s">
        <v>128</v>
      </c>
      <c r="BK14" s="97"/>
      <c r="BL14" s="97"/>
      <c r="BM14" s="97"/>
      <c r="BN14" s="97"/>
      <c r="BO14" s="66" t="s">
        <v>576</v>
      </c>
      <c r="BP14" s="65" t="s">
        <v>577</v>
      </c>
      <c r="BQ14" s="66" t="s">
        <v>937</v>
      </c>
      <c r="BR14" s="65" t="s">
        <v>120</v>
      </c>
      <c r="BS14" s="65" t="s">
        <v>121</v>
      </c>
      <c r="BT14" s="82">
        <f t="shared" si="4"/>
        <v>0.5</v>
      </c>
      <c r="BU14" s="71">
        <f t="shared" si="4"/>
        <v>5.3763440860215058E-3</v>
      </c>
    </row>
    <row r="15" spans="2:73" x14ac:dyDescent="0.25">
      <c r="BB15" s="43">
        <f>SUM(BB5:BB14)</f>
        <v>5.9139784946236562E-2</v>
      </c>
      <c r="BU15" s="337">
        <f>SUM(BU5:BU14)</f>
        <v>5.9139784946236562E-2</v>
      </c>
    </row>
    <row r="18" spans="54:54" x14ac:dyDescent="0.25">
      <c r="BB18" s="299"/>
    </row>
  </sheetData>
  <mergeCells count="24">
    <mergeCell ref="C1:J1"/>
    <mergeCell ref="B3:K3"/>
    <mergeCell ref="U2:W3"/>
    <mergeCell ref="X2:Z3"/>
    <mergeCell ref="BT3:BU3"/>
    <mergeCell ref="BO2:BU2"/>
    <mergeCell ref="BA2:BB2"/>
    <mergeCell ref="BC3:BD3"/>
    <mergeCell ref="BC2:BD2"/>
    <mergeCell ref="AA2:AC3"/>
    <mergeCell ref="AD2:AF3"/>
    <mergeCell ref="AG2:AI3"/>
    <mergeCell ref="AJ2:AL3"/>
    <mergeCell ref="AM2:AO3"/>
    <mergeCell ref="AP2:AR3"/>
    <mergeCell ref="AS2:AU3"/>
    <mergeCell ref="AV2:AX3"/>
    <mergeCell ref="AY2:AZ3"/>
    <mergeCell ref="B11:B12"/>
    <mergeCell ref="B5:B6"/>
    <mergeCell ref="L2:N3"/>
    <mergeCell ref="O2:Q3"/>
    <mergeCell ref="R2:T3"/>
    <mergeCell ref="B7:B9"/>
  </mergeCells>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B1:BU16"/>
  <sheetViews>
    <sheetView showGridLines="0" zoomScale="80" zoomScaleNormal="80" zoomScaleSheetLayoutView="75" workbookViewId="0"/>
  </sheetViews>
  <sheetFormatPr baseColWidth="10" defaultColWidth="9.140625" defaultRowHeight="12.75" x14ac:dyDescent="0.25"/>
  <cols>
    <col min="1" max="1" width="4.140625" style="61" customWidth="1"/>
    <col min="2" max="2" width="22.5703125" style="154" bestFit="1" customWidth="1"/>
    <col min="3" max="3" width="11.42578125" style="61" customWidth="1"/>
    <col min="4" max="4" width="40.140625" style="61" customWidth="1"/>
    <col min="5" max="5" width="20.85546875" style="61" customWidth="1"/>
    <col min="6" max="6" width="18.85546875" style="61" bestFit="1" customWidth="1"/>
    <col min="7" max="7" width="47" style="61" customWidth="1"/>
    <col min="8" max="8" width="13.85546875" style="61" customWidth="1"/>
    <col min="9" max="9" width="28.140625" style="61" customWidth="1"/>
    <col min="10" max="10" width="16.5703125" style="61" customWidth="1"/>
    <col min="11" max="11" width="11.42578125" style="61" customWidth="1"/>
    <col min="12" max="12" width="13.42578125" style="61" customWidth="1"/>
    <col min="13" max="23" width="11.42578125" style="61"/>
    <col min="24" max="40" width="11.42578125" style="61" customWidth="1"/>
    <col min="41" max="41" width="17" style="61" customWidth="1"/>
    <col min="42" max="50" width="11.42578125" style="61" customWidth="1"/>
    <col min="51" max="54" width="11.42578125" style="61"/>
    <col min="55" max="55" width="36.85546875" style="61" customWidth="1"/>
    <col min="56" max="56" width="34.140625" style="61" customWidth="1"/>
    <col min="57" max="57" width="44.85546875" style="61" customWidth="1"/>
    <col min="58" max="58" width="31.85546875" style="61" customWidth="1"/>
    <col min="59" max="59" width="39.5703125" style="61" customWidth="1"/>
    <col min="60" max="60" width="37.140625" style="61" customWidth="1"/>
    <col min="61" max="61" width="48.85546875" style="61" customWidth="1"/>
    <col min="62" max="62" width="32.85546875" style="61" customWidth="1"/>
    <col min="63" max="63" width="26.140625" style="61" customWidth="1"/>
    <col min="64" max="64" width="18.42578125" style="61" customWidth="1"/>
    <col min="65" max="65" width="29.140625" style="61" customWidth="1"/>
    <col min="66" max="66" width="18.42578125" style="61" customWidth="1"/>
    <col min="67" max="68" width="50.5703125" style="61" customWidth="1"/>
    <col min="69" max="69" width="100.7109375" style="61" customWidth="1"/>
    <col min="70" max="70" width="30.7109375" style="61" customWidth="1"/>
    <col min="71" max="71" width="50.5703125" style="61" customWidth="1"/>
    <col min="72" max="72" width="15.5703125" style="61" bestFit="1" customWidth="1"/>
    <col min="73" max="73" width="15.85546875" style="61" bestFit="1" customWidth="1"/>
    <col min="74" max="16384" width="9.140625" style="61"/>
  </cols>
  <sheetData>
    <row r="1" spans="2:73" ht="112.5" customHeight="1" thickBot="1" x14ac:dyDescent="0.3">
      <c r="B1" s="288"/>
      <c r="C1" s="552" t="s">
        <v>0</v>
      </c>
      <c r="D1" s="552"/>
      <c r="E1" s="552"/>
      <c r="F1" s="552"/>
      <c r="G1" s="552"/>
      <c r="H1" s="552"/>
      <c r="I1" s="552"/>
      <c r="J1" s="552"/>
      <c r="K1" s="232" t="s">
        <v>1</v>
      </c>
    </row>
    <row r="2" spans="2:73" ht="19.5" customHeight="1" x14ac:dyDescent="0.25">
      <c r="B2" s="234"/>
      <c r="C2" s="234"/>
      <c r="D2" s="234"/>
      <c r="E2" s="234"/>
      <c r="F2" s="234"/>
      <c r="G2" s="234"/>
      <c r="H2" s="234"/>
      <c r="I2" s="234"/>
      <c r="J2" s="234"/>
      <c r="K2" s="235"/>
    </row>
    <row r="3" spans="2:73" ht="48" hidden="1" customHeight="1" x14ac:dyDescent="0.25">
      <c r="B3" s="289"/>
      <c r="C3" s="289"/>
      <c r="D3" s="289"/>
      <c r="E3" s="571" t="s">
        <v>578</v>
      </c>
      <c r="F3" s="571"/>
      <c r="G3" s="571"/>
      <c r="H3" s="571"/>
      <c r="I3" s="289"/>
      <c r="J3" s="289"/>
      <c r="K3" s="154"/>
    </row>
    <row r="4" spans="2:73" ht="19.5" hidden="1" customHeight="1" x14ac:dyDescent="0.25">
      <c r="B4" s="289"/>
      <c r="C4" s="289"/>
      <c r="D4" s="289"/>
      <c r="E4" s="572" t="s">
        <v>579</v>
      </c>
      <c r="F4" s="572"/>
      <c r="G4" s="573"/>
      <c r="H4" s="573"/>
      <c r="I4" s="289"/>
      <c r="J4" s="289"/>
      <c r="K4" s="154"/>
    </row>
    <row r="5" spans="2:73" ht="51" hidden="1" customHeight="1" x14ac:dyDescent="0.25">
      <c r="B5" s="289"/>
      <c r="C5" s="289"/>
      <c r="D5" s="289"/>
      <c r="E5" s="574" t="s">
        <v>580</v>
      </c>
      <c r="F5" s="574"/>
      <c r="G5" s="575" t="s">
        <v>581</v>
      </c>
      <c r="H5" s="575"/>
      <c r="I5" s="289"/>
      <c r="J5" s="289"/>
      <c r="K5" s="154"/>
    </row>
    <row r="6" spans="2:73" ht="19.5" hidden="1" customHeight="1" x14ac:dyDescent="0.25">
      <c r="B6" s="289"/>
      <c r="C6" s="289"/>
      <c r="D6" s="289"/>
      <c r="I6" s="289"/>
      <c r="J6" s="289"/>
      <c r="K6" s="154"/>
    </row>
    <row r="7" spans="2:73" ht="19.5" hidden="1" customHeight="1" x14ac:dyDescent="0.25">
      <c r="B7" s="289"/>
      <c r="C7" s="289"/>
      <c r="D7" s="289"/>
      <c r="E7" s="572" t="s">
        <v>582</v>
      </c>
      <c r="F7" s="572"/>
      <c r="G7" s="572"/>
      <c r="H7" s="572"/>
      <c r="I7" s="289"/>
      <c r="J7" s="289"/>
      <c r="K7" s="154"/>
    </row>
    <row r="8" spans="2:73" ht="19.5" hidden="1" customHeight="1" x14ac:dyDescent="0.25">
      <c r="B8" s="289"/>
      <c r="C8" s="289"/>
      <c r="D8" s="289"/>
      <c r="E8" s="24" t="s">
        <v>583</v>
      </c>
      <c r="F8" s="24" t="s">
        <v>584</v>
      </c>
      <c r="G8" s="24" t="s">
        <v>585</v>
      </c>
      <c r="H8" s="24" t="s">
        <v>586</v>
      </c>
      <c r="I8" s="289"/>
      <c r="J8" s="289"/>
      <c r="K8" s="154"/>
    </row>
    <row r="9" spans="2:73" ht="36.75" hidden="1" customHeight="1" x14ac:dyDescent="0.25">
      <c r="B9" s="289"/>
      <c r="C9" s="289"/>
      <c r="D9" s="289"/>
      <c r="E9" s="25" t="s">
        <v>587</v>
      </c>
      <c r="F9" s="25">
        <v>64529</v>
      </c>
      <c r="G9" s="26" t="s">
        <v>588</v>
      </c>
      <c r="H9" s="25" t="s">
        <v>589</v>
      </c>
      <c r="I9" s="289"/>
      <c r="J9" s="289"/>
      <c r="K9" s="154"/>
    </row>
    <row r="10" spans="2:73" ht="19.5" hidden="1" customHeight="1" x14ac:dyDescent="0.25">
      <c r="B10" s="289"/>
      <c r="C10" s="289"/>
      <c r="D10" s="289"/>
      <c r="E10" s="289"/>
      <c r="F10" s="289"/>
      <c r="G10" s="289"/>
      <c r="H10" s="289"/>
      <c r="I10" s="289"/>
      <c r="J10" s="289"/>
      <c r="K10" s="154"/>
    </row>
    <row r="11" spans="2:73" ht="19.5" customHeight="1" thickBot="1" x14ac:dyDescent="0.3">
      <c r="B11" s="338"/>
      <c r="C11" s="338"/>
      <c r="D11" s="338"/>
      <c r="E11" s="338"/>
      <c r="F11" s="338"/>
      <c r="G11" s="338"/>
      <c r="H11" s="338"/>
      <c r="I11" s="338"/>
      <c r="J11" s="338"/>
      <c r="K11" s="339"/>
      <c r="L11" s="543" t="s">
        <v>67</v>
      </c>
      <c r="M11" s="543"/>
      <c r="N11" s="543"/>
      <c r="O11" s="543" t="s">
        <v>68</v>
      </c>
      <c r="P11" s="543"/>
      <c r="Q11" s="543"/>
      <c r="R11" s="543" t="s">
        <v>69</v>
      </c>
      <c r="S11" s="543"/>
      <c r="T11" s="543"/>
      <c r="U11" s="543" t="s">
        <v>70</v>
      </c>
      <c r="V11" s="543"/>
      <c r="W11" s="543"/>
      <c r="X11" s="543" t="s">
        <v>71</v>
      </c>
      <c r="Y11" s="543"/>
      <c r="Z11" s="543"/>
      <c r="AA11" s="543" t="s">
        <v>72</v>
      </c>
      <c r="AB11" s="543"/>
      <c r="AC11" s="543"/>
      <c r="AD11" s="543" t="s">
        <v>73</v>
      </c>
      <c r="AE11" s="543"/>
      <c r="AF11" s="543"/>
      <c r="AG11" s="543" t="s">
        <v>74</v>
      </c>
      <c r="AH11" s="543"/>
      <c r="AI11" s="543"/>
      <c r="AJ11" s="543" t="s">
        <v>75</v>
      </c>
      <c r="AK11" s="543"/>
      <c r="AL11" s="543"/>
      <c r="AM11" s="543" t="s">
        <v>76</v>
      </c>
      <c r="AN11" s="543"/>
      <c r="AO11" s="543"/>
      <c r="AP11" s="543" t="s">
        <v>77</v>
      </c>
      <c r="AQ11" s="543"/>
      <c r="AR11" s="543"/>
      <c r="AS11" s="543" t="s">
        <v>78</v>
      </c>
      <c r="AT11" s="543"/>
      <c r="AU11" s="543"/>
      <c r="AV11" s="544" t="s">
        <v>79</v>
      </c>
      <c r="AW11" s="544"/>
      <c r="AX11" s="544"/>
      <c r="AY11" s="543" t="s">
        <v>80</v>
      </c>
      <c r="AZ11" s="543"/>
      <c r="BA11" s="545" t="s">
        <v>81</v>
      </c>
      <c r="BB11" s="545"/>
      <c r="BC11" s="538" t="s">
        <v>82</v>
      </c>
      <c r="BD11" s="540"/>
      <c r="BE11" s="32"/>
      <c r="BF11" s="32"/>
      <c r="BG11" s="32"/>
      <c r="BH11" s="32"/>
      <c r="BI11" s="32"/>
      <c r="BJ11" s="32"/>
      <c r="BK11" s="32"/>
      <c r="BL11" s="32"/>
      <c r="BM11" s="32"/>
      <c r="BN11" s="32"/>
      <c r="BO11" s="531" t="s">
        <v>83</v>
      </c>
      <c r="BP11" s="532"/>
      <c r="BQ11" s="532"/>
      <c r="BR11" s="532"/>
      <c r="BS11" s="532"/>
      <c r="BT11" s="532"/>
      <c r="BU11" s="532"/>
    </row>
    <row r="12" spans="2:73" ht="50.25" customHeight="1" thickBot="1" x14ac:dyDescent="0.3">
      <c r="B12" s="570" t="s">
        <v>36</v>
      </c>
      <c r="C12" s="554"/>
      <c r="D12" s="554"/>
      <c r="E12" s="554"/>
      <c r="F12" s="554"/>
      <c r="G12" s="554"/>
      <c r="H12" s="554"/>
      <c r="I12" s="554"/>
      <c r="J12" s="554"/>
      <c r="K12" s="561"/>
      <c r="L12" s="543"/>
      <c r="M12" s="543"/>
      <c r="N12" s="543"/>
      <c r="O12" s="543"/>
      <c r="P12" s="543"/>
      <c r="Q12" s="543"/>
      <c r="R12" s="543"/>
      <c r="S12" s="543"/>
      <c r="T12" s="543"/>
      <c r="U12" s="543"/>
      <c r="V12" s="543"/>
      <c r="W12" s="543"/>
      <c r="X12" s="543"/>
      <c r="Y12" s="543"/>
      <c r="Z12" s="543"/>
      <c r="AA12" s="543"/>
      <c r="AB12" s="543"/>
      <c r="AC12" s="543"/>
      <c r="AD12" s="543"/>
      <c r="AE12" s="543"/>
      <c r="AF12" s="543"/>
      <c r="AG12" s="543"/>
      <c r="AH12" s="543"/>
      <c r="AI12" s="543"/>
      <c r="AJ12" s="543"/>
      <c r="AK12" s="543"/>
      <c r="AL12" s="543"/>
      <c r="AM12" s="543"/>
      <c r="AN12" s="543"/>
      <c r="AO12" s="543"/>
      <c r="AP12" s="543"/>
      <c r="AQ12" s="543"/>
      <c r="AR12" s="543"/>
      <c r="AS12" s="543"/>
      <c r="AT12" s="543"/>
      <c r="AU12" s="543"/>
      <c r="AV12" s="544"/>
      <c r="AW12" s="544"/>
      <c r="AX12" s="544"/>
      <c r="AY12" s="543"/>
      <c r="AZ12" s="543"/>
      <c r="BA12" s="32"/>
      <c r="BB12" s="36">
        <v>0.2</v>
      </c>
      <c r="BC12" s="534" t="s">
        <v>84</v>
      </c>
      <c r="BD12" s="535"/>
      <c r="BE12" s="534" t="s">
        <v>85</v>
      </c>
      <c r="BF12" s="535"/>
      <c r="BG12" s="34" t="s">
        <v>305</v>
      </c>
      <c r="BH12" s="34"/>
      <c r="BI12" s="34" t="s">
        <v>87</v>
      </c>
      <c r="BJ12" s="34"/>
      <c r="BK12" s="34" t="s">
        <v>88</v>
      </c>
      <c r="BL12" s="34"/>
      <c r="BM12" s="34" t="s">
        <v>89</v>
      </c>
      <c r="BN12" s="34"/>
      <c r="BO12" s="52" t="s">
        <v>306</v>
      </c>
      <c r="BP12" s="52" t="s">
        <v>91</v>
      </c>
      <c r="BQ12" s="336" t="s">
        <v>92</v>
      </c>
      <c r="BR12" s="336" t="s">
        <v>908</v>
      </c>
      <c r="BS12" s="52" t="s">
        <v>93</v>
      </c>
      <c r="BT12" s="541" t="s">
        <v>94</v>
      </c>
      <c r="BU12" s="542"/>
    </row>
    <row r="13" spans="2:73" ht="51" customHeight="1" thickBot="1" x14ac:dyDescent="0.3">
      <c r="B13" s="159" t="s">
        <v>95</v>
      </c>
      <c r="C13" s="236" t="s">
        <v>96</v>
      </c>
      <c r="D13" s="237" t="s">
        <v>7</v>
      </c>
      <c r="E13" s="340" t="s">
        <v>9</v>
      </c>
      <c r="F13" s="340" t="s">
        <v>590</v>
      </c>
      <c r="G13" s="340" t="s">
        <v>98</v>
      </c>
      <c r="H13" s="340" t="s">
        <v>19</v>
      </c>
      <c r="I13" s="340" t="s">
        <v>17</v>
      </c>
      <c r="J13" s="340" t="s">
        <v>591</v>
      </c>
      <c r="K13" s="340" t="s">
        <v>49</v>
      </c>
      <c r="L13" s="37" t="s">
        <v>99</v>
      </c>
      <c r="M13" s="38" t="s">
        <v>100</v>
      </c>
      <c r="N13" s="39" t="s">
        <v>101</v>
      </c>
      <c r="O13" s="37" t="s">
        <v>99</v>
      </c>
      <c r="P13" s="38" t="s">
        <v>100</v>
      </c>
      <c r="Q13" s="39" t="s">
        <v>101</v>
      </c>
      <c r="R13" s="37" t="s">
        <v>99</v>
      </c>
      <c r="S13" s="38" t="s">
        <v>100</v>
      </c>
      <c r="T13" s="39" t="s">
        <v>101</v>
      </c>
      <c r="U13" s="37" t="s">
        <v>99</v>
      </c>
      <c r="V13" s="38" t="s">
        <v>100</v>
      </c>
      <c r="W13" s="39" t="s">
        <v>101</v>
      </c>
      <c r="X13" s="37" t="s">
        <v>99</v>
      </c>
      <c r="Y13" s="38" t="s">
        <v>100</v>
      </c>
      <c r="Z13" s="39" t="s">
        <v>101</v>
      </c>
      <c r="AA13" s="37" t="s">
        <v>99</v>
      </c>
      <c r="AB13" s="38" t="s">
        <v>100</v>
      </c>
      <c r="AC13" s="39" t="s">
        <v>101</v>
      </c>
      <c r="AD13" s="37" t="s">
        <v>99</v>
      </c>
      <c r="AE13" s="38" t="s">
        <v>100</v>
      </c>
      <c r="AF13" s="39" t="s">
        <v>101</v>
      </c>
      <c r="AG13" s="37" t="s">
        <v>99</v>
      </c>
      <c r="AH13" s="38" t="s">
        <v>100</v>
      </c>
      <c r="AI13" s="39" t="s">
        <v>101</v>
      </c>
      <c r="AJ13" s="37" t="s">
        <v>99</v>
      </c>
      <c r="AK13" s="38" t="s">
        <v>100</v>
      </c>
      <c r="AL13" s="39" t="s">
        <v>101</v>
      </c>
      <c r="AM13" s="37" t="s">
        <v>99</v>
      </c>
      <c r="AN13" s="38" t="s">
        <v>100</v>
      </c>
      <c r="AO13" s="39" t="s">
        <v>101</v>
      </c>
      <c r="AP13" s="37" t="s">
        <v>99</v>
      </c>
      <c r="AQ13" s="38" t="s">
        <v>100</v>
      </c>
      <c r="AR13" s="39" t="s">
        <v>101</v>
      </c>
      <c r="AS13" s="37" t="s">
        <v>99</v>
      </c>
      <c r="AT13" s="38" t="s">
        <v>100</v>
      </c>
      <c r="AU13" s="39" t="s">
        <v>101</v>
      </c>
      <c r="AV13" s="37" t="s">
        <v>99</v>
      </c>
      <c r="AW13" s="38" t="s">
        <v>100</v>
      </c>
      <c r="AX13" s="39" t="s">
        <v>101</v>
      </c>
      <c r="AY13" s="37" t="s">
        <v>99</v>
      </c>
      <c r="AZ13" s="38" t="s">
        <v>100</v>
      </c>
      <c r="BA13" s="39" t="s">
        <v>101</v>
      </c>
      <c r="BB13" s="445">
        <f>SUM(BB14:BB23)</f>
        <v>1.0752688172043012E-2</v>
      </c>
      <c r="BC13" s="41" t="s">
        <v>102</v>
      </c>
      <c r="BD13" s="41" t="s">
        <v>103</v>
      </c>
      <c r="BE13" s="41" t="s">
        <v>102</v>
      </c>
      <c r="BF13" s="41" t="s">
        <v>103</v>
      </c>
      <c r="BG13" s="42" t="s">
        <v>102</v>
      </c>
      <c r="BH13" s="42" t="s">
        <v>103</v>
      </c>
      <c r="BI13" s="42" t="s">
        <v>102</v>
      </c>
      <c r="BJ13" s="42" t="s">
        <v>103</v>
      </c>
      <c r="BK13" s="42" t="s">
        <v>102</v>
      </c>
      <c r="BL13" s="42" t="s">
        <v>103</v>
      </c>
      <c r="BM13" s="42" t="s">
        <v>102</v>
      </c>
      <c r="BN13" s="42" t="s">
        <v>103</v>
      </c>
      <c r="BO13" s="52"/>
      <c r="BP13" s="52"/>
      <c r="BQ13" s="52"/>
      <c r="BR13" s="52"/>
      <c r="BS13" s="52"/>
      <c r="BT13" s="62" t="s">
        <v>104</v>
      </c>
      <c r="BU13" s="62" t="s">
        <v>105</v>
      </c>
    </row>
    <row r="14" spans="2:73" ht="98.25" customHeight="1" x14ac:dyDescent="0.25">
      <c r="B14" s="341" t="s">
        <v>592</v>
      </c>
      <c r="C14" s="452" t="s">
        <v>593</v>
      </c>
      <c r="D14" s="356" t="s">
        <v>594</v>
      </c>
      <c r="E14" s="357" t="s">
        <v>595</v>
      </c>
      <c r="F14" s="357" t="s">
        <v>285</v>
      </c>
      <c r="G14" s="357" t="s">
        <v>121</v>
      </c>
      <c r="H14" s="356" t="s">
        <v>492</v>
      </c>
      <c r="I14" s="356" t="s">
        <v>983</v>
      </c>
      <c r="J14" s="358">
        <v>45657</v>
      </c>
      <c r="K14" s="342">
        <f>PTEP!$G$13/PTEP!$D$13</f>
        <v>1.0752688172043012E-2</v>
      </c>
      <c r="L14" s="110"/>
      <c r="M14" s="27"/>
      <c r="N14" s="29"/>
      <c r="O14" s="27"/>
      <c r="P14" s="27"/>
      <c r="Q14" s="29"/>
      <c r="R14" s="27"/>
      <c r="S14" s="27"/>
      <c r="T14" s="29"/>
      <c r="U14" s="27"/>
      <c r="V14" s="27"/>
      <c r="W14" s="29"/>
      <c r="X14" s="27"/>
      <c r="Y14" s="30"/>
      <c r="Z14" s="30"/>
      <c r="AA14" s="343"/>
      <c r="AB14" s="343"/>
      <c r="AC14" s="344"/>
      <c r="AD14" s="27"/>
      <c r="AE14" s="30"/>
      <c r="AF14" s="30"/>
      <c r="AG14" s="27"/>
      <c r="AH14" s="30"/>
      <c r="AI14" s="30"/>
      <c r="AJ14" s="27"/>
      <c r="AK14" s="30"/>
      <c r="AL14" s="30"/>
      <c r="AM14" s="27"/>
      <c r="AN14" s="30"/>
      <c r="AO14" s="30"/>
      <c r="AP14" s="27"/>
      <c r="AQ14" s="30"/>
      <c r="AR14" s="30"/>
      <c r="AS14" s="343">
        <v>1</v>
      </c>
      <c r="AT14" s="343"/>
      <c r="AU14" s="344">
        <f>AT14/AS14</f>
        <v>0</v>
      </c>
      <c r="AV14" s="27"/>
      <c r="AW14" s="30"/>
      <c r="AX14" s="30"/>
      <c r="AY14" s="27">
        <f>L14+O14+R14+U14+X14++AA14+AD14+AG14+AJ14+AM14+AP14+AS14+AV14</f>
        <v>1</v>
      </c>
      <c r="AZ14" s="28">
        <f>M14+P14+S14+V14+Y14+AB14+AE14+AH14+AK14+AN14+AQ14+AT14+AW14</f>
        <v>0</v>
      </c>
      <c r="BA14" s="35">
        <f>AZ14/AY14</f>
        <v>0</v>
      </c>
      <c r="BB14" s="43">
        <f>IFERROR(BA14*K14,"")</f>
        <v>0</v>
      </c>
      <c r="BC14" s="69"/>
      <c r="BD14" s="69" t="s">
        <v>127</v>
      </c>
      <c r="BE14" s="69"/>
      <c r="BF14" s="69" t="s">
        <v>128</v>
      </c>
      <c r="BG14" s="58"/>
      <c r="BH14" s="69" t="s">
        <v>128</v>
      </c>
      <c r="BI14" s="58"/>
      <c r="BJ14" s="69" t="s">
        <v>128</v>
      </c>
      <c r="BK14" s="58"/>
      <c r="BL14" s="58"/>
      <c r="BM14" s="58"/>
      <c r="BN14" s="58"/>
      <c r="BO14" s="66" t="s">
        <v>304</v>
      </c>
      <c r="BP14" s="54" t="s">
        <v>121</v>
      </c>
      <c r="BQ14" s="66" t="s">
        <v>938</v>
      </c>
      <c r="BR14" s="54" t="s">
        <v>121</v>
      </c>
      <c r="BS14" s="54" t="s">
        <v>121</v>
      </c>
      <c r="BT14" s="80">
        <f>BA14</f>
        <v>0</v>
      </c>
      <c r="BU14" s="50">
        <f>BB14</f>
        <v>0</v>
      </c>
    </row>
    <row r="15" spans="2:73" ht="237" customHeight="1" thickBot="1" x14ac:dyDescent="0.3">
      <c r="B15" s="348" t="s">
        <v>596</v>
      </c>
      <c r="C15" s="453" t="s">
        <v>597</v>
      </c>
      <c r="D15" s="345" t="s">
        <v>598</v>
      </c>
      <c r="E15" s="345" t="s">
        <v>599</v>
      </c>
      <c r="F15" s="345" t="s">
        <v>370</v>
      </c>
      <c r="G15" s="345" t="s">
        <v>149</v>
      </c>
      <c r="H15" s="345" t="s">
        <v>492</v>
      </c>
      <c r="I15" s="346" t="s">
        <v>600</v>
      </c>
      <c r="J15" s="347" t="s">
        <v>561</v>
      </c>
      <c r="K15" s="349">
        <f>PTEP!$G$13/PTEP!$D$13</f>
        <v>1.0752688172043012E-2</v>
      </c>
      <c r="L15" s="209"/>
      <c r="M15" s="350"/>
      <c r="N15" s="207"/>
      <c r="O15" s="350"/>
      <c r="P15" s="350"/>
      <c r="Q15" s="207"/>
      <c r="R15" s="351"/>
      <c r="S15" s="351"/>
      <c r="T15" s="352"/>
      <c r="U15" s="350"/>
      <c r="V15" s="350"/>
      <c r="W15" s="350"/>
      <c r="X15" s="350"/>
      <c r="Y15" s="353"/>
      <c r="Z15" s="353"/>
      <c r="AA15" s="351">
        <v>1</v>
      </c>
      <c r="AB15" s="351">
        <v>1</v>
      </c>
      <c r="AC15" s="352">
        <f>AB15/AA15</f>
        <v>1</v>
      </c>
      <c r="AD15" s="350"/>
      <c r="AE15" s="353"/>
      <c r="AF15" s="353"/>
      <c r="AG15" s="350"/>
      <c r="AH15" s="353"/>
      <c r="AI15" s="353"/>
      <c r="AJ15" s="350"/>
      <c r="AK15" s="353"/>
      <c r="AL15" s="354"/>
      <c r="AM15" s="350"/>
      <c r="AN15" s="353"/>
      <c r="AO15" s="353"/>
      <c r="AP15" s="351">
        <v>1</v>
      </c>
      <c r="AQ15" s="351"/>
      <c r="AR15" s="352">
        <f>AQ15/AP15</f>
        <v>0</v>
      </c>
      <c r="AS15" s="350"/>
      <c r="AT15" s="353"/>
      <c r="AU15" s="353"/>
      <c r="AV15" s="350"/>
      <c r="AW15" s="353"/>
      <c r="AX15" s="353"/>
      <c r="AY15" s="350">
        <f>L15+O15+R15+U15+X15++AA15+AD15+AG15+AJ15+AM15+AP15+AS15+AV15</f>
        <v>2</v>
      </c>
      <c r="AZ15" s="355">
        <f>M15+P15+S15+V15+Y15+AB15+AE15+AH15+AK15+AN15+AQ15+AT15+AW15</f>
        <v>1</v>
      </c>
      <c r="BA15" s="35">
        <f>AZ15/AY15</f>
        <v>0.5</v>
      </c>
      <c r="BB15" s="43">
        <f>IFERROR(BA15*K15,"")</f>
        <v>5.3763440860215058E-3</v>
      </c>
      <c r="BC15" s="69" t="s">
        <v>601</v>
      </c>
      <c r="BD15" s="69" t="s">
        <v>127</v>
      </c>
      <c r="BE15" s="69" t="s">
        <v>602</v>
      </c>
      <c r="BF15" s="69" t="s">
        <v>603</v>
      </c>
      <c r="BG15" s="58" t="s">
        <v>604</v>
      </c>
      <c r="BH15" s="58" t="s">
        <v>605</v>
      </c>
      <c r="BI15" s="58" t="s">
        <v>606</v>
      </c>
      <c r="BJ15" s="58" t="s">
        <v>607</v>
      </c>
      <c r="BK15" s="58"/>
      <c r="BL15" s="59"/>
      <c r="BM15" s="58"/>
      <c r="BN15" s="58"/>
      <c r="BO15" s="66" t="s">
        <v>608</v>
      </c>
      <c r="BP15" s="54" t="s">
        <v>121</v>
      </c>
      <c r="BQ15" s="66" t="s">
        <v>939</v>
      </c>
      <c r="BR15" s="54" t="s">
        <v>120</v>
      </c>
      <c r="BS15" s="54" t="s">
        <v>121</v>
      </c>
      <c r="BT15" s="80">
        <f>BA15</f>
        <v>0.5</v>
      </c>
      <c r="BU15" s="50">
        <f>BB15</f>
        <v>5.3763440860215058E-3</v>
      </c>
    </row>
    <row r="16" spans="2:73" x14ac:dyDescent="0.25">
      <c r="BB16" s="43">
        <f>SUM(BB14:BB15)</f>
        <v>5.3763440860215058E-3</v>
      </c>
      <c r="BU16" s="337">
        <f>SUM(BU14:BU15)</f>
        <v>5.3763440860215058E-3</v>
      </c>
    </row>
  </sheetData>
  <mergeCells count="28">
    <mergeCell ref="AA11:AC12"/>
    <mergeCell ref="L11:N12"/>
    <mergeCell ref="O11:Q12"/>
    <mergeCell ref="R11:T12"/>
    <mergeCell ref="U11:W12"/>
    <mergeCell ref="X11:Z12"/>
    <mergeCell ref="B12:K12"/>
    <mergeCell ref="C1:J1"/>
    <mergeCell ref="E3:H3"/>
    <mergeCell ref="E4:F4"/>
    <mergeCell ref="G4:H4"/>
    <mergeCell ref="E5:F5"/>
    <mergeCell ref="G5:H5"/>
    <mergeCell ref="E7:H7"/>
    <mergeCell ref="AD11:AF12"/>
    <mergeCell ref="AG11:AI12"/>
    <mergeCell ref="AJ11:AL12"/>
    <mergeCell ref="AM11:AO12"/>
    <mergeCell ref="AP11:AR12"/>
    <mergeCell ref="BO11:BU11"/>
    <mergeCell ref="BT12:BU12"/>
    <mergeCell ref="BE12:BF12"/>
    <mergeCell ref="AS11:AU12"/>
    <mergeCell ref="AV11:AX12"/>
    <mergeCell ref="AY11:AZ12"/>
    <mergeCell ref="BA11:BB11"/>
    <mergeCell ref="BC12:BD12"/>
    <mergeCell ref="BC11:BD11"/>
  </mergeCells>
  <pageMargins left="0.70866141732283472" right="0.59" top="0.74803149606299213" bottom="0.74803149606299213" header="0.31496062992125984" footer="0.31496062992125984"/>
  <pageSetup paperSize="9" scale="10" orientation="portrait" r:id="rId1"/>
  <headerFooter>
    <oddFooter>&amp;R&amp;G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B1:BU13"/>
  <sheetViews>
    <sheetView showGridLines="0" zoomScale="80" zoomScaleNormal="80" zoomScaleSheetLayoutView="90" workbookViewId="0">
      <pane ySplit="4" topLeftCell="A5" activePane="bottomLeft" state="frozen"/>
      <selection activeCell="D1" sqref="D1"/>
      <selection pane="bottomLeft" activeCell="A5" sqref="A5"/>
    </sheetView>
  </sheetViews>
  <sheetFormatPr baseColWidth="10" defaultColWidth="9.140625" defaultRowHeight="14.25" x14ac:dyDescent="0.25"/>
  <cols>
    <col min="1" max="1" width="6.85546875" style="16" customWidth="1"/>
    <col min="2" max="2" width="28.5703125" style="4" customWidth="1"/>
    <col min="3" max="3" width="9.140625" style="16" customWidth="1"/>
    <col min="4" max="4" width="54.42578125" style="16" customWidth="1"/>
    <col min="5" max="5" width="46" style="16" customWidth="1"/>
    <col min="6" max="8" width="30.42578125" style="16" customWidth="1"/>
    <col min="9" max="9" width="31.42578125" style="16" customWidth="1"/>
    <col min="10" max="10" width="17.85546875" style="16" customWidth="1"/>
    <col min="11" max="11" width="16.42578125" style="16" customWidth="1"/>
    <col min="12" max="13" width="5.42578125" style="16" customWidth="1"/>
    <col min="14" max="14" width="6.5703125" style="16" customWidth="1"/>
    <col min="15" max="16" width="5.42578125" style="16" customWidth="1"/>
    <col min="17" max="17" width="8.28515625" style="16" customWidth="1"/>
    <col min="18" max="18" width="5.42578125" style="16" customWidth="1"/>
    <col min="19" max="19" width="5.140625" style="16" customWidth="1"/>
    <col min="20" max="20" width="7" style="16" customWidth="1"/>
    <col min="21" max="22" width="5.140625" style="16" customWidth="1"/>
    <col min="23" max="23" width="7" style="16" customWidth="1"/>
    <col min="24" max="25" width="5.140625" style="16" customWidth="1"/>
    <col min="26" max="29" width="7.5703125" style="16" customWidth="1"/>
    <col min="30" max="31" width="5" style="16" customWidth="1"/>
    <col min="32" max="32" width="6.85546875" style="16" customWidth="1"/>
    <col min="33" max="34" width="5" style="16" customWidth="1"/>
    <col min="35" max="35" width="8.7109375" style="16" customWidth="1"/>
    <col min="36" max="37" width="5" style="16" customWidth="1"/>
    <col min="38" max="38" width="6" style="16" customWidth="1"/>
    <col min="39" max="40" width="5" style="16" customWidth="1"/>
    <col min="41" max="41" width="6.5703125" style="16" customWidth="1"/>
    <col min="42" max="46" width="5" style="16" customWidth="1"/>
    <col min="47" max="52" width="6.5703125" style="16" customWidth="1"/>
    <col min="53" max="54" width="11.42578125" style="16"/>
    <col min="55" max="55" width="61.85546875" style="16" customWidth="1"/>
    <col min="56" max="56" width="36.140625" style="16" customWidth="1"/>
    <col min="57" max="57" width="47.140625" style="16" customWidth="1"/>
    <col min="58" max="58" width="29" style="16" customWidth="1"/>
    <col min="59" max="59" width="60.7109375" style="16" customWidth="1"/>
    <col min="60" max="60" width="52.7109375" style="16" customWidth="1"/>
    <col min="61" max="61" width="39" style="16" customWidth="1"/>
    <col min="62" max="62" width="47.5703125" style="16" customWidth="1"/>
    <col min="63" max="66" width="11.42578125" style="16" customWidth="1"/>
    <col min="67" max="67" width="50.7109375" style="51" customWidth="1"/>
    <col min="68" max="68" width="20.140625" style="16" customWidth="1"/>
    <col min="69" max="69" width="100.7109375" style="16" customWidth="1"/>
    <col min="70" max="70" width="30.7109375" style="16" customWidth="1"/>
    <col min="71" max="73" width="20.140625" style="16" customWidth="1"/>
    <col min="74" max="16384" width="9.140625" style="16"/>
  </cols>
  <sheetData>
    <row r="1" spans="2:73" ht="112.5" hidden="1" customHeight="1" thickBot="1" x14ac:dyDescent="0.3">
      <c r="B1" s="60"/>
      <c r="C1" s="474" t="s">
        <v>0</v>
      </c>
      <c r="D1" s="474"/>
      <c r="E1" s="474"/>
      <c r="F1" s="474"/>
      <c r="G1" s="474"/>
      <c r="H1" s="474"/>
      <c r="I1" s="474"/>
      <c r="J1" s="474"/>
      <c r="K1" s="19" t="s">
        <v>1</v>
      </c>
    </row>
    <row r="2" spans="2:73" ht="88.5" customHeight="1" thickBot="1" x14ac:dyDescent="0.3">
      <c r="B2" s="13"/>
      <c r="C2" s="13"/>
      <c r="D2" s="13"/>
      <c r="E2" s="13"/>
      <c r="F2" s="13"/>
      <c r="G2" s="13"/>
      <c r="H2" s="13"/>
      <c r="I2" s="13"/>
      <c r="J2" s="13"/>
      <c r="K2" s="20"/>
      <c r="L2" s="543" t="s">
        <v>67</v>
      </c>
      <c r="M2" s="543"/>
      <c r="N2" s="543"/>
      <c r="O2" s="543" t="s">
        <v>68</v>
      </c>
      <c r="P2" s="543"/>
      <c r="Q2" s="543"/>
      <c r="R2" s="543" t="s">
        <v>69</v>
      </c>
      <c r="S2" s="543"/>
      <c r="T2" s="543"/>
      <c r="U2" s="543" t="s">
        <v>70</v>
      </c>
      <c r="V2" s="543"/>
      <c r="W2" s="543"/>
      <c r="X2" s="543" t="s">
        <v>71</v>
      </c>
      <c r="Y2" s="543"/>
      <c r="Z2" s="543"/>
      <c r="AA2" s="543" t="s">
        <v>72</v>
      </c>
      <c r="AB2" s="543"/>
      <c r="AC2" s="543"/>
      <c r="AD2" s="543" t="s">
        <v>73</v>
      </c>
      <c r="AE2" s="543"/>
      <c r="AF2" s="543"/>
      <c r="AG2" s="543" t="s">
        <v>74</v>
      </c>
      <c r="AH2" s="543"/>
      <c r="AI2" s="543"/>
      <c r="AJ2" s="543" t="s">
        <v>75</v>
      </c>
      <c r="AK2" s="543"/>
      <c r="AL2" s="543"/>
      <c r="AM2" s="543" t="s">
        <v>76</v>
      </c>
      <c r="AN2" s="543"/>
      <c r="AO2" s="543"/>
      <c r="AP2" s="543" t="s">
        <v>77</v>
      </c>
      <c r="AQ2" s="543"/>
      <c r="AR2" s="543"/>
      <c r="AS2" s="543" t="s">
        <v>78</v>
      </c>
      <c r="AT2" s="543"/>
      <c r="AU2" s="543"/>
      <c r="AV2" s="544" t="s">
        <v>79</v>
      </c>
      <c r="AW2" s="544"/>
      <c r="AX2" s="544"/>
      <c r="AY2" s="543" t="s">
        <v>80</v>
      </c>
      <c r="AZ2" s="543"/>
      <c r="BA2" s="545" t="s">
        <v>81</v>
      </c>
      <c r="BB2" s="545"/>
      <c r="BC2" s="32" t="s">
        <v>82</v>
      </c>
      <c r="BD2" s="32"/>
      <c r="BE2" s="32"/>
      <c r="BF2" s="32"/>
      <c r="BG2" s="32"/>
      <c r="BH2" s="32"/>
      <c r="BI2" s="32"/>
      <c r="BJ2" s="32"/>
      <c r="BK2" s="32"/>
      <c r="BL2" s="32"/>
      <c r="BM2" s="32"/>
      <c r="BN2" s="32"/>
      <c r="BO2" s="531" t="s">
        <v>83</v>
      </c>
      <c r="BP2" s="532"/>
      <c r="BQ2" s="532"/>
      <c r="BR2" s="532"/>
      <c r="BS2" s="532"/>
      <c r="BT2" s="532"/>
      <c r="BU2" s="532"/>
    </row>
    <row r="3" spans="2:73" ht="60" customHeight="1" thickBot="1" x14ac:dyDescent="0.3">
      <c r="B3" s="576" t="s">
        <v>37</v>
      </c>
      <c r="C3" s="577"/>
      <c r="D3" s="577"/>
      <c r="E3" s="577"/>
      <c r="F3" s="577"/>
      <c r="G3" s="577"/>
      <c r="H3" s="577"/>
      <c r="I3" s="577"/>
      <c r="J3" s="577"/>
      <c r="K3" s="578"/>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3"/>
      <c r="AU3" s="543"/>
      <c r="AV3" s="544"/>
      <c r="AW3" s="544"/>
      <c r="AX3" s="544"/>
      <c r="AY3" s="543"/>
      <c r="AZ3" s="543"/>
      <c r="BA3" s="32"/>
      <c r="BB3" s="36">
        <v>0.2</v>
      </c>
      <c r="BC3" s="33" t="s">
        <v>84</v>
      </c>
      <c r="BD3" s="33"/>
      <c r="BE3" s="33" t="s">
        <v>85</v>
      </c>
      <c r="BF3" s="33"/>
      <c r="BG3" s="34" t="s">
        <v>305</v>
      </c>
      <c r="BH3" s="34"/>
      <c r="BI3" s="34" t="s">
        <v>87</v>
      </c>
      <c r="BJ3" s="34"/>
      <c r="BK3" s="34" t="s">
        <v>88</v>
      </c>
      <c r="BL3" s="34"/>
      <c r="BM3" s="34" t="s">
        <v>89</v>
      </c>
      <c r="BN3" s="34"/>
      <c r="BO3" s="52" t="s">
        <v>306</v>
      </c>
      <c r="BP3" s="52" t="s">
        <v>91</v>
      </c>
      <c r="BQ3" s="336" t="s">
        <v>92</v>
      </c>
      <c r="BR3" s="336" t="s">
        <v>908</v>
      </c>
      <c r="BS3" s="52" t="s">
        <v>93</v>
      </c>
      <c r="BT3" s="541" t="s">
        <v>94</v>
      </c>
      <c r="BU3" s="542"/>
    </row>
    <row r="4" spans="2:73" ht="34.5" customHeight="1" thickBot="1" x14ac:dyDescent="0.3">
      <c r="B4" s="56" t="s">
        <v>95</v>
      </c>
      <c r="C4" s="17" t="s">
        <v>96</v>
      </c>
      <c r="D4" s="14" t="s">
        <v>7</v>
      </c>
      <c r="E4" s="18" t="s">
        <v>9</v>
      </c>
      <c r="F4" s="18" t="s">
        <v>97</v>
      </c>
      <c r="G4" s="18" t="s">
        <v>98</v>
      </c>
      <c r="H4" s="18" t="s">
        <v>19</v>
      </c>
      <c r="I4" s="18" t="s">
        <v>17</v>
      </c>
      <c r="J4" s="18" t="s">
        <v>15</v>
      </c>
      <c r="K4" s="18" t="s">
        <v>49</v>
      </c>
      <c r="L4" s="37" t="s">
        <v>99</v>
      </c>
      <c r="M4" s="38" t="s">
        <v>100</v>
      </c>
      <c r="N4" s="39" t="s">
        <v>101</v>
      </c>
      <c r="O4" s="37" t="s">
        <v>99</v>
      </c>
      <c r="P4" s="38" t="s">
        <v>100</v>
      </c>
      <c r="Q4" s="39" t="s">
        <v>101</v>
      </c>
      <c r="R4" s="37" t="s">
        <v>99</v>
      </c>
      <c r="S4" s="38" t="s">
        <v>100</v>
      </c>
      <c r="T4" s="39" t="s">
        <v>101</v>
      </c>
      <c r="U4" s="37" t="s">
        <v>99</v>
      </c>
      <c r="V4" s="38" t="s">
        <v>100</v>
      </c>
      <c r="W4" s="39" t="s">
        <v>101</v>
      </c>
      <c r="X4" s="37" t="s">
        <v>99</v>
      </c>
      <c r="Y4" s="38" t="s">
        <v>100</v>
      </c>
      <c r="Z4" s="39" t="s">
        <v>101</v>
      </c>
      <c r="AA4" s="37" t="s">
        <v>99</v>
      </c>
      <c r="AB4" s="38" t="s">
        <v>100</v>
      </c>
      <c r="AC4" s="39" t="s">
        <v>101</v>
      </c>
      <c r="AD4" s="37" t="s">
        <v>99</v>
      </c>
      <c r="AE4" s="38" t="s">
        <v>100</v>
      </c>
      <c r="AF4" s="39" t="s">
        <v>101</v>
      </c>
      <c r="AG4" s="37" t="s">
        <v>99</v>
      </c>
      <c r="AH4" s="38" t="s">
        <v>100</v>
      </c>
      <c r="AI4" s="39" t="s">
        <v>101</v>
      </c>
      <c r="AJ4" s="37" t="s">
        <v>99</v>
      </c>
      <c r="AK4" s="38" t="s">
        <v>100</v>
      </c>
      <c r="AL4" s="39" t="s">
        <v>101</v>
      </c>
      <c r="AM4" s="37" t="s">
        <v>99</v>
      </c>
      <c r="AN4" s="38" t="s">
        <v>100</v>
      </c>
      <c r="AO4" s="39" t="s">
        <v>101</v>
      </c>
      <c r="AP4" s="37" t="s">
        <v>99</v>
      </c>
      <c r="AQ4" s="38" t="s">
        <v>100</v>
      </c>
      <c r="AR4" s="39" t="s">
        <v>101</v>
      </c>
      <c r="AS4" s="37" t="s">
        <v>99</v>
      </c>
      <c r="AT4" s="38" t="s">
        <v>100</v>
      </c>
      <c r="AU4" s="39" t="s">
        <v>101</v>
      </c>
      <c r="AV4" s="37" t="s">
        <v>99</v>
      </c>
      <c r="AW4" s="38" t="s">
        <v>100</v>
      </c>
      <c r="AX4" s="39" t="s">
        <v>101</v>
      </c>
      <c r="AY4" s="37" t="s">
        <v>99</v>
      </c>
      <c r="AZ4" s="38" t="s">
        <v>100</v>
      </c>
      <c r="BA4" s="39" t="s">
        <v>101</v>
      </c>
      <c r="BB4" s="40">
        <f>SUM(BB5:BB12)</f>
        <v>5.1075268817204297E-2</v>
      </c>
      <c r="BC4" s="41" t="s">
        <v>102</v>
      </c>
      <c r="BD4" s="41" t="s">
        <v>103</v>
      </c>
      <c r="BE4" s="41" t="s">
        <v>102</v>
      </c>
      <c r="BF4" s="41" t="s">
        <v>103</v>
      </c>
      <c r="BG4" s="42" t="s">
        <v>102</v>
      </c>
      <c r="BH4" s="42" t="s">
        <v>103</v>
      </c>
      <c r="BI4" s="42" t="s">
        <v>102</v>
      </c>
      <c r="BJ4" s="42" t="s">
        <v>103</v>
      </c>
      <c r="BK4" s="42" t="s">
        <v>102</v>
      </c>
      <c r="BL4" s="42" t="s">
        <v>103</v>
      </c>
      <c r="BM4" s="42" t="s">
        <v>102</v>
      </c>
      <c r="BN4" s="42" t="s">
        <v>103</v>
      </c>
      <c r="BO4" s="57"/>
      <c r="BP4" s="52"/>
      <c r="BQ4" s="52"/>
      <c r="BR4" s="52"/>
      <c r="BS4" s="52"/>
      <c r="BT4" s="62" t="s">
        <v>104</v>
      </c>
      <c r="BU4" s="62" t="s">
        <v>105</v>
      </c>
    </row>
    <row r="5" spans="2:73" s="67" customFormat="1" ht="195.75" customHeight="1" x14ac:dyDescent="0.25">
      <c r="B5" s="581" t="s">
        <v>609</v>
      </c>
      <c r="C5" s="454" t="s">
        <v>610</v>
      </c>
      <c r="D5" s="121" t="s">
        <v>611</v>
      </c>
      <c r="E5" s="100" t="s">
        <v>612</v>
      </c>
      <c r="F5" s="100" t="s">
        <v>613</v>
      </c>
      <c r="G5" s="111"/>
      <c r="H5" s="106" t="s">
        <v>492</v>
      </c>
      <c r="I5" s="100" t="s">
        <v>614</v>
      </c>
      <c r="J5" s="122" t="s">
        <v>134</v>
      </c>
      <c r="K5" s="116">
        <f>PTEP!$G$14/PTEP!$D$14</f>
        <v>1.0752688172043012E-2</v>
      </c>
      <c r="L5" s="27"/>
      <c r="M5" s="27"/>
      <c r="N5" s="29"/>
      <c r="O5" s="27"/>
      <c r="P5" s="27"/>
      <c r="Q5" s="29"/>
      <c r="R5" s="27"/>
      <c r="S5" s="27"/>
      <c r="T5" s="29"/>
      <c r="U5" s="27"/>
      <c r="V5" s="27"/>
      <c r="W5" s="29"/>
      <c r="X5" s="27"/>
      <c r="Y5" s="30"/>
      <c r="Z5" s="30"/>
      <c r="AA5" s="76">
        <v>1</v>
      </c>
      <c r="AB5" s="76">
        <v>1</v>
      </c>
      <c r="AC5" s="78">
        <f>AB5/AA5</f>
        <v>1</v>
      </c>
      <c r="AD5" s="27"/>
      <c r="AE5" s="30"/>
      <c r="AF5" s="30"/>
      <c r="AG5" s="27"/>
      <c r="AH5" s="30"/>
      <c r="AI5" s="30"/>
      <c r="AJ5" s="27"/>
      <c r="AK5" s="30"/>
      <c r="AL5" s="30"/>
      <c r="AM5" s="27"/>
      <c r="AN5" s="30"/>
      <c r="AO5" s="30"/>
      <c r="AP5" s="27"/>
      <c r="AQ5" s="30"/>
      <c r="AR5" s="30"/>
      <c r="AS5" s="76">
        <v>1</v>
      </c>
      <c r="AT5" s="76"/>
      <c r="AU5" s="78">
        <f>AT5/AS5</f>
        <v>0</v>
      </c>
      <c r="AV5" s="27"/>
      <c r="AW5" s="30"/>
      <c r="AX5" s="30"/>
      <c r="AY5" s="27">
        <f t="shared" ref="AY5:AY12" si="0">L5+O5+R5+U5+X5++AA5+AD5+AG5+AJ5+AM5+AP5+AS5+AV5</f>
        <v>2</v>
      </c>
      <c r="AZ5" s="28">
        <f>M5+P5+S5+V5+Y5+AB5+AE5+AH5+AK5+AN5+AQ5+AT5+AW5</f>
        <v>1</v>
      </c>
      <c r="BA5" s="35">
        <f>AZ5/AY5</f>
        <v>0.5</v>
      </c>
      <c r="BB5" s="43">
        <f>IFERROR(BA5*K5,"")</f>
        <v>5.3763440860215058E-3</v>
      </c>
      <c r="BC5" s="69"/>
      <c r="BD5" s="69" t="s">
        <v>128</v>
      </c>
      <c r="BE5" s="69"/>
      <c r="BF5" s="69" t="s">
        <v>128</v>
      </c>
      <c r="BG5" s="58" t="s">
        <v>615</v>
      </c>
      <c r="BH5" s="58" t="s">
        <v>616</v>
      </c>
      <c r="BI5" s="58"/>
      <c r="BJ5" s="69" t="s">
        <v>617</v>
      </c>
      <c r="BK5" s="58"/>
      <c r="BL5" s="58"/>
      <c r="BM5" s="58"/>
      <c r="BN5" s="58"/>
      <c r="BO5" s="66" t="s">
        <v>618</v>
      </c>
      <c r="BP5" s="54" t="s">
        <v>121</v>
      </c>
      <c r="BQ5" s="66" t="s">
        <v>984</v>
      </c>
      <c r="BR5" s="54" t="s">
        <v>120</v>
      </c>
      <c r="BS5" s="54" t="s">
        <v>121</v>
      </c>
      <c r="BT5" s="82">
        <f>BA5</f>
        <v>0.5</v>
      </c>
      <c r="BU5" s="71">
        <f>BB5</f>
        <v>5.3763440860215058E-3</v>
      </c>
    </row>
    <row r="6" spans="2:73" s="67" customFormat="1" ht="347.25" customHeight="1" x14ac:dyDescent="0.25">
      <c r="B6" s="582"/>
      <c r="C6" s="455" t="s">
        <v>619</v>
      </c>
      <c r="D6" s="123" t="s">
        <v>620</v>
      </c>
      <c r="E6" s="102" t="s">
        <v>621</v>
      </c>
      <c r="F6" s="102" t="s">
        <v>622</v>
      </c>
      <c r="G6" s="102"/>
      <c r="H6" s="107" t="s">
        <v>492</v>
      </c>
      <c r="I6" s="102" t="s">
        <v>623</v>
      </c>
      <c r="J6" s="124">
        <v>45657</v>
      </c>
      <c r="K6" s="117">
        <f>PTEP!$G$14/PTEP!$D$14</f>
        <v>1.0752688172043012E-2</v>
      </c>
      <c r="L6" s="76">
        <v>1</v>
      </c>
      <c r="M6" s="76">
        <v>1</v>
      </c>
      <c r="N6" s="78">
        <f>M6/L6</f>
        <v>1</v>
      </c>
      <c r="O6" s="76">
        <v>1</v>
      </c>
      <c r="P6" s="76">
        <v>1</v>
      </c>
      <c r="Q6" s="78">
        <f>P6/O6</f>
        <v>1</v>
      </c>
      <c r="R6" s="76">
        <v>1</v>
      </c>
      <c r="S6" s="76">
        <v>1</v>
      </c>
      <c r="T6" s="78">
        <f>S6/R6</f>
        <v>1</v>
      </c>
      <c r="U6" s="76">
        <v>1</v>
      </c>
      <c r="V6" s="76">
        <v>1</v>
      </c>
      <c r="W6" s="78">
        <f>V6/U6</f>
        <v>1</v>
      </c>
      <c r="X6" s="76">
        <v>1</v>
      </c>
      <c r="Y6" s="76">
        <v>1</v>
      </c>
      <c r="Z6" s="78">
        <f>Y6/X6</f>
        <v>1</v>
      </c>
      <c r="AA6" s="76">
        <v>1</v>
      </c>
      <c r="AB6" s="76">
        <v>1</v>
      </c>
      <c r="AC6" s="78">
        <f>AB6/AA6</f>
        <v>1</v>
      </c>
      <c r="AD6" s="76">
        <v>1</v>
      </c>
      <c r="AE6" s="76">
        <v>1</v>
      </c>
      <c r="AF6" s="78">
        <f>AE6/AD6</f>
        <v>1</v>
      </c>
      <c r="AG6" s="76">
        <v>1</v>
      </c>
      <c r="AH6" s="76">
        <v>1</v>
      </c>
      <c r="AI6" s="78">
        <f>AH6/AG6</f>
        <v>1</v>
      </c>
      <c r="AJ6" s="76">
        <v>1</v>
      </c>
      <c r="AK6" s="76"/>
      <c r="AL6" s="78">
        <f>AK6/AJ6</f>
        <v>0</v>
      </c>
      <c r="AM6" s="76">
        <v>1</v>
      </c>
      <c r="AN6" s="76"/>
      <c r="AO6" s="78">
        <f>AN6/AM6</f>
        <v>0</v>
      </c>
      <c r="AP6" s="76">
        <v>1</v>
      </c>
      <c r="AQ6" s="76"/>
      <c r="AR6" s="78">
        <f>AQ6/AP6</f>
        <v>0</v>
      </c>
      <c r="AS6" s="76">
        <v>1</v>
      </c>
      <c r="AT6" s="76"/>
      <c r="AU6" s="78">
        <f>AT6/AS6</f>
        <v>0</v>
      </c>
      <c r="AV6" s="27"/>
      <c r="AW6" s="30"/>
      <c r="AX6" s="30"/>
      <c r="AY6" s="27">
        <f t="shared" si="0"/>
        <v>12</v>
      </c>
      <c r="AZ6" s="28">
        <f t="shared" ref="AZ6:AZ12" si="1">M6+P6+S6+V6+Y6+AB6+AE6+AH6+AK6+AN6+AQ6+AT6+AW6</f>
        <v>8</v>
      </c>
      <c r="BA6" s="35">
        <f t="shared" ref="BA6:BA12" si="2">AZ6/AY6</f>
        <v>0.66666666666666663</v>
      </c>
      <c r="BB6" s="43">
        <f t="shared" ref="BB6:BB12" si="3">IFERROR(BA6*K6,"")</f>
        <v>7.1684587813620072E-3</v>
      </c>
      <c r="BC6" s="66" t="s">
        <v>624</v>
      </c>
      <c r="BD6" s="66" t="s">
        <v>625</v>
      </c>
      <c r="BE6" s="66" t="s">
        <v>626</v>
      </c>
      <c r="BF6" s="66" t="s">
        <v>627</v>
      </c>
      <c r="BG6" s="59" t="s">
        <v>628</v>
      </c>
      <c r="BH6" s="59" t="s">
        <v>629</v>
      </c>
      <c r="BI6" s="59" t="s">
        <v>630</v>
      </c>
      <c r="BJ6" s="59" t="s">
        <v>631</v>
      </c>
      <c r="BK6" s="59"/>
      <c r="BL6" s="59"/>
      <c r="BM6" s="59"/>
      <c r="BN6" s="59"/>
      <c r="BO6" s="139" t="s">
        <v>632</v>
      </c>
      <c r="BP6" s="65" t="s">
        <v>202</v>
      </c>
      <c r="BQ6" s="66" t="s">
        <v>985</v>
      </c>
      <c r="BR6" s="54" t="s">
        <v>120</v>
      </c>
      <c r="BS6" s="65" t="s">
        <v>121</v>
      </c>
      <c r="BT6" s="82">
        <f>BA6</f>
        <v>0.66666666666666663</v>
      </c>
      <c r="BU6" s="71">
        <f>BB6</f>
        <v>7.1684587813620072E-3</v>
      </c>
    </row>
    <row r="7" spans="2:73" s="67" customFormat="1" ht="226.5" customHeight="1" x14ac:dyDescent="0.25">
      <c r="B7" s="579" t="s">
        <v>633</v>
      </c>
      <c r="C7" s="454" t="s">
        <v>634</v>
      </c>
      <c r="D7" s="125" t="s">
        <v>635</v>
      </c>
      <c r="E7" s="100" t="s">
        <v>636</v>
      </c>
      <c r="F7" s="100" t="s">
        <v>285</v>
      </c>
      <c r="G7" s="100"/>
      <c r="H7" s="106" t="s">
        <v>492</v>
      </c>
      <c r="I7" s="100" t="s">
        <v>165</v>
      </c>
      <c r="J7" s="122" t="s">
        <v>637</v>
      </c>
      <c r="K7" s="117">
        <f>PTEP!$G$14/PTEP!$D$14</f>
        <v>1.0752688172043012E-2</v>
      </c>
      <c r="L7" s="27"/>
      <c r="M7" s="27"/>
      <c r="N7" s="29"/>
      <c r="O7" s="27"/>
      <c r="P7" s="27"/>
      <c r="Q7" s="29"/>
      <c r="R7" s="27"/>
      <c r="S7" s="27"/>
      <c r="T7" s="27"/>
      <c r="U7" s="76">
        <v>1</v>
      </c>
      <c r="V7" s="76">
        <v>1</v>
      </c>
      <c r="W7" s="77">
        <f>V7/U7</f>
        <v>1</v>
      </c>
      <c r="X7" s="27"/>
      <c r="Y7" s="30"/>
      <c r="Z7" s="30"/>
      <c r="AA7" s="27"/>
      <c r="AB7" s="30"/>
      <c r="AC7" s="30"/>
      <c r="AD7" s="76">
        <v>1</v>
      </c>
      <c r="AE7" s="76">
        <v>1</v>
      </c>
      <c r="AF7" s="77">
        <f>AE7/AD7</f>
        <v>1</v>
      </c>
      <c r="AG7" s="27"/>
      <c r="AH7" s="30"/>
      <c r="AI7" s="30"/>
      <c r="AJ7" s="27"/>
      <c r="AK7" s="30"/>
      <c r="AL7" s="30"/>
      <c r="AM7" s="76">
        <v>1</v>
      </c>
      <c r="AN7" s="76"/>
      <c r="AO7" s="77">
        <f>AN7/AM7</f>
        <v>0</v>
      </c>
      <c r="AP7" s="27"/>
      <c r="AQ7" s="30"/>
      <c r="AR7" s="31"/>
      <c r="AS7" s="27"/>
      <c r="AT7" s="30"/>
      <c r="AU7" s="30"/>
      <c r="AV7" s="27"/>
      <c r="AW7" s="30"/>
      <c r="AX7" s="30"/>
      <c r="AY7" s="27">
        <f t="shared" si="0"/>
        <v>3</v>
      </c>
      <c r="AZ7" s="28">
        <f t="shared" si="1"/>
        <v>2</v>
      </c>
      <c r="BA7" s="35">
        <f t="shared" si="2"/>
        <v>0.66666666666666663</v>
      </c>
      <c r="BB7" s="43">
        <f t="shared" si="3"/>
        <v>7.1684587813620072E-3</v>
      </c>
      <c r="BC7" s="66"/>
      <c r="BD7" s="66"/>
      <c r="BE7" s="66" t="s">
        <v>638</v>
      </c>
      <c r="BF7" s="66" t="s">
        <v>639</v>
      </c>
      <c r="BG7" s="59" t="s">
        <v>640</v>
      </c>
      <c r="BH7" s="59" t="s">
        <v>641</v>
      </c>
      <c r="BI7" s="59" t="s">
        <v>642</v>
      </c>
      <c r="BJ7" s="59" t="s">
        <v>643</v>
      </c>
      <c r="BK7" s="59"/>
      <c r="BL7" s="59"/>
      <c r="BM7" s="59"/>
      <c r="BN7" s="59"/>
      <c r="BO7" s="66" t="s">
        <v>644</v>
      </c>
      <c r="BP7" s="65" t="s">
        <v>202</v>
      </c>
      <c r="BQ7" s="66" t="s">
        <v>986</v>
      </c>
      <c r="BR7" s="65" t="s">
        <v>120</v>
      </c>
      <c r="BS7" s="65" t="s">
        <v>121</v>
      </c>
      <c r="BT7" s="82">
        <v>0.66666666666666663</v>
      </c>
      <c r="BU7" s="71">
        <v>7.1684587813620072E-3</v>
      </c>
    </row>
    <row r="8" spans="2:73" ht="186.75" customHeight="1" x14ac:dyDescent="0.25">
      <c r="B8" s="580"/>
      <c r="C8" s="456" t="s">
        <v>645</v>
      </c>
      <c r="D8" s="126" t="s">
        <v>646</v>
      </c>
      <c r="E8" s="112" t="s">
        <v>647</v>
      </c>
      <c r="F8" s="103" t="s">
        <v>248</v>
      </c>
      <c r="G8" s="101"/>
      <c r="H8" s="105" t="s">
        <v>492</v>
      </c>
      <c r="I8" s="101" t="s">
        <v>165</v>
      </c>
      <c r="J8" s="127" t="s">
        <v>637</v>
      </c>
      <c r="K8" s="118">
        <f>PTEP!$G$14/PTEP!$D$14</f>
        <v>1.0752688172043012E-2</v>
      </c>
      <c r="L8" s="27"/>
      <c r="M8" s="27"/>
      <c r="N8" s="29"/>
      <c r="O8" s="27"/>
      <c r="P8" s="27"/>
      <c r="Q8" s="29"/>
      <c r="R8" s="27"/>
      <c r="S8" s="27"/>
      <c r="T8" s="29"/>
      <c r="U8" s="46">
        <v>1</v>
      </c>
      <c r="V8" s="46">
        <v>1</v>
      </c>
      <c r="W8" s="75">
        <f>V8/U8</f>
        <v>1</v>
      </c>
      <c r="X8" s="27"/>
      <c r="Y8" s="30"/>
      <c r="Z8" s="30"/>
      <c r="AA8" s="27"/>
      <c r="AB8" s="30"/>
      <c r="AC8" s="30"/>
      <c r="AD8" s="46">
        <v>1</v>
      </c>
      <c r="AE8" s="46">
        <v>1</v>
      </c>
      <c r="AF8" s="75">
        <f>AE8/AD8</f>
        <v>1</v>
      </c>
      <c r="AG8" s="27"/>
      <c r="AH8" s="30"/>
      <c r="AI8" s="30"/>
      <c r="AJ8" s="27"/>
      <c r="AK8" s="30"/>
      <c r="AL8" s="30"/>
      <c r="AM8" s="46">
        <v>1</v>
      </c>
      <c r="AN8" s="46"/>
      <c r="AO8" s="75">
        <f>AN8/AM8</f>
        <v>0</v>
      </c>
      <c r="AP8" s="27"/>
      <c r="AQ8" s="30"/>
      <c r="AR8" s="30"/>
      <c r="AS8" s="27"/>
      <c r="AT8" s="30"/>
      <c r="AU8" s="30"/>
      <c r="AV8" s="27"/>
      <c r="AW8" s="30"/>
      <c r="AX8" s="30"/>
      <c r="AY8" s="27">
        <f t="shared" si="0"/>
        <v>3</v>
      </c>
      <c r="AZ8" s="28">
        <f t="shared" si="1"/>
        <v>2</v>
      </c>
      <c r="BA8" s="35">
        <f t="shared" si="2"/>
        <v>0.66666666666666663</v>
      </c>
      <c r="BB8" s="43">
        <f t="shared" si="3"/>
        <v>7.1684587813620072E-3</v>
      </c>
      <c r="BC8" s="66"/>
      <c r="BD8" s="66" t="s">
        <v>648</v>
      </c>
      <c r="BE8" s="66" t="s">
        <v>649</v>
      </c>
      <c r="BF8" s="66" t="s">
        <v>650</v>
      </c>
      <c r="BG8" s="66" t="s">
        <v>649</v>
      </c>
      <c r="BH8" s="58" t="s">
        <v>651</v>
      </c>
      <c r="BI8" s="59"/>
      <c r="BJ8" s="59" t="s">
        <v>652</v>
      </c>
      <c r="BK8" s="59"/>
      <c r="BL8" s="59"/>
      <c r="BM8" s="59"/>
      <c r="BN8" s="59"/>
      <c r="BO8" s="66" t="s">
        <v>653</v>
      </c>
      <c r="BP8" s="65" t="s">
        <v>120</v>
      </c>
      <c r="BQ8" s="66" t="s">
        <v>987</v>
      </c>
      <c r="BR8" s="65" t="s">
        <v>120</v>
      </c>
      <c r="BS8" s="65" t="s">
        <v>121</v>
      </c>
      <c r="BT8" s="82">
        <f t="shared" ref="BT8:BU12" si="4">BA8</f>
        <v>0.66666666666666663</v>
      </c>
      <c r="BU8" s="50">
        <f t="shared" si="4"/>
        <v>7.1684587813620072E-3</v>
      </c>
    </row>
    <row r="9" spans="2:73" ht="213.75" customHeight="1" thickBot="1" x14ac:dyDescent="0.3">
      <c r="B9" s="580"/>
      <c r="C9" s="457" t="s">
        <v>654</v>
      </c>
      <c r="D9" s="123" t="s">
        <v>655</v>
      </c>
      <c r="E9" s="102" t="s">
        <v>656</v>
      </c>
      <c r="F9" s="102" t="s">
        <v>248</v>
      </c>
      <c r="G9" s="113"/>
      <c r="H9" s="107" t="s">
        <v>492</v>
      </c>
      <c r="I9" s="102" t="s">
        <v>657</v>
      </c>
      <c r="J9" s="128" t="s">
        <v>140</v>
      </c>
      <c r="K9" s="118">
        <f>PTEP!$G$14/PTEP!$D$14</f>
        <v>1.0752688172043012E-2</v>
      </c>
      <c r="L9" s="27"/>
      <c r="M9" s="27"/>
      <c r="N9" s="29"/>
      <c r="O9" s="27"/>
      <c r="P9" s="27"/>
      <c r="Q9" s="29"/>
      <c r="R9" s="46">
        <v>3</v>
      </c>
      <c r="S9" s="46">
        <v>3</v>
      </c>
      <c r="T9" s="75">
        <f>S9/R9</f>
        <v>1</v>
      </c>
      <c r="U9" s="27"/>
      <c r="V9" s="27"/>
      <c r="W9" s="27"/>
      <c r="X9" s="27"/>
      <c r="Y9" s="30"/>
      <c r="Z9" s="30"/>
      <c r="AA9" s="46">
        <v>3</v>
      </c>
      <c r="AB9" s="46">
        <v>3</v>
      </c>
      <c r="AC9" s="75">
        <f>AB9/AA9</f>
        <v>1</v>
      </c>
      <c r="AD9" s="27"/>
      <c r="AE9" s="30"/>
      <c r="AF9" s="30"/>
      <c r="AG9" s="27"/>
      <c r="AH9" s="30"/>
      <c r="AI9" s="30"/>
      <c r="AJ9" s="46">
        <v>3</v>
      </c>
      <c r="AK9" s="46"/>
      <c r="AL9" s="75">
        <f>AK9/AJ9</f>
        <v>0</v>
      </c>
      <c r="AM9" s="46"/>
      <c r="AN9" s="46"/>
      <c r="AO9" s="75"/>
      <c r="AP9" s="27"/>
      <c r="AQ9" s="30"/>
      <c r="AR9" s="30"/>
      <c r="AS9" s="46">
        <v>3</v>
      </c>
      <c r="AT9" s="46"/>
      <c r="AU9" s="75">
        <f>AT9/AS9</f>
        <v>0</v>
      </c>
      <c r="AV9" s="27"/>
      <c r="AW9" s="30"/>
      <c r="AX9" s="30"/>
      <c r="AY9" s="27">
        <f t="shared" si="0"/>
        <v>12</v>
      </c>
      <c r="AZ9" s="28">
        <f t="shared" si="1"/>
        <v>6</v>
      </c>
      <c r="BA9" s="35">
        <f t="shared" si="2"/>
        <v>0.5</v>
      </c>
      <c r="BB9" s="43">
        <f t="shared" si="3"/>
        <v>5.3763440860215058E-3</v>
      </c>
      <c r="BC9" s="66"/>
      <c r="BD9" s="66" t="s">
        <v>648</v>
      </c>
      <c r="BE9" s="66" t="s">
        <v>658</v>
      </c>
      <c r="BF9" s="66" t="s">
        <v>659</v>
      </c>
      <c r="BG9" s="66" t="s">
        <v>660</v>
      </c>
      <c r="BH9" s="59" t="s">
        <v>661</v>
      </c>
      <c r="BI9" s="59"/>
      <c r="BJ9" s="69" t="s">
        <v>128</v>
      </c>
      <c r="BK9" s="59"/>
      <c r="BL9" s="59"/>
      <c r="BM9" s="59"/>
      <c r="BN9" s="59"/>
      <c r="BO9" s="66" t="s">
        <v>662</v>
      </c>
      <c r="BP9" s="65" t="s">
        <v>120</v>
      </c>
      <c r="BQ9" s="66" t="s">
        <v>988</v>
      </c>
      <c r="BR9" s="65" t="s">
        <v>120</v>
      </c>
      <c r="BS9" s="65" t="s">
        <v>121</v>
      </c>
      <c r="BT9" s="82">
        <f t="shared" si="4"/>
        <v>0.5</v>
      </c>
      <c r="BU9" s="50">
        <f t="shared" si="4"/>
        <v>5.3763440860215058E-3</v>
      </c>
    </row>
    <row r="10" spans="2:73" ht="237" customHeight="1" x14ac:dyDescent="0.25">
      <c r="B10" s="583" t="s">
        <v>663</v>
      </c>
      <c r="C10" s="458" t="s">
        <v>664</v>
      </c>
      <c r="D10" s="129" t="s">
        <v>665</v>
      </c>
      <c r="E10" s="114" t="s">
        <v>666</v>
      </c>
      <c r="F10" s="100" t="s">
        <v>667</v>
      </c>
      <c r="G10" s="115"/>
      <c r="H10" s="106" t="s">
        <v>492</v>
      </c>
      <c r="I10" s="100" t="s">
        <v>668</v>
      </c>
      <c r="J10" s="130" t="s">
        <v>669</v>
      </c>
      <c r="K10" s="118">
        <f>PTEP!$G$14/PTEP!$D$14</f>
        <v>1.0752688172043012E-2</v>
      </c>
      <c r="L10" s="46">
        <v>1</v>
      </c>
      <c r="M10" s="46">
        <v>1</v>
      </c>
      <c r="N10" s="75">
        <f>M10/L10</f>
        <v>1</v>
      </c>
      <c r="O10" s="27"/>
      <c r="P10" s="27"/>
      <c r="Q10" s="29"/>
      <c r="R10" s="27"/>
      <c r="S10" s="27"/>
      <c r="T10" s="27"/>
      <c r="U10" s="46">
        <v>1</v>
      </c>
      <c r="V10" s="46">
        <v>1</v>
      </c>
      <c r="W10" s="75">
        <f>V10/U10</f>
        <v>1</v>
      </c>
      <c r="X10" s="27"/>
      <c r="Y10" s="30"/>
      <c r="Z10" s="30"/>
      <c r="AA10" s="27"/>
      <c r="AB10" s="30"/>
      <c r="AC10" s="72"/>
      <c r="AD10" s="46">
        <v>1</v>
      </c>
      <c r="AE10" s="46">
        <v>1</v>
      </c>
      <c r="AF10" s="75">
        <f>AE10/AD10</f>
        <v>1</v>
      </c>
      <c r="AG10" s="27"/>
      <c r="AH10" s="30"/>
      <c r="AI10" s="30"/>
      <c r="AJ10" s="27"/>
      <c r="AK10" s="30"/>
      <c r="AL10" s="30"/>
      <c r="AM10" s="46">
        <v>1</v>
      </c>
      <c r="AN10" s="46"/>
      <c r="AO10" s="75">
        <f>AN10/AM10</f>
        <v>0</v>
      </c>
      <c r="AP10" s="27"/>
      <c r="AQ10" s="30"/>
      <c r="AR10" s="72"/>
      <c r="AS10" s="46"/>
      <c r="AT10" s="46"/>
      <c r="AU10" s="75"/>
      <c r="AV10" s="27"/>
      <c r="AW10" s="30"/>
      <c r="AX10" s="30"/>
      <c r="AY10" s="27">
        <f t="shared" si="0"/>
        <v>4</v>
      </c>
      <c r="AZ10" s="28">
        <f t="shared" si="1"/>
        <v>3</v>
      </c>
      <c r="BA10" s="35">
        <f t="shared" si="2"/>
        <v>0.75</v>
      </c>
      <c r="BB10" s="43">
        <f t="shared" si="3"/>
        <v>8.0645161290322578E-3</v>
      </c>
      <c r="BC10" s="66" t="s">
        <v>670</v>
      </c>
      <c r="BD10" s="66" t="s">
        <v>671</v>
      </c>
      <c r="BE10" s="66" t="s">
        <v>672</v>
      </c>
      <c r="BF10" s="66" t="s">
        <v>673</v>
      </c>
      <c r="BG10" s="59"/>
      <c r="BH10" s="59" t="s">
        <v>128</v>
      </c>
      <c r="BI10" s="59" t="s">
        <v>674</v>
      </c>
      <c r="BJ10" s="59" t="s">
        <v>675</v>
      </c>
      <c r="BK10" s="59"/>
      <c r="BL10" s="59"/>
      <c r="BM10" s="65"/>
      <c r="BN10" s="59"/>
      <c r="BO10" s="66" t="s">
        <v>676</v>
      </c>
      <c r="BP10" s="65" t="s">
        <v>120</v>
      </c>
      <c r="BQ10" s="66" t="s">
        <v>989</v>
      </c>
      <c r="BR10" s="65" t="s">
        <v>120</v>
      </c>
      <c r="BS10" s="65" t="s">
        <v>121</v>
      </c>
      <c r="BT10" s="82">
        <v>0.75</v>
      </c>
      <c r="BU10" s="50">
        <v>8.0645161290322578E-3</v>
      </c>
    </row>
    <row r="11" spans="2:73" s="67" customFormat="1" ht="168" customHeight="1" thickBot="1" x14ac:dyDescent="0.3">
      <c r="B11" s="584"/>
      <c r="C11" s="455" t="s">
        <v>677</v>
      </c>
      <c r="D11" s="131" t="s">
        <v>678</v>
      </c>
      <c r="E11" s="102" t="s">
        <v>679</v>
      </c>
      <c r="F11" s="102" t="s">
        <v>680</v>
      </c>
      <c r="G11" s="113"/>
      <c r="H11" s="107" t="s">
        <v>492</v>
      </c>
      <c r="I11" s="102" t="s">
        <v>681</v>
      </c>
      <c r="J11" s="124">
        <v>45657</v>
      </c>
      <c r="K11" s="119">
        <f>PTEP!$G$14/PTEP!$D$14</f>
        <v>1.0752688172043012E-2</v>
      </c>
      <c r="L11" s="46">
        <v>1</v>
      </c>
      <c r="M11" s="46">
        <v>1</v>
      </c>
      <c r="N11" s="75">
        <f>M11/L11</f>
        <v>1</v>
      </c>
      <c r="O11" s="46">
        <v>1</v>
      </c>
      <c r="P11" s="46">
        <v>1</v>
      </c>
      <c r="Q11" s="75">
        <f>P11/O11</f>
        <v>1</v>
      </c>
      <c r="R11" s="46">
        <v>1</v>
      </c>
      <c r="S11" s="46">
        <v>1</v>
      </c>
      <c r="T11" s="75">
        <f>S11/R11</f>
        <v>1</v>
      </c>
      <c r="U11" s="46">
        <v>1</v>
      </c>
      <c r="V11" s="46">
        <v>1</v>
      </c>
      <c r="W11" s="75">
        <f>V11/U11</f>
        <v>1</v>
      </c>
      <c r="X11" s="46">
        <v>1</v>
      </c>
      <c r="Y11" s="46">
        <v>1</v>
      </c>
      <c r="Z11" s="75">
        <f>Y11/X11</f>
        <v>1</v>
      </c>
      <c r="AA11" s="46">
        <v>1</v>
      </c>
      <c r="AB11" s="46">
        <v>1</v>
      </c>
      <c r="AC11" s="75">
        <f>AB11/AA11</f>
        <v>1</v>
      </c>
      <c r="AD11" s="46">
        <v>1</v>
      </c>
      <c r="AE11" s="46">
        <v>1</v>
      </c>
      <c r="AF11" s="75">
        <f>AE11/AD11</f>
        <v>1</v>
      </c>
      <c r="AG11" s="46">
        <v>1</v>
      </c>
      <c r="AH11" s="46">
        <v>1</v>
      </c>
      <c r="AI11" s="75">
        <f>AH11/AG11</f>
        <v>1</v>
      </c>
      <c r="AJ11" s="46">
        <v>1</v>
      </c>
      <c r="AK11" s="46"/>
      <c r="AL11" s="75">
        <f>AK11/AJ11</f>
        <v>0</v>
      </c>
      <c r="AM11" s="46">
        <v>1</v>
      </c>
      <c r="AN11" s="46"/>
      <c r="AO11" s="75">
        <f>AN11/AM11</f>
        <v>0</v>
      </c>
      <c r="AP11" s="46">
        <v>1</v>
      </c>
      <c r="AQ11" s="46"/>
      <c r="AR11" s="75">
        <f>AQ11/AP11</f>
        <v>0</v>
      </c>
      <c r="AS11" s="76">
        <v>1</v>
      </c>
      <c r="AT11" s="76"/>
      <c r="AU11" s="78">
        <f>AT11/AS11</f>
        <v>0</v>
      </c>
      <c r="AV11" s="27"/>
      <c r="AW11" s="30"/>
      <c r="AX11" s="30"/>
      <c r="AY11" s="27">
        <f t="shared" si="0"/>
        <v>12</v>
      </c>
      <c r="AZ11" s="28">
        <f t="shared" si="1"/>
        <v>8</v>
      </c>
      <c r="BA11" s="35">
        <f t="shared" si="2"/>
        <v>0.66666666666666663</v>
      </c>
      <c r="BB11" s="43">
        <f t="shared" si="3"/>
        <v>7.1684587813620072E-3</v>
      </c>
      <c r="BC11" s="69" t="s">
        <v>682</v>
      </c>
      <c r="BD11" s="69"/>
      <c r="BE11" s="69" t="s">
        <v>682</v>
      </c>
      <c r="BF11" s="69" t="s">
        <v>128</v>
      </c>
      <c r="BG11" s="136" t="s">
        <v>682</v>
      </c>
      <c r="BH11" s="58" t="s">
        <v>683</v>
      </c>
      <c r="BI11" s="69" t="s">
        <v>684</v>
      </c>
      <c r="BJ11" s="58" t="s">
        <v>685</v>
      </c>
      <c r="BK11" s="58"/>
      <c r="BL11" s="58"/>
      <c r="BM11" s="58"/>
      <c r="BN11" s="58"/>
      <c r="BO11" s="66" t="s">
        <v>686</v>
      </c>
      <c r="BP11" s="54" t="s">
        <v>121</v>
      </c>
      <c r="BQ11" s="66" t="s">
        <v>990</v>
      </c>
      <c r="BR11" s="54" t="s">
        <v>120</v>
      </c>
      <c r="BS11" s="54" t="s">
        <v>121</v>
      </c>
      <c r="BT11" s="82">
        <f t="shared" si="4"/>
        <v>0.66666666666666663</v>
      </c>
      <c r="BU11" s="71">
        <f t="shared" si="4"/>
        <v>7.1684587813620072E-3</v>
      </c>
    </row>
    <row r="12" spans="2:73" s="67" customFormat="1" ht="164.25" customHeight="1" thickBot="1" x14ac:dyDescent="0.3">
      <c r="B12" s="81" t="s">
        <v>687</v>
      </c>
      <c r="C12" s="457" t="s">
        <v>688</v>
      </c>
      <c r="D12" s="132" t="s">
        <v>689</v>
      </c>
      <c r="E12" s="109" t="s">
        <v>690</v>
      </c>
      <c r="F12" s="109" t="s">
        <v>260</v>
      </c>
      <c r="G12" s="109" t="s">
        <v>691</v>
      </c>
      <c r="H12" s="108" t="s">
        <v>492</v>
      </c>
      <c r="I12" s="109" t="s">
        <v>472</v>
      </c>
      <c r="J12" s="133" t="s">
        <v>692</v>
      </c>
      <c r="K12" s="120">
        <f>PTEP!$G$14/PTEP!$D$14</f>
        <v>1.0752688172043012E-2</v>
      </c>
      <c r="L12" s="27"/>
      <c r="M12" s="27"/>
      <c r="N12" s="29"/>
      <c r="O12" s="27"/>
      <c r="P12" s="27"/>
      <c r="Q12" s="29"/>
      <c r="R12" s="27"/>
      <c r="S12" s="27"/>
      <c r="T12" s="27"/>
      <c r="U12" s="27"/>
      <c r="V12" s="27"/>
      <c r="W12" s="27"/>
      <c r="X12" s="27"/>
      <c r="Y12" s="30"/>
      <c r="Z12" s="30"/>
      <c r="AA12" s="76">
        <v>1</v>
      </c>
      <c r="AB12" s="76">
        <v>1</v>
      </c>
      <c r="AC12" s="78">
        <f>AB12/AA12</f>
        <v>1</v>
      </c>
      <c r="AD12" s="27"/>
      <c r="AE12" s="30"/>
      <c r="AF12" s="30"/>
      <c r="AG12" s="27"/>
      <c r="AH12" s="30"/>
      <c r="AI12" s="30"/>
      <c r="AJ12" s="76">
        <v>1</v>
      </c>
      <c r="AK12" s="76"/>
      <c r="AL12" s="78">
        <f>AK12/AJ12</f>
        <v>0</v>
      </c>
      <c r="AM12" s="27"/>
      <c r="AN12" s="30"/>
      <c r="AO12" s="30"/>
      <c r="AP12" s="27"/>
      <c r="AQ12" s="30"/>
      <c r="AR12" s="30"/>
      <c r="AS12" s="76">
        <v>1</v>
      </c>
      <c r="AT12" s="76"/>
      <c r="AU12" s="78">
        <f>AT12/AS12</f>
        <v>0</v>
      </c>
      <c r="AV12" s="27"/>
      <c r="AW12" s="30"/>
      <c r="AX12" s="30"/>
      <c r="AY12" s="27">
        <f t="shared" si="0"/>
        <v>3</v>
      </c>
      <c r="AZ12" s="28">
        <f t="shared" si="1"/>
        <v>1</v>
      </c>
      <c r="BA12" s="35">
        <f t="shared" si="2"/>
        <v>0.33333333333333331</v>
      </c>
      <c r="BB12" s="43">
        <f t="shared" si="3"/>
        <v>3.5842293906810036E-3</v>
      </c>
      <c r="BC12" s="69"/>
      <c r="BD12" s="69"/>
      <c r="BE12" s="69"/>
      <c r="BF12" s="69" t="s">
        <v>128</v>
      </c>
      <c r="BG12" s="58" t="s">
        <v>693</v>
      </c>
      <c r="BH12" s="58" t="s">
        <v>694</v>
      </c>
      <c r="BI12" s="149" t="s">
        <v>695</v>
      </c>
      <c r="BJ12" s="59" t="s">
        <v>696</v>
      </c>
      <c r="BK12" s="58"/>
      <c r="BL12" s="58"/>
      <c r="BM12" s="58"/>
      <c r="BN12" s="58"/>
      <c r="BO12" s="66" t="s">
        <v>697</v>
      </c>
      <c r="BP12" s="54" t="s">
        <v>121</v>
      </c>
      <c r="BQ12" s="66" t="s">
        <v>940</v>
      </c>
      <c r="BR12" s="54" t="s">
        <v>120</v>
      </c>
      <c r="BS12" s="54" t="s">
        <v>121</v>
      </c>
      <c r="BT12" s="82">
        <f t="shared" si="4"/>
        <v>0.33333333333333331</v>
      </c>
      <c r="BU12" s="71">
        <f t="shared" si="4"/>
        <v>3.5842293906810036E-3</v>
      </c>
    </row>
    <row r="13" spans="2:73" ht="15" x14ac:dyDescent="0.25">
      <c r="BB13" s="43">
        <f>SUBTOTAL(9,BB5:BB12)</f>
        <v>5.1075268817204297E-2</v>
      </c>
      <c r="BU13" s="359">
        <f>SUM(BU5:BU12)</f>
        <v>5.1075268817204297E-2</v>
      </c>
    </row>
  </sheetData>
  <mergeCells count="22">
    <mergeCell ref="B3:K3"/>
    <mergeCell ref="B7:B9"/>
    <mergeCell ref="C1:J1"/>
    <mergeCell ref="B5:B6"/>
    <mergeCell ref="B10:B11"/>
    <mergeCell ref="L2:N3"/>
    <mergeCell ref="O2:Q3"/>
    <mergeCell ref="R2:T3"/>
    <mergeCell ref="U2:W3"/>
    <mergeCell ref="X2:Z3"/>
    <mergeCell ref="AA2:AC3"/>
    <mergeCell ref="AD2:AF3"/>
    <mergeCell ref="AG2:AI3"/>
    <mergeCell ref="AJ2:AL3"/>
    <mergeCell ref="AM2:AO3"/>
    <mergeCell ref="BO2:BU2"/>
    <mergeCell ref="BT3:BU3"/>
    <mergeCell ref="AP2:AR3"/>
    <mergeCell ref="AS2:AU3"/>
    <mergeCell ref="AV2:AX3"/>
    <mergeCell ref="AY2:AZ3"/>
    <mergeCell ref="BA2:BB2"/>
  </mergeCells>
  <pageMargins left="0.70866141732283472" right="0.70866141732283472" top="0.74803149606299213" bottom="0.74803149606299213" header="0.31496062992125984" footer="0.31496062992125984"/>
  <pageSetup paperSize="9" scale="48" orientation="portrait" r:id="rId1"/>
  <headerFooter>
    <oddFooter>&amp;R&amp;G</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B1:BU16"/>
  <sheetViews>
    <sheetView showGridLines="0" zoomScale="80" zoomScaleNormal="80" zoomScaleSheetLayoutView="70" workbookViewId="0"/>
  </sheetViews>
  <sheetFormatPr baseColWidth="10" defaultColWidth="9.140625" defaultRowHeight="12.75" x14ac:dyDescent="0.25"/>
  <cols>
    <col min="1" max="1" width="7.140625" style="61" customWidth="1"/>
    <col min="2" max="2" width="28.5703125" style="154" customWidth="1"/>
    <col min="3" max="3" width="11.42578125" style="61"/>
    <col min="4" max="4" width="47.85546875" style="61" customWidth="1"/>
    <col min="5" max="5" width="16.5703125" style="61" customWidth="1"/>
    <col min="6" max="6" width="21.85546875" style="61" customWidth="1"/>
    <col min="7" max="7" width="22.5703125" style="61" customWidth="1"/>
    <col min="8" max="8" width="20.85546875" style="61" customWidth="1"/>
    <col min="9" max="10" width="16.5703125" style="61" customWidth="1"/>
    <col min="11" max="11" width="17.140625" style="61" customWidth="1"/>
    <col min="12" max="12" width="12.85546875" style="61" customWidth="1"/>
    <col min="13" max="23" width="11.42578125" style="61"/>
    <col min="24" max="50" width="11.42578125" style="61" customWidth="1"/>
    <col min="51" max="54" width="11.42578125" style="61"/>
    <col min="55" max="55" width="23.140625" style="61" customWidth="1"/>
    <col min="56" max="56" width="23.42578125" style="61" customWidth="1"/>
    <col min="57" max="57" width="30.140625" style="61" customWidth="1"/>
    <col min="58" max="58" width="24.140625" style="61" customWidth="1"/>
    <col min="59" max="59" width="44.28515625" style="61" customWidth="1"/>
    <col min="60" max="60" width="28.85546875" style="61" customWidth="1"/>
    <col min="61" max="61" width="18.5703125" style="61" customWidth="1"/>
    <col min="62" max="62" width="36.85546875" style="61" customWidth="1"/>
    <col min="63" max="63" width="22.5703125" style="61" customWidth="1"/>
    <col min="64" max="64" width="32.5703125" style="61" customWidth="1"/>
    <col min="65" max="65" width="23.85546875" style="61" customWidth="1"/>
    <col min="66" max="66" width="22" style="61" customWidth="1"/>
    <col min="67" max="67" width="50.5703125" style="61" customWidth="1"/>
    <col min="68" max="68" width="25.85546875" style="61" customWidth="1"/>
    <col min="69" max="69" width="100.7109375" style="61" customWidth="1"/>
    <col min="70" max="70" width="30.7109375" style="61" customWidth="1"/>
    <col min="71" max="73" width="25.85546875" style="61" customWidth="1"/>
    <col min="74" max="16384" width="9.140625" style="61"/>
  </cols>
  <sheetData>
    <row r="1" spans="2:73" ht="111" customHeight="1" thickBot="1" x14ac:dyDescent="0.3">
      <c r="B1" s="288"/>
      <c r="C1" s="552" t="s">
        <v>0</v>
      </c>
      <c r="D1" s="552"/>
      <c r="E1" s="552"/>
      <c r="F1" s="552"/>
      <c r="G1" s="552"/>
      <c r="H1" s="552"/>
      <c r="I1" s="552"/>
      <c r="J1" s="552"/>
      <c r="K1" s="232" t="s">
        <v>1</v>
      </c>
    </row>
    <row r="2" spans="2:73" x14ac:dyDescent="0.25">
      <c r="B2" s="289"/>
      <c r="C2" s="289"/>
      <c r="D2" s="289"/>
      <c r="E2" s="289"/>
      <c r="F2" s="289"/>
      <c r="G2" s="289"/>
      <c r="H2" s="289"/>
      <c r="I2" s="289"/>
      <c r="J2" s="289"/>
      <c r="K2" s="154"/>
      <c r="L2" s="543" t="s">
        <v>67</v>
      </c>
      <c r="M2" s="543"/>
      <c r="N2" s="543"/>
      <c r="O2" s="543" t="s">
        <v>68</v>
      </c>
      <c r="P2" s="543"/>
      <c r="Q2" s="543"/>
      <c r="R2" s="543" t="s">
        <v>69</v>
      </c>
      <c r="S2" s="543"/>
      <c r="T2" s="543"/>
      <c r="U2" s="543" t="s">
        <v>70</v>
      </c>
      <c r="V2" s="543"/>
      <c r="W2" s="543"/>
      <c r="X2" s="543" t="s">
        <v>71</v>
      </c>
      <c r="Y2" s="543"/>
      <c r="Z2" s="543"/>
      <c r="AA2" s="543" t="s">
        <v>72</v>
      </c>
      <c r="AB2" s="543"/>
      <c r="AC2" s="543"/>
      <c r="AD2" s="543" t="s">
        <v>73</v>
      </c>
      <c r="AE2" s="543"/>
      <c r="AF2" s="543"/>
      <c r="AG2" s="543" t="s">
        <v>74</v>
      </c>
      <c r="AH2" s="543"/>
      <c r="AI2" s="543"/>
      <c r="AJ2" s="543" t="s">
        <v>75</v>
      </c>
      <c r="AK2" s="543"/>
      <c r="AL2" s="543"/>
      <c r="AM2" s="543" t="s">
        <v>76</v>
      </c>
      <c r="AN2" s="543"/>
      <c r="AO2" s="543"/>
      <c r="AP2" s="543" t="s">
        <v>77</v>
      </c>
      <c r="AQ2" s="543"/>
      <c r="AR2" s="543"/>
      <c r="AS2" s="543" t="s">
        <v>78</v>
      </c>
      <c r="AT2" s="543"/>
      <c r="AU2" s="543"/>
      <c r="AV2" s="544" t="s">
        <v>79</v>
      </c>
      <c r="AW2" s="544"/>
      <c r="AX2" s="544"/>
      <c r="AY2" s="543" t="s">
        <v>80</v>
      </c>
      <c r="AZ2" s="543"/>
      <c r="BA2" s="545" t="s">
        <v>81</v>
      </c>
      <c r="BB2" s="545"/>
      <c r="BC2" s="538" t="s">
        <v>82</v>
      </c>
      <c r="BD2" s="540"/>
      <c r="BE2" s="32"/>
      <c r="BF2" s="32"/>
      <c r="BG2" s="32"/>
      <c r="BH2" s="32"/>
      <c r="BI2" s="32"/>
      <c r="BJ2" s="32"/>
      <c r="BK2" s="32"/>
      <c r="BL2" s="32"/>
      <c r="BM2" s="32"/>
      <c r="BN2" s="32"/>
      <c r="BO2" s="531" t="s">
        <v>83</v>
      </c>
      <c r="BP2" s="532"/>
      <c r="BQ2" s="532"/>
      <c r="BR2" s="532"/>
      <c r="BS2" s="532"/>
      <c r="BT2" s="532"/>
      <c r="BU2" s="532"/>
    </row>
    <row r="3" spans="2:73" ht="48" customHeight="1" x14ac:dyDescent="0.25">
      <c r="B3" s="570" t="s">
        <v>38</v>
      </c>
      <c r="C3" s="554"/>
      <c r="D3" s="554"/>
      <c r="E3" s="554"/>
      <c r="F3" s="554"/>
      <c r="G3" s="554"/>
      <c r="H3" s="554"/>
      <c r="I3" s="554"/>
      <c r="J3" s="554"/>
      <c r="K3" s="561"/>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3"/>
      <c r="AU3" s="543"/>
      <c r="AV3" s="544"/>
      <c r="AW3" s="544"/>
      <c r="AX3" s="544"/>
      <c r="AY3" s="543"/>
      <c r="AZ3" s="543"/>
      <c r="BA3" s="32"/>
      <c r="BB3" s="36">
        <v>0.2</v>
      </c>
      <c r="BC3" s="534" t="s">
        <v>84</v>
      </c>
      <c r="BD3" s="535"/>
      <c r="BE3" s="534" t="s">
        <v>85</v>
      </c>
      <c r="BF3" s="535"/>
      <c r="BG3" s="536" t="s">
        <v>305</v>
      </c>
      <c r="BH3" s="537"/>
      <c r="BI3" s="536" t="s">
        <v>87</v>
      </c>
      <c r="BJ3" s="537"/>
      <c r="BK3" s="536" t="s">
        <v>88</v>
      </c>
      <c r="BL3" s="537"/>
      <c r="BM3" s="536" t="s">
        <v>89</v>
      </c>
      <c r="BN3" s="537"/>
      <c r="BO3" s="52" t="s">
        <v>306</v>
      </c>
      <c r="BP3" s="52" t="s">
        <v>91</v>
      </c>
      <c r="BQ3" s="336" t="s">
        <v>92</v>
      </c>
      <c r="BR3" s="336" t="s">
        <v>908</v>
      </c>
      <c r="BS3" s="52" t="s">
        <v>93</v>
      </c>
      <c r="BT3" s="541" t="s">
        <v>94</v>
      </c>
      <c r="BU3" s="542"/>
    </row>
    <row r="4" spans="2:73" ht="33.75" thickBot="1" x14ac:dyDescent="0.3">
      <c r="B4" s="334" t="s">
        <v>95</v>
      </c>
      <c r="C4" s="340" t="s">
        <v>96</v>
      </c>
      <c r="D4" s="335" t="s">
        <v>7</v>
      </c>
      <c r="E4" s="360" t="s">
        <v>9</v>
      </c>
      <c r="F4" s="340" t="s">
        <v>590</v>
      </c>
      <c r="G4" s="340" t="s">
        <v>98</v>
      </c>
      <c r="H4" s="340" t="s">
        <v>19</v>
      </c>
      <c r="I4" s="340" t="s">
        <v>17</v>
      </c>
      <c r="J4" s="340" t="s">
        <v>591</v>
      </c>
      <c r="K4" s="340" t="s">
        <v>49</v>
      </c>
      <c r="L4" s="37" t="s">
        <v>99</v>
      </c>
      <c r="M4" s="38" t="s">
        <v>100</v>
      </c>
      <c r="N4" s="39" t="s">
        <v>101</v>
      </c>
      <c r="O4" s="37" t="s">
        <v>99</v>
      </c>
      <c r="P4" s="38" t="s">
        <v>100</v>
      </c>
      <c r="Q4" s="39" t="s">
        <v>101</v>
      </c>
      <c r="R4" s="37" t="s">
        <v>99</v>
      </c>
      <c r="S4" s="38" t="s">
        <v>100</v>
      </c>
      <c r="T4" s="39" t="s">
        <v>101</v>
      </c>
      <c r="U4" s="37" t="s">
        <v>99</v>
      </c>
      <c r="V4" s="38" t="s">
        <v>100</v>
      </c>
      <c r="W4" s="39" t="s">
        <v>101</v>
      </c>
      <c r="X4" s="37" t="s">
        <v>99</v>
      </c>
      <c r="Y4" s="38" t="s">
        <v>100</v>
      </c>
      <c r="Z4" s="39" t="s">
        <v>101</v>
      </c>
      <c r="AA4" s="37" t="s">
        <v>99</v>
      </c>
      <c r="AB4" s="38" t="s">
        <v>100</v>
      </c>
      <c r="AC4" s="39" t="s">
        <v>101</v>
      </c>
      <c r="AD4" s="37" t="s">
        <v>99</v>
      </c>
      <c r="AE4" s="38" t="s">
        <v>100</v>
      </c>
      <c r="AF4" s="39" t="s">
        <v>101</v>
      </c>
      <c r="AG4" s="37" t="s">
        <v>99</v>
      </c>
      <c r="AH4" s="38" t="s">
        <v>100</v>
      </c>
      <c r="AI4" s="39" t="s">
        <v>101</v>
      </c>
      <c r="AJ4" s="37" t="s">
        <v>99</v>
      </c>
      <c r="AK4" s="38" t="s">
        <v>100</v>
      </c>
      <c r="AL4" s="39" t="s">
        <v>101</v>
      </c>
      <c r="AM4" s="37" t="s">
        <v>99</v>
      </c>
      <c r="AN4" s="38" t="s">
        <v>100</v>
      </c>
      <c r="AO4" s="39" t="s">
        <v>101</v>
      </c>
      <c r="AP4" s="37" t="s">
        <v>99</v>
      </c>
      <c r="AQ4" s="38" t="s">
        <v>100</v>
      </c>
      <c r="AR4" s="39" t="s">
        <v>101</v>
      </c>
      <c r="AS4" s="37" t="s">
        <v>99</v>
      </c>
      <c r="AT4" s="38" t="s">
        <v>100</v>
      </c>
      <c r="AU4" s="39" t="s">
        <v>101</v>
      </c>
      <c r="AV4" s="37" t="s">
        <v>99</v>
      </c>
      <c r="AW4" s="38" t="s">
        <v>100</v>
      </c>
      <c r="AX4" s="39" t="s">
        <v>101</v>
      </c>
      <c r="AY4" s="37" t="s">
        <v>99</v>
      </c>
      <c r="AZ4" s="38" t="s">
        <v>100</v>
      </c>
      <c r="BA4" s="39" t="s">
        <v>101</v>
      </c>
      <c r="BB4" s="40">
        <f>SUM(BB5:BB15)</f>
        <v>3.7634408602150539E-2</v>
      </c>
      <c r="BC4" s="41" t="s">
        <v>102</v>
      </c>
      <c r="BD4" s="41" t="s">
        <v>103</v>
      </c>
      <c r="BE4" s="41" t="s">
        <v>102</v>
      </c>
      <c r="BF4" s="41" t="s">
        <v>103</v>
      </c>
      <c r="BG4" s="42" t="s">
        <v>102</v>
      </c>
      <c r="BH4" s="42" t="s">
        <v>103</v>
      </c>
      <c r="BI4" s="42" t="s">
        <v>102</v>
      </c>
      <c r="BJ4" s="42" t="s">
        <v>103</v>
      </c>
      <c r="BK4" s="42" t="s">
        <v>102</v>
      </c>
      <c r="BL4" s="42" t="s">
        <v>103</v>
      </c>
      <c r="BM4" s="42" t="s">
        <v>102</v>
      </c>
      <c r="BN4" s="42" t="s">
        <v>103</v>
      </c>
      <c r="BO4" s="52"/>
      <c r="BP4" s="52"/>
      <c r="BQ4" s="52"/>
      <c r="BR4" s="52"/>
      <c r="BS4" s="52"/>
      <c r="BT4" s="62" t="s">
        <v>104</v>
      </c>
      <c r="BU4" s="62" t="s">
        <v>105</v>
      </c>
    </row>
    <row r="5" spans="2:73" s="169" customFormat="1" ht="210" customHeight="1" thickBot="1" x14ac:dyDescent="0.3">
      <c r="B5" s="361" t="s">
        <v>698</v>
      </c>
      <c r="C5" s="459" t="s">
        <v>699</v>
      </c>
      <c r="D5" s="368" t="s">
        <v>700</v>
      </c>
      <c r="E5" s="368" t="s">
        <v>701</v>
      </c>
      <c r="F5" s="368" t="s">
        <v>285</v>
      </c>
      <c r="G5" s="369"/>
      <c r="H5" s="368" t="s">
        <v>111</v>
      </c>
      <c r="I5" s="368" t="s">
        <v>702</v>
      </c>
      <c r="J5" s="370">
        <v>45657</v>
      </c>
      <c r="K5" s="362">
        <f>PTEP!$G$15/PTEP!$D$15</f>
        <v>1.0752688172043012E-2</v>
      </c>
      <c r="L5" s="110"/>
      <c r="M5" s="27"/>
      <c r="N5" s="29"/>
      <c r="O5" s="27"/>
      <c r="P5" s="27"/>
      <c r="Q5" s="29"/>
      <c r="R5" s="27"/>
      <c r="S5" s="27"/>
      <c r="T5" s="29"/>
      <c r="U5" s="27"/>
      <c r="V5" s="27"/>
      <c r="W5" s="29"/>
      <c r="X5" s="27"/>
      <c r="Y5" s="30"/>
      <c r="Z5" s="30"/>
      <c r="AA5" s="27"/>
      <c r="AB5" s="30"/>
      <c r="AC5" s="30"/>
      <c r="AD5" s="27"/>
      <c r="AE5" s="30"/>
      <c r="AF5" s="30"/>
      <c r="AG5" s="27"/>
      <c r="AH5" s="30"/>
      <c r="AI5" s="30"/>
      <c r="AJ5" s="27"/>
      <c r="AK5" s="30"/>
      <c r="AL5" s="30"/>
      <c r="AM5" s="27"/>
      <c r="AN5" s="30"/>
      <c r="AO5" s="30"/>
      <c r="AP5" s="27"/>
      <c r="AQ5" s="30"/>
      <c r="AR5" s="30"/>
      <c r="AS5" s="27">
        <v>1</v>
      </c>
      <c r="AT5" s="27"/>
      <c r="AU5" s="260">
        <f>AT5/AS5</f>
        <v>0</v>
      </c>
      <c r="AV5" s="27"/>
      <c r="AW5" s="30"/>
      <c r="AX5" s="30"/>
      <c r="AY5" s="27">
        <f t="shared" ref="AY5:AY15" si="0">L5+O5+R5+U5+X5++AA5+AD5+AG5+AJ5+AM5+AP5+AS5+AV5</f>
        <v>1</v>
      </c>
      <c r="AZ5" s="28">
        <f>M5+P5+S5+V5+Y5+AB5+AE5+AH5+AK5+AN5+AQ5+AT5+AW5</f>
        <v>0</v>
      </c>
      <c r="BA5" s="35">
        <f>AZ5/AY5</f>
        <v>0</v>
      </c>
      <c r="BB5" s="43">
        <f t="shared" ref="BB5:BB15" si="1">IFERROR(BA5*K5,"")</f>
        <v>0</v>
      </c>
      <c r="BC5" s="69"/>
      <c r="BD5" s="69" t="s">
        <v>127</v>
      </c>
      <c r="BE5" s="69"/>
      <c r="BF5" s="69" t="s">
        <v>128</v>
      </c>
      <c r="BG5" s="58"/>
      <c r="BH5" s="69" t="s">
        <v>128</v>
      </c>
      <c r="BI5" s="58"/>
      <c r="BJ5" s="69" t="s">
        <v>617</v>
      </c>
      <c r="BK5" s="58"/>
      <c r="BM5" s="58"/>
      <c r="BN5" s="58"/>
      <c r="BO5" s="66" t="s">
        <v>703</v>
      </c>
      <c r="BP5" s="54" t="s">
        <v>121</v>
      </c>
      <c r="BQ5" s="66" t="s">
        <v>991</v>
      </c>
      <c r="BR5" s="54" t="s">
        <v>121</v>
      </c>
      <c r="BS5" s="54" t="s">
        <v>121</v>
      </c>
      <c r="BT5" s="82">
        <f t="shared" ref="BT5:BU10" si="2">BA5</f>
        <v>0</v>
      </c>
      <c r="BU5" s="71">
        <f t="shared" si="2"/>
        <v>0</v>
      </c>
    </row>
    <row r="6" spans="2:73" s="169" customFormat="1" ht="197.25" customHeight="1" x14ac:dyDescent="0.25">
      <c r="B6" s="363"/>
      <c r="C6" s="460" t="s">
        <v>704</v>
      </c>
      <c r="D6" s="371" t="s">
        <v>705</v>
      </c>
      <c r="E6" s="371" t="s">
        <v>701</v>
      </c>
      <c r="F6" s="371" t="s">
        <v>285</v>
      </c>
      <c r="G6" s="372"/>
      <c r="H6" s="371" t="s">
        <v>111</v>
      </c>
      <c r="I6" s="371" t="s">
        <v>702</v>
      </c>
      <c r="J6" s="373">
        <v>45473</v>
      </c>
      <c r="K6" s="364">
        <f>PTEP!$G$15/PTEP!$D$15</f>
        <v>1.0752688172043012E-2</v>
      </c>
      <c r="L6" s="110"/>
      <c r="M6" s="27"/>
      <c r="N6" s="29"/>
      <c r="O6" s="27"/>
      <c r="P6" s="27"/>
      <c r="Q6" s="29"/>
      <c r="R6" s="27"/>
      <c r="S6" s="27"/>
      <c r="T6" s="29"/>
      <c r="U6" s="27"/>
      <c r="V6" s="27"/>
      <c r="W6" s="29"/>
      <c r="X6" s="27"/>
      <c r="Y6" s="30"/>
      <c r="Z6" s="30"/>
      <c r="AA6" s="27">
        <v>1</v>
      </c>
      <c r="AB6" s="27">
        <v>1</v>
      </c>
      <c r="AC6" s="260">
        <f>AB6/AA6</f>
        <v>1</v>
      </c>
      <c r="AD6" s="27"/>
      <c r="AE6" s="30"/>
      <c r="AF6" s="30"/>
      <c r="AG6" s="27"/>
      <c r="AH6" s="30"/>
      <c r="AI6" s="30"/>
      <c r="AJ6" s="27"/>
      <c r="AK6" s="30"/>
      <c r="AL6" s="30"/>
      <c r="AM6" s="27"/>
      <c r="AN6" s="30"/>
      <c r="AO6" s="30"/>
      <c r="AP6" s="27"/>
      <c r="AQ6" s="30"/>
      <c r="AR6" s="30"/>
      <c r="AS6" s="27"/>
      <c r="AT6" s="27"/>
      <c r="AU6" s="260"/>
      <c r="AV6" s="27"/>
      <c r="AW6" s="30"/>
      <c r="AX6" s="30"/>
      <c r="AY6" s="27">
        <f>L6+O6+R6+U6+X6++AA6+AD6+AG6+AJ6+AM6+AP6+AS6+AV6</f>
        <v>1</v>
      </c>
      <c r="AZ6" s="28">
        <f>M6+P6+S6+V6+Y6+AB6+AE6+AH6+AK6+AN6+AQ6+AT6+AW6</f>
        <v>1</v>
      </c>
      <c r="BA6" s="35">
        <f>AZ6/AY6</f>
        <v>1</v>
      </c>
      <c r="BB6" s="43">
        <f t="shared" si="1"/>
        <v>1.0752688172043012E-2</v>
      </c>
      <c r="BC6" s="69"/>
      <c r="BD6" s="69"/>
      <c r="BE6" s="69"/>
      <c r="BF6" s="69"/>
      <c r="BG6" s="69" t="s">
        <v>706</v>
      </c>
      <c r="BH6" s="69" t="s">
        <v>707</v>
      </c>
      <c r="BI6" s="58"/>
      <c r="BJ6" s="65" t="s">
        <v>118</v>
      </c>
      <c r="BK6" s="58"/>
      <c r="BL6" s="58"/>
      <c r="BM6" s="58"/>
      <c r="BN6" s="58"/>
      <c r="BO6" s="65" t="s">
        <v>121</v>
      </c>
      <c r="BP6" s="65" t="s">
        <v>121</v>
      </c>
      <c r="BQ6" s="66" t="s">
        <v>992</v>
      </c>
      <c r="BR6" s="54" t="s">
        <v>120</v>
      </c>
      <c r="BS6" s="54"/>
      <c r="BT6" s="70">
        <f t="shared" si="2"/>
        <v>1</v>
      </c>
      <c r="BU6" s="71">
        <f t="shared" si="2"/>
        <v>1.0752688172043012E-2</v>
      </c>
    </row>
    <row r="7" spans="2:73" s="169" customFormat="1" ht="125.25" customHeight="1" x14ac:dyDescent="0.25">
      <c r="B7" s="363"/>
      <c r="C7" s="461" t="s">
        <v>708</v>
      </c>
      <c r="D7" s="374" t="s">
        <v>709</v>
      </c>
      <c r="E7" s="374" t="s">
        <v>710</v>
      </c>
      <c r="F7" s="374" t="s">
        <v>711</v>
      </c>
      <c r="G7" s="375"/>
      <c r="H7" s="374" t="s">
        <v>111</v>
      </c>
      <c r="I7" s="374" t="s">
        <v>712</v>
      </c>
      <c r="J7" s="376">
        <v>45657</v>
      </c>
      <c r="K7" s="365">
        <f>PTEP!$G$15/PTEP!$D$15</f>
        <v>1.0752688172043012E-2</v>
      </c>
      <c r="L7" s="110"/>
      <c r="M7" s="27"/>
      <c r="N7" s="29"/>
      <c r="O7" s="27"/>
      <c r="P7" s="27"/>
      <c r="Q7" s="29"/>
      <c r="R7" s="27"/>
      <c r="S7" s="27"/>
      <c r="T7" s="29"/>
      <c r="U7" s="27"/>
      <c r="V7" s="27"/>
      <c r="W7" s="29"/>
      <c r="X7" s="27"/>
      <c r="Y7" s="30"/>
      <c r="Z7" s="30"/>
      <c r="AA7" s="27"/>
      <c r="AB7" s="30"/>
      <c r="AC7" s="30"/>
      <c r="AD7" s="27"/>
      <c r="AE7" s="30"/>
      <c r="AF7" s="30"/>
      <c r="AG7" s="27"/>
      <c r="AH7" s="30"/>
      <c r="AI7" s="30"/>
      <c r="AJ7" s="27"/>
      <c r="AK7" s="30"/>
      <c r="AL7" s="30"/>
      <c r="AM7" s="27"/>
      <c r="AN7" s="30"/>
      <c r="AO7" s="30"/>
      <c r="AP7" s="27"/>
      <c r="AQ7" s="30"/>
      <c r="AR7" s="30"/>
      <c r="AS7" s="27">
        <v>1</v>
      </c>
      <c r="AT7" s="27"/>
      <c r="AU7" s="260">
        <f>AT7/AS7</f>
        <v>0</v>
      </c>
      <c r="AV7" s="27"/>
      <c r="AW7" s="30"/>
      <c r="AX7" s="30"/>
      <c r="AY7" s="27"/>
      <c r="AZ7" s="28"/>
      <c r="BA7" s="35"/>
      <c r="BB7" s="43">
        <f t="shared" si="1"/>
        <v>0</v>
      </c>
      <c r="BC7" s="69"/>
      <c r="BD7" s="69"/>
      <c r="BE7" s="69"/>
      <c r="BF7" s="69"/>
      <c r="BG7" s="58"/>
      <c r="BH7" s="69" t="s">
        <v>128</v>
      </c>
      <c r="BI7" s="58"/>
      <c r="BJ7" s="69" t="s">
        <v>617</v>
      </c>
      <c r="BK7" s="58"/>
      <c r="BL7" s="27"/>
      <c r="BM7" s="58"/>
      <c r="BN7" s="58"/>
      <c r="BO7" s="65" t="s">
        <v>121</v>
      </c>
      <c r="BP7" s="65" t="s">
        <v>121</v>
      </c>
      <c r="BQ7" s="66" t="s">
        <v>941</v>
      </c>
      <c r="BR7" s="65" t="s">
        <v>121</v>
      </c>
      <c r="BS7" s="54"/>
      <c r="BT7" s="82">
        <f t="shared" si="2"/>
        <v>0</v>
      </c>
      <c r="BU7" s="71">
        <f t="shared" si="2"/>
        <v>0</v>
      </c>
    </row>
    <row r="8" spans="2:73" s="169" customFormat="1" ht="73.5" customHeight="1" x14ac:dyDescent="0.25">
      <c r="B8" s="363"/>
      <c r="C8" s="461" t="s">
        <v>713</v>
      </c>
      <c r="D8" s="374" t="s">
        <v>714</v>
      </c>
      <c r="E8" s="374" t="s">
        <v>701</v>
      </c>
      <c r="F8" s="374" t="s">
        <v>285</v>
      </c>
      <c r="G8" s="375"/>
      <c r="H8" s="374" t="s">
        <v>111</v>
      </c>
      <c r="I8" s="374" t="s">
        <v>702</v>
      </c>
      <c r="J8" s="376">
        <v>45657</v>
      </c>
      <c r="K8" s="365">
        <f>PTEP!$G$15/PTEP!$D$15</f>
        <v>1.0752688172043012E-2</v>
      </c>
      <c r="L8" s="110"/>
      <c r="M8" s="27"/>
      <c r="N8" s="29"/>
      <c r="O8" s="27"/>
      <c r="P8" s="27"/>
      <c r="Q8" s="29"/>
      <c r="R8" s="27"/>
      <c r="S8" s="27"/>
      <c r="T8" s="29"/>
      <c r="U8" s="27"/>
      <c r="V8" s="27"/>
      <c r="W8" s="29"/>
      <c r="X8" s="27"/>
      <c r="Y8" s="30"/>
      <c r="Z8" s="30"/>
      <c r="AA8" s="27"/>
      <c r="AB8" s="30"/>
      <c r="AC8" s="30"/>
      <c r="AD8" s="27"/>
      <c r="AE8" s="30"/>
      <c r="AF8" s="30"/>
      <c r="AG8" s="27"/>
      <c r="AH8" s="30"/>
      <c r="AI8" s="30"/>
      <c r="AJ8" s="27"/>
      <c r="AK8" s="30"/>
      <c r="AL8" s="30"/>
      <c r="AM8" s="27"/>
      <c r="AN8" s="30"/>
      <c r="AO8" s="30"/>
      <c r="AP8" s="27"/>
      <c r="AQ8" s="30"/>
      <c r="AR8" s="30"/>
      <c r="AS8" s="27">
        <v>1</v>
      </c>
      <c r="AT8" s="27"/>
      <c r="AU8" s="260">
        <f>AT8/AS8</f>
        <v>0</v>
      </c>
      <c r="AV8" s="27"/>
      <c r="AW8" s="30"/>
      <c r="AX8" s="30"/>
      <c r="AY8" s="27"/>
      <c r="AZ8" s="28"/>
      <c r="BA8" s="35"/>
      <c r="BB8" s="43">
        <f t="shared" si="1"/>
        <v>0</v>
      </c>
      <c r="BC8" s="69"/>
      <c r="BD8" s="69"/>
      <c r="BE8" s="69"/>
      <c r="BF8" s="69"/>
      <c r="BG8" s="58"/>
      <c r="BH8" s="69" t="s">
        <v>128</v>
      </c>
      <c r="BI8" s="58"/>
      <c r="BJ8" s="69" t="s">
        <v>617</v>
      </c>
      <c r="BK8" s="58"/>
      <c r="BL8" s="27"/>
      <c r="BM8" s="58"/>
      <c r="BN8" s="58"/>
      <c r="BO8" s="65" t="s">
        <v>121</v>
      </c>
      <c r="BP8" s="65" t="s">
        <v>121</v>
      </c>
      <c r="BQ8" s="66" t="s">
        <v>941</v>
      </c>
      <c r="BR8" s="65" t="s">
        <v>121</v>
      </c>
      <c r="BS8" s="54"/>
      <c r="BT8" s="82">
        <f t="shared" si="2"/>
        <v>0</v>
      </c>
      <c r="BU8" s="71">
        <f t="shared" si="2"/>
        <v>0</v>
      </c>
    </row>
    <row r="9" spans="2:73" s="169" customFormat="1" ht="60.75" customHeight="1" x14ac:dyDescent="0.25">
      <c r="B9" s="363"/>
      <c r="C9" s="461" t="s">
        <v>715</v>
      </c>
      <c r="D9" s="374" t="s">
        <v>716</v>
      </c>
      <c r="E9" s="374" t="s">
        <v>701</v>
      </c>
      <c r="F9" s="374" t="s">
        <v>285</v>
      </c>
      <c r="G9" s="375"/>
      <c r="H9" s="374" t="s">
        <v>111</v>
      </c>
      <c r="I9" s="374" t="s">
        <v>702</v>
      </c>
      <c r="J9" s="376">
        <v>45657</v>
      </c>
      <c r="K9" s="365">
        <f>PTEP!$G$15/PTEP!$D$15</f>
        <v>1.0752688172043012E-2</v>
      </c>
      <c r="L9" s="110"/>
      <c r="M9" s="27"/>
      <c r="N9" s="29"/>
      <c r="O9" s="27"/>
      <c r="P9" s="27"/>
      <c r="Q9" s="29"/>
      <c r="R9" s="27"/>
      <c r="S9" s="27"/>
      <c r="T9" s="29"/>
      <c r="U9" s="27"/>
      <c r="V9" s="27"/>
      <c r="W9" s="29"/>
      <c r="X9" s="27"/>
      <c r="Y9" s="30"/>
      <c r="Z9" s="30"/>
      <c r="AA9" s="27"/>
      <c r="AB9" s="30"/>
      <c r="AC9" s="30"/>
      <c r="AD9" s="27"/>
      <c r="AE9" s="30"/>
      <c r="AF9" s="30"/>
      <c r="AG9" s="27"/>
      <c r="AH9" s="30"/>
      <c r="AI9" s="30"/>
      <c r="AJ9" s="27"/>
      <c r="AK9" s="30"/>
      <c r="AL9" s="30"/>
      <c r="AM9" s="27"/>
      <c r="AN9" s="30"/>
      <c r="AO9" s="30"/>
      <c r="AP9" s="27"/>
      <c r="AQ9" s="30"/>
      <c r="AR9" s="30"/>
      <c r="AS9" s="27">
        <v>1</v>
      </c>
      <c r="AT9" s="27"/>
      <c r="AU9" s="260">
        <f>AT9/AS9</f>
        <v>0</v>
      </c>
      <c r="AV9" s="27"/>
      <c r="AW9" s="30"/>
      <c r="AX9" s="30"/>
      <c r="AY9" s="27"/>
      <c r="AZ9" s="28"/>
      <c r="BA9" s="35"/>
      <c r="BB9" s="43">
        <f t="shared" si="1"/>
        <v>0</v>
      </c>
      <c r="BC9" s="69"/>
      <c r="BD9" s="69"/>
      <c r="BE9" s="69"/>
      <c r="BF9" s="69"/>
      <c r="BG9" s="58"/>
      <c r="BH9" s="69" t="s">
        <v>128</v>
      </c>
      <c r="BI9" s="58"/>
      <c r="BJ9" s="69" t="s">
        <v>617</v>
      </c>
      <c r="BK9" s="58"/>
      <c r="BL9" s="27"/>
      <c r="BM9" s="58"/>
      <c r="BN9" s="58"/>
      <c r="BO9" s="65" t="s">
        <v>121</v>
      </c>
      <c r="BP9" s="65" t="s">
        <v>121</v>
      </c>
      <c r="BQ9" s="66" t="s">
        <v>941</v>
      </c>
      <c r="BR9" s="65" t="s">
        <v>121</v>
      </c>
      <c r="BS9" s="54"/>
      <c r="BT9" s="82">
        <f t="shared" si="2"/>
        <v>0</v>
      </c>
      <c r="BU9" s="71">
        <f t="shared" si="2"/>
        <v>0</v>
      </c>
    </row>
    <row r="10" spans="2:73" s="169" customFormat="1" ht="201.75" customHeight="1" thickBot="1" x14ac:dyDescent="0.3">
      <c r="B10" s="363"/>
      <c r="C10" s="462" t="s">
        <v>717</v>
      </c>
      <c r="D10" s="377" t="s">
        <v>718</v>
      </c>
      <c r="E10" s="377" t="s">
        <v>701</v>
      </c>
      <c r="F10" s="377" t="s">
        <v>285</v>
      </c>
      <c r="G10" s="377" t="s">
        <v>719</v>
      </c>
      <c r="H10" s="377" t="s">
        <v>111</v>
      </c>
      <c r="I10" s="377" t="s">
        <v>702</v>
      </c>
      <c r="J10" s="378">
        <v>45473</v>
      </c>
      <c r="K10" s="366">
        <f>PTEP!$G$15/PTEP!$D$15</f>
        <v>1.0752688172043012E-2</v>
      </c>
      <c r="L10" s="110"/>
      <c r="M10" s="27"/>
      <c r="N10" s="29"/>
      <c r="O10" s="27"/>
      <c r="P10" s="27"/>
      <c r="Q10" s="29"/>
      <c r="R10" s="27"/>
      <c r="S10" s="27"/>
      <c r="T10" s="29"/>
      <c r="U10" s="27"/>
      <c r="V10" s="27"/>
      <c r="W10" s="29"/>
      <c r="X10" s="27"/>
      <c r="Y10" s="30"/>
      <c r="Z10" s="30"/>
      <c r="AA10" s="27">
        <v>1</v>
      </c>
      <c r="AB10" s="27">
        <v>1</v>
      </c>
      <c r="AC10" s="260">
        <f>AB10/AA10</f>
        <v>1</v>
      </c>
      <c r="AD10" s="27"/>
      <c r="AE10" s="30"/>
      <c r="AF10" s="30"/>
      <c r="AG10" s="27"/>
      <c r="AH10" s="30"/>
      <c r="AI10" s="30"/>
      <c r="AJ10" s="27"/>
      <c r="AK10" s="30"/>
      <c r="AL10" s="30"/>
      <c r="AM10" s="27"/>
      <c r="AN10" s="30"/>
      <c r="AO10" s="30"/>
      <c r="AP10" s="27"/>
      <c r="AQ10" s="30"/>
      <c r="AR10" s="30"/>
      <c r="AS10" s="27"/>
      <c r="AT10" s="27"/>
      <c r="AU10" s="260"/>
      <c r="AV10" s="27"/>
      <c r="AW10" s="30"/>
      <c r="AX10" s="30"/>
      <c r="AY10" s="27">
        <v>1</v>
      </c>
      <c r="AZ10" s="28">
        <v>1</v>
      </c>
      <c r="BA10" s="35">
        <v>1</v>
      </c>
      <c r="BB10" s="43">
        <f t="shared" si="1"/>
        <v>1.0752688172043012E-2</v>
      </c>
      <c r="BC10" s="69"/>
      <c r="BD10" s="69"/>
      <c r="BE10" s="69"/>
      <c r="BF10" s="69"/>
      <c r="BG10" s="58" t="s">
        <v>720</v>
      </c>
      <c r="BH10" s="58" t="s">
        <v>721</v>
      </c>
      <c r="BI10" s="58"/>
      <c r="BJ10" s="65" t="s">
        <v>118</v>
      </c>
      <c r="BK10" s="58"/>
      <c r="BL10" s="58"/>
      <c r="BM10" s="58"/>
      <c r="BN10" s="58"/>
      <c r="BO10" s="65" t="s">
        <v>121</v>
      </c>
      <c r="BP10" s="65" t="s">
        <v>121</v>
      </c>
      <c r="BQ10" s="66" t="s">
        <v>993</v>
      </c>
      <c r="BR10" s="54" t="s">
        <v>120</v>
      </c>
      <c r="BS10" s="54"/>
      <c r="BT10" s="70">
        <f t="shared" si="2"/>
        <v>1</v>
      </c>
      <c r="BU10" s="71">
        <f t="shared" si="2"/>
        <v>1.0752688172043012E-2</v>
      </c>
    </row>
    <row r="11" spans="2:73" s="169" customFormat="1" ht="73.5" customHeight="1" x14ac:dyDescent="0.25">
      <c r="B11" s="587" t="s">
        <v>722</v>
      </c>
      <c r="C11" s="463" t="s">
        <v>723</v>
      </c>
      <c r="D11" s="379" t="s">
        <v>724</v>
      </c>
      <c r="E11" s="380" t="s">
        <v>725</v>
      </c>
      <c r="F11" s="380" t="s">
        <v>285</v>
      </c>
      <c r="G11" s="379"/>
      <c r="H11" s="380" t="s">
        <v>111</v>
      </c>
      <c r="I11" s="380" t="s">
        <v>726</v>
      </c>
      <c r="J11" s="381">
        <v>45596</v>
      </c>
      <c r="K11" s="364">
        <f>PTEP!$G$15/PTEP!$D$15</f>
        <v>1.0752688172043012E-2</v>
      </c>
      <c r="L11" s="110"/>
      <c r="M11" s="27"/>
      <c r="N11" s="29"/>
      <c r="O11" s="27"/>
      <c r="P11" s="27"/>
      <c r="Q11" s="29"/>
      <c r="R11" s="27"/>
      <c r="S11" s="27"/>
      <c r="T11" s="29"/>
      <c r="U11" s="27"/>
      <c r="V11" s="27"/>
      <c r="W11" s="27"/>
      <c r="X11" s="27"/>
      <c r="Y11" s="30"/>
      <c r="Z11" s="30"/>
      <c r="AA11" s="27"/>
      <c r="AB11" s="30"/>
      <c r="AC11" s="30"/>
      <c r="AD11" s="27"/>
      <c r="AE11" s="30"/>
      <c r="AF11" s="30"/>
      <c r="AG11" s="27"/>
      <c r="AH11" s="30"/>
      <c r="AI11" s="30"/>
      <c r="AJ11" s="27"/>
      <c r="AK11" s="30"/>
      <c r="AL11" s="31"/>
      <c r="AM11" s="27">
        <v>1</v>
      </c>
      <c r="AN11" s="27"/>
      <c r="AO11" s="260">
        <f>AN11/AM11</f>
        <v>0</v>
      </c>
      <c r="AP11" s="27"/>
      <c r="AQ11" s="30"/>
      <c r="AR11" s="30"/>
      <c r="AS11" s="27"/>
      <c r="AT11" s="30"/>
      <c r="AU11" s="30"/>
      <c r="AV11" s="27"/>
      <c r="AW11" s="30"/>
      <c r="AX11" s="30"/>
      <c r="AY11" s="27">
        <f t="shared" si="0"/>
        <v>1</v>
      </c>
      <c r="AZ11" s="28">
        <f>M11+P11+S11+V11+Y11+AB11+AE11+AH11+AK11+AN11+AQ11+AT11+AW11</f>
        <v>0</v>
      </c>
      <c r="BA11" s="35">
        <f>AZ11/AY11</f>
        <v>0</v>
      </c>
      <c r="BB11" s="43">
        <f t="shared" si="1"/>
        <v>0</v>
      </c>
      <c r="BC11" s="69"/>
      <c r="BD11" s="69" t="s">
        <v>127</v>
      </c>
      <c r="BE11" s="69"/>
      <c r="BF11" s="69" t="s">
        <v>128</v>
      </c>
      <c r="BG11" s="58"/>
      <c r="BH11" s="69" t="s">
        <v>128</v>
      </c>
      <c r="BI11" s="58"/>
      <c r="BJ11" s="69" t="s">
        <v>617</v>
      </c>
      <c r="BK11" s="58"/>
      <c r="BL11" s="59"/>
      <c r="BM11" s="58"/>
      <c r="BN11" s="58"/>
      <c r="BO11" s="66" t="s">
        <v>540</v>
      </c>
      <c r="BP11" s="54" t="s">
        <v>121</v>
      </c>
      <c r="BQ11" s="66" t="s">
        <v>929</v>
      </c>
      <c r="BR11" s="54" t="s">
        <v>121</v>
      </c>
      <c r="BS11" s="54" t="s">
        <v>121</v>
      </c>
      <c r="BT11" s="82">
        <f t="shared" ref="BT11:BU15" si="3">BA11</f>
        <v>0</v>
      </c>
      <c r="BU11" s="71">
        <f t="shared" si="3"/>
        <v>0</v>
      </c>
    </row>
    <row r="12" spans="2:73" ht="167.25" customHeight="1" x14ac:dyDescent="0.25">
      <c r="B12" s="588"/>
      <c r="C12" s="464" t="s">
        <v>727</v>
      </c>
      <c r="D12" s="382" t="s">
        <v>728</v>
      </c>
      <c r="E12" s="382" t="s">
        <v>729</v>
      </c>
      <c r="F12" s="383" t="s">
        <v>285</v>
      </c>
      <c r="G12" s="382"/>
      <c r="H12" s="382" t="s">
        <v>111</v>
      </c>
      <c r="I12" s="382" t="s">
        <v>729</v>
      </c>
      <c r="J12" s="384">
        <v>45412</v>
      </c>
      <c r="K12" s="366">
        <f>PTEP!$G$15/PTEP!$D$15</f>
        <v>1.0752688172043012E-2</v>
      </c>
      <c r="L12" s="110"/>
      <c r="M12" s="27"/>
      <c r="N12" s="29"/>
      <c r="O12" s="27"/>
      <c r="P12" s="27"/>
      <c r="Q12" s="29"/>
      <c r="R12" s="27"/>
      <c r="S12" s="27"/>
      <c r="T12" s="27"/>
      <c r="U12" s="25">
        <v>1</v>
      </c>
      <c r="V12" s="25">
        <v>1</v>
      </c>
      <c r="W12" s="215">
        <f>V12/U12</f>
        <v>1</v>
      </c>
      <c r="X12" s="27"/>
      <c r="Y12" s="30"/>
      <c r="Z12" s="30"/>
      <c r="AA12" s="27"/>
      <c r="AB12" s="30"/>
      <c r="AC12" s="30"/>
      <c r="AD12" s="27"/>
      <c r="AE12" s="30"/>
      <c r="AF12" s="30"/>
      <c r="AG12" s="27"/>
      <c r="AH12" s="30"/>
      <c r="AI12" s="30"/>
      <c r="AJ12" s="27"/>
      <c r="AK12" s="30"/>
      <c r="AL12" s="30"/>
      <c r="AM12" s="27"/>
      <c r="AN12" s="30"/>
      <c r="AO12" s="30"/>
      <c r="AP12" s="27"/>
      <c r="AQ12" s="30"/>
      <c r="AR12" s="31"/>
      <c r="AS12" s="27"/>
      <c r="AT12" s="30"/>
      <c r="AU12" s="30"/>
      <c r="AV12" s="27"/>
      <c r="AW12" s="30"/>
      <c r="AX12" s="30"/>
      <c r="AY12" s="27">
        <f t="shared" si="0"/>
        <v>1</v>
      </c>
      <c r="AZ12" s="28">
        <f>M12+P12+S12+V12+Y12+AB12+AE12+AH12+AK12+AN12+AQ12+AT12+AW12</f>
        <v>1</v>
      </c>
      <c r="BA12" s="35">
        <f>AZ12/AY12</f>
        <v>1</v>
      </c>
      <c r="BB12" s="43">
        <f t="shared" si="1"/>
        <v>1.0752688172043012E-2</v>
      </c>
      <c r="BC12" s="66"/>
      <c r="BD12" s="66" t="s">
        <v>127</v>
      </c>
      <c r="BE12" s="66" t="s">
        <v>730</v>
      </c>
      <c r="BF12" s="66" t="s">
        <v>731</v>
      </c>
      <c r="BG12" s="59"/>
      <c r="BH12" s="69" t="s">
        <v>732</v>
      </c>
      <c r="BI12" s="59"/>
      <c r="BJ12" s="65" t="s">
        <v>412</v>
      </c>
      <c r="BK12" s="59"/>
      <c r="BL12" s="59"/>
      <c r="BM12" s="59"/>
      <c r="BN12" s="59"/>
      <c r="BO12" s="66" t="s">
        <v>733</v>
      </c>
      <c r="BP12" s="65" t="s">
        <v>120</v>
      </c>
      <c r="BQ12" s="66" t="s">
        <v>920</v>
      </c>
      <c r="BR12" s="65" t="s">
        <v>120</v>
      </c>
      <c r="BS12" s="65" t="s">
        <v>121</v>
      </c>
      <c r="BT12" s="70">
        <f>BA12</f>
        <v>1</v>
      </c>
      <c r="BU12" s="50">
        <f t="shared" si="3"/>
        <v>1.0752688172043012E-2</v>
      </c>
    </row>
    <row r="13" spans="2:73" s="169" customFormat="1" ht="195.75" customHeight="1" x14ac:dyDescent="0.25">
      <c r="B13" s="585" t="s">
        <v>734</v>
      </c>
      <c r="C13" s="615" t="s">
        <v>735</v>
      </c>
      <c r="D13" s="379" t="s">
        <v>942</v>
      </c>
      <c r="E13" s="379" t="s">
        <v>736</v>
      </c>
      <c r="F13" s="379" t="s">
        <v>285</v>
      </c>
      <c r="G13" s="379"/>
      <c r="H13" s="379" t="s">
        <v>111</v>
      </c>
      <c r="I13" s="379" t="s">
        <v>736</v>
      </c>
      <c r="J13" s="385" t="s">
        <v>737</v>
      </c>
      <c r="K13" s="364">
        <f>PTEP!$G$15/PTEP!$D$15</f>
        <v>1.0752688172043012E-2</v>
      </c>
      <c r="L13" s="110"/>
      <c r="M13" s="27"/>
      <c r="N13" s="29"/>
      <c r="O13" s="27"/>
      <c r="P13" s="27"/>
      <c r="Q13" s="29"/>
      <c r="R13" s="27"/>
      <c r="S13" s="27"/>
      <c r="T13" s="29"/>
      <c r="U13" s="27"/>
      <c r="V13" s="27"/>
      <c r="W13" s="27"/>
      <c r="X13" s="27"/>
      <c r="Y13" s="30"/>
      <c r="Z13" s="30"/>
      <c r="AA13" s="27"/>
      <c r="AB13" s="30"/>
      <c r="AC13" s="30"/>
      <c r="AD13" s="27">
        <v>1</v>
      </c>
      <c r="AE13" s="27">
        <v>1</v>
      </c>
      <c r="AF13" s="260">
        <f>AE13/AD13</f>
        <v>1</v>
      </c>
      <c r="AG13" s="27"/>
      <c r="AH13" s="30"/>
      <c r="AI13" s="30"/>
      <c r="AJ13" s="27"/>
      <c r="AK13" s="30"/>
      <c r="AL13" s="30"/>
      <c r="AM13" s="27"/>
      <c r="AN13" s="27"/>
      <c r="AO13" s="260"/>
      <c r="AP13" s="27"/>
      <c r="AQ13" s="30"/>
      <c r="AR13" s="30"/>
      <c r="AS13" s="27">
        <v>1</v>
      </c>
      <c r="AT13" s="27"/>
      <c r="AU13" s="260">
        <f>AT13/AS13</f>
        <v>0</v>
      </c>
      <c r="AV13" s="27"/>
      <c r="AW13" s="30"/>
      <c r="AX13" s="30"/>
      <c r="AY13" s="27">
        <f t="shared" si="0"/>
        <v>2</v>
      </c>
      <c r="AZ13" s="28">
        <f>M13+P13+S13+V13+Y13+AB13+AE13+AH13+AK13+AN13+AQ13+AT13+AW13</f>
        <v>1</v>
      </c>
      <c r="BA13" s="35">
        <f>AZ13/AY13</f>
        <v>0.5</v>
      </c>
      <c r="BB13" s="43">
        <f t="shared" si="1"/>
        <v>5.3763440860215058E-3</v>
      </c>
      <c r="BC13" s="69"/>
      <c r="BD13" s="69" t="s">
        <v>127</v>
      </c>
      <c r="BE13" s="69"/>
      <c r="BF13" s="69" t="s">
        <v>128</v>
      </c>
      <c r="BG13" s="58" t="s">
        <v>738</v>
      </c>
      <c r="BH13" s="69" t="s">
        <v>739</v>
      </c>
      <c r="BI13" s="58"/>
      <c r="BJ13" s="58" t="s">
        <v>740</v>
      </c>
      <c r="BK13" s="58"/>
      <c r="BL13" s="58"/>
      <c r="BM13" s="58"/>
      <c r="BN13" s="58"/>
      <c r="BO13" s="66" t="s">
        <v>741</v>
      </c>
      <c r="BP13" s="54" t="s">
        <v>121</v>
      </c>
      <c r="BQ13" s="66" t="s">
        <v>1001</v>
      </c>
      <c r="BR13" s="54"/>
      <c r="BS13" s="54" t="s">
        <v>121</v>
      </c>
      <c r="BT13" s="82">
        <f t="shared" si="3"/>
        <v>0.5</v>
      </c>
      <c r="BU13" s="71">
        <f t="shared" si="3"/>
        <v>5.3763440860215058E-3</v>
      </c>
    </row>
    <row r="14" spans="2:73" s="169" customFormat="1" ht="65.25" customHeight="1" x14ac:dyDescent="0.25">
      <c r="B14" s="585"/>
      <c r="C14" s="465" t="s">
        <v>742</v>
      </c>
      <c r="D14" s="386" t="s">
        <v>743</v>
      </c>
      <c r="E14" s="386" t="s">
        <v>744</v>
      </c>
      <c r="F14" s="386" t="s">
        <v>285</v>
      </c>
      <c r="G14" s="386"/>
      <c r="H14" s="386" t="s">
        <v>111</v>
      </c>
      <c r="I14" s="386" t="s">
        <v>744</v>
      </c>
      <c r="J14" s="387">
        <v>45596</v>
      </c>
      <c r="K14" s="365">
        <f>PTEP!$G$15/PTEP!$D$15</f>
        <v>1.0752688172043012E-2</v>
      </c>
      <c r="L14" s="110"/>
      <c r="M14" s="27"/>
      <c r="N14" s="29"/>
      <c r="O14" s="27"/>
      <c r="P14" s="27"/>
      <c r="Q14" s="29"/>
      <c r="R14" s="27"/>
      <c r="S14" s="27"/>
      <c r="T14" s="29"/>
      <c r="U14" s="27"/>
      <c r="V14" s="27"/>
      <c r="W14" s="27"/>
      <c r="X14" s="27"/>
      <c r="Y14" s="30"/>
      <c r="Z14" s="30"/>
      <c r="AA14" s="27"/>
      <c r="AB14" s="30"/>
      <c r="AC14" s="30"/>
      <c r="AD14" s="27"/>
      <c r="AE14" s="30"/>
      <c r="AF14" s="30"/>
      <c r="AG14" s="27"/>
      <c r="AH14" s="30"/>
      <c r="AI14" s="30"/>
      <c r="AJ14" s="27"/>
      <c r="AK14" s="30"/>
      <c r="AL14" s="30"/>
      <c r="AM14" s="27">
        <v>1</v>
      </c>
      <c r="AN14" s="27"/>
      <c r="AO14" s="260">
        <f>AN14/AM14</f>
        <v>0</v>
      </c>
      <c r="AP14" s="27"/>
      <c r="AQ14" s="30"/>
      <c r="AR14" s="30"/>
      <c r="AS14" s="27"/>
      <c r="AT14" s="30"/>
      <c r="AU14" s="30"/>
      <c r="AV14" s="27"/>
      <c r="AW14" s="30"/>
      <c r="AX14" s="30"/>
      <c r="AY14" s="27">
        <f t="shared" si="0"/>
        <v>1</v>
      </c>
      <c r="AZ14" s="28">
        <f>M14+P14+S14+V14+Y14+AB14+AE14+AH14+AK14+AN14+AQ14+AT14+AW14</f>
        <v>0</v>
      </c>
      <c r="BA14" s="35">
        <f>AZ14/AY14</f>
        <v>0</v>
      </c>
      <c r="BB14" s="43">
        <f t="shared" si="1"/>
        <v>0</v>
      </c>
      <c r="BC14" s="69"/>
      <c r="BD14" s="69" t="s">
        <v>127</v>
      </c>
      <c r="BE14" s="69"/>
      <c r="BF14" s="69" t="s">
        <v>128</v>
      </c>
      <c r="BG14" s="58"/>
      <c r="BH14" s="69" t="s">
        <v>128</v>
      </c>
      <c r="BI14" s="58"/>
      <c r="BJ14" s="69" t="s">
        <v>617</v>
      </c>
      <c r="BK14" s="58"/>
      <c r="BL14" s="58"/>
      <c r="BM14" s="58"/>
      <c r="BN14" s="58"/>
      <c r="BO14" s="66" t="s">
        <v>540</v>
      </c>
      <c r="BP14" s="54" t="s">
        <v>121</v>
      </c>
      <c r="BQ14" s="66" t="s">
        <v>929</v>
      </c>
      <c r="BR14" s="54" t="s">
        <v>121</v>
      </c>
      <c r="BS14" s="54" t="s">
        <v>121</v>
      </c>
      <c r="BT14" s="82">
        <f t="shared" si="3"/>
        <v>0</v>
      </c>
      <c r="BU14" s="71">
        <f t="shared" si="3"/>
        <v>0</v>
      </c>
    </row>
    <row r="15" spans="2:73" s="169" customFormat="1" ht="65.25" customHeight="1" x14ac:dyDescent="0.25">
      <c r="B15" s="586"/>
      <c r="C15" s="466" t="s">
        <v>745</v>
      </c>
      <c r="D15" s="388" t="s">
        <v>746</v>
      </c>
      <c r="E15" s="388" t="s">
        <v>747</v>
      </c>
      <c r="F15" s="388" t="s">
        <v>285</v>
      </c>
      <c r="G15" s="388"/>
      <c r="H15" s="388" t="s">
        <v>111</v>
      </c>
      <c r="I15" s="388" t="s">
        <v>748</v>
      </c>
      <c r="J15" s="389">
        <v>45596</v>
      </c>
      <c r="K15" s="367">
        <f>PTEP!$G$15/PTEP!$D$15</f>
        <v>1.0752688172043012E-2</v>
      </c>
      <c r="L15" s="110"/>
      <c r="M15" s="27"/>
      <c r="N15" s="29"/>
      <c r="O15" s="27"/>
      <c r="P15" s="27"/>
      <c r="Q15" s="29"/>
      <c r="R15" s="27"/>
      <c r="S15" s="27"/>
      <c r="T15" s="27"/>
      <c r="U15" s="27"/>
      <c r="V15" s="27"/>
      <c r="W15" s="27"/>
      <c r="X15" s="27"/>
      <c r="Y15" s="30"/>
      <c r="Z15" s="30"/>
      <c r="AA15" s="27"/>
      <c r="AB15" s="30"/>
      <c r="AC15" s="72"/>
      <c r="AD15" s="27"/>
      <c r="AE15" s="30"/>
      <c r="AF15" s="30"/>
      <c r="AG15" s="27"/>
      <c r="AH15" s="30"/>
      <c r="AI15" s="30"/>
      <c r="AJ15" s="27"/>
      <c r="AK15" s="30"/>
      <c r="AL15" s="30"/>
      <c r="AM15" s="27">
        <v>1</v>
      </c>
      <c r="AN15" s="27"/>
      <c r="AO15" s="260">
        <f>AN15/AM15</f>
        <v>0</v>
      </c>
      <c r="AP15" s="27"/>
      <c r="AQ15" s="30"/>
      <c r="AR15" s="72"/>
      <c r="AS15" s="27"/>
      <c r="AT15" s="30"/>
      <c r="AU15" s="30"/>
      <c r="AV15" s="27"/>
      <c r="AW15" s="30"/>
      <c r="AX15" s="30"/>
      <c r="AY15" s="27">
        <f t="shared" si="0"/>
        <v>1</v>
      </c>
      <c r="AZ15" s="28">
        <f>M15+P15+S15+V15+Y15+AB15+AE15+AH15+AK15+AN15+AQ15+AT15+AW15</f>
        <v>0</v>
      </c>
      <c r="BA15" s="35">
        <f>AZ15/AY15</f>
        <v>0</v>
      </c>
      <c r="BB15" s="43">
        <f t="shared" si="1"/>
        <v>0</v>
      </c>
      <c r="BC15" s="69"/>
      <c r="BD15" s="69" t="s">
        <v>127</v>
      </c>
      <c r="BE15" s="69"/>
      <c r="BF15" s="69" t="s">
        <v>128</v>
      </c>
      <c r="BG15" s="58"/>
      <c r="BH15" s="69" t="s">
        <v>128</v>
      </c>
      <c r="BI15" s="59"/>
      <c r="BJ15" s="69" t="s">
        <v>617</v>
      </c>
      <c r="BK15" s="58"/>
      <c r="BL15" s="58"/>
      <c r="BM15" s="73"/>
      <c r="BN15" s="58"/>
      <c r="BO15" s="66" t="s">
        <v>540</v>
      </c>
      <c r="BP15" s="54" t="s">
        <v>121</v>
      </c>
      <c r="BQ15" s="66" t="s">
        <v>929</v>
      </c>
      <c r="BR15" s="54" t="s">
        <v>121</v>
      </c>
      <c r="BS15" s="54" t="s">
        <v>121</v>
      </c>
      <c r="BT15" s="82">
        <f t="shared" si="3"/>
        <v>0</v>
      </c>
      <c r="BU15" s="71">
        <f t="shared" si="3"/>
        <v>0</v>
      </c>
    </row>
    <row r="16" spans="2:73" x14ac:dyDescent="0.25">
      <c r="BB16" s="43">
        <f>SUM(BB5:BB15)</f>
        <v>3.7634408602150539E-2</v>
      </c>
      <c r="BU16" s="337">
        <f>SUM(BU5:BU15)</f>
        <v>3.7634408602150539E-2</v>
      </c>
    </row>
  </sheetData>
  <mergeCells count="28">
    <mergeCell ref="B3:K3"/>
    <mergeCell ref="C1:J1"/>
    <mergeCell ref="B13:B15"/>
    <mergeCell ref="B11:B12"/>
    <mergeCell ref="AV2:AX3"/>
    <mergeCell ref="L2:N3"/>
    <mergeCell ref="O2:Q3"/>
    <mergeCell ref="R2:T3"/>
    <mergeCell ref="U2:W3"/>
    <mergeCell ref="X2:Z3"/>
    <mergeCell ref="AA2:AC3"/>
    <mergeCell ref="AD2:AF3"/>
    <mergeCell ref="BT3:BU3"/>
    <mergeCell ref="BO2:BU2"/>
    <mergeCell ref="AG2:AI3"/>
    <mergeCell ref="AJ2:AL3"/>
    <mergeCell ref="AM2:AO3"/>
    <mergeCell ref="AP2:AR3"/>
    <mergeCell ref="AS2:AU3"/>
    <mergeCell ref="BC2:BD2"/>
    <mergeCell ref="BC3:BD3"/>
    <mergeCell ref="AY2:AZ3"/>
    <mergeCell ref="BA2:BB2"/>
    <mergeCell ref="BG3:BH3"/>
    <mergeCell ref="BE3:BF3"/>
    <mergeCell ref="BI3:BJ3"/>
    <mergeCell ref="BK3:BL3"/>
    <mergeCell ref="BM3:BN3"/>
  </mergeCells>
  <pageMargins left="0.70866141732283472" right="0.70866141732283472" top="0.74803149606299213" bottom="0.74803149606299213" header="0.31496062992125984" footer="0.31496062992125984"/>
  <pageSetup paperSize="9" scale="32" orientation="portrait" r:id="rId1"/>
  <headerFooter>
    <oddFooter>&amp;R&amp;G</oddFoot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9" ma:contentTypeDescription="Crear nuevo documento." ma:contentTypeScope="" ma:versionID="2cd36f80c9d47f4a452df74a6debecff">
  <xsd:schema xmlns:xsd="http://www.w3.org/2001/XMLSchema" xmlns:xs="http://www.w3.org/2001/XMLSchema" xmlns:p="http://schemas.microsoft.com/office/2006/metadata/properties" xmlns:ns1="http://schemas.microsoft.com/sharepoint/v3" xmlns:ns2="d3b219e2-fd2b-48db-a7a1-78200413b0f9" xmlns:ns3="d652a727-8d49-4d64-a76b-fbe70de474b2" targetNamespace="http://schemas.microsoft.com/office/2006/metadata/properties" ma:root="true" ma:fieldsID="4a04827688fdf190a24cfbedbad2e7dd" ns1:_="" ns2:_="" ns3:_="">
    <xsd:import namespace="http://schemas.microsoft.com/sharepoint/v3"/>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b219e2-fd2b-48db-a7a1-78200413b0f9">
      <Terms xmlns="http://schemas.microsoft.com/office/infopath/2007/PartnerControls"/>
    </lcf76f155ced4ddcb4097134ff3c332f>
    <TaxCatchAll xmlns="d652a727-8d49-4d64-a76b-fbe70de474b2" xsi:nil="true"/>
    <SharedWithUsers xmlns="d652a727-8d49-4d64-a76b-fbe70de474b2">
      <UserInfo>
        <DisplayName>Diana Carolina Suarez Gordillo</DisplayName>
        <AccountId>179</AccountId>
        <AccountType/>
      </UserInfo>
      <UserInfo>
        <DisplayName>Yuri Viviana Bocanegra Barreto</DisplayName>
        <AccountId>988</AccountId>
        <AccountType/>
      </UserInfo>
      <UserInfo>
        <DisplayName>Andrea del Pilar Alejo Ruiz</DisplayName>
        <AccountId>64</AccountId>
        <AccountType/>
      </UserInfo>
      <UserInfo>
        <DisplayName>Ivan Hersayn Pinilla Herrera</DisplayName>
        <AccountId>932</AccountId>
        <AccountType/>
      </UserInfo>
      <UserInfo>
        <DisplayName>Edwin Castillo Ortiz</DisplayName>
        <AccountId>249</AccountId>
        <AccountType/>
      </UserInfo>
      <UserInfo>
        <DisplayName>Jorge Eliecer Velasquez Perilla</DisplayName>
        <AccountId>58</AccountId>
        <AccountType/>
      </UserInfo>
      <UserInfo>
        <DisplayName>Zuleima Astrith Mancera Silva</DisplayName>
        <AccountId>1516</AccountId>
        <AccountType/>
      </UserInfo>
      <UserInfo>
        <DisplayName>Rafael Humberto Lopez Saavedra</DisplayName>
        <AccountId>193</AccountId>
        <AccountType/>
      </UserInfo>
      <UserInfo>
        <DisplayName>Jairo Alonso Bohórquez Blanco</DisplayName>
        <AccountId>237</AccountId>
        <AccountType/>
      </UserInfo>
      <UserInfo>
        <DisplayName>Jonnathan David Triana Botia</DisplayName>
        <AccountId>250</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76B4B-3595-486E-B0CE-539B098A93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BF46C5-864C-465A-B142-8CE63369E85E}">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dcmitype/"/>
    <ds:schemaRef ds:uri="d652a727-8d49-4d64-a76b-fbe70de474b2"/>
    <ds:schemaRef ds:uri="http://purl.org/dc/elements/1.1/"/>
    <ds:schemaRef ds:uri="d3b219e2-fd2b-48db-a7a1-78200413b0f9"/>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54EF419-29B2-4DBC-BDC8-CD3528E32F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10</vt:i4>
      </vt:variant>
    </vt:vector>
  </HeadingPairs>
  <TitlesOfParts>
    <vt:vector size="22" baseType="lpstr">
      <vt:lpstr>Instrucciones</vt:lpstr>
      <vt:lpstr>Informe OCI 31-08-24</vt:lpstr>
      <vt:lpstr>PTEP</vt:lpstr>
      <vt:lpstr>Componente 1</vt:lpstr>
      <vt:lpstr>Componente 2</vt:lpstr>
      <vt:lpstr>Componente 3</vt:lpstr>
      <vt:lpstr>Componente 4</vt:lpstr>
      <vt:lpstr>Componente 5</vt:lpstr>
      <vt:lpstr>Componente 6</vt:lpstr>
      <vt:lpstr>Componente 7</vt:lpstr>
      <vt:lpstr>Componente 8</vt:lpstr>
      <vt:lpstr>Componente 9</vt:lpstr>
      <vt:lpstr>'Componente 1'!Área_de_impresión</vt:lpstr>
      <vt:lpstr>'Componente 2'!Área_de_impresión</vt:lpstr>
      <vt:lpstr>'Componente 3'!Área_de_impresión</vt:lpstr>
      <vt:lpstr>'Componente 4'!Área_de_impresión</vt:lpstr>
      <vt:lpstr>'Componente 5'!Área_de_impresión</vt:lpstr>
      <vt:lpstr>'Componente 6'!Área_de_impresión</vt:lpstr>
      <vt:lpstr>'Componente 7'!Área_de_impresión</vt:lpstr>
      <vt:lpstr>'Componente 8'!Área_de_impresión</vt:lpstr>
      <vt:lpstr>'Componente 9'!Área_de_impresión</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Andres Orlando Torres Eusse</cp:lastModifiedBy>
  <cp:revision/>
  <dcterms:created xsi:type="dcterms:W3CDTF">2023-09-18T18:26:15Z</dcterms:created>
  <dcterms:modified xsi:type="dcterms:W3CDTF">2024-09-12T23:58:23Z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MediaServiceImageTags">
    <vt:lpwstr/>
  </property>
</Properties>
</file>