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COPIA DISCO 1\AAAa SDSCJ CPAD\4. PAAC\"/>
    </mc:Choice>
  </mc:AlternateContent>
  <bookViews>
    <workbookView xWindow="0" yWindow="0" windowWidth="20490" windowHeight="7095" tabRatio="901" activeTab="6"/>
  </bookViews>
  <sheets>
    <sheet name="Menú" sheetId="4" r:id="rId1"/>
    <sheet name="C 1. Riesgos Corrupción" sheetId="11" r:id="rId2"/>
    <sheet name="C 2. Racionalización Trámite" sheetId="10" r:id="rId3"/>
    <sheet name="C 3. Rendición Cuentas" sheetId="8" r:id="rId4"/>
    <sheet name="C 4. Atención Ciudadano" sheetId="7" r:id="rId5"/>
    <sheet name="C 5. Transparencia Acceso" sheetId="6" r:id="rId6"/>
    <sheet name="C 6. Iniciativas Adicionales" sheetId="5" r:id="rId7"/>
  </sheets>
  <definedNames>
    <definedName name="_xlnm._FilterDatabase" localSheetId="1" hidden="1">'C 1. Riesgos Corrupción'!$B$6:$BS$18</definedName>
    <definedName name="_xlnm._FilterDatabase" localSheetId="3" hidden="1">'C 3. Rendición Cuentas'!$A$6:$BY$27</definedName>
    <definedName name="_xlnm._FilterDatabase" localSheetId="4" hidden="1">'C 4. Atención Ciudadano'!$B$6:$BS$21</definedName>
    <definedName name="_xlnm._FilterDatabase" localSheetId="5" hidden="1">'C 5. Transparencia Acceso'!$A$6:$BS$33</definedName>
    <definedName name="_xlnm._FilterDatabase" localSheetId="6" hidden="1">'C 6. Iniciativas Adicionales'!$B$6:$BS$22</definedName>
    <definedName name="_xlnm.Print_Area" localSheetId="1">'C 1. Riesgos Corrupción'!$B$1:$BS$24</definedName>
    <definedName name="_xlnm.Print_Area" localSheetId="3">'C 3. Rendición Cuentas'!$B$2:$BS$30</definedName>
    <definedName name="_xlnm.Print_Area" localSheetId="4">'C 4. Atención Ciudadano'!$B$7:$O$21</definedName>
    <definedName name="_xlnm.Print_Area" localSheetId="5">'C 5. Transparencia Acceso'!$B$8:$O$32</definedName>
    <definedName name="_xlnm.Print_Area" localSheetId="6">'C 6. Iniciativas Adicionales'!$B$7:$O$21</definedName>
    <definedName name="_xlnm.Print_Area" localSheetId="0">Menú!$A$1:$N$38</definedName>
    <definedName name="_xlnm.Print_Titles" localSheetId="1">'C 1. Riesgos Corrupción'!$1:$6</definedName>
    <definedName name="_xlnm.Print_Titles" localSheetId="3">'C 3. Rendición Cuentas'!#REF!</definedName>
    <definedName name="_xlnm.Print_Titles" localSheetId="4">'C 4. Atención Ciudadano'!#REF!</definedName>
    <definedName name="_xlnm.Print_Titles" localSheetId="5">'C 5. Transparencia Acceso'!#REF!</definedName>
    <definedName name="_xlnm.Print_Titles" localSheetId="6">'C 6. Iniciativas Adicionales'!#REF!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E24" i="8" l="1"/>
  <c r="BD24" i="8"/>
  <c r="BF24" i="8" l="1"/>
  <c r="BG24" i="8" s="1"/>
  <c r="P33" i="6" l="1"/>
  <c r="P32" i="6"/>
  <c r="P31" i="6"/>
  <c r="P30" i="6"/>
  <c r="P29" i="6"/>
  <c r="P28" i="6"/>
  <c r="P27" i="6"/>
  <c r="P26" i="6"/>
  <c r="P25" i="6"/>
  <c r="P24" i="6"/>
  <c r="P23" i="6"/>
  <c r="P22" i="6"/>
  <c r="P21" i="6"/>
  <c r="P20" i="6"/>
  <c r="P19" i="6"/>
  <c r="P18" i="6"/>
  <c r="P17" i="6"/>
  <c r="P16" i="6"/>
  <c r="P15" i="6"/>
  <c r="P14" i="6"/>
  <c r="P13" i="6"/>
  <c r="P12" i="6"/>
  <c r="P11" i="6"/>
  <c r="P10" i="6"/>
  <c r="P9" i="6"/>
  <c r="P8" i="6"/>
  <c r="P7" i="6"/>
  <c r="BD31" i="6" l="1"/>
  <c r="BD9" i="6" l="1"/>
  <c r="BD7" i="6"/>
  <c r="BE7" i="6"/>
  <c r="BF7" i="6" s="1"/>
  <c r="BG7" i="6" s="1"/>
  <c r="BE17" i="6" l="1"/>
  <c r="BD17" i="6"/>
  <c r="BE18" i="6"/>
  <c r="BD18" i="6"/>
  <c r="BD25" i="8"/>
  <c r="BF17" i="6" l="1"/>
  <c r="BG17" i="6" s="1"/>
  <c r="BF18" i="6"/>
  <c r="BG18" i="6" s="1"/>
  <c r="BD11" i="6"/>
  <c r="BD13" i="6" l="1"/>
  <c r="BD21" i="6"/>
  <c r="BD20" i="6"/>
  <c r="BD25" i="6"/>
  <c r="BD19" i="6"/>
  <c r="BD15" i="6"/>
  <c r="BD8" i="7" l="1"/>
  <c r="AB16" i="6" l="1"/>
  <c r="Y16" i="6"/>
  <c r="AB30" i="6"/>
  <c r="Y30" i="6"/>
  <c r="AB20" i="7" l="1"/>
  <c r="Y29" i="6" l="1"/>
  <c r="AB9" i="6" l="1"/>
  <c r="AB19" i="7"/>
  <c r="AB11" i="8"/>
  <c r="Y14" i="7"/>
  <c r="AB18" i="7"/>
  <c r="Y18" i="7"/>
  <c r="V18" i="7"/>
  <c r="BE8" i="5"/>
  <c r="BE11" i="5"/>
  <c r="BE13" i="5"/>
  <c r="BE23" i="8" l="1"/>
  <c r="Y10" i="6" l="1"/>
  <c r="Y8" i="6"/>
  <c r="AB13" i="5"/>
  <c r="AB11" i="5"/>
  <c r="AB8" i="5"/>
  <c r="Y10" i="5"/>
  <c r="Y9" i="5"/>
  <c r="Y7" i="5"/>
  <c r="Y13" i="6"/>
  <c r="Y12" i="7"/>
  <c r="AB7" i="11"/>
  <c r="Y7" i="11"/>
  <c r="BE7" i="8" l="1"/>
  <c r="P7" i="5"/>
  <c r="P8" i="5"/>
  <c r="P18" i="5" l="1"/>
  <c r="P19" i="5"/>
  <c r="P20" i="5"/>
  <c r="P21" i="5"/>
  <c r="P17" i="5"/>
  <c r="P9" i="5"/>
  <c r="P10" i="5"/>
  <c r="P11" i="5"/>
  <c r="P12" i="5"/>
  <c r="P13" i="5"/>
  <c r="P14" i="5"/>
  <c r="P15" i="5"/>
  <c r="BE15" i="11"/>
  <c r="V16" i="8" l="1"/>
  <c r="V15" i="8"/>
  <c r="S11" i="8"/>
  <c r="V19" i="5"/>
  <c r="V7" i="11"/>
  <c r="V22" i="8"/>
  <c r="V21" i="8"/>
  <c r="S7" i="8"/>
  <c r="S21" i="5"/>
  <c r="V9" i="5" l="1"/>
  <c r="V7" i="5"/>
  <c r="V30" i="6" l="1"/>
  <c r="S16" i="6"/>
  <c r="BD8" i="5" l="1"/>
  <c r="BF8" i="5" s="1"/>
  <c r="BG8" i="5" s="1"/>
  <c r="V17" i="8" l="1"/>
  <c r="V10" i="8"/>
  <c r="V9" i="8"/>
  <c r="S8" i="8"/>
  <c r="P27" i="8"/>
  <c r="S10" i="11"/>
  <c r="S12" i="11"/>
  <c r="S13" i="11"/>
  <c r="BD7" i="11"/>
  <c r="B22" i="4" l="1"/>
  <c r="P22" i="5" l="1"/>
  <c r="P21" i="7"/>
  <c r="P20" i="7"/>
  <c r="P19" i="7"/>
  <c r="P18" i="7"/>
  <c r="P17" i="7"/>
  <c r="P16" i="7"/>
  <c r="P15" i="7"/>
  <c r="P14" i="7"/>
  <c r="P13" i="7"/>
  <c r="P12" i="7"/>
  <c r="P11" i="7"/>
  <c r="P10" i="7"/>
  <c r="P9" i="7"/>
  <c r="P8" i="7"/>
  <c r="P7" i="7"/>
  <c r="P18" i="11"/>
  <c r="BD9" i="5" l="1"/>
  <c r="BE9" i="5"/>
  <c r="BD10" i="5"/>
  <c r="BE10" i="5"/>
  <c r="BD11" i="5"/>
  <c r="BF11" i="5" s="1"/>
  <c r="BG11" i="5" s="1"/>
  <c r="BD12" i="5"/>
  <c r="BE12" i="5"/>
  <c r="BD13" i="5"/>
  <c r="BF13" i="5" s="1"/>
  <c r="BG13" i="5" s="1"/>
  <c r="BD14" i="5"/>
  <c r="BE14" i="5"/>
  <c r="BD15" i="5"/>
  <c r="BE15" i="5"/>
  <c r="BD17" i="5"/>
  <c r="BE17" i="5"/>
  <c r="BD18" i="5"/>
  <c r="BE18" i="5"/>
  <c r="BD19" i="5"/>
  <c r="BE19" i="5"/>
  <c r="BD20" i="5"/>
  <c r="BE20" i="5"/>
  <c r="BD21" i="5"/>
  <c r="BE21" i="5"/>
  <c r="BE7" i="5"/>
  <c r="BD7" i="5"/>
  <c r="BD8" i="6"/>
  <c r="BE8" i="6"/>
  <c r="BE9" i="6"/>
  <c r="BD10" i="6"/>
  <c r="BE10" i="6"/>
  <c r="BE11" i="6"/>
  <c r="BD12" i="6"/>
  <c r="BE12" i="6"/>
  <c r="BE13" i="6"/>
  <c r="BD14" i="6"/>
  <c r="BE14" i="6"/>
  <c r="BE15" i="6"/>
  <c r="BD16" i="6"/>
  <c r="BE16" i="6"/>
  <c r="BE19" i="6"/>
  <c r="BE20" i="6"/>
  <c r="BE21" i="6"/>
  <c r="BD22" i="6"/>
  <c r="BE22" i="6"/>
  <c r="BD23" i="6"/>
  <c r="BE23" i="6"/>
  <c r="BD24" i="6"/>
  <c r="BE24" i="6"/>
  <c r="BE25" i="6"/>
  <c r="BD26" i="6"/>
  <c r="BE26" i="6"/>
  <c r="BD27" i="6"/>
  <c r="BE27" i="6"/>
  <c r="BD28" i="6"/>
  <c r="BE28" i="6"/>
  <c r="BD29" i="6"/>
  <c r="BE29" i="6"/>
  <c r="BD30" i="6"/>
  <c r="BE30" i="6"/>
  <c r="BE31" i="6"/>
  <c r="BD32" i="6"/>
  <c r="BE32" i="6"/>
  <c r="BD8" i="8"/>
  <c r="BE8" i="8"/>
  <c r="BD9" i="8"/>
  <c r="BE9" i="8"/>
  <c r="BD10" i="8"/>
  <c r="BE10" i="8"/>
  <c r="BD11" i="8"/>
  <c r="BE11" i="8"/>
  <c r="BD12" i="8"/>
  <c r="BE12" i="8"/>
  <c r="BD13" i="8"/>
  <c r="BE13" i="8"/>
  <c r="BD14" i="8"/>
  <c r="BE14" i="8"/>
  <c r="BD15" i="8"/>
  <c r="BE15" i="8"/>
  <c r="BD16" i="8"/>
  <c r="BE16" i="8"/>
  <c r="BD17" i="8"/>
  <c r="BE17" i="8"/>
  <c r="BD18" i="8"/>
  <c r="BE18" i="8"/>
  <c r="BD19" i="8"/>
  <c r="BE19" i="8"/>
  <c r="BD20" i="8"/>
  <c r="BE20" i="8"/>
  <c r="BD21" i="8"/>
  <c r="BE21" i="8"/>
  <c r="BD22" i="8"/>
  <c r="BE22" i="8"/>
  <c r="BD23" i="8"/>
  <c r="BF23" i="8" s="1"/>
  <c r="BG23" i="8" s="1"/>
  <c r="BE25" i="8"/>
  <c r="BD26" i="8"/>
  <c r="BE26" i="8"/>
  <c r="BD7" i="8"/>
  <c r="BE8" i="7"/>
  <c r="BD9" i="7"/>
  <c r="BE9" i="7"/>
  <c r="BD10" i="7"/>
  <c r="BE10" i="7"/>
  <c r="BD11" i="7"/>
  <c r="BE11" i="7"/>
  <c r="BD12" i="7"/>
  <c r="BE12" i="7"/>
  <c r="BD13" i="7"/>
  <c r="BE13" i="7"/>
  <c r="BD14" i="7"/>
  <c r="BE14" i="7"/>
  <c r="BD15" i="7"/>
  <c r="BE15" i="7"/>
  <c r="BD16" i="7"/>
  <c r="BE16" i="7"/>
  <c r="BD17" i="7"/>
  <c r="BE17" i="7"/>
  <c r="BD18" i="7"/>
  <c r="BE18" i="7"/>
  <c r="BD19" i="7"/>
  <c r="BE19" i="7"/>
  <c r="BD20" i="7"/>
  <c r="BE20" i="7"/>
  <c r="BD21" i="7"/>
  <c r="BE21" i="7"/>
  <c r="BE7" i="7"/>
  <c r="BD7" i="7"/>
  <c r="BD8" i="11"/>
  <c r="BE8" i="11"/>
  <c r="BD9" i="11"/>
  <c r="BE9" i="11"/>
  <c r="BD10" i="11"/>
  <c r="BE10" i="11"/>
  <c r="BD11" i="11"/>
  <c r="BE11" i="11"/>
  <c r="BD12" i="11"/>
  <c r="BE12" i="11"/>
  <c r="BD13" i="11"/>
  <c r="BE13" i="11"/>
  <c r="BD14" i="11"/>
  <c r="BE14" i="11"/>
  <c r="BD15" i="11"/>
  <c r="BD16" i="11"/>
  <c r="BE16" i="11"/>
  <c r="BD17" i="11"/>
  <c r="BE17" i="11"/>
  <c r="BE7" i="11"/>
  <c r="BF7" i="11" s="1"/>
  <c r="BF20" i="8" l="1"/>
  <c r="BG20" i="8" s="1"/>
  <c r="BF8" i="8"/>
  <c r="BG8" i="8" s="1"/>
  <c r="BF27" i="6"/>
  <c r="BG27" i="6" s="1"/>
  <c r="BF25" i="6"/>
  <c r="BG25" i="6" s="1"/>
  <c r="BF23" i="6"/>
  <c r="BG23" i="6" s="1"/>
  <c r="BF19" i="6"/>
  <c r="BG19" i="6" s="1"/>
  <c r="BF17" i="8"/>
  <c r="BG17" i="8" s="1"/>
  <c r="BF9" i="8"/>
  <c r="BG9" i="8" s="1"/>
  <c r="BF16" i="6"/>
  <c r="BG16" i="6" s="1"/>
  <c r="BF16" i="7"/>
  <c r="BG16" i="7" s="1"/>
  <c r="BF14" i="7"/>
  <c r="BG14" i="7" s="1"/>
  <c r="BF10" i="7"/>
  <c r="BG10" i="7" s="1"/>
  <c r="BF8" i="7"/>
  <c r="BG8" i="7" s="1"/>
  <c r="BF13" i="8"/>
  <c r="BG13" i="8" s="1"/>
  <c r="BF26" i="8"/>
  <c r="BG26" i="8" s="1"/>
  <c r="BF16" i="8"/>
  <c r="BG16" i="8" s="1"/>
  <c r="BF21" i="8"/>
  <c r="BG21" i="8" s="1"/>
  <c r="BF12" i="8"/>
  <c r="BG12" i="8" s="1"/>
  <c r="BF22" i="8"/>
  <c r="BG22" i="8" s="1"/>
  <c r="BF18" i="8"/>
  <c r="BG18" i="8" s="1"/>
  <c r="BF14" i="8"/>
  <c r="BG14" i="8" s="1"/>
  <c r="BF10" i="8"/>
  <c r="BG10" i="8" s="1"/>
  <c r="BF25" i="8"/>
  <c r="BG25" i="8" s="1"/>
  <c r="BF19" i="8"/>
  <c r="BG19" i="8" s="1"/>
  <c r="BF15" i="8"/>
  <c r="BG15" i="8" s="1"/>
  <c r="BF11" i="8"/>
  <c r="BG11" i="8" s="1"/>
  <c r="BF12" i="6"/>
  <c r="BG12" i="6" s="1"/>
  <c r="BF31" i="6"/>
  <c r="BG31" i="6" s="1"/>
  <c r="BF28" i="6"/>
  <c r="BG28" i="6" s="1"/>
  <c r="BF24" i="6"/>
  <c r="BG24" i="6" s="1"/>
  <c r="BF20" i="6"/>
  <c r="BG20" i="6" s="1"/>
  <c r="BF15" i="6"/>
  <c r="BG15" i="6" s="1"/>
  <c r="BF11" i="6"/>
  <c r="BG11" i="6" s="1"/>
  <c r="BF9" i="6"/>
  <c r="BG9" i="6" s="1"/>
  <c r="BF21" i="7"/>
  <c r="BG21" i="7" s="1"/>
  <c r="BF13" i="7"/>
  <c r="BG13" i="7" s="1"/>
  <c r="BF13" i="11"/>
  <c r="BF18" i="7"/>
  <c r="BG18" i="7" s="1"/>
  <c r="BF20" i="7"/>
  <c r="BG20" i="7" s="1"/>
  <c r="BF17" i="7"/>
  <c r="BG17" i="7" s="1"/>
  <c r="BF12" i="7"/>
  <c r="BG12" i="7" s="1"/>
  <c r="BF9" i="7"/>
  <c r="BG9" i="7" s="1"/>
  <c r="BF20" i="5"/>
  <c r="BG20" i="5" s="1"/>
  <c r="BF9" i="5"/>
  <c r="BG9" i="5" s="1"/>
  <c r="BF10" i="11"/>
  <c r="BF7" i="7"/>
  <c r="BG7" i="7" s="1"/>
  <c r="BF19" i="7"/>
  <c r="BG19" i="7" s="1"/>
  <c r="BF15" i="7"/>
  <c r="BG15" i="7" s="1"/>
  <c r="BF11" i="7"/>
  <c r="BG11" i="7" s="1"/>
  <c r="BF32" i="6"/>
  <c r="BG32" i="6" s="1"/>
  <c r="BF29" i="6"/>
  <c r="BG29" i="6" s="1"/>
  <c r="BF21" i="6"/>
  <c r="BG21" i="6" s="1"/>
  <c r="BF13" i="6"/>
  <c r="BG13" i="6" s="1"/>
  <c r="BF17" i="5"/>
  <c r="BG17" i="5" s="1"/>
  <c r="BF18" i="5"/>
  <c r="BG18" i="5" s="1"/>
  <c r="BF21" i="5"/>
  <c r="BG21" i="5" s="1"/>
  <c r="BF15" i="5"/>
  <c r="BG15" i="5" s="1"/>
  <c r="BF12" i="5"/>
  <c r="BG12" i="5" s="1"/>
  <c r="BF7" i="5"/>
  <c r="BG7" i="5" s="1"/>
  <c r="BF19" i="5"/>
  <c r="BG19" i="5" s="1"/>
  <c r="BF14" i="5"/>
  <c r="BG14" i="5" s="1"/>
  <c r="BF10" i="5"/>
  <c r="BG10" i="5" s="1"/>
  <c r="BF30" i="6"/>
  <c r="BG30" i="6" s="1"/>
  <c r="BF26" i="6"/>
  <c r="BG26" i="6" s="1"/>
  <c r="BF22" i="6"/>
  <c r="BG22" i="6" s="1"/>
  <c r="BF14" i="6"/>
  <c r="BG14" i="6" s="1"/>
  <c r="BF10" i="6"/>
  <c r="BG10" i="6" s="1"/>
  <c r="BF11" i="11"/>
  <c r="BF8" i="6"/>
  <c r="BG8" i="6" s="1"/>
  <c r="BF16" i="11"/>
  <c r="BF15" i="11"/>
  <c r="BF7" i="8"/>
  <c r="BG7" i="8" s="1"/>
  <c r="BF17" i="11"/>
  <c r="BF12" i="11"/>
  <c r="BF9" i="11"/>
  <c r="BF14" i="11"/>
  <c r="BF8" i="11"/>
  <c r="BG6" i="6" l="1"/>
  <c r="BG6" i="8"/>
  <c r="BG6" i="5"/>
  <c r="BG6" i="7"/>
  <c r="P6" i="11"/>
  <c r="BG12" i="11" s="1"/>
  <c r="BG11" i="11" l="1"/>
  <c r="BG14" i="11"/>
  <c r="BG16" i="11"/>
  <c r="BG7" i="11"/>
  <c r="BG13" i="11"/>
  <c r="BG17" i="11"/>
  <c r="BG10" i="11"/>
  <c r="BG8" i="11"/>
  <c r="BG15" i="11"/>
  <c r="BG9" i="11"/>
  <c r="BG6" i="11" l="1"/>
</calcChain>
</file>

<file path=xl/comments1.xml><?xml version="1.0" encoding="utf-8"?>
<comments xmlns="http://schemas.openxmlformats.org/spreadsheetml/2006/main">
  <authors>
    <author>Claudia Patricia Ardila Díaz</author>
  </authors>
  <commentList>
    <comment ref="L15" authorId="0" shapeId="0">
      <text>
        <r>
          <rPr>
            <b/>
            <sz val="11"/>
            <color indexed="81"/>
            <rFont val="Tahoma"/>
            <charset val="1"/>
          </rPr>
          <t>Claudia Patricia Ardila Díaz:</t>
        </r>
        <r>
          <rPr>
            <sz val="11"/>
            <color indexed="81"/>
            <rFont val="Tahoma"/>
            <charset val="1"/>
          </rPr>
          <t xml:space="preserve">
Se diligencia los recursos requeridos.</t>
        </r>
      </text>
    </comment>
  </commentList>
</comments>
</file>

<file path=xl/comments2.xml><?xml version="1.0" encoding="utf-8"?>
<comments xmlns="http://schemas.openxmlformats.org/spreadsheetml/2006/main">
  <authors>
    <author>Claudia Patricia Ardila Díaz</author>
  </authors>
  <commentList>
    <comment ref="AF13" authorId="0" shapeId="0">
      <text>
        <r>
          <rPr>
            <b/>
            <sz val="11"/>
            <color indexed="81"/>
            <rFont val="Tahoma"/>
            <family val="2"/>
          </rPr>
          <t>Claudia Patricia Ardila Díaz:</t>
        </r>
        <r>
          <rPr>
            <sz val="11"/>
            <color indexed="81"/>
            <rFont val="Tahoma"/>
            <family val="2"/>
          </rPr>
          <t xml:space="preserve">
Se programa en julio</t>
        </r>
      </text>
    </comment>
    <comment ref="AF18" authorId="0" shapeId="0">
      <text>
        <r>
          <rPr>
            <b/>
            <sz val="11"/>
            <color indexed="81"/>
            <rFont val="Tahoma"/>
            <family val="2"/>
          </rPr>
          <t>Claudia Patricia Ardila Díaz:</t>
        </r>
        <r>
          <rPr>
            <sz val="11"/>
            <color indexed="81"/>
            <rFont val="Tahoma"/>
            <family val="2"/>
          </rPr>
          <t xml:space="preserve">
Se reprograma para julio</t>
        </r>
      </text>
    </comment>
  </commentList>
</comments>
</file>

<file path=xl/comments3.xml><?xml version="1.0" encoding="utf-8"?>
<comments xmlns="http://schemas.openxmlformats.org/spreadsheetml/2006/main">
  <authors>
    <author>Claudia Patricia Ardila Díaz</author>
  </authors>
  <commentList>
    <comment ref="N13" authorId="0" shapeId="0">
      <text>
        <r>
          <rPr>
            <b/>
            <sz val="11"/>
            <color indexed="81"/>
            <rFont val="Tahoma"/>
            <family val="2"/>
          </rPr>
          <t>Claudia Patricia Ardila Díaz:</t>
        </r>
        <r>
          <rPr>
            <sz val="11"/>
            <color indexed="81"/>
            <rFont val="Tahoma"/>
            <family val="2"/>
          </rPr>
          <t xml:space="preserve">
La meta es una actualización, pero se indican dos fechas, se indica que es para el reporte de gestión. </t>
        </r>
      </text>
    </comment>
    <comment ref="N16" authorId="0" shapeId="0">
      <text>
        <r>
          <rPr>
            <b/>
            <sz val="11"/>
            <color indexed="81"/>
            <rFont val="Tahoma"/>
            <family val="2"/>
          </rPr>
          <t>Claudia Patricia Ardila Díaz:</t>
        </r>
        <r>
          <rPr>
            <sz val="11"/>
            <color indexed="81"/>
            <rFont val="Tahoma"/>
            <family val="2"/>
          </rPr>
          <t xml:space="preserve">
Se indican doce (12) actividades de divulgación, pero se programan 4 fechas</t>
        </r>
      </text>
    </comment>
    <comment ref="N30" authorId="0" shapeId="0">
      <text>
        <r>
          <rPr>
            <b/>
            <sz val="11"/>
            <color indexed="81"/>
            <rFont val="Tahoma"/>
            <family val="2"/>
          </rPr>
          <t>Claudia Patricia Ardila Díaz:</t>
        </r>
        <r>
          <rPr>
            <sz val="11"/>
            <color indexed="81"/>
            <rFont val="Tahoma"/>
            <family val="2"/>
          </rPr>
          <t xml:space="preserve">
Se programan 11 informes, pero se precisa una única fecha.</t>
        </r>
      </text>
    </comment>
  </commentList>
</comments>
</file>

<file path=xl/sharedStrings.xml><?xml version="1.0" encoding="utf-8"?>
<sst xmlns="http://schemas.openxmlformats.org/spreadsheetml/2006/main" count="1250" uniqueCount="565">
  <si>
    <t>Proceso:</t>
  </si>
  <si>
    <t>Direccionamiento Sectorial e Institucional</t>
  </si>
  <si>
    <t xml:space="preserve">Código: </t>
  </si>
  <si>
    <t>F-DS-568</t>
  </si>
  <si>
    <t xml:space="preserve">Versión: </t>
  </si>
  <si>
    <t>Documento:</t>
  </si>
  <si>
    <t xml:space="preserve">Plan Anticorrupción y de Atención al Ciudadano
</t>
  </si>
  <si>
    <t xml:space="preserve">Fecha de Aprobación: </t>
  </si>
  <si>
    <t>Pagina 1 de 1</t>
  </si>
  <si>
    <t xml:space="preserve">Ponderación del Plan de Acción </t>
  </si>
  <si>
    <t>Enero</t>
  </si>
  <si>
    <t>Febrero</t>
  </si>
  <si>
    <t>Marzo</t>
  </si>
  <si>
    <t>Abril</t>
  </si>
  <si>
    <t>Mayo</t>
  </si>
  <si>
    <t>Junio</t>
  </si>
  <si>
    <t>Julio</t>
  </si>
  <si>
    <t>Agosto</t>
  </si>
  <si>
    <t>Septiembre</t>
  </si>
  <si>
    <t xml:space="preserve">Octubre </t>
  </si>
  <si>
    <t xml:space="preserve">Noviembre </t>
  </si>
  <si>
    <t xml:space="preserve">Diciembre </t>
  </si>
  <si>
    <t>Enero 2023</t>
  </si>
  <si>
    <t xml:space="preserve">TOTAL </t>
  </si>
  <si>
    <t xml:space="preserve">Avance Anual </t>
  </si>
  <si>
    <t>SEGUIMIENTO REPORTE DE AVANCES BIMESTRALES (DESCRIBA LOS AVANCES GESTIONADOS A LA FECHA Y QUE SE ENCUENTRE SOPORTADA EN EVIDENCIAS)</t>
  </si>
  <si>
    <t>COMPONENTE 1. GESTIÓN DEL RIESGO DE CORRUPCIÓN – MAPA DE RIESGOS DE CORRUPCIÓN</t>
  </si>
  <si>
    <t>CORTE 28 DE FEBRERO
REPORTE 16 DE MARZO</t>
  </si>
  <si>
    <t>CORTE 30 DE ABRIL
REPORTE 4 DE MAYO</t>
  </si>
  <si>
    <t>CORTE 30 DE  JUNIO
REPORTE 8 DE JULIO</t>
  </si>
  <si>
    <t>CORTE 31 AGOSTO
REPORTE 5 DE SEPTIEMBRE</t>
  </si>
  <si>
    <t>CORTE 31 DE OCTUBRE
REPORTE 4 DE NOVIEMBRE</t>
  </si>
  <si>
    <t>CORTE 31 DE DICIEMBRE
REPORTE 6 DE ENERO DE 2023</t>
  </si>
  <si>
    <t>Subcomponente</t>
  </si>
  <si>
    <t># Actividad</t>
  </si>
  <si>
    <t>Actividad</t>
  </si>
  <si>
    <t>Meta o Producto</t>
  </si>
  <si>
    <t>Indicador</t>
  </si>
  <si>
    <t xml:space="preserve">Responsable Dependencia Líder </t>
  </si>
  <si>
    <t>Responsable Dependencia Apoyo</t>
  </si>
  <si>
    <t>Recursos</t>
  </si>
  <si>
    <t>Fecha Máxima Programada</t>
  </si>
  <si>
    <t>Prog</t>
  </si>
  <si>
    <t>Eject</t>
  </si>
  <si>
    <t>%Ejec</t>
  </si>
  <si>
    <t>DEPENDENCIA LÍDER</t>
  </si>
  <si>
    <t>OFICINA ASESORA DE PLANEACIÓN - OAP</t>
  </si>
  <si>
    <t>Subcomponente 1
Informar avances y resultados de la gestión con  calidad y en lenguaje comprensible</t>
  </si>
  <si>
    <t>1.1</t>
  </si>
  <si>
    <t>Conformar el equipo líder de rendición de cuentas de la SDSCJ para la vigencia 2022</t>
  </si>
  <si>
    <t>Un (1) equipo de rendición de cuentas de la SDSCJ conformado</t>
  </si>
  <si>
    <t>Comunicación de equipo conformado</t>
  </si>
  <si>
    <t>Oficina Asesora de Planeación</t>
  </si>
  <si>
    <t>Humanos
Tecnológicos</t>
  </si>
  <si>
    <t>Mediante memorando No 20221100115683 del 11 de marzo de 2022 se socializo a las subdirectores y directores de la entidad la estrategia de rendición de cuentas y se presentó el equipo de rendición de cuentas, de acuerdo al correo enviado para confirmación de enlaces del día 12 de febrero 2021.</t>
  </si>
  <si>
    <t xml:space="preserve">Se evidencia memorando, mediante el cual se realiza la socialización del equipo de rendición de cuentas para la estrategia de rendición de cuenta vigencia 2022 y correo el electrónico el 12 de febrero, remitido por la Dra. Ana Marta Mirada, Jefe Oficina Asesora de Planeación, mediante el cual se ratifica el equipo MIPGA Trasparencia - Rendición de Cuentas 2022 igualmente se confirman los enlaces del Equipo de Rendición de Cuentas 2022 y el de las Dependencias de Apoyo, Líderes Operativos y Líderes Reporte PAAC. </t>
  </si>
  <si>
    <t>1.2</t>
  </si>
  <si>
    <t>Realizar la actualización del procedimiento de rendición de cuentas de la entidad.</t>
  </si>
  <si>
    <t>Una (1) actualización del procedimiento de rendición de cuentas de la entidad.</t>
  </si>
  <si>
    <t>Documento actualizado</t>
  </si>
  <si>
    <t>El 25 de enero del 2022 se realiza la actualización del procedimiento de Rendición de Cuentas código PD-DS-10, el cual pasa a la Versión 2</t>
  </si>
  <si>
    <t>Se evidencia la actualización del procedimiento de Rendición de cuentas en su Segunda Versión, del cual se indica el ajuste de actividades de acuerdo con el protocolo de rendición de cuenta de la secretaria general. 
Se incluyen formatos nuevos: Formato evaluación interna de los eventos de rendición de cuentas espacios de diálogo, Caracterización de grupos de valor, Formato estructura de estrategia de rendición de cuentas.</t>
  </si>
  <si>
    <t>1.3</t>
  </si>
  <si>
    <t>Realizar autoevaluación de los ejercicios de rendición de cuentas, de la vigencia anterior -2021.</t>
  </si>
  <si>
    <t xml:space="preserve">Un (1) ejericicio de autoevaluación  de rendición de cuentas, de la vigencia anterior -2021. </t>
  </si>
  <si>
    <t>Autoevaluación de rendición de cuentas</t>
  </si>
  <si>
    <t>Todas las dependencias en especial áreas misionales (Subsecretaría de Seguridad y Convivencia
Subsecretaría de Acceso a la Justicia)</t>
  </si>
  <si>
    <t>Se realiza la autoevaluación del ejercicio de la rendición de cuentas del cual se realiza el correspondiente informe, en el que se precisa el estado de sus componentes, fortalezas, debilidades y acciones de mejora</t>
  </si>
  <si>
    <t>Se evidencia el informe de la autoevaluación de la rendición de cuentas, con la que se puede concluir el cumplimiento de la actividad descrita.</t>
  </si>
  <si>
    <t>1.4</t>
  </si>
  <si>
    <t>Formular y publicar la estrategia de rendición de cuentas para la vigencia 2022</t>
  </si>
  <si>
    <t>Una (1) estrategía  de rendición de cuentas de la entidad formulada y públicada.</t>
  </si>
  <si>
    <t>Documento formulado y públciado</t>
  </si>
  <si>
    <t xml:space="preserve">Se realiza la formulación y publicación de la estrategia para rendir la cuenta en la vigencia 2022, en la página web de la Secretaria. En el link https://scj.gov.co/es/transparencia/rendición-de-cuentas/mas-informacion., </t>
  </si>
  <si>
    <t>Se evidencia la actualización y públicación de la estrategia que se llevara acabo en la vigencia 2022, para la rendicón de la cuenta.</t>
  </si>
  <si>
    <t>1.5</t>
  </si>
  <si>
    <t xml:space="preserve">Elaborar y publicar informes de gestión de la entidad, en lenguaje claro y comprensible. </t>
  </si>
  <si>
    <t>Cuatro (4) informes de gestión elaborados, sintetizados en lenguaje claro, diagramados y publicados en la página web</t>
  </si>
  <si>
    <t>Número de informes de gestión realizados</t>
  </si>
  <si>
    <t>31/01/2022
22/04/2022
22/07/2022
21/10/2022</t>
  </si>
  <si>
    <t>Se evidencia el informe de gestión publicado en la página web de la SDSCJ el 11 de marzo de 2022, noticias, link de piezas gráficas publicadas en página web Institucional.</t>
  </si>
  <si>
    <t>1.6</t>
  </si>
  <si>
    <t>Elaborar y divulgar  trimestralmente piezas comunicacionales para la ciudadanía en lenguaje comprensible sobre información de los avances y logros de la entidad. (Presentaciones, comunicados de prensa, carteleras, piezas gráficas para redes sociales y otros medios).</t>
  </si>
  <si>
    <t>Tres (3) piezas comunicacionales sobre la gestión de la entidad, en lenguaje comprensible,</t>
  </si>
  <si>
    <t xml:space="preserve">Número de publicaciones realizadas </t>
  </si>
  <si>
    <t>Oficina Asesora de Comunicaciones</t>
  </si>
  <si>
    <t>22/04/2022
22/07/2022
21/10/2022</t>
  </si>
  <si>
    <t>Realizar la actualización del micrositio de rendición de cuentas de la entidad, conforme se desarrollen los espacios de diálogo ciudadano.</t>
  </si>
  <si>
    <t>Tres (3)  actualizaciones del micrositio de rendición de cuentas.</t>
  </si>
  <si>
    <t>Número de actualizaciones realizadas</t>
  </si>
  <si>
    <t>Subcomponente 2
Desarrollar escenarios de diálogo en doble vía con la ciudadanía y sus organizaciones</t>
  </si>
  <si>
    <t>2.1</t>
  </si>
  <si>
    <t xml:space="preserve">Realizar audiencia pública de rendición de cuentas para el sector de Seguridad, Convivencia y Justicia donde se den a conocer los logros y avances de la gestión de la entidad. </t>
  </si>
  <si>
    <t>Una (1) audiencia pública de rendición de cuentas Sector Seguridad, Convivencia y Justicia realizada</t>
  </si>
  <si>
    <t>Audiencia pública de rendición de cuentas realizada</t>
  </si>
  <si>
    <t>Humanos
Fisicos
Tecnológicos
Financieros (Proyecto 7776 Fortalecimiento de la gestión institucional y la participación ciudadana en la Secretaría Distrital de
Seguridad, Convivencia y Justicia en Bogotá)</t>
  </si>
  <si>
    <t>2.2</t>
  </si>
  <si>
    <t>Desarrollar espacios de diálogo ciudadano de forma presencial o no presencial en donde se den a conocer avances y logros del proceso de Gestión de Seguridad y Convivencia, con los grupos de interés y/o de valor, en  los cuales se consignen compromisos.</t>
  </si>
  <si>
    <t>3 diálogos ciudadanos de forma presencial o no presencial desarrollados</t>
  </si>
  <si>
    <t>Número de diálogos ciudadanos desarrollados / Número de diálogos ciudadanos programados</t>
  </si>
  <si>
    <t xml:space="preserve">Subsecretaría de Seguridad y Convivencia 
</t>
  </si>
  <si>
    <t>23/02/2022
31/08/2022
30/11/2022</t>
  </si>
  <si>
    <t xml:space="preserve">Se evidencia en la página web la invitación a los ciudadanos para que participen en el mismo, la presentación realizada por la  Subsecretaría de Seguridad y Convivencia (SSC) en desarrollo al diálogo, la presentación del Código  Nacional de Seguridad y Convivencia Ciudadana, lista de asistencia de los ciudadanos que realizaron el correspondiente registro y la consolidación de las inquietudes manifestadas por los mismos tanto en el formulario del registro como a través del chat del Facebook live. </t>
  </si>
  <si>
    <t>2.3</t>
  </si>
  <si>
    <t>Desarrollar espacios de diálogo ciudadano de forma presencial o no presencial en donde se den a conocer avances y logros del proceso Acceso y Fortalecimiento a la Justicia, con los grupos de interés y/o de valor, en los cuales se consignen compromisos.</t>
  </si>
  <si>
    <t>Tres (3) diálogos ciudadanos de forma presencial o no presencial desarrollado en la vigencia</t>
  </si>
  <si>
    <t>Número de diálogo ciudadano desarrollados / Número de diálogos ciudadanos programados</t>
  </si>
  <si>
    <t>Subsecretaría de Acceso a la Justicia</t>
  </si>
  <si>
    <t>Dirección de acceso a la justicia
Dirección de Responsabilidad Penal Adolescente</t>
  </si>
  <si>
    <t>23/02/2022
30/08/2022
30/11/2022</t>
  </si>
  <si>
    <t>2.4</t>
  </si>
  <si>
    <t>Realizar consulta ciudadana de manera trimestral, para conocer las necesidades e intereses de la comunidad, actores y grupo de interés.</t>
  </si>
  <si>
    <t>Cuatro (4) encuestas de consulta ciudadana aplicada a través de medios digitales (redes sociales, correo electrónico,  chats)</t>
  </si>
  <si>
    <t>resutado de encuesta de consulta ciudadana aplicada</t>
  </si>
  <si>
    <t>Oficina Asesora de Comunicaciones
Todas las dependencias en especial áreas misionales (Subsecretaría de Seguridad y Convivencia
Subsecretaría de Acceso a la Justicia)</t>
  </si>
  <si>
    <t>Se realiza consulta ciudadana, con el fin de conocer los temas de mayor interes de la ciudadania y que de acuerdo con la Misionalidad de la Secreaaria seran objeto de análisis.</t>
  </si>
  <si>
    <t>Se evidencia la aplicación y los resultados dela encuesta y , la cual permitió evidenciar los temas que más le interesan a la comunidad y que según la misionalidad de la entidad serán desarrollados en las actividades definidas para la rendición de la cuenta de la Secretaria.</t>
  </si>
  <si>
    <t>2.5</t>
  </si>
  <si>
    <t>Realizar capacitación a los ciudadanos en temas de participación ciudadana</t>
  </si>
  <si>
    <t>Una (1) capacitación dirigida a los ciudadanos</t>
  </si>
  <si>
    <t>Número de capacitaciones realizadas</t>
  </si>
  <si>
    <t>2.6</t>
  </si>
  <si>
    <t>Consolidar una base de datos, con la identificación de grupos, personas o líderes comunitarios, que participan activamente, en los programas de la entidad.</t>
  </si>
  <si>
    <t>Una (1) base de datos</t>
  </si>
  <si>
    <t>Base de datos</t>
  </si>
  <si>
    <t>2.7</t>
  </si>
  <si>
    <t>Actualizar la caracterización de ciudadanos, usuarios y grupos de interés</t>
  </si>
  <si>
    <t>Un (1) documentos de caracterización</t>
  </si>
  <si>
    <t>Número de documentos de caracterización</t>
  </si>
  <si>
    <t>3.1</t>
  </si>
  <si>
    <t>Socializar al equipo líder de rendición de cuentas, los lineamientos distritales (protocolo, rendición de cuentas y MURC) para el adecuado desarrollo de los espacios de diálogo ciudadano.</t>
  </si>
  <si>
    <t xml:space="preserve">Dos (2) socializaciones realizadas al equipo líder de rendición de cuentas </t>
  </si>
  <si>
    <t>Número socializaciones realizadas</t>
  </si>
  <si>
    <t>Humanos
Fisicos
Tecnológicos</t>
  </si>
  <si>
    <t>10/02/2022
31/08/2022</t>
  </si>
  <si>
    <t xml:space="preserve">Se realizó socialización virtual al equipo líder de rendición de cuentas y líderes operativos de la Secretaría sobre los lineamientos distritales, el protocolo y las directrices de rendición de cuentas y espacios de diálogo ciudadano. </t>
  </si>
  <si>
    <t xml:space="preserve">Se evidencia el pantallazo de la reunión realizada en TEAMS, en la cual se llevó a cabo la socialización de los lineamientos al equipo lidere de rendición de cuenta y la lista de asistencia. </t>
  </si>
  <si>
    <t>3.2</t>
  </si>
  <si>
    <t>Convocar a la ciudadanía  y grupos de interés  para la participación en los espacios de diálogo ciudadano, en el marco de la rendición de cuentas.</t>
  </si>
  <si>
    <t xml:space="preserve">Convocatorias realizadas </t>
  </si>
  <si>
    <t>Número de convocatorias de los diálogos ciudadanos desarrolladas/
Número de convocatorias de los diálogos ciudadanos programadas</t>
  </si>
  <si>
    <t xml:space="preserve">Se realizan piezas digitales y publicaciones tanto en la página web como en las redes sociales de la Secretaría invitando a la ciudadanía a participar de los diálogos ciudadanos de la Subsecretaría de Seguridad y Convivencia y Acceso a la Justicia, piezas que fueron publicadas con varios días de antelación. </t>
  </si>
  <si>
    <t xml:space="preserve">Se evidencia las piezas digitales y publicaciones tanto en la página web como en las redes sociales de la Secretaría invitando a la ciudadanía a participar de los diálogos ciudadanos de la Subsecretaría de Seguridad y Convivencia y Acceso a la Justicia, piezas que fueron publicadas con varios días de antelación. </t>
  </si>
  <si>
    <t>3.3</t>
  </si>
  <si>
    <t>Realizar seguimiento cuatrimestral, a los compromisos pactados con la ciudadana en espacios de participación ciudadana, en la plataforma COLIBRÍ.</t>
  </si>
  <si>
    <t>Realizar tres  (3) seguimientos a los compromisos ciudadanos consignados en la plataforma colibrí para la vigencia</t>
  </si>
  <si>
    <t>Número de compromisos cumplidos al 100%</t>
  </si>
  <si>
    <t>Subsecretaría de Seguridad y Convivencia
Subsecretaría de Acceso a la Justicia</t>
  </si>
  <si>
    <t>30/04/2022
31/08/2022
30/12/2022</t>
  </si>
  <si>
    <t>3.4</t>
  </si>
  <si>
    <t>4.1</t>
  </si>
  <si>
    <t>Publicar peticiones resultado de la audiencia pública de rendición de cuentas</t>
  </si>
  <si>
    <t>Dos (2) públicaciones de peticiones</t>
  </si>
  <si>
    <t>Número de públicaciones</t>
  </si>
  <si>
    <t>Evaluar la estrategia de rendición de cuentas aplicada  en la entidad para establecer mejoras.</t>
  </si>
  <si>
    <t>Número de evaluaciones realizadas/ Número de evaluaciones programadas</t>
  </si>
  <si>
    <t>Oficina de Control Interno</t>
  </si>
  <si>
    <t>Plan Anticorrupción y de Atención al Ciudadano - PAAC
2022</t>
  </si>
  <si>
    <t>OBJETIVOS DEL PLAN ANTICORRUPCIÓN Y DE ATENCIÓN AL CIUDADANO</t>
  </si>
  <si>
    <t>OBJETIVO GENERAL</t>
  </si>
  <si>
    <t xml:space="preserve">Implementar acciones y mecanismos de lucha contra la corrupción, acceso a la información, fomento de la participación ciudadana, mejoramiento de la atención al ciudadano y promoción de la gestión ética; orientando a la Secretaría Distrital de Seguridad, Convivencia y Justicia hacia una gestión moderna, eficiente y transparente. </t>
  </si>
  <si>
    <t>OBJETIVOS ESPECÍFICOS</t>
  </si>
  <si>
    <t>• Implementar la Gestión del Riesgo de la entidad, identificando riesgos dirigidos a prevenir o evitar la corrupción.
• Identificar y racionalizar los trámites u OPAS identificados en la entidad para prestar un servicio más eficiente al ciudadano.
• Definir mecanismos efectivos de rendición de cuentas y participación ciudadana que garanticen un proceso transversal permanente entre la entidad y la ciudadanía, promoviendo la transparencia en la gestión de la SDSCJ. 
• Instaurar acciones tendientes a mejorar la Atención al Ciudadano mediante el desarrollo institucional, afianzando la cultura del servicio y fortaleciendo los canales de atención. 
• Establecer estrategias que fortalezcan el derecho fundamental de acceso a la información pública.
• Implementar la gestión ética de la entidad a través de mecanismos que promuevan principios y valores éticos que propendan por una gestión eficaz y transparente.</t>
  </si>
  <si>
    <t>MENÚ PLAN ANTICORRUPCIÓN Y ATENCIÓN AL CIUDADANO VIGENCIA 2023</t>
  </si>
  <si>
    <t>No. 
ACTIVIDADES</t>
  </si>
  <si>
    <t>COMPONENTE 2. RACIONALIZACIÓN DE TRÁMITES</t>
  </si>
  <si>
    <t>COMPONENTE 3. RENDICIÓN DE CUENTAS</t>
  </si>
  <si>
    <t>COMPONENTE 4.  MECANISMOS PARA MEJORAR LA ATENCIÓN AL CIUDADANO</t>
  </si>
  <si>
    <t>COMPONENTE 5. MECANISMOS PARA LA TRANSPARENCIA Y ACCESO A LA INFORMACIÓN PÚBLICA</t>
  </si>
  <si>
    <t>COMPONENTE 6. INICIATIVAS ADICIONALES /PLAN DE GESTIÓN DE LA INTEGRIDAD (EN CUMPLIMIENTO AL ARTÍCULO 2° DEL DECRETO 118 DE 2018)</t>
  </si>
  <si>
    <t xml:space="preserve">Estrategia de Racionalización de Trámites SUIT </t>
  </si>
  <si>
    <t>Ver</t>
  </si>
  <si>
    <t xml:space="preserve">Ver </t>
  </si>
  <si>
    <t xml:space="preserve">CONTROL DE CAMBIOS </t>
  </si>
  <si>
    <t>Número de versión</t>
  </si>
  <si>
    <t>Fecha</t>
  </si>
  <si>
    <t xml:space="preserve">Descripción del Cambio </t>
  </si>
  <si>
    <t>Aprobación</t>
  </si>
  <si>
    <t>Consolidación:</t>
  </si>
  <si>
    <t>Oficina Asesora de Planeación - OAP</t>
  </si>
  <si>
    <t>Aprobado por:</t>
  </si>
  <si>
    <t>Subcomponente 1
Política de Administración de Riesgos</t>
  </si>
  <si>
    <t>Revisar las actualizaciones en la página web de las entidades que emiten lineamientos frente a:  la política de Administración de Riesgos  y la “Ruta metodológica para Ia implementación del Sistema de Administración del Riesgo de Lavado de Activos y de la Financiación del Terrorismo - SARLAFT en las entidades distritales”, para actualizar según haya lugar.</t>
  </si>
  <si>
    <t>Hacer once (11) verificaciones de la plataforma de las entidades correspondientes</t>
  </si>
  <si>
    <t>Número de verificaciones realizadas</t>
  </si>
  <si>
    <t xml:space="preserve">Humanos
Tecnológicos
</t>
  </si>
  <si>
    <t>Se evidencia documento word, con los pantallazos de las consultas realizadas a la página web del Departamento Administrativo de la Función Pública - DAFP, entidad del Gobierno Nacional responsable de la formulación de la política en materia de administración de los riesgos.
Se recomienda hacer evidente la consulta a la página web de la UIAF,  entidad del Estado encargada de centralizar, sistematizar y analizar datos relacionados con operaciones de Lavado de Activo - SARLAFT y la de la  Superintendencia Financiera, quien es la entidad en Colombia encargada de emitir a todos sus vigilados el certificado SARLAFT.</t>
  </si>
  <si>
    <t xml:space="preserve">Una (1) Política de la Administración de Riesgos </t>
  </si>
  <si>
    <t>Política de la Administración de Riesgos actualizada y publicada.</t>
  </si>
  <si>
    <t>Una (1) Documento</t>
  </si>
  <si>
    <t>Política SARLAFT actualizada y publicada.</t>
  </si>
  <si>
    <t>Subcomponente 2
Construcción del Mapa de Riesgos de Corrupción</t>
  </si>
  <si>
    <t>Una (1) matriz de riesgos de corrupción actualizada para la vigencia 2022</t>
  </si>
  <si>
    <t xml:space="preserve">Matriz de riesgos de corrupción actualizada </t>
  </si>
  <si>
    <t>Realizar dos (2) campañas de apropiación de la política de Administración de Riesgos- corrupción y Política SARLAFT actualizada.</t>
  </si>
  <si>
    <t>Número de campañas de apropiación  la  política de Administración de Riesgos.</t>
  </si>
  <si>
    <t>10/06/2022
10/12/2022</t>
  </si>
  <si>
    <t>Subcomponente 3
Divulgar y públicar</t>
  </si>
  <si>
    <t>Publicar y divulgar el mapa de riesgos de corrupción a través de la página web.</t>
  </si>
  <si>
    <t xml:space="preserve">Una (1) matriz de riesgos de corrupción publicada </t>
  </si>
  <si>
    <t>Matriz de riesgos  de corrupción publicada</t>
  </si>
  <si>
    <t>Se realiza la publicación del mapa de riesgos de corrupción en la página web de la SDSCJ, el cual puedes ser consultado a través del link
https://scj.gov.co/es/transparencia/planeacion/pol%C3%ADticas-lineamientos-manuales
Políticas, lineamientos y manuales | Secretaría Distrital de Seguridad, Convivencia y Justicia</t>
  </si>
  <si>
    <t>Se evidencia la publicación del mapa de riesgos de corrupción para la vigencia 2022 versión 18 en la página web de la SDSCJ.</t>
  </si>
  <si>
    <t xml:space="preserve">Un (1) correo electrónico informando la inclusión de acciones </t>
  </si>
  <si>
    <t>Número de correos electrónicos</t>
  </si>
  <si>
    <t>Se analizan los comentarios realizados por los ciudadanos durante el proceso de particpación para la formulación del PAAC</t>
  </si>
  <si>
    <t xml:space="preserve">Se evidencia archivo excel con los comentarios realizados por los ciudadanos, el análisis y respuestas emitidas por los servidores de la SDSCJ, y su publicación en la página web de la Secretaría. </t>
  </si>
  <si>
    <t>Subcomponente 4
Monitoreo y revisión</t>
  </si>
  <si>
    <t>Dos (2) informes de monitoreo y seguimiento del mapa de riesgos de corrupción realizados</t>
  </si>
  <si>
    <t>Número de informes realizados en el período</t>
  </si>
  <si>
    <t>Todas la dependencias</t>
  </si>
  <si>
    <t>Primeros 5 días hábiles de Mayo 2022
Primeros 5 días hábiles de Septiembre 2022</t>
  </si>
  <si>
    <t>4.2</t>
  </si>
  <si>
    <t>Publicar y divulgar dos (2) informes de monitoreo y seguimiento del mapa de riesgos de corrupción realizados, en la página web de la entidad.</t>
  </si>
  <si>
    <t>Número de informes publciados</t>
  </si>
  <si>
    <t>Subcomponente 5
Seguimiento</t>
  </si>
  <si>
    <t>5.1</t>
  </si>
  <si>
    <t>Tres (3) seguimientos a los Mapas de riesgos de corrupción efectuados y publicados</t>
  </si>
  <si>
    <t>Número de seguimientos ejecutados en el período/numero de seguimientos programados en el periodo</t>
  </si>
  <si>
    <t>5.2</t>
  </si>
  <si>
    <t>Dos (2) seguimientos a la implementaciòn de Sistema de Administración de Riesgo de Lavado de Activos y de la Financiación del Terrorismo – SARLAFT</t>
  </si>
  <si>
    <t>30/06/2022
31/12/2022</t>
  </si>
  <si>
    <t>Relación histórica de razones por las cuales su entidad no planificó estrategia de racionalización de trámites o decidió realizarla una vez superada las situaciones que impedían su realización.</t>
  </si>
  <si>
    <t>Fecha Registro</t>
  </si>
  <si>
    <t>Justificación/Reversión</t>
  </si>
  <si>
    <t>INVENTARIO DE TRAMITES</t>
  </si>
  <si>
    <t>Tipo</t>
  </si>
  <si>
    <t>Número</t>
  </si>
  <si>
    <t xml:space="preserve">Nombre </t>
  </si>
  <si>
    <t>Estado</t>
  </si>
  <si>
    <t xml:space="preserve">Único </t>
  </si>
  <si>
    <t>Autorización para ingreso como visitante a la Carcel
Distrital de Varones y Anexo de Mujeres.</t>
  </si>
  <si>
    <t>Inscrito</t>
  </si>
  <si>
    <t xml:space="preserve">Presentar al comité Institucional de Gestión y Desempeño MIPG los resultados de la medición de satisdación   de las respuestas a las peticiones emitidas a la ciudadanía </t>
  </si>
  <si>
    <t>Un (1) acta de comité Institucional de  Gestión y Desempeño</t>
  </si>
  <si>
    <t>Número de actas de comité Institucional de  Gestión y Desempeño</t>
  </si>
  <si>
    <t>Subsecretaría de Gestión Institucional (Atención al Ciudadano)</t>
  </si>
  <si>
    <t>Establecer e implementar un plan de trabajo de la estrategia de acercamiento a lengua de señas de los servidores públicos de la Entidad para potenciar la atención de personas con discapacidad auditiva.</t>
  </si>
  <si>
    <t>Un (1) plan de trabajo establecido para la estrategia de acercamiento a lengua de señas de los servidores públicos de la Entidad para potenciar la atención de personas con discapacidad auditiva.</t>
  </si>
  <si>
    <t>Total de actividades cumplidas del plan de trabajo de la estrategia de acercamiento a lengua de señas</t>
  </si>
  <si>
    <t>Dirección de Gestión Humana
Oficina Asesora de Comunicaciones</t>
  </si>
  <si>
    <t>Humanos
Tecnologicos</t>
  </si>
  <si>
    <t>31/07/2022
20/12/2022</t>
  </si>
  <si>
    <t>Subcomponente 2
Fortalecimiento del talento humano al servicio civil</t>
  </si>
  <si>
    <t>Adelantar Capacitaciones y/o sensibilizaciones a través de charlas informativas a los servidores públicos de la entidad para el fortalecimiento al plan anticorrupción frente a los deberes, integridad, acoso laboral, Integridad, directiva 003.</t>
  </si>
  <si>
    <t>Cuatro (4) ciclos de capacitaciones y/o sensibilizaciones realizadas</t>
  </si>
  <si>
    <t>Número  de ciclos de capacitaciones realizadas, dos por cada semestre del año</t>
  </si>
  <si>
    <t>Oficina de Control Interno Disciplinario</t>
  </si>
  <si>
    <t>Dirección de Gestión Humana</t>
  </si>
  <si>
    <t>Humanos
Tecnológicos
Fisicos</t>
  </si>
  <si>
    <t>30 /06/2022 
30/11/2022</t>
  </si>
  <si>
    <t>Incorporar temáticas relacionadas con el servicio al ciudadano en el Plan Institucional de Capacitación de acuerdo con el diagnóstico.</t>
  </si>
  <si>
    <t>Dos (2) jornadas de capacitación en temáticas relacionadas con servicio al ciudadano realizadas</t>
  </si>
  <si>
    <t>Número de jornadas de capacitación realizadas</t>
  </si>
  <si>
    <t>Humanos
Tecnológicos
Financieros (Rubros de capacitación-funcionamiento)</t>
  </si>
  <si>
    <t>Desarrollar actividades para promover los incentivos no pecuniarios que destaquen el desempeño de los servidores públicos y/o contratistas en relación con el servicio prestado al ciudadano.</t>
  </si>
  <si>
    <t>Un (1) reconocimiento a servidores públicos y/o contratistas destacados en relación al servicio prestado al ciudadano</t>
  </si>
  <si>
    <t>Un (1) reconocimiento realizado</t>
  </si>
  <si>
    <t>Todas las dependecias</t>
  </si>
  <si>
    <t xml:space="preserve">Continuar implementando el campus virtual con temáticas relacionadas con Atención al Ciudadano. </t>
  </si>
  <si>
    <t>Tres convocatorias (3) de inscripción al curso del campus virtual   para servidores y/o contratistas vinculados con actividades de atención al ciudadano</t>
  </si>
  <si>
    <t>Número de convocatorias realizadas</t>
  </si>
  <si>
    <t xml:space="preserve">
31/03/2022
31/07/2022
30/09/2022
</t>
  </si>
  <si>
    <t>Subcomponente 3
Gestión de relacionamiento con los ciudadanos</t>
  </si>
  <si>
    <t>Prestar servicio de traducción en lengua de señas a las personas sordas que requieran este servicio en la entidad de conformidad con la programación establecida.</t>
  </si>
  <si>
    <t>Cuatro (4) reportes de la prestación del Servicio de lengua de señas prestado en la entidad realizados</t>
  </si>
  <si>
    <t>Número de reportes realizados de la prestación del servicio de lengua de señas en la entidad, durante la vigencia, uno por cada período.</t>
  </si>
  <si>
    <t>Establecer los lineamientos para traducir la información pública que solicita un grupo étnico a su respectiva lengua en la entidad, de acuerdo a las recomendaciones e indicaciones brindadas por el Ministerio de Cultura de Colombia.</t>
  </si>
  <si>
    <t>Un (1) Documento con lineamientos</t>
  </si>
  <si>
    <t>Actualizar y socializar la carta de trato digno de la entidad.</t>
  </si>
  <si>
    <t>Una (1) actualización y socialización de la carta de trato digno</t>
  </si>
  <si>
    <t>Una (1) actualización y socialización de documento</t>
  </si>
  <si>
    <t>Subcomponente 4 
Conocimiento al servicio al ciudadano</t>
  </si>
  <si>
    <t>Socializar y sensibilizar, al interior de la entidad el “Proceso de atención y servicio al ciudadano” (manuales, procedimientos, protocolos de canales de atención) y  las Rutas de Acceso a la Justicia.</t>
  </si>
  <si>
    <t>Una (1) socialización o sensibilización semestral sobre el proceso de atención al ciudadano y rutas de acceso a la justicia.</t>
  </si>
  <si>
    <t xml:space="preserve">Número de socializaciones realizadas semestralmente. </t>
  </si>
  <si>
    <t>(Atención al Ciudadano)
Subsecretaría de Acceso a la Justicia
(Direcciòn de Acceso a la Justicia)</t>
  </si>
  <si>
    <t>Sensibilizar a funcionarios y contratistas  con temas relacionados con las Rutas de Acceso a la Justicia</t>
  </si>
  <si>
    <t>Dos  (2) socialización o sensibilización anuales sobre Rutas de Acceso a la Justicia</t>
  </si>
  <si>
    <t>30/06/2022
30/12/2022</t>
  </si>
  <si>
    <t>4.3</t>
  </si>
  <si>
    <t>Realizar jornadas de socialización institucional relacionadas con los lineamientos y gestión del Proceso de Atención y Servicio al Ciudadano.</t>
  </si>
  <si>
    <t>Diez (10) jornadas de socialización institucional relacionada el Proceso de Atención y Servicio al Ciudadano.</t>
  </si>
  <si>
    <t>Total de jornadas de socialización institucional relacionada el Proceso de Atención y Servicio al Ciudadano.</t>
  </si>
  <si>
    <t>30/03/2022
30/06/2022
30/09/2022
30/12/2022</t>
  </si>
  <si>
    <t>No obstante, haberse programado actividades para este bimestre, se realiza la socialización de actividades al equipo de atención y servicio al ciudadano.</t>
  </si>
  <si>
    <t>Se evidencia listado de asistencia y la presentación usada para llevar a cabo  la Socialización de los TEMAS A CARGO DEL EQUIPO DE ATENCIÓN Y SERVICIO AL CIUDADANO.</t>
  </si>
  <si>
    <t>Subcomponente 5
Evaluación de gestión y medición de la percepción ciudadana</t>
  </si>
  <si>
    <t>Implementar los lineamientos para la medición de  la satisfacción de los ciudadanos frente a la atención y trámite de las PQRS en la SDSCJ.</t>
  </si>
  <si>
    <t xml:space="preserve">Tres (3) Informes de satisfacción de la atención realizada a los ciudadanos en la SDSCJ.   </t>
  </si>
  <si>
    <t>Subsecretaría de Acceso a la Justicia
Oficina Centro de Comando, Control, Comunicaciones y Cómputo (C4)
Cárcel Distrital</t>
  </si>
  <si>
    <t>30/04/2022
31/07/2022
20/12/2022</t>
  </si>
  <si>
    <t>Mantener la medición  del canal telefónico de atención al  ciudadano</t>
  </si>
  <si>
    <t xml:space="preserve">Extensiones telefónicas de atención a ciudadanos con medición de tiempos de atención. </t>
  </si>
  <si>
    <t>Extensiones telefónicas de atención a ciudadanos con medición de tiempos de atención implementada.</t>
  </si>
  <si>
    <t>5.3</t>
  </si>
  <si>
    <t xml:space="preserve">Implementar encuesta telefónica de satisfacción de atención al ciudadano </t>
  </si>
  <si>
    <t xml:space="preserve">Encuesta telefónica implementada para la atención brindada al ciudadano </t>
  </si>
  <si>
    <t xml:space="preserve">Encuesta implementada  </t>
  </si>
  <si>
    <t xml:space="preserve">Subsecretaria de Gestión Institucional (Servicio y Atención al ciudadano) </t>
  </si>
  <si>
    <t>Humanos 
Tecnológicos</t>
  </si>
  <si>
    <t>30/09/2022
31/12/2022</t>
  </si>
  <si>
    <t xml:space="preserve">Se evidencia link y pantallazo en donde se pueden consultar los datos abiertos actualizados. </t>
  </si>
  <si>
    <t>Socializar el instructivo de supervisión de contratos, resaltando el deber de la publicación de la información contractual en el SECOP II, para dar cumplimiento a la Ley 1712 de 2014.</t>
  </si>
  <si>
    <t xml:space="preserve">Un (1) memorando semestral socializado a todos los servidores y contratistas de la entidad, sobre el instructivo de supervisión de contratos resaltando el deber de la publicación de la información contractual en el SECOP II, para dar cumplimiento a la Ley 1712 de 2014 </t>
  </si>
  <si>
    <t>Número de socializaciones a través de los memorandos</t>
  </si>
  <si>
    <t>Dirección Jurídica y Contractual
Dirección de Operaciones para el Fortalecimiento de la Sub. de Inversiones</t>
  </si>
  <si>
    <t xml:space="preserve">Una (1) campaña semestral por correo masivo resaltando el deber de la publicación de la información contractual en el SECOP II, para dar cumplimiento a la Ley 1712 de 2014 </t>
  </si>
  <si>
    <t xml:space="preserve">
 30/06/2022
30/11/2022
</t>
  </si>
  <si>
    <t>Actualizar la sección de información para niños, niñas y adolescentes en el botón de transparencia y acceso a la información pública.</t>
  </si>
  <si>
    <t>Una (1) pieza audiovisual sobre los servicios, programas y trámites de la entidad dirigido a niños, niñas y adolescentes.</t>
  </si>
  <si>
    <t>Un (1) video elaborado y publicado</t>
  </si>
  <si>
    <t>Actualizar  información sobre evaluación de desempeño en el botón de transparencia y acceso a la información pública.</t>
  </si>
  <si>
    <t>Un (1) informe publicado</t>
  </si>
  <si>
    <t>Actualizar información sobre acuerdos de gestión de gerentes públicos y/o directivos en el botón de transparencia y acceso a la información pública.</t>
  </si>
  <si>
    <t>Dos (2) publicaciones realizadas sobre acuerdos de gestión de gerentes públicos y/o directivos en el botón de transparencia y acceso a la información pública (Concertación Acuerdos de Gestión directivos y seguimiento)</t>
  </si>
  <si>
    <t>Número total de publicaciones sobre los acuerdos de gestión</t>
  </si>
  <si>
    <t>Actualizar la sección de instancias de coordinación con los lineamientos Distritales (Resolución 753 de 2020 de la Secretaría General y usando los formatos de los anexos establecidos.)</t>
  </si>
  <si>
    <t>Una (1) actualización semestral de la sección de instancias de coordinación.</t>
  </si>
  <si>
    <t>Número total de actualizaciones realizadas en la secciòn de instancias de coordinación.</t>
  </si>
  <si>
    <t>Desarrollar mesa de trabajo para definir la información  del sitio web de inventario de trámites y servicios de la entidad.</t>
  </si>
  <si>
    <t>Una (1) mesa de trabajo</t>
  </si>
  <si>
    <t>Números de mesas de trabajo realizadas</t>
  </si>
  <si>
    <t>Oficina Asesora de Comunciaciones
Dirección de Tecnologías y Sistemas de Información</t>
  </si>
  <si>
    <t>Usar como insumo los temas más recurrentes de la ciudadanía en las PQRS recibidas, para la actualización de la sección de preguntas frecuentes.</t>
  </si>
  <si>
    <t>Una (1) actualización de la sección de preguntas frecuentes en el botón de transparencia del sitio web</t>
  </si>
  <si>
    <t>Una (1) actualización de la sección de preguntas frecuentes realizada</t>
  </si>
  <si>
    <t>30/07/2022
20/12/2022</t>
  </si>
  <si>
    <t>Divulgar los contenidos del Código Nacional de Seguridad y Convivencia Ciudadana, por medio de diferentes espacios   (virtuales y/o presenciales) y con enfoques específicos de acuerdo a la población a sensibilizar.</t>
  </si>
  <si>
    <t>Doce (12) Actividades de divulgación del código enfocadas a la prevención de comportamientos contrarios a la convivencia, incluyendo Facebook LIVE de divulgación.</t>
  </si>
  <si>
    <t>Número de actividades de divulgación realizadas</t>
  </si>
  <si>
    <t>A través de Facebook Live, se realiza la divulgación del contenido del Código Nacional de Seguridad y Convivencia Ciudadana, en relación con ¿Qué hacer si tienes un comparendo por Convivencia?: realizada el 4 de febrero de 2022, y Medio Ambiente y Código de Convivencia, realizada el 18 de febrero de 2022.</t>
  </si>
  <si>
    <t>Se evidencia pantallazo de las dos divulgaciones realizadas en relación con ¿Qué hacer si tienes un comparendo por Convivencia?: realizada el 4 de febrero de 2022, y Medio Ambiente y Código de Convivencia, realizada el 18 de febrero de 2022.</t>
  </si>
  <si>
    <t>1.10</t>
  </si>
  <si>
    <t>Realizar mesa de trabajo para la identificación de servicios, trámites y/o OPAS de la entidad.</t>
  </si>
  <si>
    <t>Subsecretaría de Gestión Institucional (Atención al Ciudadano)
Subsecretaría de Acceso a la Justicia
Subsecretaría de Seguridad y Convivencia</t>
  </si>
  <si>
    <t>Subcomponente 2
Lineamientos de transparencia pasiva</t>
  </si>
  <si>
    <t>Diseñar propuesta de política institucional  para la  atención  de peticiones (PQRS)</t>
  </si>
  <si>
    <t>Un (1) documento de propuesta</t>
  </si>
  <si>
    <t>Número de documentos de propuestas</t>
  </si>
  <si>
    <t>30/08/2022
15/12/2022</t>
  </si>
  <si>
    <t>Subcomponente 3 
Elaboración de los Instrumentos de Gestión de la Información</t>
  </si>
  <si>
    <t>Actualizar y publicar el Índice de Información Clasificada y Reservada.</t>
  </si>
  <si>
    <t>Un (1) Índice de Información Clasificada y Reservada actualizado y publicado</t>
  </si>
  <si>
    <t>Un (1) Índice de Información Clasificada y Reservada  actualizado y publicado</t>
  </si>
  <si>
    <t>Dirección de Recursos Físicos y Gestión Documental</t>
  </si>
  <si>
    <t>31/10/2022
31/12/2022</t>
  </si>
  <si>
    <t>Actualizar y publicar el registro o inventario de activos de información.</t>
  </si>
  <si>
    <t>Un (1) registro o inventario de activos de información actualizado y publicado</t>
  </si>
  <si>
    <t>Realizar campañas internas para promover Ia actualización de los instrumentos archivísticos: Tablas de retención documental (registro de activos, índice de información clasificada y reservada y esquema de publicación).</t>
  </si>
  <si>
    <t>Dos (2) campañas sobre tablas de retención documental realizadas</t>
  </si>
  <si>
    <t>Número de campañas realizadas /Número de campañas programadas</t>
  </si>
  <si>
    <t>Realizar capacitaciones internas sobre los instrumentos archivísticos: tablas de retención documental, registro de activos, índice de información clasificada y reservada y esquema de publicación.</t>
  </si>
  <si>
    <t>Número de capacitaciones realizadas /Número de capacitaciones programadas *100</t>
  </si>
  <si>
    <t>Subcomponente 4
Criterio diferencial de accesibilidad</t>
  </si>
  <si>
    <t>Realizar mesas de trabajo para el desarrollo del  rediseño y la migración del sitio web de la Entidad para que cumpla en términos de  accesibilidad y presentación  de la información.</t>
  </si>
  <si>
    <t>Dos (2) actas de reunión de mesas de trabajo</t>
  </si>
  <si>
    <t>Número de mesas de trabajo realizadas</t>
  </si>
  <si>
    <t>Dirección de Tecnologías y Sistemas de Información</t>
  </si>
  <si>
    <t>31/06/2022
30/11/2022</t>
  </si>
  <si>
    <t>Revisar y/o actualizar la información  de la página web para comunidades no hablantes del castellano.</t>
  </si>
  <si>
    <t>Información estratégica del sitio web revisada y/o actualizada</t>
  </si>
  <si>
    <t>Número de secciones en el sitio web de la Secretaría  revisada y/o actualizada</t>
  </si>
  <si>
    <t>30 /08/2022
20/12/2022</t>
  </si>
  <si>
    <t>Implementar gradualmente la garantía de accesibilidad de población en situación de discapacidad en el sitio web de la entidad.</t>
  </si>
  <si>
    <t>Un (1) sitio web actualizado con accesibilidad para población en situación de discapacidad</t>
  </si>
  <si>
    <t xml:space="preserve">Un (1) sitio web actualizado </t>
  </si>
  <si>
    <t>4.4</t>
  </si>
  <si>
    <t>Adelantar acciones para  dar cumplimiento a lo establecido en la Resolución 1519 del 2020 "por la cual se definen los estándares y directrices para publicar la información señalada en la Ley 1712 del 2014 y se definen los requisitos, materia de acceso a la información pública, accesibilidad web, seguridad digital, y datos abiertos”.</t>
  </si>
  <si>
    <t>Un (1) sitio web actualizado dando cumplimiento  a lo mencionado en los   artículos 4 (Estándares de publicación y divulgación de contenidos e información), 5 (Información digital archivada), 6 (Condiciones mínimas técnicas y de seguridad digital) y 7 (Condiciones mínimas de publicación de datos abiertos) de la Resolución 1519 del 2020.</t>
  </si>
  <si>
    <t>Dirección de Tecnologías y Sistemas de la Información
Oficina Asesora de Comunicaciones</t>
  </si>
  <si>
    <t xml:space="preserve">Oficina Asesora de Planeación </t>
  </si>
  <si>
    <t>Un (1) sitio web actualizado dando cumplimiento a la Resolución 1519 del 2020</t>
  </si>
  <si>
    <t>Subcomponente 5
Monitoreo del Acceso a la Información Pública</t>
  </si>
  <si>
    <t>Realizar el monitoreo periódico a la actualización de la información contenida en el botón de transparencia y  acceso a la información pública, de acuerdo a la Guía Matriz de cumplimiento de la Ley 1712/2014.</t>
  </si>
  <si>
    <t>Cinco (5) monitoreos realizados a través de correos electrónicos y usando la matriz de cumplimiento de la Ley 1712/2014.</t>
  </si>
  <si>
    <t>Número de monitoreos realizados</t>
  </si>
  <si>
    <t>18/03/2022
20/05/2022
15/07/2022
16/09/2022
18/11/2022</t>
  </si>
  <si>
    <t>Realizar informes mensuales de PQRS (Peticiones, Quejas, Reclamos y Sugerencias) en el que se incluya lo relacionado con tiempos de respuesta.</t>
  </si>
  <si>
    <t>Once (11)  informes mensuales elaborados y publicados en la página web</t>
  </si>
  <si>
    <t>Número de informes elaborados</t>
  </si>
  <si>
    <t>Dirección TIC</t>
  </si>
  <si>
    <t>Se elaboran y publican en la página web de la Secretaria Distrital de Seguridad, Convivencia y Justicia – SDSCJ, el informe de Gestión de Peticiones a diciembre de 2021, Bogotá, Te Escucha, Sistema Distrital de Quejas y Soluciones y el Informe de Gestión de PQRS de enero de 2022</t>
  </si>
  <si>
    <t>Se evidencia el informe de Gestión de Peticiones a diciembre de 2021, Bogotá Te Escucha, Sistema Distrital de Quejas y Soluciones y el Informe de Gestión de PQRS de enero de 2022, los cuales se encuentran publicados en la Página Web de la SDSCJ.</t>
  </si>
  <si>
    <t>Enviar alertas a las dependencias, frente a la actualización y publicación de  la  información en la página web de la entidad, de acuerdo con el procedimiento establecido.</t>
  </si>
  <si>
    <t>Tres (3)memorandos con alertemiento</t>
  </si>
  <si>
    <t>Número de memorandos remitidos</t>
  </si>
  <si>
    <t>5.4</t>
  </si>
  <si>
    <t>Elaborar dos (2) informes de seguimiento y evaluación sobre la Ley 1712 de 2014.</t>
  </si>
  <si>
    <t>Número de informes elaborados en el periodo/número de informes programados en el periodo</t>
  </si>
  <si>
    <t>31/05/2022
31/12/2022</t>
  </si>
  <si>
    <t>1.Alistamiento</t>
  </si>
  <si>
    <t>Realizar primera reunión con los gestores de integridad para socializar los objetivos, el plan de trabajo de integridad, la revisión de la propuesta de incorporar un nuevo valor y las necesidades de la mesa técnica de integridad.</t>
  </si>
  <si>
    <t>Una (1) reunión realizada con los gestores de integridad para socializar los objetivos, el plan de trabajo de integridad, la revisión de la propuesta de incorporar un nuevo valor y las necesidades de la mesa técnica de integridad</t>
  </si>
  <si>
    <t>Una (1) reunión realizada</t>
  </si>
  <si>
    <t>28/02/2022 
31/03/2022</t>
  </si>
  <si>
    <t>Se realizó una (1) reunión con los Gestores de Integridad, en la que se trataron temas relacionados con las responsabilidades de los gestores de integridad, el plan de trabajo definido en el Plan Anticorrupción y Atención al Ciudadano - PAAC y la propuesta de integrar un nuevo valor en el Código de Integridad.</t>
  </si>
  <si>
    <t xml:space="preserve"> 2. Armonización</t>
  </si>
  <si>
    <t>Sensibilizar a los gestores de integridad sobre la importancia de la implementación del Código de Integridad en el distrito, su rol de multiplicadores en la entidad.</t>
  </si>
  <si>
    <t>Dos (2) sensibilizaciones realizadas a los gestores de integridad</t>
  </si>
  <si>
    <t>Número de sensibilizaciones  realizadas</t>
  </si>
  <si>
    <t>30/04/2022
30/08/2022</t>
  </si>
  <si>
    <t>3.Diagnóstico</t>
  </si>
  <si>
    <t>Elaborar y divulgar documento con análisis de los resultados de la encuesta aplicada sobre el nivel de apropiación del código de integridad y sobre los resultados de su implementación en vigencias anteriores.</t>
  </si>
  <si>
    <t>Una (1) Documento divulgado</t>
  </si>
  <si>
    <t>Número de documentos divulgados</t>
  </si>
  <si>
    <t>Se elaboró y divulgó un (1) documento que contiene el análisis de los resultados de la encuesta aplicada sobre el nivel de apropiación del código de integridad y sobre los resultados de su implementación durante la vigencia 2021. El día 27/01/2022, mediante correo electrónico, se publicaron los resultados de la medición de percepción de integridad.</t>
  </si>
  <si>
    <t>El día 27/01/2022, mediante correo electrónico, se publicaron los resultados de la medición de percepción de integridad. El cual está disponible en el link https://express.adobe.com/page/1bHLfr3CsLXK3/
Se evidencia informe y pantallazos del correo electrónico.</t>
  </si>
  <si>
    <t>4. Implementacion</t>
  </si>
  <si>
    <t>Divulgar los valores del código de integridad, sus principios de acción y prevención de corrupción (Circular anti-soborno, procedimiento de Conflicto de interés), a través de correos masivos, boletines, carteleras, etc.</t>
  </si>
  <si>
    <t xml:space="preserve">Cinco (5) publicaciones realizadas a través de correos masivos, boletines internos, intranet. </t>
  </si>
  <si>
    <t>Número de publicaciones realizadas/número de publicaciones programadas</t>
  </si>
  <si>
    <t>31/03/2022
31/05/2022
30/07/2022
30/09/2022
30/11/2022</t>
  </si>
  <si>
    <t>Realizar capacitaciones lúdicas para fortalecer los conocimientos de los gestores de integridad.</t>
  </si>
  <si>
    <t>Dos (2) capacitaciones lúdicas para fortalecer conocimientos de los gestores de integridad</t>
  </si>
  <si>
    <t>Número de capacitaciones realizadas /número de capacitaciones programadas</t>
  </si>
  <si>
    <t>Desarrollar un concurso de conocimiento sobre el código de integridad dirigido a toda la entidad.</t>
  </si>
  <si>
    <t>Un (1) concurso de conocimiento del código de integridad realizado</t>
  </si>
  <si>
    <t>Un (1) concurso realizado</t>
  </si>
  <si>
    <t>30/07/2022
31/10/2022</t>
  </si>
  <si>
    <t>Desarrollar reuniones bimestrales con el equipo de integridad para dar a conocer los resultados de la implementación del plan de integridad, los retos, planeación de actividades etc.</t>
  </si>
  <si>
    <t>Cinco (5) actas de reuniones realizadas</t>
  </si>
  <si>
    <t>Número de actas realizadas</t>
  </si>
  <si>
    <t>31/04/2022
31/06/2022
30/08/2022
30/10/2022
30/12/2022</t>
  </si>
  <si>
    <t>4.5</t>
  </si>
  <si>
    <t>Reconocer a los ganadores de las actividades ejecutadas en el marco del código de integridad y a los gestores de integridad.</t>
  </si>
  <si>
    <t>5. Seguimiento y evaluación</t>
  </si>
  <si>
    <t xml:space="preserve">Aplicar instrumento de percepción y  de medición de los niveles de apropiación de los valores y principios de acción por parte de los servidores y contratistas, después de la implementación del código de integridad, con el propósito de evidenciar la apropiación de los valores del código de integridad en los servidores y contratistas de la entidad. </t>
  </si>
  <si>
    <t>700 encuestas de percepción y de medición de los niveles de apropiación de los valores y principios de acción aplicada a los servidores públicos y contratistas de la entidad</t>
  </si>
  <si>
    <t>Número de encuestas aplicadas</t>
  </si>
  <si>
    <t>COMPONRTE 7: INICIATIVAS ADICIONALES ANTICORRUPCIÓN</t>
  </si>
  <si>
    <t>Revisar y actualizar el Plan de Participación Ciudadana de la SDSCJ 2022</t>
  </si>
  <si>
    <t>Un (1) Plan de Participación Ciudadana de la SDSCJ 2021 revisado, actualizado y publicado en la página web</t>
  </si>
  <si>
    <t>Un (1) Plan de Participación Ciudadana revisado, actualizado y publicado</t>
  </si>
  <si>
    <t>Áreas  misionales</t>
  </si>
  <si>
    <t>Realizar ejercicio de reconocimiento a los difernetes grupos ciudadanos que participan activamente en los programas de la entidad.</t>
  </si>
  <si>
    <t>Un (1)  evento de reconocimiento</t>
  </si>
  <si>
    <t>Número de reconocimientos entregados</t>
  </si>
  <si>
    <t>Realizar actualización en el botón participa de la entidad</t>
  </si>
  <si>
    <t>Cuatro (4) actualizaciones del botón de participa</t>
  </si>
  <si>
    <t>15/02/2022
15/05/2022
15/08/2022
15/11/2022</t>
  </si>
  <si>
    <t>Se realizó actualización de la sección, colaboración e innovación abierta alojada en el botón PARTICIPA, que de acuerdo con la guía orientadora para la implementación de la directiva 005 de 2020, estableció los lineamientos para la coordinación e implementación de Gobierno Abierto de Bogotá en el Distrito y que incluirá CONOCE, PROPONE y PRIORIZA. Así mismo, se  alojó la consulta ciudadana definida en la estrategia de rendición de cuentas 2022, también se actualizaron las fotos de las secciones del botón participa para generar en los ciudadanos mayor presencia institucional.</t>
  </si>
  <si>
    <t xml:space="preserve">Consultada la página web de la secretaria, se observa que el botón de PARTICIPA se encuentra actualizado de acuerdo con las disposiciones legales que regulan su estructuración y actualización. </t>
  </si>
  <si>
    <t xml:space="preserve">Un (1) ejercicio de participación </t>
  </si>
  <si>
    <t>Número de ejecicio de participación</t>
  </si>
  <si>
    <t>Implementar ejercicio de participación para la formulación del Plan de Acción 2022 (POA)</t>
  </si>
  <si>
    <t>Se realiza la formulación del POA para la vigencia 2022, el cual es elaborado con la participación de los líderes operativos designados por las diferentes dependencias, posteriormente se socializa a través de la página web de la secretaria a la ciudadanía en general, solicitando su colaboración con el fin de realizar una construcción participativa del mismo, se reciben 12 comentarios los cuales son analizados, para el fortalecimiento del POA y los que no estaban acorde con la Misionalidad de la Secretaria son trasladados a la entidad competente</t>
  </si>
  <si>
    <t>Se evidencia la gestión realizada para la implementación participativa del Plan de Acción POA 2022, a través de su socialización y construcción con todos los servidores de la Secretaria (Planta y Contratistas), publicación a los ciudadanos en la página web linki https//Scj.gov.co/es/participa/planeacion-presupuesto,  correos electrónicos, análisis y respuesta a los comentarios realizados por los ciudadanos.</t>
  </si>
  <si>
    <t>Desarrollo del Diálogo Ciudadano realizado el 14 de marzo, de acuerdo con los lineamientos definidos por la Veeduría Distrital, los diálogos ciudadanos se deben desarrollar  una vez  la Alcaldesa Mayor hiciera su audiencia pública de Rendición de Cuentas, la cual en la presente vigencia se realizó el 1 de marzo. Diálogo ciudadano realizado de manera virtual a través de facebook live por parte de la SDSCJ,  en la que se exponen los logros alcanzados en la vigencia 2021 y las metas definidas para el 2022 con temas relacionados con el Acceso a la Justicia.</t>
  </si>
  <si>
    <t>Desarrollo del Diálogo Ciudadano realizado el 14 de marzo, de acuerdo con los lineamientos definidos por la Veeduría Distrital, los diálogos ciudadanos se deben desarrollar  una vez  la Alcaldesa Mayor hiciera su audiencia pública de Rendición de Cuentas, la cual en la presente vigencia se realizó el 1 de marzo. Diálogo ciudadano realizado de manera virtual a través de facebook live por parte de la SDSCJ,  en la que se exponen los logros alcanzados en la vigencia 2021 y las metas definidas para el 2022 con temas relacionados con la Seguridad, Convivencia y el Código Nacional de Seguridad, Convivencia y Justicia.</t>
  </si>
  <si>
    <t>Actualizar y publicar datos abiertos en la plataforma distrital.</t>
  </si>
  <si>
    <t>(A/B)*100 donde la Variable A: Número de Datos Abiertos publicados en el periodo a analizar. Variable B: Número total de Datos Abiertos que se deben actualizar en el periodo a analizar</t>
  </si>
  <si>
    <t xml:space="preserve">En el boletín #184 del día 23 de marzo de 2022, se divulgó una (1) convocatoria para realizar la inscripción al curso de atención al ciudadano del campus virtual, obteniendo 20 solicitudes. </t>
  </si>
  <si>
    <t>En el marco del contrato 1077 de 2021 con ETB se incluye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http://tarificadoripcetb.etb.net.co/voxeye4.1/ES/login.aspx</t>
  </si>
  <si>
    <t xml:space="preserve">La Oficina Asesora de Comunicaciones cumplió esta meta al producir y publicar el video "La Secretaría contada por niños, niñas y adolescentes" </t>
  </si>
  <si>
    <t>En el botón de transparencia de la página web de la Secretaría se publicó (1) informe con los resultados de la Evaluación del Desempeño Laboral de los servidores de la Secretaría del periodo comprendido entre el 01/02/2020 y el 31/01/2021.</t>
  </si>
  <si>
    <t>Se reportan las actas de la Comisión Distrital Para La Seguridad, Comodidad y Convivencia en el Futbol de Bogotá. 18 actas de las sesiones realizadas durante el primer trimestre del año. Las cuales se encuentran publicadas en la página Web de la entidad. En cuanto a la Comisión Intersectorial de Seguridad, Convivencia y Justicias, se está a la espera de la conformación de las UTA para poder hacer seguimiento a los compromisos y poder coordinar la primera sesión del año de la Comisión.</t>
  </si>
  <si>
    <t xml:space="preserve">Se realizó cargue de la campaña realizada por correo masivo el 01 de abril de 2022, resaltando el deber de publicar la información contractual en SECOP II. </t>
  </si>
  <si>
    <t xml:space="preserve">La Oficina Asesora de Comunicaciones no envió alertas a las dependencias frente a la actualización y publicación de la información en la página web de la entidad debido a que hasta el mes de mayo se realizará la primera mesa técnica de contenidos del rediseño de la página web. </t>
  </si>
  <si>
    <t xml:space="preserve">En el mes de marzo se realizó una (1) publicación en la página web de la entidad, intranet y boletin interno del valor del respeto. En el proceso de inducción y bienvenida a contratistas también se realizó una exposición del tema de código de integridad y conflicto de interés </t>
  </si>
  <si>
    <t xml:space="preserve">En la segunda sesión del grupo de gestores de integridad se realizó una (1) sensibilización en cuanto a la importancia de la implementación del código de integridad del distrito y el rol del gestor como multiplicador de la política de integridad, transparencia y anticorrupción. </t>
  </si>
  <si>
    <t xml:space="preserve">En la primera sesión del 6 de abril de 2022, se contó con la participación de invitados externos e internos quienes brindaron una (1) capacitación lúdica con información y herramientas para el desarrollo del conocimiento, sensibilización y apropiación de la política de transparencia que hace parte del proceso formativo del grupo de gestores de integridad: conflicto de interés, buenas practicas, valores del código de integridad. </t>
  </si>
  <si>
    <t xml:space="preserve">El día 6 de abril de 2022, se realiza de forma presencial la primera sesión del grupo de gestores de integridad en articulación con los miembros de la Mesa Técnica de Integridad, en la cual se expusieron las actividades implementadas por el grupo de gestores de integridad en cuanto al proceso de apropiación de los valores del código de integridad. En esta sesión se invita a TRANSMILENIO para que comparta las buenas prácticas de integridad, se hace una sensibilización en conflicto de interés a cargo de los miembros de la Mesa Técnica de Integridad. </t>
  </si>
  <si>
    <t xml:space="preserve">Se evidencia el cumplimiento de la meta establecida para la actividad, pues revisado el repositorio de evidencias se observan los documentos indicados, con los pantallazos de las consultas realizadas. </t>
  </si>
  <si>
    <t xml:space="preserve">Se realiza cargue de dos documentos en formato Word, con los pantallazos de las consultas realizadas a la página web del Departamento Administrativo de la Función Pública - DAFP y la Secretaría General de la Alcaldía de Bogotá, entidades responsables de la formulación de los lineamientos asociados a la política de administración de Riesgos y SARLAFT en materia de administración de los riesgos </t>
  </si>
  <si>
    <t>Se evidencia documento word, con los pantallazos de las consultas realizadas a la página web del Departamento Administrativo de la Función Pública - DAFP, entidad del Gobierno Nacional responsable de la formulación de la política en materia de administración de los riesgos.</t>
  </si>
  <si>
    <t>Se realiza la actualización de la matriz de riesgos de corrupción, la cual es publicada en la página web de la SDSCJ, a través del link  https://scj.gov.co/es/transparencia/planeacion/pol%C3%ADticas-lineamientos-manuales Políticas, lineamientos y manuales | Secretaría Distrital de Seguridad, Convivencia y Justicia</t>
  </si>
  <si>
    <t xml:space="preserve">Se realiza el informe de gestión en Lenguaje Claro y Comprensible, con corte a 31 de diciembre de 2021, publicado en la página web el día 11 de marzo de 2022. Adicionalmente, se efectuaron noticias en Lenguaje Claro y Comprensible, piezas gráficas sobre la gestión efectuada por la SDSCJ. </t>
  </si>
  <si>
    <t>Se cumplió la meta al 100% dado que se realizaron las tres (3) piezas comunicacionales sobre la gestión de la entidad, en lenguaje comprensible; publicadas en carteleras digitales, redes sociales y comunicados de prensa o notas en la web.</t>
  </si>
  <si>
    <t>Se evidencia documento Word con los pantallazos de las publicaciones de las piezas publicitarias en relación con la rendición de cuentas, como carteleras, toma a las localidades con ofertas institucionales y operativos IVC, comunicados de prensar que se indican realizados en enero, febrero, marzo, abril (27).</t>
  </si>
  <si>
    <t xml:space="preserve">Se realiza actualización del micrositio de rendición de cuentas en concordancias con los diálogos realizados el 14 de marzo de la Dirección de Acceso a la Justicia y la subdirección de Seguridad, Convivencia y Justicia, se retroalimenta con la presentación, convocatoria, consulta ciudadana. </t>
  </si>
  <si>
    <t xml:space="preserve">Se evidencia archivo en Word, en el que se deja evidencia médiente pantallazos de la gestión realizada en cuanto la actualización del Micrositio ubicado en la página web para evidenciar a gestión relacionada con la rendición de la cuenta, como es él espació para que la gente participe activamente  con la Secretaría haciendo aportes, pueda consultar de manera amplia y detallada la información, información que puede ser consultada en el link: https://scj.gov.co/es/transparencia/rendicion-de-cuentas/informacion-gestion </t>
  </si>
  <si>
    <t xml:space="preserve">Se realizó el cierre de los compromisos que se encontraban pendientes con la ciudadanía y que habían sido registrados en plataforma Colibrí, los cuales surgieron en la audiencia pública de Rendición de Cuentas realizada en noviembre de 2021 </t>
  </si>
  <si>
    <t>Se evidencia documento en Word, en el que se deja evidencia de la información de la evaluación al cumplimiento de los compromisos  en la plataforma Colibrí con un 100% de cumplimiento.</t>
  </si>
  <si>
    <t xml:space="preserve">Se evidencia documento Word con los pantallazos de la publicación realizada, actividad titulada como "es tiempo de volver a vernos", con lo cual se puede dar por cumplida la actividad. </t>
  </si>
  <si>
    <t xml:space="preserve">Se realiza cargue de los memorandos remitidos el 10 de marzo de 2022 a las dependencias, oficinas asesoras y subsecretarías de la Entidad, socializando el instructivo de supervisión de contratos;  resaltando el deber de la publicación de la información en SECOP II. </t>
  </si>
  <si>
    <t xml:space="preserve">Actividad que se da por cumplida, al evidenciar los memorandos de fecha 10 de marzo de 2022, radicado 20224200114383 remitidos a las diferentes áreas, con asunto "SOCIALIZACIÓN DE INSTRUCTIVOS CÓD, I-JC-3 y I-JC-1 Y REITERACIÓN DE PUBLICACIÓN EN PLATAFORMA SECOP (I Y II)- OFICINA CENTRO DE COMANDO, CONTROL, COMUNICACIONES Y CÓMPUTO C4".
No obstante, se recomienda cargas las evidencias que permitan conocer como se garantizó la socialización de la información al interior de cada área a todos el equipo de trabajo. </t>
  </si>
  <si>
    <t xml:space="preserve">Actividad Cumplida, se evidencia en página web el video dispuesto para su consulta a través del link https://scj.gov.co/es/transparencia/informacion-especifica/informacion-ninos-ninas-adolescentes, así mismo se evidencia pantallazo de la información dispuesta en la página web Institucional. </t>
  </si>
  <si>
    <t>Actividad Cumplida, Consultado el Link https://scj.gov.co/sites/default/files/control/Evaluaci%C3%B3n%20Desempe%C3%B1o%20Laboral%202020-2021.pdf, se observa la publicación del informe con los resultados de la Evaluación del Desempeño Laboral realizada a los servidores públicos que han sido nombrados en propiedad en los cargos de la planta de personal de la SDSCJ, para el periodo correspondiente al 01/02/2020 y el 31/01/2021, en el cual, desde lo normativo y de acuerdo con la herramienta de evaluación, se presentan los resultados obtenidos.</t>
  </si>
  <si>
    <t>Se realiza monitoreo de la información que por Ley de Transparencia debe estar publicada y actualizada en la página web,  y se remite por correo electrónico las alertas a las áreas sobre la actualización.</t>
  </si>
  <si>
    <t xml:space="preserve">Actividad Cumplida al 100%, se evidencia el acta, presentación, acta y pantallazos del desarrollo de la reunión realizada el 16 de febrero de 2022, lo cual en armonía con la meda definida permite concluir que el área ha dado cumplimiento al compromiso establecido para la presente vigencia. </t>
  </si>
  <si>
    <t>Se evidencia que el 16 de febrero de 2022, de manera virtual y haciendo uso de la aplicación TEAMS, se realiza la primera sesión del grupo de Gestores de Integridad de la Secretaría de Seguridad, Convivencia y justicia, de la cual se adjunta el acta, pantallazos de la reunión.</t>
  </si>
  <si>
    <t>Teniendo en cuenta la meta definida para la actividad, se considera que la misma ha sido cumplida al 100%, con la gestión registrada en el primer bimestre del 2022, en el que el día 7/01/2022, mediante correo electrónico, se publicaron los resultados de la medición de percepción de integridad. El cual está disponible en el link https://express.adobe.com/page/1bHLfr3CsLXK3/
Se evidencia informe y pantallazos del correo electrónico.</t>
  </si>
  <si>
    <t>Se evidencia documento Word con los pantallazos de las publicaciones realizadas a través del Boletín Interno Semanal publicado el 23 y 24  de marzo de 2022,   Así mismo se observa la presentación de la propuesta de actividades PAAC de la Dirección de Gestión Humana para la vigencia 2021.</t>
  </si>
  <si>
    <t xml:space="preserve">Se observa la presentación de la 2.ª sesión realizada con el grupo de Gestores de Integridad, realizada el 6 de abril de 2022, en la que, entre otros temas, se observa el tema relacionado con la importancia que tienen los Gestores de Integridad, frente a la implementación del código de integridad en el Distrito Capital y su rol como multiplicadores de la información que en el mismo se encuentra consignada. </t>
  </si>
  <si>
    <t xml:space="preserve">Se evidencian archivos en los cuales se dejan pantallazos de las actividades realizadas,  como las que se llevaron a cabo en el CTP, CER, DRPA, en donde el 18, 29, 31 de marzo se realizaron actividades con el equipo de centro de trabajo, URI de puente aranda, y en la que se trabajan los principios y valores institucionales. Igualmente, se observan listas de asistencia, fotografías, jornadas participativas con todos los servidores, liderada por la Oficina de Control Interno, con el fin de realizar la divulgación de los valores; actividades realizadas por los gestores en las distintas dependencias, como a manera de ejemplo, la realizada en la Cárcel Distrital, casas de justicia, entre otras, lo cual permite concluir que se dio cumplimiento a la actividad definida. </t>
  </si>
  <si>
    <t>Se observa el acta de la reunión realizada el 6 de abril de 2022, en la sede de Compensar de la calle 94, en la cual se indica el objetivo de la reunión y los distintos temas tratados en la misma, resaltándose las actividades realizadas por los gestores en las distintas áreas de la Secretaria con el fin de apoyar el fortalecimiento del sentido de pertenencia de los servidores por los valores.
Se observa la presentación de la 2.ª sesión con el grupo de gestores de integridad y las evidencias de las actividades efectuadas.</t>
  </si>
  <si>
    <t>Se realizar jornadas de socialización institucional relacionadas con los lineamientos y gestión del Proceso de Atención y Servicio al Ciudadano.</t>
  </si>
  <si>
    <t xml:space="preserve">Se evidencia documentos que permiten dar fe da las actividades realizadas por la dependencia para la atención y el servicio al ciudadano, como correos electrónicos mediante el cual se socializó la Guía metodológica para la medición de la satisfacción de los ciudadanos en la SDSCJ, listaos de asistencia a las jornadas realizadas, reuniones Teams en las que se buscó promocionar las acciones desarrolladas en el marco de la implementación del Proceso de Atención y Servicio al Ciudadano, Socialización del Instructivo para la protección y custodia de datos de los denunciantes de actos de corrupción, Socialización del paso a paso para la atención al ciudadano, y listados de asistencia, lo cual permite concluir que se dio cumplimiento a la actividad definida realizar durante el segundo bimestre del 2022. </t>
  </si>
  <si>
    <t>Se evidencia correo electrónico del 30 de marzo de 2022, mediante, el cual se recuerda el proceso de revisión del proceso de atención y servicio al ciudadano que se está llevando en la secretaría para su fortalecimiento, y con el fin de que el mismo se constituya en los lineamientos para el desarrollo de las actividades propias al mismo.
Así mismo se hace el envío de la propuesta de modificación del instructivo canales de atención PQRSDF ciudadana I-AS-2, para la revisión con el fin de lograr su aprobación.
Se observa gestión con el Ministerio de Salud, con el fin de tomar como referente experiencia exitosa que puedan ser replicadas en la SDSCJ.</t>
  </si>
  <si>
    <t>Se gestionan actividades para la definición de los lineamientos para traducir la información pública que solicita un grupo étnico a su respectiva lengua en la entidad, de acuerdo a las recomendaciones e indicaciones brindadas por el Ministerio de Cultura de Colombia, en coordinación con las áreas de la Secretaria y el Ministerio de Salud.</t>
  </si>
  <si>
    <t>1, Participación Ciudadana</t>
  </si>
  <si>
    <t xml:space="preserve">Se da continuidad a la elaboración de documentos que son publicados en la página web, como informes, noticias, piezas gráficas, las cuales son elaboradas en un lenguaje que busca facilitar la comunicación asertiva con el ciudadano. </t>
  </si>
  <si>
    <t>Se evidencian los resultados de la evaluación realizada por la ciudadanía en los meses de enero, febrero y marzo, en la que se observa que tan solo el 3,0 % de los evaluadores, consideran que la información les ha sido útil, el 3,3% consideran que la información es clara y el 2,8 se sienten satisfechos con la misma, lo cual permite concluir que si bien la Secretaria ha venido dando cumplimiento a los compromisos definidos, de acuerdo con los resultados obtenidos, se hace importante fortalecer las estrategias para mejorar aquellos aspectos que están registrando bajos puntajes, así como seguir trabajando en los que registran mejores resultados para su fortalecimiento y sostenimiento.</t>
  </si>
  <si>
    <t xml:space="preserve">Se evidencian los memorandos remitidos a todas las áreas en las cuales se indica la obligatoriedad e importancia de cargar los informes de cumplimiento contractual en el SECOP II, recordando a los supervisores la importancia de ser garantes de que los contratistas cumplan con esta obligación. </t>
  </si>
  <si>
    <t xml:space="preserve">Se evidencia archivo Excel, que corresponde al reporte entregado por la ETB, el cual contiene el reporte de la tarificación, en el cual en la columna A sé clásica el tiempo de llamada (Entrante, Interna y Saliente) en la columna  L se registra los números telefónicos de las llamadas y en la columna Q la duración de las llamadas. </t>
  </si>
  <si>
    <t>Se evidencian los informes realizados correspondientes a  la gestión de trámites y PQRS, correspondientes al periodo febrero y marzo y marzo - abril de 2022, los cuales consolidan la información mes vencido. Informes, que se encuentran publicados en la página web de la entidad en el botón de transparencia al cual se puede ingresar a través del siguiente enlace https://scj.gov.co/es/transparencia/planeacion-presupuesto-ingresos/informe-pqrs</t>
  </si>
  <si>
    <t>Se realizaron cuatro actividades de divulgación en este bimestre:
03/03/22: Mujer y codigo de convivencia  Mujer y Código de convivencia,https://www.facebook.com/secretariadeseguridadbogota/videos/3041102972809281
* 17/03/22: Convocatoria para iniciativas ciudadanas de convivencia
https://www.facebook.com/secretariadeseguridadbogota/videos/699251447774573
24/03/22:  Convocatoria Iniciativas Ciudadanas para la Convivencia https://www.facebook.com/CorporacionUniversitariaRepublicana/videos/278476894459043: Hablemos de convivencia  : ¿Qué son las iniciativas ciudadanas y cómo puedo participar en ellas?, https://www.facebook.com/CorporacionUniversitariaRepublicana/videos/278476894459043
19/04/2022: Socialización de manual de convivencia para vendedores informales y espacio público, https://www.facebook.com/secretariadeseguridadbogota/videos/1105854226657754/</t>
  </si>
  <si>
    <t xml:space="preserve">Se evidencia archivo word en el que se registran pantallazos y los Link de las actividades realizada a través de las redes sociales de las actividades de divulgación realizadas, y archivo PDF con capturas de pantalla de las jornadas llevada a cabo. </t>
  </si>
  <si>
    <t>3.5</t>
  </si>
  <si>
    <t>3.6</t>
  </si>
  <si>
    <t>Se evidencian las actas de las reuniones realizadas en el marco de la Comisión Distrital para la Seguridad, Comodidad y Convivencia en el Futbol de Bogotá, Información que se encuentra disponible en el Link https://scj.gov.co/es/transparencia/obligacion-reporte-informacion/instancias-coordinacionhttps://scj.gov.co/es/transparencia/obligacion-reporte-informacion/instancias-coordinacion</t>
  </si>
  <si>
    <t>Primeros 15 días hábiles de Mayo 2022
Primeros 15 días hábiles de Septiembre 2022</t>
  </si>
  <si>
    <t>Primeros 10 días hábiles del mes de mayo 2022
Primeros 10 días hábiles del mes de septiembre 2022
Primeros 10 días hábiles del mes de enero de 2023</t>
  </si>
  <si>
    <t>Subcomponente 3 
Responder a compromisos propuestos, evaluación y retroalimentación en los ejercicios de rendición de cuentas para mejora</t>
  </si>
  <si>
    <t xml:space="preserve">Una (1) evaluacion del proceso de rendición de cuentas realizadas </t>
  </si>
  <si>
    <t>Número de documentos formalizados</t>
  </si>
  <si>
    <t xml:space="preserve">Formalizar un plan de apertura de datos abiertos </t>
  </si>
  <si>
    <t xml:space="preserve">Un (1) plan de apertura de datos abiertos formalizado en el que se incluya todos los conjunto de datos a publicar en la vigencia 2022 </t>
  </si>
  <si>
    <t>Plan de apertura de dato abierto formalizado</t>
  </si>
  <si>
    <t>Dirección de Tecnologías y Sistemas de la Información
Oficina Asesora de Planeación.</t>
  </si>
  <si>
    <t>Oficina de Análisis de Información y Estudios Estratégicos</t>
  </si>
  <si>
    <t>Oficina de Análisis de la Información y Estudios Estratégicos.</t>
  </si>
  <si>
    <t>Se realiza la actualización de los datos abiertos</t>
  </si>
  <si>
    <t xml:space="preserve">Un informe de los resultados de la evaluación del desempeño laboral de la vigencia anterior publicado. </t>
  </si>
  <si>
    <t>Dos (2) informes de seguimiento y evaluación sobre la Ley 1712 de 2014</t>
  </si>
  <si>
    <t xml:space="preserve">Oficina Asesora de Comunicaciones
Todas las dependencias en especial áreas misionales (Subsecretaría de Seguridad y Convivencia
Subsecretaría de Acceso a la Justicia)
Oficina Asesora de Comunicaciones </t>
  </si>
  <si>
    <t>Dirección de Tecnologías y  Sistemas de la Información</t>
  </si>
  <si>
    <t>Oficina Asesora de Planeación
Oficina Asesora de Comunicaciones
Subsecretaría de Seguridad y Convivencia
Subsecretaría de Acceso a la Justicia</t>
  </si>
  <si>
    <t>Teniendo en cuenta que la meta del primer semestre son dos capacitaciones efectuadas a 30/06/2022, durante el primer bimestre de 2022 la Oficina de Control Disciplinario Interno, realizó gestiones  concernientes a la logística de las capacitaciones de manera concertada entre la Oficina de Control Disciplinario Interno, la Dirección de Gestión Humana y Dirección Distrital de Asuntos Disciplinarios. Se adjuntan las comunicaciones y correos electrónicos que dan cuenta de estas gestiones.</t>
  </si>
  <si>
    <t>Se evidencia la gestión realizada por la Oficina de Control Disciplinario Interno, para lograr coordinar el desarrollo de las capacitaciones con la Secretaría Jurídica Distrital, así:
Comunicado No. 2-2022-844 del 27 de enero de 2022, en la cual la Secretaría Jurídica Distrital informa de los ciclos de capacitaciones para la vigencia 2022 y el enlace dispuesto para el desarrollo de los temas objeto de capacitación.
Igualmente, se evidencia que mediante radicado No. 20221400141562 del 18 de febrero de 2022, la Oficina de Control Disciplinario Interno, realiza gestión ante la Secretaría Jurídica Distrital, con el fin de recibir apoyo en el desarrollo de las capacitaciones en la SDSCJ.
Así mismo, se observa que mediante el radicado No. 2-2022-2374 del 23 de febrero de 2022 la Secretaría Jurídica Distrital da respuesta a la solicitud de capacitación indicando que desde el mes de enero se dio inicio al ciclo de capacitaciones para la vigencia 2022, las mismas han iniciado y que serán informadas para la participación de la SDSJ,  Igualmente informan que en el mes de abril actuarán la capacitación en acoso laboral, derechos, deberes y prohibiciones de los servidores públicos, de la cual informaran con antelación, y que la capacitación relacionada con el cumplimiento de la directiva 008 de 2021, la capacitación fue realizada el 11 de febrero de 2021.</t>
  </si>
  <si>
    <t>28/02/2022
31/03/2022</t>
  </si>
  <si>
    <t xml:space="preserve">30/06/2022
15/12/2022
</t>
  </si>
  <si>
    <t>Subsecretaría de Acceso a la Justicia
Subsecretaría de Seguridad y Convivencia</t>
  </si>
  <si>
    <t xml:space="preserve">Todas las dependencias, en especial la Oficina Asesora de Planeación. </t>
  </si>
  <si>
    <t xml:space="preserve"> 31/03/2022
 30/09/2022</t>
  </si>
  <si>
    <t xml:space="preserve">Número de informes de satisfacción de la atención y trámite de las PQRS realizada a los ciudadanos en la SDSCJ.   </t>
  </si>
  <si>
    <t>Un (1) reconocimiento realizado a los ganadores de las actividades ejecutadas en el marco del código de integridad y a los gestores de integridad</t>
  </si>
  <si>
    <t>El 29 de octubre de 2021, se realizó una reunión entre colaboradores de la Secretaría Distrital de Seguridad, el Departamento Administrativo de la Función Pública y la Secretaría General de la Alcaldía Mayor, en la cual se analizaron dos servicios (Código Nacional de Seguridad y Convivencia Ciudadana - CNSCC y Casas de justicia), en aras de ser incluidos en la estrategia de racionalización de trámites 2022, sin embargo, se concluye que: Los servicios presentados no son objeto de registro en el SUIT.
Lo anterior, de conformidad al consenso realizado entre el DAFP y la Secretaría General registrado en la ficha informativa SCJ (29-10-2021).</t>
  </si>
  <si>
    <t>Oficina Asesora de Planeación
 Oficina Asesora de Comunicaciones</t>
  </si>
  <si>
    <t>Todas las dependencias en especial áreas misionales (Subsecretaría de Seguridad y Convivencia, la Subsecretaría de Acceso a la Justicia)</t>
  </si>
  <si>
    <t>Oficina Asesora de Planeación
Oficina Asesora de Comunicaciones</t>
  </si>
  <si>
    <t>Oficina Asesora de Comunicaciones
Subsecretaría de Seguridad y Convivencia
Subsecretaría de Acceso a la Justicia</t>
  </si>
  <si>
    <t>Se evidencia la publicación de la matriz de riesgos de corrupción para la vigencia 2022 actualizadas a versión 18. 
Igualmente, se evidencia información en correo electrónico de fecha 31/01/2022 6:55 p. m., en el cual se indica: "inclusión del PAAC 2022 en la integridad de la Matriz, así como la identificación de un riesgo nuevo asociado al trámite “Autorización para ingreso como visitante a la Cárcel Distrital de Varones y Anexo de Mujeres”</t>
  </si>
  <si>
    <r>
      <rPr>
        <b/>
        <sz val="10"/>
        <rFont val="Arial"/>
        <family val="2"/>
      </rPr>
      <t>Revisar y actualizar la Política</t>
    </r>
    <r>
      <rPr>
        <sz val="10"/>
        <rFont val="Arial"/>
        <family val="2"/>
      </rPr>
      <t xml:space="preserve"> de Administración de Riesgos de la entidad, según haya lugar.</t>
    </r>
  </si>
  <si>
    <r>
      <rPr>
        <b/>
        <sz val="10"/>
        <rFont val="Arial"/>
        <family val="2"/>
      </rPr>
      <t>Emitir la Política SARLAF</t>
    </r>
    <r>
      <rPr>
        <sz val="10"/>
        <rFont val="Arial"/>
        <family val="2"/>
      </rPr>
      <t>, con base a la “Ruta metodológica para Ia implementación del Sistema de Administración del Riesgo de Lavado de Activos y de la Financiación del Terrorismo - SARLAFT en las entidades distritales”.</t>
    </r>
  </si>
  <si>
    <r>
      <t>Actualizar la</t>
    </r>
    <r>
      <rPr>
        <b/>
        <sz val="10"/>
        <rFont val="Arial"/>
        <family val="2"/>
      </rPr>
      <t xml:space="preserve"> matriz de los riesgos</t>
    </r>
    <r>
      <rPr>
        <sz val="10"/>
        <rFont val="Arial"/>
        <family val="2"/>
      </rPr>
      <t xml:space="preserve"> de corrupción para la vigencia 2022.</t>
    </r>
  </si>
  <si>
    <r>
      <t>Realizar campañas semestrales, de</t>
    </r>
    <r>
      <rPr>
        <b/>
        <sz val="10"/>
        <rFont val="Arial"/>
        <family val="2"/>
      </rPr>
      <t xml:space="preserve"> apropiación de la  polític</t>
    </r>
    <r>
      <rPr>
        <sz val="10"/>
        <rFont val="Arial"/>
        <family val="2"/>
      </rPr>
      <t>a de Administración de Riesgos y/o Política SARLAFT actualizada.</t>
    </r>
  </si>
  <si>
    <r>
      <rPr>
        <b/>
        <sz val="10"/>
        <rFont val="Arial"/>
        <family val="2"/>
      </rPr>
      <t>Analizar los comentarios o resultados del procesos de participació</t>
    </r>
    <r>
      <rPr>
        <sz val="10"/>
        <rFont val="Arial"/>
        <family val="2"/>
      </rPr>
      <t>n para la formulación del PAAC 2022, componente riesgos de corrupción.</t>
    </r>
  </si>
  <si>
    <r>
      <rPr>
        <b/>
        <sz val="10"/>
        <rFont val="Arial"/>
        <family val="2"/>
      </rPr>
      <t>Monitorear y revisar el mapa</t>
    </r>
    <r>
      <rPr>
        <sz val="10"/>
        <rFont val="Arial"/>
        <family val="2"/>
      </rPr>
      <t xml:space="preserve"> de riesgos de corrupción con base en los ajustes y reportes realizados por parte de los líderes de proceso y lideres operativos.</t>
    </r>
  </si>
  <si>
    <r>
      <rPr>
        <b/>
        <sz val="10"/>
        <rFont val="Arial"/>
        <family val="2"/>
      </rPr>
      <t xml:space="preserve">Publicar y divulgar informe </t>
    </r>
    <r>
      <rPr>
        <sz val="10"/>
        <rFont val="Arial"/>
        <family val="2"/>
      </rPr>
      <t xml:space="preserve">de monitoreo y seguimiento del mapa de riesgos de corrupción </t>
    </r>
  </si>
  <si>
    <r>
      <rPr>
        <b/>
        <sz val="10"/>
        <rFont val="Arial"/>
        <family val="2"/>
      </rPr>
      <t>Efectuar y publicar el seguimiento al mapa de riesgo</t>
    </r>
    <r>
      <rPr>
        <sz val="10"/>
        <rFont val="Arial"/>
        <family val="2"/>
      </rPr>
      <t>s de corrupción conforme a la normatividad vigente.</t>
    </r>
  </si>
  <si>
    <r>
      <rPr>
        <b/>
        <sz val="10"/>
        <rFont val="Arial"/>
        <family val="2"/>
      </rPr>
      <t>Efectuar y publicar</t>
    </r>
    <r>
      <rPr>
        <sz val="10"/>
        <rFont val="Arial"/>
        <family val="2"/>
      </rPr>
      <t xml:space="preserve">  dos seguimientos a la implementación de Sistema de Administración de Riesgo de Lavado de Activos y de la Financiación del Terrorismo – SARLAFT</t>
    </r>
  </si>
  <si>
    <t>Subcomponente 1
Planeación estratégica de servicio al ciudadano</t>
  </si>
  <si>
    <t>Durante el periodo marzo - abril de 2022, se realizaron los informes de gestión del trámite de las PQRS ciudadanas, correspondientes a los meses de febrero y marzo de 2022, los cuales consolidan la información mes vencido. Estos informes, se encuentran publicados en la página web de la entidad en el botón de transparencia al cual se puede ingresar en el siguiente enlace https://scj.gov.co/es/transparencia/planeacion-presupuesto-ingresos/informe-pqrs</t>
  </si>
  <si>
    <t>Se evidencia en la página web de la SDSCJ el cumplimiento de la actividad de monitoreo para la actualización de información de los sujetos obligados, de acuerdo con lo dispuesto por la Ley 1712 DE 2014, por medio de la cual se crea la Ley de Transparencia y del Derecho de Acceso a la Información Pública.</t>
  </si>
  <si>
    <t xml:space="preserve">Se recomienda verificar la actividad y fechas establecidas para su cumplimiento, con el fin de determinar la pertinencia de hacer una reprogramación de las mismas, evitando la declaratoria de incumplimientos a futuro.
De acuerdo con la solicitud realizada por el proceso de comunicaciones, mediante correo electrónico de fecha 11 de mayo de 2022, el seguimiento al cumplimiento de la actividad se realizara en el mes de mayo.
</t>
  </si>
  <si>
    <t>Subcomponente 1 Lineamientos de Transparencia Activa</t>
  </si>
  <si>
    <t>30/06/2022
30/07/2022
30/08/2022
30/09/2022
30/10/2022
30/11/2022
30/12/2022</t>
  </si>
  <si>
    <t>Fecha Vigencia: 04/02/2022</t>
  </si>
  <si>
    <t>23/02/2022
30/05/2022
30/09/2022
23/12/2022</t>
  </si>
  <si>
    <t xml:space="preserve">Durante el periodo marzo - abril se realizó:
* Tabulación de la información de las respuestas generadas a las 85  encuestas definidas como muestra para el mes de enero del 2022 y las 90 encuestas definidas como muestra para el mes de febrero del 2022 ,  con el fin de evaluar la utilidad, claridad y satisfacción en la atención recibida  por los ciudadano.
* Envío de 488 solicitudes de encuesta  a los ciudadanos que realizaron peticiones durante el mes de marzo y obtuvieron un cierre con la respectiva respuesta , de las cuales se recibió respuesta  de 96 ciudadanos correspondiente a la muestra definida para este mes.
* Tabulación de la información de las respuestas generadas en las 96 encuestas definidas como muestra para el mes de marzo del 2022 ,  con el fin de evaluar la utilidad, claridad y satisfacción en la atención recibida por los ciudadanos.
* Elaboración del documento informe de evaluación de satisfacción del trimestre enero a marzo de 2022, el cual se encuentra publicado en la página web de la entidad en el siguiente enlace 
https://scj.gov.co/es/transparencia/obligacion-reporte-informacion/estudios-investigacione
Se estructuró el esquema de preguntas por parte del Centro de Comando, Control, Comunicaciones y Computo - C4, para ser publicado en el minisitio de la  Web del C4, el cual se encuentra pendiente de aprobación por parte del área de atención y servicio al ciudadano para su posterior publicación. </t>
  </si>
  <si>
    <t>30/06/2022
30/11/2022</t>
  </si>
  <si>
    <t>Comité Institucional de Gestión y Desempeño de la SDSCJ el 31 de enero de 2022</t>
  </si>
  <si>
    <t>Plan Anticorrupción y de Atención al Ciudadano  2022</t>
  </si>
  <si>
    <t>Se ajusta la programación para el reporte de actividades de acuerdo con la actividad, meta, indicador y fecha máxima programada, lo anterior se realiza teniendo en cuenta las observaciones para la mejora realizadas por la Oficina de Control Interno en el informe de seguimiento al primer cuatrimestre del 2022.
Se incluyen en el Componente 5 Mecanismos,  para la Transparencia y Acceso a la Información Pública, las solicitudes recibidas por las oficinas de Análisis de Información y Estudios Estratégicos y la Oficina Asesora de Comunicaciones, lo cual genera la creación de la actividad 1.11, con lo cual el plan pasa de 83 a 84 actividades.</t>
  </si>
  <si>
    <t>Sistematizar los resultados de los espacios de rendición de cuentas realizados</t>
  </si>
  <si>
    <t>Número total de las sistematizaciones elaboradas (1 referente al espacio principal de rendición de cuentas y 1 de los espacios secundarios de diálogo ciudadano)</t>
  </si>
  <si>
    <t>2 Sistematizaciones de los resultados de los espacios de rendición de cuentas realizados y publicados.</t>
  </si>
  <si>
    <t>31/07/2022
30/12/2022</t>
  </si>
  <si>
    <t>Número de campañas semestrales realizadas por correos masivos</t>
  </si>
  <si>
    <t>Realizar la actualización y publicación de 46 datos abiertos en el portal distrital, para el periodo comprendido entre el 01 de junio y el 31 de diciembre de 2022, de acuerdo con la programación establecida (18 datos abiertos se actualizan y publican de manera semestral y 4 datos abiertos se actualizan y publican de manera mensual).</t>
  </si>
  <si>
    <t>Realizar cinco (5) capacitaciones en cada periodo programado (octubre y diciembre)</t>
  </si>
  <si>
    <t>30/05/2022
31/07/2022
31/10/2022</t>
  </si>
  <si>
    <t>Realizar ejercicio de participación para la formulación del Plan Anticorrupción y Atención al Ciudadano de la vigencia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</si>
</sst>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8"/>
      <name val="Calibri"/>
      <family val="2"/>
      <scheme val="minor"/>
    </font>
    <font>
      <sz val="10"/>
      <name val="Arial"/>
      <family val="2"/>
    </font>
    <font>
      <u/>
      <sz val="11"/>
      <color theme="10"/>
      <name val="Calibri"/>
      <family val="2"/>
      <scheme val="minor"/>
    </font>
    <font>
      <sz val="11"/>
      <color indexed="81"/>
      <name val="Tahoma"/>
      <family val="2"/>
    </font>
    <font>
      <b/>
      <sz val="11"/>
      <color indexed="81"/>
      <name val="Tahoma"/>
      <family val="2"/>
    </font>
    <font>
      <sz val="11"/>
      <color theme="1"/>
      <name val="Calibri"/>
      <family val="2"/>
      <scheme val="minor"/>
    </font>
    <font>
      <b/>
      <sz val="10"/>
      <color theme="1"/>
      <name val="Arial"/>
      <family val="2"/>
    </font>
    <font>
      <sz val="10"/>
      <color theme="0"/>
      <name val="Arial"/>
      <family val="2"/>
    </font>
    <font>
      <sz val="10"/>
      <color theme="1"/>
      <name val="Arial"/>
      <family val="2"/>
    </font>
    <font>
      <b/>
      <sz val="10"/>
      <color theme="0"/>
      <name val="Arial"/>
      <family val="2"/>
    </font>
    <font>
      <b/>
      <sz val="10"/>
      <color rgb="FFFF0000"/>
      <name val="Arial"/>
      <family val="2"/>
    </font>
    <font>
      <b/>
      <sz val="10"/>
      <color rgb="FF000000"/>
      <name val="Arial"/>
      <family val="2"/>
    </font>
    <font>
      <b/>
      <sz val="10"/>
      <name val="Arial"/>
      <family val="2"/>
    </font>
    <font>
      <u/>
      <sz val="10"/>
      <color theme="10"/>
      <name val="Arial"/>
      <family val="2"/>
    </font>
    <font>
      <sz val="11"/>
      <color indexed="81"/>
      <name val="Tahoma"/>
      <charset val="1"/>
    </font>
    <font>
      <b/>
      <sz val="11"/>
      <color indexed="81"/>
      <name val="Tahoma"/>
      <charset val="1"/>
    </font>
    <font>
      <b/>
      <sz val="10"/>
      <color rgb="FF323130"/>
      <name val="Arial"/>
      <family val="2"/>
    </font>
    <font>
      <b/>
      <sz val="10"/>
      <color rgb="FF00B050"/>
      <name val="Arial"/>
      <family val="2"/>
    </font>
    <font>
      <sz val="10"/>
      <color theme="0" tint="-0.249977111117893"/>
      <name val="Arial"/>
      <family val="2"/>
    </font>
  </fonts>
  <fills count="16">
    <fill>
      <patternFill patternType="none"/>
    </fill>
    <fill>
      <patternFill patternType="gray125"/>
    </fill>
    <fill>
      <patternFill patternType="solid">
        <fgColor rgb="FF650F2E"/>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rgb="FFFF1542"/>
        <bgColor rgb="FFFFFFCC"/>
      </patternFill>
    </fill>
    <fill>
      <patternFill patternType="solid">
        <fgColor rgb="FFC80026"/>
        <bgColor rgb="FFFFFFCC"/>
      </patternFill>
    </fill>
    <fill>
      <patternFill patternType="solid">
        <fgColor rgb="FF9A001D"/>
        <bgColor rgb="FFFFFFCC"/>
      </patternFill>
    </fill>
    <fill>
      <patternFill patternType="solid">
        <fgColor rgb="FF7A0017"/>
        <bgColor rgb="FFFFFFCC"/>
      </patternFill>
    </fill>
    <fill>
      <patternFill patternType="solid">
        <fgColor rgb="FF86001A"/>
        <bgColor rgb="FFFFFFCC"/>
      </patternFill>
    </fill>
    <fill>
      <patternFill patternType="solid">
        <fgColor rgb="FF6C0015"/>
        <bgColor rgb="FFFFFFCC"/>
      </patternFill>
    </fill>
    <fill>
      <patternFill patternType="solid">
        <fgColor rgb="FFFFFFFF"/>
        <bgColor indexed="64"/>
      </patternFill>
    </fill>
    <fill>
      <patternFill patternType="solid">
        <fgColor theme="9"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s>
  <cellStyleXfs count="4">
    <xf numFmtId="0" fontId="0" fillId="0" borderId="0"/>
    <xf numFmtId="0" fontId="2" fillId="0" borderId="0" applyNumberFormat="0" applyFont="0" applyFill="0" applyBorder="0" applyAlignment="0" applyProtection="0"/>
    <xf numFmtId="0" fontId="3" fillId="0" borderId="0" applyNumberFormat="0" applyFill="0" applyBorder="0" applyAlignment="0" applyProtection="0"/>
    <xf numFmtId="9" fontId="6" fillId="0" borderId="0" applyFont="0" applyFill="0" applyBorder="0" applyAlignment="0" applyProtection="0"/>
  </cellStyleXfs>
  <cellXfs count="365">
    <xf numFmtId="0" fontId="0" fillId="0" borderId="0" xfId="0"/>
    <xf numFmtId="0" fontId="9" fillId="0" borderId="5" xfId="0" applyFont="1" applyBorder="1" applyAlignment="1">
      <alignment horizontal="center" vertical="center"/>
    </xf>
    <xf numFmtId="0" fontId="9" fillId="0" borderId="0" xfId="0" applyFont="1" applyAlignment="1">
      <alignment horizontal="center" vertical="center"/>
    </xf>
    <xf numFmtId="9" fontId="9" fillId="0" borderId="0" xfId="0" applyNumberFormat="1" applyFont="1" applyAlignment="1">
      <alignment horizontal="center" vertical="center"/>
    </xf>
    <xf numFmtId="0" fontId="9" fillId="0" borderId="35" xfId="0" applyFont="1" applyBorder="1" applyAlignment="1">
      <alignment horizontal="center" vertical="center"/>
    </xf>
    <xf numFmtId="9" fontId="9" fillId="0" borderId="21" xfId="0" applyNumberFormat="1" applyFont="1" applyBorder="1" applyAlignment="1">
      <alignment horizontal="center" vertical="center"/>
    </xf>
    <xf numFmtId="0" fontId="10" fillId="12" borderId="2" xfId="0" applyFont="1" applyFill="1" applyBorder="1" applyAlignment="1">
      <alignment horizontal="center" vertical="center" wrapText="1"/>
    </xf>
    <xf numFmtId="9" fontId="10" fillId="10" borderId="2" xfId="0" applyNumberFormat="1" applyFont="1" applyFill="1" applyBorder="1" applyAlignment="1">
      <alignment horizontal="center" vertical="center" wrapText="1"/>
    </xf>
    <xf numFmtId="9" fontId="11" fillId="7" borderId="1" xfId="0" applyNumberFormat="1" applyFont="1" applyFill="1" applyBorder="1" applyAlignment="1">
      <alignment horizontal="center" vertical="center" wrapText="1"/>
    </xf>
    <xf numFmtId="0" fontId="7" fillId="3" borderId="38" xfId="0" applyFont="1" applyFill="1" applyBorder="1" applyAlignment="1">
      <alignment horizontal="center" vertical="center" wrapText="1"/>
    </xf>
    <xf numFmtId="9" fontId="12" fillId="7" borderId="39" xfId="0" applyNumberFormat="1" applyFont="1" applyFill="1" applyBorder="1" applyAlignment="1">
      <alignment horizontal="center" vertical="center" wrapText="1"/>
    </xf>
    <xf numFmtId="0" fontId="10" fillId="8" borderId="39" xfId="0" applyFont="1" applyFill="1" applyBorder="1" applyAlignment="1">
      <alignment horizontal="center" vertical="center" textRotation="90" wrapText="1"/>
    </xf>
    <xf numFmtId="0" fontId="10" fillId="9" borderId="39" xfId="0" applyFont="1" applyFill="1" applyBorder="1" applyAlignment="1">
      <alignment horizontal="center" vertical="center" textRotation="90" wrapText="1"/>
    </xf>
    <xf numFmtId="9" fontId="10" fillId="10" borderId="39" xfId="0" applyNumberFormat="1" applyFont="1" applyFill="1" applyBorder="1" applyAlignment="1">
      <alignment horizontal="center" vertical="center" textRotation="90" wrapText="1"/>
    </xf>
    <xf numFmtId="0" fontId="10" fillId="10" borderId="39" xfId="0" applyFont="1" applyFill="1" applyBorder="1" applyAlignment="1">
      <alignment horizontal="center" vertical="center" textRotation="90" wrapText="1"/>
    </xf>
    <xf numFmtId="10" fontId="12" fillId="7" borderId="39" xfId="0" applyNumberFormat="1" applyFont="1" applyFill="1" applyBorder="1" applyAlignment="1">
      <alignment horizontal="center" vertical="center" wrapText="1"/>
    </xf>
    <xf numFmtId="0" fontId="10" fillId="10" borderId="39" xfId="0" applyFont="1" applyFill="1" applyBorder="1" applyAlignment="1">
      <alignment horizontal="center" vertical="center" wrapText="1"/>
    </xf>
    <xf numFmtId="0" fontId="10" fillId="10" borderId="40" xfId="0" applyFont="1" applyFill="1" applyBorder="1" applyAlignment="1">
      <alignment horizontal="center" vertical="center" wrapText="1"/>
    </xf>
    <xf numFmtId="0" fontId="9" fillId="0" borderId="0" xfId="0" applyFont="1" applyAlignment="1">
      <alignment horizontal="justify" vertical="center"/>
    </xf>
    <xf numFmtId="0" fontId="9" fillId="0" borderId="0" xfId="0" applyFont="1" applyAlignment="1">
      <alignment horizontal="justify" vertical="center" wrapText="1"/>
    </xf>
    <xf numFmtId="0" fontId="9" fillId="0" borderId="0" xfId="0" applyFont="1"/>
    <xf numFmtId="9" fontId="9" fillId="0" borderId="0" xfId="0" applyNumberFormat="1" applyFont="1"/>
    <xf numFmtId="0" fontId="9" fillId="0" borderId="0" xfId="0" applyFont="1" applyAlignment="1">
      <alignment wrapText="1"/>
    </xf>
    <xf numFmtId="0" fontId="7" fillId="5" borderId="37" xfId="0" applyFont="1" applyFill="1" applyBorder="1" applyAlignment="1">
      <alignment horizontal="center" vertical="center"/>
    </xf>
    <xf numFmtId="0" fontId="9" fillId="0" borderId="37" xfId="0" applyFont="1" applyBorder="1" applyAlignment="1">
      <alignment horizontal="center" vertical="center"/>
    </xf>
    <xf numFmtId="0" fontId="9" fillId="0" borderId="37" xfId="0" applyFont="1" applyBorder="1" applyAlignment="1">
      <alignment horizontal="center" vertical="center" wrapText="1"/>
    </xf>
    <xf numFmtId="0" fontId="7" fillId="0" borderId="0" xfId="0" applyFont="1" applyAlignment="1">
      <alignment horizontal="center" vertical="center"/>
    </xf>
    <xf numFmtId="0" fontId="2" fillId="6" borderId="1" xfId="0" applyFont="1" applyFill="1" applyBorder="1" applyAlignment="1">
      <alignment horizontal="justify" vertical="center"/>
    </xf>
    <xf numFmtId="0" fontId="2" fillId="6" borderId="0" xfId="0" applyFont="1" applyFill="1"/>
    <xf numFmtId="0" fontId="2" fillId="6" borderId="1" xfId="0" applyFont="1" applyFill="1" applyBorder="1" applyAlignment="1">
      <alignment horizontal="center" vertical="center"/>
    </xf>
    <xf numFmtId="0" fontId="2" fillId="15" borderId="1" xfId="0" applyFont="1" applyFill="1" applyBorder="1" applyAlignment="1">
      <alignment horizontal="center" vertical="center"/>
    </xf>
    <xf numFmtId="9" fontId="2" fillId="15" borderId="1" xfId="0" applyNumberFormat="1" applyFont="1" applyFill="1" applyBorder="1" applyAlignment="1">
      <alignment horizontal="center" vertical="center"/>
    </xf>
    <xf numFmtId="9" fontId="2" fillId="6" borderId="1" xfId="0" applyNumberFormat="1" applyFont="1" applyFill="1" applyBorder="1" applyAlignment="1">
      <alignment horizontal="center" vertical="center"/>
    </xf>
    <xf numFmtId="0" fontId="2" fillId="6" borderId="1" xfId="0" applyFont="1" applyFill="1" applyBorder="1"/>
    <xf numFmtId="0" fontId="2" fillId="6" borderId="0" xfId="0" applyFont="1" applyFill="1" applyAlignment="1">
      <alignment horizontal="center" vertical="center"/>
    </xf>
    <xf numFmtId="0" fontId="2" fillId="6" borderId="27" xfId="0" applyFont="1" applyFill="1" applyBorder="1" applyAlignment="1">
      <alignment horizontal="center" vertical="center"/>
    </xf>
    <xf numFmtId="9" fontId="2" fillId="6" borderId="27" xfId="0" applyNumberFormat="1" applyFont="1" applyFill="1" applyBorder="1" applyAlignment="1">
      <alignment horizontal="center" vertical="center"/>
    </xf>
    <xf numFmtId="0" fontId="2" fillId="6" borderId="27" xfId="0" applyFont="1" applyFill="1" applyBorder="1" applyAlignment="1">
      <alignment horizontal="justify" vertical="center"/>
    </xf>
    <xf numFmtId="2" fontId="9" fillId="0" borderId="0" xfId="0" applyNumberFormat="1" applyFont="1" applyAlignment="1">
      <alignment horizontal="center" vertical="center"/>
    </xf>
    <xf numFmtId="9" fontId="2" fillId="6" borderId="12" xfId="3" applyFont="1" applyFill="1" applyBorder="1" applyAlignment="1">
      <alignment horizontal="center" vertical="center"/>
    </xf>
    <xf numFmtId="0" fontId="2" fillId="6" borderId="12" xfId="0" applyFont="1" applyFill="1" applyBorder="1" applyAlignment="1">
      <alignment horizontal="center" vertical="center"/>
    </xf>
    <xf numFmtId="9" fontId="2" fillId="6" borderId="12" xfId="0" applyNumberFormat="1" applyFont="1" applyFill="1" applyBorder="1" applyAlignment="1">
      <alignment horizontal="center" vertical="center"/>
    </xf>
    <xf numFmtId="10" fontId="2" fillId="6" borderId="12" xfId="0" applyNumberFormat="1" applyFont="1" applyFill="1" applyBorder="1" applyAlignment="1">
      <alignment horizontal="center" vertical="center"/>
    </xf>
    <xf numFmtId="0" fontId="2" fillId="6" borderId="12" xfId="0" applyFont="1" applyFill="1" applyBorder="1" applyAlignment="1">
      <alignment horizontal="justify" vertical="center"/>
    </xf>
    <xf numFmtId="0" fontId="2" fillId="6" borderId="0" xfId="0" applyFont="1" applyFill="1" applyAlignment="1">
      <alignment vertical="center"/>
    </xf>
    <xf numFmtId="9" fontId="2" fillId="6" borderId="1" xfId="3" applyFont="1" applyFill="1" applyBorder="1" applyAlignment="1">
      <alignment horizontal="center" vertical="center"/>
    </xf>
    <xf numFmtId="9" fontId="2" fillId="6" borderId="27" xfId="3" applyFont="1" applyFill="1" applyBorder="1" applyAlignment="1">
      <alignment horizontal="center" vertical="center"/>
    </xf>
    <xf numFmtId="0" fontId="2" fillId="6" borderId="0" xfId="0" applyFont="1" applyFill="1" applyAlignment="1">
      <alignment horizontal="left" vertical="top"/>
    </xf>
    <xf numFmtId="0" fontId="2" fillId="6" borderId="0" xfId="0" applyFont="1" applyFill="1" applyAlignment="1">
      <alignment horizontal="center" vertical="center" wrapText="1"/>
    </xf>
    <xf numFmtId="9" fontId="2" fillId="6" borderId="0" xfId="0" applyNumberFormat="1" applyFont="1" applyFill="1"/>
    <xf numFmtId="0" fontId="2" fillId="6" borderId="0" xfId="0" applyFont="1" applyFill="1" applyAlignment="1">
      <alignment horizontal="justify" vertical="center"/>
    </xf>
    <xf numFmtId="0" fontId="9" fillId="0" borderId="0" xfId="0" applyFont="1" applyAlignment="1">
      <alignment horizontal="left" vertical="top"/>
    </xf>
    <xf numFmtId="0" fontId="2" fillId="15" borderId="12" xfId="0" applyFont="1" applyFill="1" applyBorder="1" applyAlignment="1">
      <alignment horizontal="center" vertical="center"/>
    </xf>
    <xf numFmtId="9" fontId="2" fillId="15" borderId="12" xfId="0" applyNumberFormat="1" applyFont="1" applyFill="1" applyBorder="1" applyAlignment="1">
      <alignment horizontal="center" vertical="center"/>
    </xf>
    <xf numFmtId="0" fontId="2" fillId="15" borderId="27" xfId="0" applyFont="1" applyFill="1" applyBorder="1" applyAlignment="1">
      <alignment horizontal="center" vertical="center"/>
    </xf>
    <xf numFmtId="9" fontId="2" fillId="15" borderId="27" xfId="0" applyNumberFormat="1" applyFont="1" applyFill="1" applyBorder="1" applyAlignment="1">
      <alignment horizontal="center" vertical="center"/>
    </xf>
    <xf numFmtId="10" fontId="2" fillId="6" borderId="1" xfId="0" applyNumberFormat="1" applyFont="1" applyFill="1" applyBorder="1" applyAlignment="1">
      <alignment horizontal="center" vertical="center"/>
    </xf>
    <xf numFmtId="10" fontId="2" fillId="6" borderId="27" xfId="0" applyNumberFormat="1" applyFont="1" applyFill="1" applyBorder="1" applyAlignment="1">
      <alignment horizontal="center" vertical="center"/>
    </xf>
    <xf numFmtId="0" fontId="9" fillId="0" borderId="0" xfId="0" applyFont="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10" fillId="9" borderId="39" xfId="0" applyFont="1" applyFill="1" applyBorder="1" applyAlignment="1" applyProtection="1">
      <alignment horizontal="center" vertical="center" textRotation="90" wrapText="1"/>
      <protection locked="0"/>
    </xf>
    <xf numFmtId="0" fontId="10" fillId="10" borderId="39" xfId="0" applyFont="1" applyFill="1" applyBorder="1" applyAlignment="1" applyProtection="1">
      <alignment horizontal="center" vertical="center" textRotation="90" wrapText="1"/>
      <protection locked="0"/>
    </xf>
    <xf numFmtId="0" fontId="10" fillId="10" borderId="39" xfId="0" applyFont="1" applyFill="1" applyBorder="1" applyAlignment="1" applyProtection="1">
      <alignment horizontal="center" vertical="center" wrapText="1"/>
      <protection locked="0"/>
    </xf>
    <xf numFmtId="0" fontId="10" fillId="10" borderId="40" xfId="0" applyFont="1" applyFill="1" applyBorder="1" applyAlignment="1" applyProtection="1">
      <alignment horizontal="center" vertical="center" wrapText="1"/>
      <protection locked="0"/>
    </xf>
    <xf numFmtId="0" fontId="9" fillId="0" borderId="0" xfId="0" applyFont="1" applyProtection="1">
      <protection locked="0"/>
    </xf>
    <xf numFmtId="0" fontId="9" fillId="0" borderId="5" xfId="0" applyFont="1" applyBorder="1" applyAlignment="1" applyProtection="1">
      <alignment horizontal="center" vertical="center"/>
    </xf>
    <xf numFmtId="0" fontId="9" fillId="0" borderId="0" xfId="0" applyFont="1" applyAlignment="1" applyProtection="1">
      <alignment horizontal="center" vertical="center"/>
    </xf>
    <xf numFmtId="9" fontId="9" fillId="0" borderId="0" xfId="0" applyNumberFormat="1" applyFont="1" applyAlignment="1" applyProtection="1">
      <alignment horizontal="center" vertical="center"/>
    </xf>
    <xf numFmtId="0" fontId="9" fillId="0" borderId="35" xfId="0" applyFont="1" applyBorder="1" applyAlignment="1" applyProtection="1">
      <alignment horizontal="center" vertical="center"/>
    </xf>
    <xf numFmtId="0" fontId="9" fillId="0" borderId="21" xfId="0" applyFont="1" applyBorder="1" applyAlignment="1" applyProtection="1">
      <alignment horizontal="center" vertical="center"/>
    </xf>
    <xf numFmtId="9" fontId="9" fillId="0" borderId="21" xfId="0" applyNumberFormat="1" applyFont="1" applyBorder="1" applyAlignment="1" applyProtection="1">
      <alignment horizontal="center" vertical="center"/>
    </xf>
    <xf numFmtId="0" fontId="10" fillId="12" borderId="2" xfId="0" applyFont="1" applyFill="1" applyBorder="1" applyAlignment="1" applyProtection="1">
      <alignment horizontal="center" vertical="center" wrapText="1"/>
    </xf>
    <xf numFmtId="0" fontId="7" fillId="3" borderId="38" xfId="0" applyFont="1" applyFill="1" applyBorder="1" applyAlignment="1" applyProtection="1">
      <alignment horizontal="center" vertical="center" wrapText="1"/>
    </xf>
    <xf numFmtId="9" fontId="12" fillId="7" borderId="39" xfId="0" applyNumberFormat="1" applyFont="1" applyFill="1" applyBorder="1" applyAlignment="1" applyProtection="1">
      <alignment horizontal="center" vertical="center" wrapText="1"/>
    </xf>
    <xf numFmtId="0" fontId="10" fillId="8" borderId="39" xfId="0" applyFont="1" applyFill="1" applyBorder="1" applyAlignment="1" applyProtection="1">
      <alignment horizontal="center" vertical="center" textRotation="90" wrapText="1"/>
    </xf>
    <xf numFmtId="0" fontId="10" fillId="9" borderId="39" xfId="0" applyFont="1" applyFill="1" applyBorder="1" applyAlignment="1" applyProtection="1">
      <alignment horizontal="center" vertical="center" textRotation="90" wrapText="1"/>
    </xf>
    <xf numFmtId="9" fontId="10" fillId="10" borderId="39" xfId="0" applyNumberFormat="1" applyFont="1" applyFill="1" applyBorder="1" applyAlignment="1" applyProtection="1">
      <alignment horizontal="center" vertical="center" textRotation="90" wrapText="1"/>
    </xf>
    <xf numFmtId="0" fontId="10" fillId="10" borderId="39" xfId="0" applyFont="1" applyFill="1" applyBorder="1" applyAlignment="1" applyProtection="1">
      <alignment horizontal="center" vertical="center" textRotation="90" wrapText="1"/>
    </xf>
    <xf numFmtId="0" fontId="9" fillId="0" borderId="0" xfId="0" applyFont="1" applyAlignment="1" applyProtection="1">
      <alignment horizontal="justify" vertical="center"/>
    </xf>
    <xf numFmtId="0" fontId="9" fillId="0" borderId="0" xfId="0" applyFont="1" applyAlignment="1" applyProtection="1">
      <alignment horizontal="justify" vertical="center" wrapText="1"/>
    </xf>
    <xf numFmtId="0" fontId="9" fillId="0" borderId="0" xfId="0" applyFont="1" applyProtection="1"/>
    <xf numFmtId="9" fontId="9" fillId="0" borderId="0" xfId="0" applyNumberFormat="1" applyFont="1" applyProtection="1"/>
    <xf numFmtId="9" fontId="10" fillId="10" borderId="2" xfId="0" applyNumberFormat="1" applyFont="1" applyFill="1" applyBorder="1" applyAlignment="1" applyProtection="1">
      <alignment horizontal="center" vertical="center" wrapText="1"/>
    </xf>
    <xf numFmtId="9" fontId="11" fillId="7" borderId="1" xfId="0" applyNumberFormat="1" applyFont="1" applyFill="1" applyBorder="1" applyAlignment="1" applyProtection="1">
      <alignment horizontal="center" vertical="center" wrapText="1"/>
    </xf>
    <xf numFmtId="10" fontId="12" fillId="7" borderId="39" xfId="0" applyNumberFormat="1" applyFont="1" applyFill="1" applyBorder="1" applyAlignment="1" applyProtection="1">
      <alignment horizontal="center" vertical="center" wrapText="1"/>
    </xf>
    <xf numFmtId="0" fontId="10" fillId="10" borderId="39" xfId="0" applyFont="1" applyFill="1" applyBorder="1" applyAlignment="1" applyProtection="1">
      <alignment horizontal="center" vertical="center" wrapText="1"/>
    </xf>
    <xf numFmtId="0" fontId="2" fillId="6" borderId="1" xfId="0" applyFont="1" applyFill="1" applyBorder="1" applyAlignment="1" applyProtection="1">
      <alignment horizontal="center" vertical="center"/>
      <protection locked="0"/>
    </xf>
    <xf numFmtId="0" fontId="2" fillId="6" borderId="27" xfId="0"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protection locked="0"/>
    </xf>
    <xf numFmtId="0" fontId="2" fillId="6" borderId="12" xfId="0" applyFont="1" applyFill="1" applyBorder="1" applyAlignment="1" applyProtection="1">
      <alignment horizontal="justify" vertical="center"/>
      <protection locked="0"/>
    </xf>
    <xf numFmtId="0" fontId="2" fillId="6" borderId="13" xfId="0" applyFont="1" applyFill="1" applyBorder="1" applyAlignment="1" applyProtection="1">
      <alignment horizontal="justify" vertical="center"/>
      <protection locked="0"/>
    </xf>
    <xf numFmtId="0" fontId="2" fillId="6" borderId="1" xfId="0" applyFont="1" applyFill="1" applyBorder="1" applyAlignment="1" applyProtection="1">
      <alignment horizontal="justify" vertical="center"/>
      <protection locked="0"/>
    </xf>
    <xf numFmtId="0" fontId="2" fillId="6" borderId="15" xfId="0" applyFont="1" applyFill="1" applyBorder="1" applyAlignment="1" applyProtection="1">
      <alignment horizontal="justify" vertical="center"/>
      <protection locked="0"/>
    </xf>
    <xf numFmtId="0" fontId="2" fillId="6" borderId="27" xfId="0" applyFont="1" applyFill="1" applyBorder="1" applyAlignment="1" applyProtection="1">
      <alignment horizontal="justify" vertical="center"/>
      <protection locked="0"/>
    </xf>
    <xf numFmtId="0" fontId="2" fillId="6" borderId="28" xfId="0" applyFont="1" applyFill="1" applyBorder="1" applyAlignment="1" applyProtection="1">
      <alignment horizontal="justify" vertical="center"/>
      <protection locked="0"/>
    </xf>
    <xf numFmtId="0" fontId="2" fillId="6" borderId="1" xfId="0" applyFont="1" applyFill="1" applyBorder="1" applyAlignment="1" applyProtection="1">
      <alignment horizontal="justify" vertical="center" wrapText="1"/>
      <protection locked="0"/>
    </xf>
    <xf numFmtId="0" fontId="2" fillId="6" borderId="1" xfId="0" applyFont="1" applyFill="1" applyBorder="1" applyProtection="1">
      <protection locked="0"/>
    </xf>
    <xf numFmtId="0" fontId="2" fillId="6" borderId="15" xfId="0" applyFont="1" applyFill="1" applyBorder="1" applyProtection="1">
      <protection locked="0"/>
    </xf>
    <xf numFmtId="0" fontId="2" fillId="6" borderId="27" xfId="0" applyFont="1" applyFill="1" applyBorder="1" applyAlignment="1" applyProtection="1">
      <alignment horizontal="justify" vertical="center" wrapText="1"/>
      <protection locked="0"/>
    </xf>
    <xf numFmtId="0" fontId="2" fillId="6" borderId="27" xfId="0" applyFont="1" applyFill="1" applyBorder="1" applyProtection="1">
      <protection locked="0"/>
    </xf>
    <xf numFmtId="0" fontId="2" fillId="6" borderId="28" xfId="0" applyFont="1" applyFill="1" applyBorder="1" applyProtection="1">
      <protection locked="0"/>
    </xf>
    <xf numFmtId="0" fontId="10" fillId="0" borderId="14" xfId="0" applyFont="1" applyBorder="1" applyAlignment="1">
      <alignment horizontal="center" vertical="center" wrapText="1"/>
    </xf>
    <xf numFmtId="0" fontId="10" fillId="0" borderId="0" xfId="0" applyFont="1" applyAlignment="1">
      <alignment horizontal="center" vertical="center" wrapText="1"/>
    </xf>
    <xf numFmtId="0" fontId="10" fillId="0" borderId="19" xfId="0" applyFont="1" applyBorder="1" applyAlignment="1">
      <alignment horizontal="center" vertical="center" wrapText="1"/>
    </xf>
    <xf numFmtId="0" fontId="9" fillId="0" borderId="14" xfId="0" applyFont="1" applyBorder="1" applyAlignment="1">
      <alignment horizontal="justify" vertical="center" wrapText="1"/>
    </xf>
    <xf numFmtId="0" fontId="10" fillId="0" borderId="0" xfId="0" applyFont="1"/>
    <xf numFmtId="0" fontId="8" fillId="2" borderId="0" xfId="0" applyFont="1" applyFill="1" applyAlignment="1">
      <alignment horizontal="center" vertical="center"/>
    </xf>
    <xf numFmtId="0" fontId="10" fillId="2" borderId="0" xfId="0" applyFont="1" applyFill="1" applyAlignment="1">
      <alignment horizontal="center" vertical="center"/>
    </xf>
    <xf numFmtId="0" fontId="9" fillId="0" borderId="10"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3" xfId="0" applyFont="1" applyBorder="1" applyAlignment="1">
      <alignment horizontal="justify" vertical="center" wrapText="1"/>
    </xf>
    <xf numFmtId="0" fontId="9" fillId="0" borderId="24" xfId="0" applyFont="1" applyBorder="1" applyAlignment="1">
      <alignment horizontal="center" vertical="center" wrapText="1"/>
    </xf>
    <xf numFmtId="0" fontId="9" fillId="0" borderId="14" xfId="0" applyFont="1" applyBorder="1"/>
    <xf numFmtId="0" fontId="9" fillId="0" borderId="19" xfId="0" applyFont="1" applyBorder="1"/>
    <xf numFmtId="0" fontId="9" fillId="0" borderId="0" xfId="0" applyFont="1" applyAlignment="1"/>
    <xf numFmtId="0" fontId="9" fillId="0" borderId="21" xfId="0" applyFont="1" applyBorder="1" applyAlignment="1">
      <alignment horizontal="center" vertical="center"/>
    </xf>
    <xf numFmtId="0" fontId="10" fillId="2" borderId="0" xfId="0" applyFont="1" applyFill="1" applyAlignment="1">
      <alignment horizontal="center" vertical="center" wrapText="1"/>
    </xf>
    <xf numFmtId="0" fontId="14" fillId="0" borderId="0" xfId="2" applyFont="1" applyAlignment="1">
      <alignment horizontal="justify" vertical="center" wrapText="1"/>
    </xf>
    <xf numFmtId="0" fontId="14" fillId="0" borderId="0" xfId="2" applyFont="1" applyAlignment="1">
      <alignment horizontal="left" vertical="center" wrapText="1"/>
    </xf>
    <xf numFmtId="0" fontId="8" fillId="4" borderId="1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9" fillId="0" borderId="0" xfId="0" applyFont="1" applyBorder="1" applyAlignment="1"/>
    <xf numFmtId="0" fontId="9" fillId="0" borderId="0" xfId="0" applyFont="1" applyBorder="1" applyAlignment="1">
      <alignment horizontal="justify" vertical="center"/>
    </xf>
    <xf numFmtId="0" fontId="2" fillId="0" borderId="0" xfId="0" applyFont="1" applyAlignment="1" applyProtection="1">
      <alignment horizontal="center" vertical="center"/>
    </xf>
    <xf numFmtId="9" fontId="2" fillId="6" borderId="12" xfId="3" applyFont="1" applyFill="1" applyBorder="1" applyAlignment="1" applyProtection="1">
      <alignment horizontal="center" vertical="center"/>
    </xf>
    <xf numFmtId="0" fontId="2" fillId="6" borderId="12" xfId="0" applyFont="1" applyFill="1" applyBorder="1" applyAlignment="1" applyProtection="1">
      <alignment horizontal="center" vertical="center"/>
    </xf>
    <xf numFmtId="9" fontId="2" fillId="6" borderId="12" xfId="0" applyNumberFormat="1" applyFont="1" applyFill="1" applyBorder="1" applyAlignment="1" applyProtection="1">
      <alignment horizontal="center" vertical="center"/>
    </xf>
    <xf numFmtId="0" fontId="2" fillId="15" borderId="12" xfId="0" applyFont="1" applyFill="1" applyBorder="1" applyAlignment="1" applyProtection="1">
      <alignment horizontal="center" vertical="center"/>
    </xf>
    <xf numFmtId="9" fontId="2" fillId="15" borderId="12" xfId="0" applyNumberFormat="1" applyFont="1" applyFill="1" applyBorder="1" applyAlignment="1" applyProtection="1">
      <alignment horizontal="center" vertical="center"/>
    </xf>
    <xf numFmtId="10" fontId="2" fillId="6" borderId="12" xfId="3" applyNumberFormat="1" applyFont="1" applyFill="1" applyBorder="1" applyAlignment="1" applyProtection="1">
      <alignment horizontal="center" vertical="center"/>
    </xf>
    <xf numFmtId="0" fontId="2" fillId="6" borderId="12" xfId="0" applyFont="1" applyFill="1" applyBorder="1" applyAlignment="1" applyProtection="1">
      <alignment horizontal="justify" vertical="center"/>
    </xf>
    <xf numFmtId="0" fontId="2" fillId="6" borderId="0" xfId="0" applyFont="1" applyFill="1" applyProtection="1">
      <protection locked="0"/>
    </xf>
    <xf numFmtId="9" fontId="2" fillId="6" borderId="1" xfId="3" applyFont="1" applyFill="1" applyBorder="1" applyAlignment="1" applyProtection="1">
      <alignment horizontal="center" vertical="center"/>
    </xf>
    <xf numFmtId="0" fontId="2" fillId="6" borderId="1" xfId="0" applyFont="1" applyFill="1" applyBorder="1" applyAlignment="1" applyProtection="1">
      <alignment horizontal="center" vertical="center"/>
    </xf>
    <xf numFmtId="9" fontId="2" fillId="6" borderId="1" xfId="0" applyNumberFormat="1" applyFont="1" applyFill="1" applyBorder="1" applyAlignment="1" applyProtection="1">
      <alignment horizontal="center" vertical="center"/>
    </xf>
    <xf numFmtId="10" fontId="2" fillId="6" borderId="1" xfId="3" applyNumberFormat="1" applyFont="1" applyFill="1" applyBorder="1" applyAlignment="1" applyProtection="1">
      <alignment horizontal="center" vertical="center"/>
    </xf>
    <xf numFmtId="0" fontId="2" fillId="6" borderId="1" xfId="0" applyFont="1" applyFill="1" applyBorder="1" applyProtection="1"/>
    <xf numFmtId="0" fontId="2" fillId="6" borderId="1" xfId="0" applyFont="1" applyFill="1" applyBorder="1" applyAlignment="1" applyProtection="1">
      <alignment horizontal="justify" vertical="center"/>
    </xf>
    <xf numFmtId="9" fontId="2" fillId="15" borderId="1" xfId="3" applyFont="1" applyFill="1" applyBorder="1" applyAlignment="1" applyProtection="1">
      <alignment horizontal="center" vertical="center"/>
    </xf>
    <xf numFmtId="0" fontId="2" fillId="15" borderId="1" xfId="0" applyFont="1" applyFill="1" applyBorder="1" applyAlignment="1" applyProtection="1">
      <alignment horizontal="center" vertical="center"/>
    </xf>
    <xf numFmtId="9" fontId="2" fillId="15" borderId="1" xfId="0" applyNumberFormat="1" applyFont="1" applyFill="1" applyBorder="1" applyAlignment="1" applyProtection="1">
      <alignment horizontal="center" vertical="center"/>
    </xf>
    <xf numFmtId="9" fontId="2" fillId="6" borderId="27" xfId="3" applyFont="1" applyFill="1" applyBorder="1" applyAlignment="1" applyProtection="1">
      <alignment horizontal="center" vertical="center"/>
    </xf>
    <xf numFmtId="0" fontId="2" fillId="6" borderId="27" xfId="0" applyFont="1" applyFill="1" applyBorder="1" applyAlignment="1" applyProtection="1">
      <alignment horizontal="center" vertical="center"/>
    </xf>
    <xf numFmtId="9" fontId="2" fillId="6" borderId="27" xfId="0" applyNumberFormat="1" applyFont="1" applyFill="1" applyBorder="1" applyAlignment="1" applyProtection="1">
      <alignment horizontal="center" vertical="center"/>
    </xf>
    <xf numFmtId="10" fontId="2" fillId="6" borderId="27" xfId="3" applyNumberFormat="1" applyFont="1" applyFill="1" applyBorder="1" applyAlignment="1" applyProtection="1">
      <alignment horizontal="center" vertical="center"/>
    </xf>
    <xf numFmtId="0" fontId="2" fillId="6" borderId="27" xfId="0" applyFont="1" applyFill="1" applyBorder="1" applyAlignment="1" applyProtection="1">
      <alignment horizontal="justify" vertical="center"/>
    </xf>
    <xf numFmtId="0" fontId="2" fillId="0" borderId="0" xfId="0" applyFont="1" applyAlignment="1" applyProtection="1">
      <alignment horizontal="justify" vertical="center"/>
    </xf>
    <xf numFmtId="0" fontId="2" fillId="0" borderId="0" xfId="0" applyFont="1" applyAlignment="1" applyProtection="1">
      <alignment horizontal="justify" vertical="center" wrapText="1"/>
    </xf>
    <xf numFmtId="0" fontId="2" fillId="0" borderId="0" xfId="0" applyFont="1" applyProtection="1"/>
    <xf numFmtId="9" fontId="2" fillId="0" borderId="0" xfId="0" applyNumberFormat="1" applyFont="1" applyProtection="1"/>
    <xf numFmtId="0" fontId="2" fillId="0" borderId="0" xfId="0" applyFont="1" applyProtection="1">
      <protection locked="0"/>
    </xf>
    <xf numFmtId="9" fontId="2" fillId="0" borderId="0" xfId="3" applyFont="1" applyProtection="1"/>
    <xf numFmtId="10" fontId="2" fillId="6" borderId="12" xfId="3" applyNumberFormat="1" applyFont="1" applyFill="1" applyBorder="1" applyAlignment="1">
      <alignment horizontal="center" vertical="center"/>
    </xf>
    <xf numFmtId="0" fontId="2" fillId="6" borderId="12" xfId="0" applyFont="1" applyFill="1" applyBorder="1" applyAlignment="1" applyProtection="1">
      <alignment horizontal="justify" vertical="center" wrapText="1"/>
      <protection locked="0"/>
    </xf>
    <xf numFmtId="0" fontId="2" fillId="6" borderId="12" xfId="0" applyFont="1" applyFill="1" applyBorder="1" applyProtection="1">
      <protection locked="0"/>
    </xf>
    <xf numFmtId="0" fontId="2" fillId="6" borderId="13" xfId="0" applyFont="1" applyFill="1" applyBorder="1" applyProtection="1">
      <protection locked="0"/>
    </xf>
    <xf numFmtId="10" fontId="2" fillId="6" borderId="1" xfId="3" applyNumberFormat="1" applyFont="1" applyFill="1" applyBorder="1" applyAlignment="1">
      <alignment horizontal="center" vertical="center"/>
    </xf>
    <xf numFmtId="10" fontId="2" fillId="6" borderId="27" xfId="3" applyNumberFormat="1" applyFont="1" applyFill="1" applyBorder="1" applyAlignment="1">
      <alignment horizontal="center" vertical="center"/>
    </xf>
    <xf numFmtId="0" fontId="9" fillId="0" borderId="0" xfId="0" applyFont="1" applyAlignment="1">
      <alignment vertical="center"/>
    </xf>
    <xf numFmtId="0" fontId="17" fillId="0" borderId="0" xfId="0" applyFont="1" applyAlignment="1">
      <alignment horizontal="center" vertical="center"/>
    </xf>
    <xf numFmtId="9" fontId="2" fillId="0" borderId="12" xfId="3" applyFont="1" applyBorder="1" applyAlignment="1">
      <alignment horizontal="center" vertical="center"/>
    </xf>
    <xf numFmtId="9" fontId="2" fillId="0" borderId="1" xfId="3" applyFont="1" applyBorder="1" applyAlignment="1">
      <alignment horizontal="center" vertical="center"/>
    </xf>
    <xf numFmtId="9" fontId="2" fillId="0" borderId="27" xfId="3" applyFont="1" applyBorder="1" applyAlignment="1">
      <alignment horizontal="center" vertical="center"/>
    </xf>
    <xf numFmtId="9" fontId="2" fillId="15" borderId="1" xfId="3" applyFont="1" applyFill="1" applyBorder="1" applyAlignment="1">
      <alignment horizontal="center" vertical="center"/>
    </xf>
    <xf numFmtId="1" fontId="2" fillId="6" borderId="1" xfId="0" applyNumberFormat="1" applyFont="1" applyFill="1" applyBorder="1" applyAlignment="1">
      <alignment horizontal="center" vertical="center"/>
    </xf>
    <xf numFmtId="0" fontId="18" fillId="6" borderId="1" xfId="0" applyFont="1" applyFill="1" applyBorder="1" applyAlignment="1">
      <alignment horizontal="justify" vertical="center" wrapText="1"/>
    </xf>
    <xf numFmtId="0" fontId="2" fillId="6" borderId="1" xfId="0" applyFont="1" applyFill="1" applyBorder="1" applyAlignment="1">
      <alignment vertical="center"/>
    </xf>
    <xf numFmtId="0" fontId="8" fillId="6" borderId="1" xfId="0" applyFont="1" applyFill="1" applyBorder="1" applyAlignment="1">
      <alignment horizontal="center" vertical="center"/>
    </xf>
    <xf numFmtId="9" fontId="2" fillId="6" borderId="12" xfId="3" applyNumberFormat="1" applyFont="1" applyFill="1" applyBorder="1" applyAlignment="1">
      <alignment horizontal="center" vertical="center"/>
    </xf>
    <xf numFmtId="0" fontId="2" fillId="0" borderId="1" xfId="0" applyFont="1" applyBorder="1" applyAlignment="1">
      <alignment horizontal="justify" vertical="center" wrapText="1"/>
    </xf>
    <xf numFmtId="0" fontId="2" fillId="14" borderId="1" xfId="0" applyFont="1" applyFill="1" applyBorder="1" applyAlignment="1">
      <alignment horizontal="center" vertical="center"/>
    </xf>
    <xf numFmtId="9" fontId="2" fillId="14" borderId="1" xfId="0" applyNumberFormat="1" applyFont="1" applyFill="1" applyBorder="1" applyAlignment="1">
      <alignment horizontal="center" vertical="center"/>
    </xf>
    <xf numFmtId="0" fontId="2" fillId="14" borderId="1" xfId="0" applyFont="1" applyFill="1" applyBorder="1" applyAlignment="1" applyProtection="1">
      <alignment horizontal="center" vertical="center"/>
      <protection locked="0"/>
    </xf>
    <xf numFmtId="0" fontId="2" fillId="14" borderId="1" xfId="0" applyFont="1" applyFill="1" applyBorder="1" applyAlignment="1">
      <alignment horizontal="justify" vertical="center"/>
    </xf>
    <xf numFmtId="0" fontId="2" fillId="14" borderId="1" xfId="0" applyFont="1" applyFill="1" applyBorder="1" applyAlignment="1" applyProtection="1">
      <alignment horizontal="justify" vertical="center"/>
      <protection locked="0"/>
    </xf>
    <xf numFmtId="0" fontId="2" fillId="14" borderId="15" xfId="0" applyFont="1" applyFill="1" applyBorder="1" applyAlignment="1" applyProtection="1">
      <alignment horizontal="justify" vertical="center"/>
      <protection locked="0"/>
    </xf>
    <xf numFmtId="0" fontId="2" fillId="14" borderId="0" xfId="0" applyFont="1" applyFill="1" applyAlignment="1">
      <alignment vertical="center"/>
    </xf>
    <xf numFmtId="9" fontId="2" fillId="15" borderId="27" xfId="3"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9" fontId="2" fillId="0" borderId="0" xfId="3" applyFont="1" applyAlignment="1">
      <alignment horizontal="center" vertical="center"/>
    </xf>
    <xf numFmtId="0" fontId="2" fillId="0" borderId="0" xfId="0" applyFont="1"/>
    <xf numFmtId="9" fontId="2" fillId="0" borderId="0" xfId="0" applyNumberFormat="1" applyFont="1"/>
    <xf numFmtId="0" fontId="2" fillId="0" borderId="0" xfId="0" applyFont="1" applyAlignment="1">
      <alignment horizontal="justify" vertical="center"/>
    </xf>
    <xf numFmtId="0" fontId="9" fillId="0" borderId="0" xfId="0" applyFont="1" applyAlignment="1">
      <alignment horizontal="center" vertical="center" wrapText="1"/>
    </xf>
    <xf numFmtId="0" fontId="2" fillId="6" borderId="1" xfId="0" applyFont="1" applyFill="1" applyBorder="1" applyAlignment="1" applyProtection="1">
      <alignment horizontal="center" vertical="center" wrapText="1"/>
    </xf>
    <xf numFmtId="0" fontId="2" fillId="6" borderId="12" xfId="0" applyFont="1" applyFill="1" applyBorder="1" applyAlignment="1" applyProtection="1">
      <alignment horizontal="center" vertical="center" wrapText="1"/>
    </xf>
    <xf numFmtId="0" fontId="7" fillId="3" borderId="39" xfId="0" applyFont="1" applyFill="1" applyBorder="1" applyAlignment="1" applyProtection="1">
      <alignment horizontal="center" vertical="center" wrapText="1"/>
    </xf>
    <xf numFmtId="0" fontId="2" fillId="6" borderId="1" xfId="0" applyFont="1" applyFill="1" applyBorder="1" applyAlignment="1" applyProtection="1">
      <alignment horizontal="justify" vertical="center" wrapText="1"/>
    </xf>
    <xf numFmtId="0" fontId="2" fillId="6" borderId="27" xfId="0" applyFont="1" applyFill="1" applyBorder="1" applyAlignment="1" applyProtection="1">
      <alignment horizontal="justify" vertical="center" wrapText="1"/>
    </xf>
    <xf numFmtId="0" fontId="2" fillId="6" borderId="27" xfId="0" applyFont="1" applyFill="1" applyBorder="1" applyAlignment="1" applyProtection="1">
      <alignment horizontal="center" vertical="center" wrapText="1"/>
    </xf>
    <xf numFmtId="0" fontId="2" fillId="6" borderId="12" xfId="0" applyFont="1" applyFill="1" applyBorder="1" applyAlignment="1" applyProtection="1">
      <alignment horizontal="justify" vertical="center" wrapText="1"/>
    </xf>
    <xf numFmtId="0" fontId="7" fillId="3" borderId="39" xfId="0"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6" borderId="1" xfId="0" applyFont="1" applyFill="1" applyBorder="1" applyAlignment="1">
      <alignment horizontal="center" vertical="center" wrapText="1"/>
    </xf>
    <xf numFmtId="0" fontId="2" fillId="6" borderId="27" xfId="0" applyFont="1" applyFill="1" applyBorder="1" applyAlignment="1">
      <alignment horizontal="justify" vertical="center" wrapText="1"/>
    </xf>
    <xf numFmtId="0" fontId="2" fillId="6" borderId="27" xfId="0" applyFont="1" applyFill="1" applyBorder="1" applyAlignment="1">
      <alignment horizontal="center" vertical="center" wrapText="1"/>
    </xf>
    <xf numFmtId="0" fontId="2" fillId="6" borderId="12" xfId="0" applyFont="1" applyFill="1" applyBorder="1" applyAlignment="1">
      <alignment horizontal="justify" vertical="center" wrapText="1"/>
    </xf>
    <xf numFmtId="0" fontId="2" fillId="6" borderId="12" xfId="0" applyFont="1" applyFill="1" applyBorder="1" applyAlignment="1">
      <alignment horizontal="center" vertical="center" wrapText="1"/>
    </xf>
    <xf numFmtId="0" fontId="13" fillId="6" borderId="34" xfId="0" applyFont="1" applyFill="1" applyBorder="1" applyAlignment="1">
      <alignment horizontal="center" vertical="center" wrapText="1"/>
    </xf>
    <xf numFmtId="0" fontId="2" fillId="14" borderId="1" xfId="0" applyFont="1" applyFill="1" applyBorder="1" applyAlignment="1">
      <alignment horizontal="justify" vertical="center" wrapText="1"/>
    </xf>
    <xf numFmtId="0" fontId="2" fillId="14" borderId="1" xfId="0" applyFont="1" applyFill="1" applyBorder="1" applyAlignment="1">
      <alignment horizontal="center" vertical="center" wrapText="1"/>
    </xf>
    <xf numFmtId="9" fontId="19" fillId="6" borderId="2" xfId="3" applyFont="1" applyFill="1" applyBorder="1" applyAlignment="1" applyProtection="1">
      <alignment horizontal="center" vertical="center"/>
    </xf>
    <xf numFmtId="0" fontId="8" fillId="6" borderId="1" xfId="0" applyFont="1" applyFill="1" applyBorder="1" applyAlignment="1" applyProtection="1">
      <alignment horizontal="center" vertical="center"/>
      <protection locked="0"/>
    </xf>
    <xf numFmtId="9" fontId="2" fillId="6" borderId="0" xfId="3" applyFont="1" applyFill="1" applyAlignment="1">
      <alignment horizontal="center" vertical="center"/>
    </xf>
    <xf numFmtId="9" fontId="2" fillId="6" borderId="0" xfId="0" applyNumberFormat="1" applyFont="1" applyFill="1" applyAlignment="1">
      <alignment horizontal="center" vertical="center"/>
    </xf>
    <xf numFmtId="0" fontId="2" fillId="6" borderId="1" xfId="0" applyFont="1" applyFill="1" applyBorder="1" applyAlignment="1">
      <alignment horizontal="justify" vertical="center" wrapText="1"/>
    </xf>
    <xf numFmtId="0" fontId="2" fillId="6" borderId="1" xfId="0" applyFont="1" applyFill="1" applyBorder="1" applyAlignment="1">
      <alignment horizontal="center" vertical="center" wrapText="1"/>
    </xf>
    <xf numFmtId="9" fontId="9" fillId="6" borderId="1" xfId="0" applyNumberFormat="1" applyFont="1" applyFill="1" applyBorder="1" applyAlignment="1">
      <alignment horizontal="center" vertical="center"/>
    </xf>
    <xf numFmtId="10" fontId="9" fillId="6" borderId="1" xfId="3" applyNumberFormat="1" applyFont="1" applyFill="1" applyBorder="1" applyAlignment="1">
      <alignment horizontal="center" vertical="center"/>
    </xf>
    <xf numFmtId="0" fontId="10" fillId="2" borderId="0" xfId="0" applyFont="1" applyFill="1" applyAlignment="1">
      <alignment horizontal="center"/>
    </xf>
    <xf numFmtId="0" fontId="10" fillId="2" borderId="0" xfId="0" applyFont="1" applyFill="1" applyAlignment="1">
      <alignment horizontal="justify"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wrapText="1" indent="1"/>
    </xf>
    <xf numFmtId="0" fontId="9" fillId="0" borderId="15" xfId="0" applyFont="1" applyBorder="1" applyAlignment="1">
      <alignment horizontal="left" vertical="center" wrapText="1" indent="1"/>
    </xf>
    <xf numFmtId="0" fontId="9" fillId="0" borderId="34"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9" fillId="0" borderId="12" xfId="0" applyFont="1" applyBorder="1" applyAlignment="1">
      <alignment horizontal="left" vertical="center" indent="2"/>
    </xf>
    <xf numFmtId="0" fontId="9" fillId="0" borderId="12" xfId="0" applyFont="1" applyBorder="1" applyAlignment="1">
      <alignment horizontal="left" vertical="center" wrapText="1" indent="2"/>
    </xf>
    <xf numFmtId="0" fontId="9" fillId="0" borderId="13" xfId="0" applyFont="1" applyBorder="1" applyAlignment="1">
      <alignment horizontal="left" vertical="center" wrapText="1" indent="2"/>
    </xf>
    <xf numFmtId="0" fontId="9" fillId="0" borderId="27" xfId="0" applyFont="1" applyBorder="1" applyAlignment="1">
      <alignment horizontal="left" vertical="center" wrapText="1" indent="2"/>
    </xf>
    <xf numFmtId="0" fontId="9" fillId="0" borderId="28" xfId="0" applyFont="1" applyBorder="1" applyAlignment="1">
      <alignment horizontal="left" vertical="center" wrapText="1" indent="2"/>
    </xf>
    <xf numFmtId="0" fontId="7" fillId="0" borderId="25" xfId="0" applyFont="1" applyBorder="1" applyAlignment="1">
      <alignment horizontal="center" vertical="center"/>
    </xf>
    <xf numFmtId="0" fontId="7" fillId="0" borderId="12"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7" xfId="0" applyFont="1" applyBorder="1" applyAlignment="1">
      <alignment horizontal="center" vertical="center" wrapText="1"/>
    </xf>
    <xf numFmtId="14" fontId="9" fillId="0" borderId="27" xfId="0" applyNumberFormat="1" applyFont="1" applyBorder="1" applyAlignment="1">
      <alignment horizontal="center" vertical="center" wrapText="1"/>
    </xf>
    <xf numFmtId="0" fontId="9" fillId="0" borderId="27" xfId="0" applyFont="1" applyBorder="1" applyAlignment="1">
      <alignment horizontal="left" vertical="center" wrapText="1" indent="1"/>
    </xf>
    <xf numFmtId="0" fontId="9" fillId="0" borderId="28" xfId="0" applyFont="1" applyBorder="1" applyAlignment="1">
      <alignment horizontal="left" vertical="center" wrapText="1" indent="1"/>
    </xf>
    <xf numFmtId="0" fontId="14" fillId="0" borderId="0" xfId="2" applyFont="1" applyAlignment="1">
      <alignment horizontal="justify" vertical="center" wrapText="1"/>
    </xf>
    <xf numFmtId="0" fontId="14" fillId="0" borderId="0" xfId="2" applyFont="1" applyAlignment="1">
      <alignment horizontal="left" vertical="center" wrapText="1"/>
    </xf>
    <xf numFmtId="0" fontId="10" fillId="2" borderId="2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2" xfId="0" applyFont="1" applyFill="1" applyBorder="1" applyAlignment="1">
      <alignment horizontal="justify" vertical="center" wrapText="1"/>
    </xf>
    <xf numFmtId="0" fontId="10" fillId="2" borderId="13"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justify" vertical="center" wrapText="1"/>
    </xf>
    <xf numFmtId="0" fontId="10" fillId="2" borderId="1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0" xfId="0" applyFont="1" applyFill="1" applyAlignment="1">
      <alignment horizontal="center" vertical="center" wrapText="1"/>
    </xf>
    <xf numFmtId="0" fontId="3" fillId="0" borderId="0" xfId="2" applyAlignment="1">
      <alignment horizontal="center" vertical="center"/>
    </xf>
    <xf numFmtId="0" fontId="14" fillId="0" borderId="29" xfId="2" applyFont="1" applyFill="1" applyBorder="1" applyAlignment="1">
      <alignment horizontal="center" vertical="center" wrapText="1"/>
    </xf>
    <xf numFmtId="0" fontId="14" fillId="0" borderId="8" xfId="2" applyFont="1" applyFill="1" applyBorder="1" applyAlignment="1">
      <alignment horizontal="center" vertical="center" wrapText="1"/>
    </xf>
    <xf numFmtId="0" fontId="14" fillId="0" borderId="30" xfId="2"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6" xfId="0" applyFont="1" applyBorder="1" applyAlignment="1">
      <alignment horizontal="center" vertical="center" wrapText="1"/>
    </xf>
    <xf numFmtId="0" fontId="8" fillId="4" borderId="12" xfId="0" applyFont="1" applyFill="1" applyBorder="1" applyAlignment="1">
      <alignment horizontal="center" vertical="center"/>
    </xf>
    <xf numFmtId="0" fontId="8" fillId="4" borderId="1" xfId="0" applyFont="1" applyFill="1" applyBorder="1" applyAlignment="1">
      <alignment horizontal="center" vertical="center"/>
    </xf>
    <xf numFmtId="0" fontId="7"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14" fontId="9" fillId="0" borderId="1" xfId="0" applyNumberFormat="1" applyFont="1" applyBorder="1" applyAlignment="1">
      <alignment horizontal="center" vertical="center"/>
    </xf>
    <xf numFmtId="14" fontId="9" fillId="0" borderId="15" xfId="0" applyNumberFormat="1" applyFont="1" applyBorder="1" applyAlignment="1">
      <alignment horizontal="center" vertical="center"/>
    </xf>
    <xf numFmtId="0" fontId="7" fillId="0" borderId="1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8" xfId="0" applyFont="1" applyBorder="1" applyAlignment="1">
      <alignment horizontal="center" vertical="center" wrapText="1"/>
    </xf>
    <xf numFmtId="0" fontId="10" fillId="2" borderId="19" xfId="0" applyFont="1" applyFill="1" applyBorder="1" applyAlignment="1">
      <alignment horizontal="center" vertical="center" wrapText="1"/>
    </xf>
    <xf numFmtId="0" fontId="9" fillId="0" borderId="26" xfId="0" applyFont="1" applyBorder="1" applyAlignment="1">
      <alignment horizontal="justify" vertical="center" wrapText="1"/>
    </xf>
    <xf numFmtId="0" fontId="9" fillId="0" borderId="27" xfId="0" applyFont="1" applyBorder="1" applyAlignment="1">
      <alignment horizontal="justify" vertical="center" wrapText="1"/>
    </xf>
    <xf numFmtId="0" fontId="9" fillId="0" borderId="28" xfId="0" applyFont="1" applyBorder="1" applyAlignment="1">
      <alignment horizontal="justify" vertical="center" wrapText="1"/>
    </xf>
    <xf numFmtId="0" fontId="9" fillId="0" borderId="26" xfId="0" applyFont="1" applyBorder="1" applyAlignment="1">
      <alignment horizontal="left" vertical="center" wrapText="1" indent="8"/>
    </xf>
    <xf numFmtId="0" fontId="9" fillId="0" borderId="27" xfId="0" applyFont="1" applyBorder="1" applyAlignment="1">
      <alignment horizontal="left" vertical="center" wrapText="1" indent="8"/>
    </xf>
    <xf numFmtId="0" fontId="9" fillId="0" borderId="28" xfId="0" applyFont="1" applyBorder="1" applyAlignment="1">
      <alignment horizontal="left" vertical="center" wrapText="1" indent="8"/>
    </xf>
    <xf numFmtId="0" fontId="9" fillId="0" borderId="14" xfId="0" applyFont="1" applyBorder="1" applyAlignment="1">
      <alignment horizontal="center" vertical="center" wrapText="1"/>
    </xf>
    <xf numFmtId="0" fontId="9" fillId="0" borderId="0" xfId="0" applyFont="1" applyAlignment="1">
      <alignment horizontal="center" vertical="center" wrapText="1"/>
    </xf>
    <xf numFmtId="0" fontId="9" fillId="0" borderId="19" xfId="0" applyFont="1" applyBorder="1" applyAlignment="1">
      <alignment horizontal="center" vertical="center" wrapText="1"/>
    </xf>
    <xf numFmtId="0" fontId="10" fillId="2" borderId="22" xfId="0" applyFont="1" applyFill="1" applyBorder="1" applyAlignment="1">
      <alignment horizontal="left" vertical="center" wrapText="1"/>
    </xf>
    <xf numFmtId="0" fontId="10" fillId="2" borderId="32" xfId="0" applyFont="1" applyFill="1" applyBorder="1" applyAlignment="1">
      <alignment horizontal="left" vertical="center" wrapText="1"/>
    </xf>
    <xf numFmtId="0" fontId="10" fillId="2" borderId="33" xfId="0" applyFont="1" applyFill="1" applyBorder="1" applyAlignment="1">
      <alignment horizontal="left" vertical="center" wrapText="1"/>
    </xf>
    <xf numFmtId="0" fontId="2" fillId="6" borderId="1" xfId="0" applyFont="1" applyFill="1" applyBorder="1" applyAlignment="1" applyProtection="1">
      <alignment horizontal="center" vertical="center" wrapText="1"/>
    </xf>
    <xf numFmtId="0" fontId="13" fillId="6" borderId="34" xfId="0" applyFont="1" applyFill="1" applyBorder="1" applyAlignment="1" applyProtection="1">
      <alignment horizontal="center" vertical="center" wrapText="1"/>
    </xf>
    <xf numFmtId="0" fontId="2" fillId="6" borderId="12" xfId="0" applyFont="1" applyFill="1" applyBorder="1" applyAlignment="1" applyProtection="1">
      <alignment horizontal="center" vertical="center" wrapText="1"/>
    </xf>
    <xf numFmtId="0" fontId="7" fillId="3" borderId="39" xfId="0" applyFont="1" applyFill="1" applyBorder="1" applyAlignment="1" applyProtection="1">
      <alignment horizontal="center" vertical="center" wrapText="1"/>
    </xf>
    <xf numFmtId="14" fontId="2" fillId="6" borderId="1" xfId="0" applyNumberFormat="1" applyFont="1" applyFill="1" applyBorder="1" applyAlignment="1" applyProtection="1">
      <alignment horizontal="center" vertical="center" wrapText="1"/>
    </xf>
    <xf numFmtId="0" fontId="2" fillId="6" borderId="1" xfId="0" applyFont="1" applyFill="1" applyBorder="1" applyAlignment="1" applyProtection="1">
      <alignment horizontal="justify" vertical="center" wrapText="1"/>
    </xf>
    <xf numFmtId="14" fontId="2" fillId="6" borderId="27" xfId="0" applyNumberFormat="1" applyFont="1" applyFill="1" applyBorder="1" applyAlignment="1" applyProtection="1">
      <alignment horizontal="center" vertical="center" wrapText="1"/>
    </xf>
    <xf numFmtId="0" fontId="13" fillId="6" borderId="26" xfId="0" applyFont="1" applyFill="1" applyBorder="1" applyAlignment="1" applyProtection="1">
      <alignment horizontal="center" vertical="center" wrapText="1"/>
    </xf>
    <xf numFmtId="0" fontId="2" fillId="6" borderId="27" xfId="0" applyFont="1" applyFill="1" applyBorder="1" applyAlignment="1" applyProtection="1">
      <alignment horizontal="justify" vertical="center" wrapText="1"/>
    </xf>
    <xf numFmtId="0" fontId="2" fillId="6" borderId="27" xfId="0" applyFont="1" applyFill="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10" fillId="2" borderId="20"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8" fillId="4" borderId="1" xfId="0" applyFont="1" applyFill="1" applyBorder="1" applyAlignment="1" applyProtection="1">
      <alignment horizontal="center" vertical="center"/>
    </xf>
    <xf numFmtId="0" fontId="2" fillId="6" borderId="12" xfId="0" applyFont="1" applyFill="1" applyBorder="1" applyAlignment="1" applyProtection="1">
      <alignment horizontal="justify" vertical="center" wrapText="1"/>
    </xf>
    <xf numFmtId="0" fontId="7" fillId="0" borderId="25" xfId="0" applyFont="1" applyBorder="1" applyAlignment="1" applyProtection="1">
      <alignment horizontal="center" vertical="center" wrapText="1"/>
    </xf>
    <xf numFmtId="0" fontId="7" fillId="0" borderId="34" xfId="0" applyFont="1" applyBorder="1" applyAlignment="1" applyProtection="1">
      <alignment horizontal="center" vertical="center" wrapText="1"/>
    </xf>
    <xf numFmtId="0" fontId="13" fillId="6" borderId="25" xfId="0" applyFont="1" applyFill="1" applyBorder="1" applyAlignment="1" applyProtection="1">
      <alignment horizontal="center" vertical="center" wrapText="1"/>
    </xf>
    <xf numFmtId="0" fontId="9" fillId="0" borderId="12" xfId="0" applyFont="1" applyBorder="1" applyAlignment="1" applyProtection="1">
      <alignment horizontal="center" vertical="center"/>
    </xf>
    <xf numFmtId="0" fontId="9" fillId="0" borderId="1" xfId="0" applyFont="1" applyBorder="1" applyAlignment="1" applyProtection="1">
      <alignment horizontal="center" vertical="center"/>
    </xf>
    <xf numFmtId="14" fontId="9" fillId="0" borderId="1" xfId="0" applyNumberFormat="1" applyFont="1" applyBorder="1" applyAlignment="1" applyProtection="1">
      <alignment horizontal="center" vertical="center"/>
    </xf>
    <xf numFmtId="0" fontId="8" fillId="4" borderId="12"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wrapText="1"/>
    </xf>
    <xf numFmtId="0" fontId="8" fillId="4" borderId="12" xfId="0" applyFont="1" applyFill="1" applyBorder="1" applyAlignment="1" applyProtection="1">
      <alignment horizontal="center" vertical="center"/>
    </xf>
    <xf numFmtId="0" fontId="10" fillId="11" borderId="2"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14" fontId="2" fillId="6" borderId="12" xfId="0" applyNumberFormat="1" applyFont="1" applyFill="1" applyBorder="1" applyAlignment="1" applyProtection="1">
      <alignment horizontal="center" vertical="center" wrapText="1"/>
    </xf>
    <xf numFmtId="0" fontId="10" fillId="10" borderId="2" xfId="0" applyFont="1" applyFill="1" applyBorder="1" applyAlignment="1" applyProtection="1">
      <alignment horizontal="center" vertical="center" wrapText="1"/>
      <protection locked="0"/>
    </xf>
    <xf numFmtId="0" fontId="10" fillId="10" borderId="36" xfId="0" applyFont="1" applyFill="1" applyBorder="1" applyAlignment="1" applyProtection="1">
      <alignment horizontal="center" vertical="center" wrapText="1"/>
      <protection locked="0"/>
    </xf>
    <xf numFmtId="0" fontId="10" fillId="13" borderId="1" xfId="0" applyFont="1" applyFill="1" applyBorder="1" applyAlignment="1" applyProtection="1">
      <alignment horizontal="center" vertical="center" wrapText="1"/>
    </xf>
    <xf numFmtId="0" fontId="10" fillId="13" borderId="1" xfId="0" applyFont="1" applyFill="1" applyBorder="1" applyAlignment="1" applyProtection="1">
      <alignment horizontal="center" vertical="center" wrapText="1"/>
      <protection locked="0"/>
    </xf>
    <xf numFmtId="0" fontId="9" fillId="0" borderId="0" xfId="0" applyFont="1" applyAlignment="1">
      <alignment horizontal="left" wrapText="1"/>
    </xf>
    <xf numFmtId="0" fontId="7" fillId="5" borderId="10" xfId="0" applyFont="1" applyFill="1" applyBorder="1" applyAlignment="1">
      <alignment horizontal="center" vertical="center"/>
    </xf>
    <xf numFmtId="0" fontId="7" fillId="5" borderId="23"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29" xfId="0" applyFont="1" applyFill="1" applyBorder="1" applyAlignment="1">
      <alignment horizontal="center"/>
    </xf>
    <xf numFmtId="0" fontId="7" fillId="5" borderId="30" xfId="0" applyFont="1" applyFill="1" applyBorder="1" applyAlignment="1">
      <alignment horizontal="center"/>
    </xf>
    <xf numFmtId="0" fontId="7" fillId="5" borderId="29" xfId="0" applyFont="1" applyFill="1" applyBorder="1" applyAlignment="1">
      <alignment horizontal="left" vertical="center" wrapText="1"/>
    </xf>
    <xf numFmtId="0" fontId="7" fillId="5" borderId="30" xfId="0" applyFont="1" applyFill="1" applyBorder="1" applyAlignment="1">
      <alignment horizontal="left" vertical="center" wrapText="1"/>
    </xf>
    <xf numFmtId="22" fontId="9" fillId="0" borderId="14" xfId="0" applyNumberFormat="1" applyFont="1" applyBorder="1" applyAlignment="1">
      <alignment horizontal="center"/>
    </xf>
    <xf numFmtId="22" fontId="9" fillId="0" borderId="0" xfId="0" applyNumberFormat="1" applyFont="1" applyAlignment="1">
      <alignment horizontal="center"/>
    </xf>
    <xf numFmtId="0" fontId="9" fillId="0" borderId="14" xfId="0" applyFont="1" applyBorder="1" applyAlignment="1">
      <alignment horizontal="left" vertical="center" wrapText="1"/>
    </xf>
    <xf numFmtId="0" fontId="9" fillId="0" borderId="0" xfId="0" applyFont="1" applyAlignment="1">
      <alignment horizontal="left" vertical="center" wrapText="1"/>
    </xf>
    <xf numFmtId="0" fontId="2" fillId="6" borderId="1" xfId="0" applyFont="1" applyFill="1" applyBorder="1" applyAlignment="1">
      <alignment horizontal="justify" vertical="center" wrapText="1"/>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10" fillId="11" borderId="2"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2" borderId="20"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10" fillId="13" borderId="1" xfId="0" applyFont="1" applyFill="1" applyBorder="1" applyAlignment="1">
      <alignment horizontal="center" vertical="center" wrapText="1"/>
    </xf>
    <xf numFmtId="0" fontId="7" fillId="0" borderId="25" xfId="0" applyFont="1" applyBorder="1" applyAlignment="1">
      <alignment horizontal="center" vertical="center" wrapText="1"/>
    </xf>
    <xf numFmtId="0" fontId="7" fillId="0" borderId="34" xfId="0" applyFont="1" applyBorder="1" applyAlignment="1">
      <alignment horizontal="center" vertical="center" wrapText="1"/>
    </xf>
    <xf numFmtId="0" fontId="8" fillId="4" borderId="1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2" fillId="6" borderId="34" xfId="0" applyFont="1" applyFill="1" applyBorder="1" applyAlignment="1">
      <alignment horizontal="center" vertical="center" wrapText="1"/>
    </xf>
    <xf numFmtId="0" fontId="2" fillId="6" borderId="26" xfId="0" applyFont="1" applyFill="1" applyBorder="1" applyAlignment="1">
      <alignment horizontal="center" vertical="center" wrapText="1"/>
    </xf>
    <xf numFmtId="14" fontId="2" fillId="6" borderId="27" xfId="0" applyNumberFormat="1" applyFont="1" applyFill="1" applyBorder="1" applyAlignment="1">
      <alignment horizontal="center" vertical="center" wrapText="1"/>
    </xf>
    <xf numFmtId="0" fontId="2" fillId="6" borderId="27" xfId="0" applyFont="1" applyFill="1" applyBorder="1" applyAlignment="1">
      <alignment horizontal="justify" vertical="center" wrapText="1"/>
    </xf>
    <xf numFmtId="0" fontId="2" fillId="6" borderId="27" xfId="0" applyFont="1" applyFill="1" applyBorder="1" applyAlignment="1">
      <alignment horizontal="center" vertical="center" wrapText="1"/>
    </xf>
    <xf numFmtId="0" fontId="2" fillId="6" borderId="25" xfId="0" applyFont="1" applyFill="1" applyBorder="1" applyAlignment="1">
      <alignment horizontal="center" vertical="center" wrapText="1"/>
    </xf>
    <xf numFmtId="14" fontId="2" fillId="6" borderId="12" xfId="0" applyNumberFormat="1" applyFont="1" applyFill="1" applyBorder="1" applyAlignment="1">
      <alignment horizontal="center" vertical="center" wrapText="1"/>
    </xf>
    <xf numFmtId="0" fontId="2" fillId="6" borderId="12" xfId="0" applyFont="1" applyFill="1" applyBorder="1" applyAlignment="1">
      <alignment horizontal="justify" vertical="center" wrapText="1"/>
    </xf>
    <xf numFmtId="0" fontId="2" fillId="6" borderId="12"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13" fillId="6" borderId="34"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9" fillId="0" borderId="34" xfId="0" applyFont="1" applyBorder="1" applyAlignment="1">
      <alignment horizontal="center" vertical="center" wrapText="1"/>
    </xf>
    <xf numFmtId="14" fontId="2" fillId="6" borderId="1" xfId="0" applyNumberFormat="1" applyFont="1" applyFill="1" applyBorder="1" applyAlignment="1">
      <alignment horizontal="center" vertical="center"/>
    </xf>
    <xf numFmtId="0" fontId="2" fillId="14" borderId="1" xfId="0" applyFont="1" applyFill="1" applyBorder="1" applyAlignment="1">
      <alignment horizontal="justify" vertical="center" wrapText="1"/>
    </xf>
    <xf numFmtId="0" fontId="2" fillId="14" borderId="1" xfId="0" applyFont="1" applyFill="1" applyBorder="1" applyAlignment="1">
      <alignment horizontal="center" vertical="center" wrapText="1"/>
    </xf>
    <xf numFmtId="14" fontId="2" fillId="14" borderId="1" xfId="0" applyNumberFormat="1"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justify" vertical="center" wrapText="1"/>
    </xf>
    <xf numFmtId="14" fontId="2" fillId="6" borderId="12" xfId="0" applyNumberFormat="1" applyFont="1" applyFill="1" applyBorder="1" applyAlignment="1">
      <alignment horizontal="center" vertical="center"/>
    </xf>
  </cellXfs>
  <cellStyles count="4">
    <cellStyle name="Hipervínculo" xfId="2" builtinId="8"/>
    <cellStyle name="Normal" xfId="0" builtinId="0"/>
    <cellStyle name="Normal 2" xfId="1"/>
    <cellStyle name="Porcentaje" xfId="3" builtinId="5"/>
  </cellStyles>
  <dxfs count="0"/>
  <tableStyles count="0" defaultTableStyle="TableStyleMedium2" defaultPivotStyle="PivotStyleLight16"/>
  <colors>
    <mruColors>
      <color rgb="FFFFCC99"/>
      <color rgb="FFFFFFCC"/>
      <color rgb="FFFF1542"/>
      <color rgb="FFFFFFE7"/>
      <color rgb="FF00FF00"/>
      <color rgb="FFFFFF9B"/>
      <color rgb="FFFF6582"/>
      <color rgb="FF99FF99"/>
      <color rgb="FFFFFFA3"/>
      <color rgb="FF6C00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10.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7.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9.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226293</xdr:colOff>
      <xdr:row>0</xdr:row>
      <xdr:rowOff>0</xdr:rowOff>
    </xdr:from>
    <xdr:to>
      <xdr:col>1</xdr:col>
      <xdr:colOff>866775</xdr:colOff>
      <xdr:row>7</xdr:row>
      <xdr:rowOff>4762</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226293" y="0"/>
          <a:ext cx="1402482" cy="1609724"/>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35</xdr:row>
      <xdr:rowOff>23811</xdr:rowOff>
    </xdr:from>
    <xdr:to>
      <xdr:col>13</xdr:col>
      <xdr:colOff>642936</xdr:colOff>
      <xdr:row>41</xdr:row>
      <xdr:rowOff>83343</xdr:rowOff>
    </xdr:to>
    <xdr:grpSp>
      <xdr:nvGrpSpPr>
        <xdr:cNvPr id="3" name="Grupo 2">
          <a:extLst>
            <a:ext uri="{FF2B5EF4-FFF2-40B4-BE49-F238E27FC236}">
              <a16:creationId xmlns:a16="http://schemas.microsoft.com/office/drawing/2014/main" id="{00000000-0008-0000-0000-000006000000}"/>
            </a:ext>
          </a:extLst>
        </xdr:cNvPr>
        <xdr:cNvGrpSpPr/>
      </xdr:nvGrpSpPr>
      <xdr:grpSpPr>
        <a:xfrm>
          <a:off x="0" y="9188978"/>
          <a:ext cx="13893269" cy="1012032"/>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23813</xdr:colOff>
      <xdr:row>36</xdr:row>
      <xdr:rowOff>107157</xdr:rowOff>
    </xdr:from>
    <xdr:to>
      <xdr:col>8</xdr:col>
      <xdr:colOff>12383</xdr:colOff>
      <xdr:row>41</xdr:row>
      <xdr:rowOff>71439</xdr:rowOff>
    </xdr:to>
    <xdr:pic>
      <xdr:nvPicPr>
        <xdr:cNvPr id="6" name="Imagen 5">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48376" y="8501063"/>
          <a:ext cx="2703195" cy="79771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434785</xdr:colOff>
      <xdr:row>0</xdr:row>
      <xdr:rowOff>1651</xdr:rowOff>
    </xdr:from>
    <xdr:ext cx="1396132" cy="1353016"/>
    <xdr:pic>
      <xdr:nvPicPr>
        <xdr:cNvPr id="2" name="Imagen 1">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747749" y="1651"/>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17</xdr:row>
      <xdr:rowOff>0</xdr:rowOff>
    </xdr:from>
    <xdr:to>
      <xdr:col>11</xdr:col>
      <xdr:colOff>558892</xdr:colOff>
      <xdr:row>23</xdr:row>
      <xdr:rowOff>118363</xdr:rowOff>
    </xdr:to>
    <xdr:grpSp>
      <xdr:nvGrpSpPr>
        <xdr:cNvPr id="3" name="Grupo 2">
          <a:extLst>
            <a:ext uri="{FF2B5EF4-FFF2-40B4-BE49-F238E27FC236}">
              <a16:creationId xmlns:a16="http://schemas.microsoft.com/office/drawing/2014/main" id="{00000000-0008-0000-0000-000006000000}"/>
            </a:ext>
          </a:extLst>
        </xdr:cNvPr>
        <xdr:cNvGrpSpPr/>
      </xdr:nvGrpSpPr>
      <xdr:grpSpPr>
        <a:xfrm>
          <a:off x="311727" y="16495568"/>
          <a:ext cx="13885233" cy="1105500"/>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201706</xdr:colOff>
      <xdr:row>17</xdr:row>
      <xdr:rowOff>134470</xdr:rowOff>
    </xdr:from>
    <xdr:to>
      <xdr:col>6</xdr:col>
      <xdr:colOff>1582607</xdr:colOff>
      <xdr:row>22</xdr:row>
      <xdr:rowOff>147777</xdr:rowOff>
    </xdr:to>
    <xdr:pic>
      <xdr:nvPicPr>
        <xdr:cNvPr id="6" name="Imagen 5">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40706" y="18321617"/>
          <a:ext cx="2703195" cy="79771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434785</xdr:colOff>
      <xdr:row>0</xdr:row>
      <xdr:rowOff>1651</xdr:rowOff>
    </xdr:from>
    <xdr:ext cx="1396132" cy="1353016"/>
    <xdr:pic>
      <xdr:nvPicPr>
        <xdr:cNvPr id="4" name="Imagen 3">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749110" y="1651"/>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27</xdr:row>
      <xdr:rowOff>0</xdr:rowOff>
    </xdr:from>
    <xdr:to>
      <xdr:col>11</xdr:col>
      <xdr:colOff>221114</xdr:colOff>
      <xdr:row>30</xdr:row>
      <xdr:rowOff>0</xdr:rowOff>
    </xdr:to>
    <xdr:grpSp>
      <xdr:nvGrpSpPr>
        <xdr:cNvPr id="3" name="Grupo 2">
          <a:extLst>
            <a:ext uri="{FF2B5EF4-FFF2-40B4-BE49-F238E27FC236}">
              <a16:creationId xmlns:a16="http://schemas.microsoft.com/office/drawing/2014/main" id="{00000000-0008-0000-0000-000006000000}"/>
            </a:ext>
          </a:extLst>
        </xdr:cNvPr>
        <xdr:cNvGrpSpPr/>
      </xdr:nvGrpSpPr>
      <xdr:grpSpPr>
        <a:xfrm>
          <a:off x="311727" y="33311523"/>
          <a:ext cx="13867842" cy="1021772"/>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57</xdr:col>
      <xdr:colOff>0</xdr:colOff>
      <xdr:row>29</xdr:row>
      <xdr:rowOff>0</xdr:rowOff>
    </xdr:from>
    <xdr:to>
      <xdr:col>59</xdr:col>
      <xdr:colOff>839016</xdr:colOff>
      <xdr:row>30</xdr:row>
      <xdr:rowOff>103754</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115107" y="36752893"/>
          <a:ext cx="2703195" cy="797719"/>
        </a:xfrm>
        <a:prstGeom prst="rect">
          <a:avLst/>
        </a:prstGeom>
        <a:noFill/>
      </xdr:spPr>
    </xdr:pic>
    <xdr:clientData/>
  </xdr:twoCellAnchor>
  <xdr:twoCellAnchor editAs="oneCell">
    <xdr:from>
      <xdr:col>6</xdr:col>
      <xdr:colOff>0</xdr:colOff>
      <xdr:row>29</xdr:row>
      <xdr:rowOff>0</xdr:rowOff>
    </xdr:from>
    <xdr:to>
      <xdr:col>7</xdr:col>
      <xdr:colOff>308338</xdr:colOff>
      <xdr:row>30</xdr:row>
      <xdr:rowOff>103754</xdr:rowOff>
    </xdr:to>
    <xdr:pic>
      <xdr:nvPicPr>
        <xdr:cNvPr id="8" name="Imagen 7">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89964" y="36752893"/>
          <a:ext cx="2703195" cy="797719"/>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434785</xdr:colOff>
      <xdr:row>0</xdr:row>
      <xdr:rowOff>1651</xdr:rowOff>
    </xdr:from>
    <xdr:ext cx="1396132" cy="1353016"/>
    <xdr:pic>
      <xdr:nvPicPr>
        <xdr:cNvPr id="4" name="Imagen 3">
          <a:extLst>
            <a:ext uri="{FF2B5EF4-FFF2-40B4-BE49-F238E27FC236}">
              <a16:creationId xmlns:a16="http://schemas.microsoft.com/office/drawing/2014/main" id="{00000000-0008-0000-04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749110" y="1651"/>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21</xdr:row>
      <xdr:rowOff>0</xdr:rowOff>
    </xdr:from>
    <xdr:to>
      <xdr:col>11</xdr:col>
      <xdr:colOff>801686</xdr:colOff>
      <xdr:row>21</xdr:row>
      <xdr:rowOff>1059657</xdr:rowOff>
    </xdr:to>
    <xdr:grpSp>
      <xdr:nvGrpSpPr>
        <xdr:cNvPr id="3" name="Grupo 2">
          <a:extLst>
            <a:ext uri="{FF2B5EF4-FFF2-40B4-BE49-F238E27FC236}">
              <a16:creationId xmlns:a16="http://schemas.microsoft.com/office/drawing/2014/main" id="{00000000-0008-0000-0000-000006000000}"/>
            </a:ext>
          </a:extLst>
        </xdr:cNvPr>
        <xdr:cNvGrpSpPr/>
      </xdr:nvGrpSpPr>
      <xdr:grpSpPr>
        <a:xfrm>
          <a:off x="311727" y="26721955"/>
          <a:ext cx="13868254" cy="1059657"/>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698500</xdr:colOff>
      <xdr:row>21</xdr:row>
      <xdr:rowOff>190500</xdr:rowOff>
    </xdr:from>
    <xdr:to>
      <xdr:col>7</xdr:col>
      <xdr:colOff>152612</xdr:colOff>
      <xdr:row>21</xdr:row>
      <xdr:rowOff>988219</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99250" y="24309917"/>
          <a:ext cx="2703195" cy="79771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149035</xdr:colOff>
      <xdr:row>0</xdr:row>
      <xdr:rowOff>56080</xdr:rowOff>
    </xdr:from>
    <xdr:ext cx="1396132" cy="1353016"/>
    <xdr:pic>
      <xdr:nvPicPr>
        <xdr:cNvPr id="3"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461999" y="56080"/>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34</xdr:row>
      <xdr:rowOff>0</xdr:rowOff>
    </xdr:from>
    <xdr:to>
      <xdr:col>10</xdr:col>
      <xdr:colOff>177269</xdr:colOff>
      <xdr:row>40</xdr:row>
      <xdr:rowOff>107157</xdr:rowOff>
    </xdr:to>
    <xdr:grpSp>
      <xdr:nvGrpSpPr>
        <xdr:cNvPr id="4" name="Grupo 3">
          <a:extLst>
            <a:ext uri="{FF2B5EF4-FFF2-40B4-BE49-F238E27FC236}">
              <a16:creationId xmlns:a16="http://schemas.microsoft.com/office/drawing/2014/main" id="{00000000-0008-0000-0000-000006000000}"/>
            </a:ext>
          </a:extLst>
        </xdr:cNvPr>
        <xdr:cNvGrpSpPr/>
      </xdr:nvGrpSpPr>
      <xdr:grpSpPr>
        <a:xfrm>
          <a:off x="317500" y="35131375"/>
          <a:ext cx="13877394" cy="1059657"/>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6</xdr:col>
      <xdr:colOff>0</xdr:colOff>
      <xdr:row>36</xdr:row>
      <xdr:rowOff>0</xdr:rowOff>
    </xdr:from>
    <xdr:to>
      <xdr:col>7</xdr:col>
      <xdr:colOff>311362</xdr:colOff>
      <xdr:row>40</xdr:row>
      <xdr:rowOff>170657</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56500" y="6582833"/>
          <a:ext cx="2703195" cy="797719"/>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149035</xdr:colOff>
      <xdr:row>0</xdr:row>
      <xdr:rowOff>56080</xdr:rowOff>
    </xdr:from>
    <xdr:ext cx="1396132" cy="1353016"/>
    <xdr:pic>
      <xdr:nvPicPr>
        <xdr:cNvPr id="3" name="Imagen 2">
          <a:extLst>
            <a:ext uri="{FF2B5EF4-FFF2-40B4-BE49-F238E27FC236}">
              <a16:creationId xmlns:a16="http://schemas.microsoft.com/office/drawing/2014/main" id="{00000000-0008-0000-06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463360" y="56080"/>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23</xdr:row>
      <xdr:rowOff>0</xdr:rowOff>
    </xdr:from>
    <xdr:to>
      <xdr:col>12</xdr:col>
      <xdr:colOff>273843</xdr:colOff>
      <xdr:row>26</xdr:row>
      <xdr:rowOff>452438</xdr:rowOff>
    </xdr:to>
    <xdr:grpSp>
      <xdr:nvGrpSpPr>
        <xdr:cNvPr id="4" name="Grupo 3">
          <a:extLst>
            <a:ext uri="{FF2B5EF4-FFF2-40B4-BE49-F238E27FC236}">
              <a16:creationId xmlns:a16="http://schemas.microsoft.com/office/drawing/2014/main" id="{00000000-0008-0000-0000-000006000000}"/>
            </a:ext>
          </a:extLst>
        </xdr:cNvPr>
        <xdr:cNvGrpSpPr/>
      </xdr:nvGrpSpPr>
      <xdr:grpSpPr>
        <a:xfrm>
          <a:off x="311727" y="30739773"/>
          <a:ext cx="13868616" cy="650731"/>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452438</xdr:colOff>
      <xdr:row>23</xdr:row>
      <xdr:rowOff>35719</xdr:rowOff>
    </xdr:from>
    <xdr:to>
      <xdr:col>6</xdr:col>
      <xdr:colOff>1965008</xdr:colOff>
      <xdr:row>28</xdr:row>
      <xdr:rowOff>0</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55532" y="20359688"/>
          <a:ext cx="2703195" cy="797719"/>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cj.gov.co/es/transparencia/planeacion/pol%C3%ADticas-lineamientos-y-manuales/plan-anticorrupci%C3%B3n-y-atenci%C3%B3n-al-13" TargetMode="External"/><Relationship Id="rId1" Type="http://schemas.openxmlformats.org/officeDocument/2006/relationships/hyperlink" Target="https://scj.gov.co/es/transparencia/tramites-y-servicios"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vmlDrawing" Target="../drawings/vmlDrawing9.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0F2E"/>
  </sheetPr>
  <dimension ref="A1:N52"/>
  <sheetViews>
    <sheetView showGridLines="0" topLeftCell="A16" zoomScale="90" zoomScaleNormal="90" zoomScaleSheetLayoutView="100" workbookViewId="0">
      <selection activeCell="I30" sqref="I30:N30"/>
    </sheetView>
  </sheetViews>
  <sheetFormatPr baseColWidth="10" defaultColWidth="11.42578125" defaultRowHeight="12.75" x14ac:dyDescent="0.2"/>
  <cols>
    <col min="1" max="1" width="11.42578125" style="20"/>
    <col min="2" max="2" width="15.85546875" style="20" customWidth="1"/>
    <col min="3" max="3" width="9.85546875" style="20" customWidth="1"/>
    <col min="4" max="4" width="35.42578125" style="20" customWidth="1"/>
    <col min="5" max="6" width="17.85546875" style="20" customWidth="1"/>
    <col min="7" max="11" width="11.42578125" style="20"/>
    <col min="12" max="12" width="21.7109375" style="20" customWidth="1"/>
    <col min="13" max="16384" width="11.42578125" style="20"/>
  </cols>
  <sheetData>
    <row r="1" spans="1:14" ht="20.25" customHeight="1" x14ac:dyDescent="0.2">
      <c r="A1" s="251"/>
      <c r="B1" s="252"/>
      <c r="C1" s="257" t="s">
        <v>0</v>
      </c>
      <c r="D1" s="257"/>
      <c r="E1" s="259" t="s">
        <v>1</v>
      </c>
      <c r="F1" s="259"/>
      <c r="G1" s="259"/>
      <c r="H1" s="259"/>
      <c r="I1" s="259"/>
      <c r="J1" s="259"/>
      <c r="K1" s="259"/>
      <c r="L1" s="119" t="s">
        <v>2</v>
      </c>
      <c r="M1" s="261" t="s">
        <v>3</v>
      </c>
      <c r="N1" s="262"/>
    </row>
    <row r="2" spans="1:14" ht="20.25" customHeight="1" x14ac:dyDescent="0.2">
      <c r="A2" s="253"/>
      <c r="B2" s="254"/>
      <c r="C2" s="258"/>
      <c r="D2" s="258"/>
      <c r="E2" s="260"/>
      <c r="F2" s="260"/>
      <c r="G2" s="260"/>
      <c r="H2" s="260"/>
      <c r="I2" s="260"/>
      <c r="J2" s="260"/>
      <c r="K2" s="260"/>
      <c r="L2" s="120" t="s">
        <v>4</v>
      </c>
      <c r="M2" s="216">
        <v>2</v>
      </c>
      <c r="N2" s="263"/>
    </row>
    <row r="3" spans="1:14" ht="20.25" customHeight="1" x14ac:dyDescent="0.2">
      <c r="A3" s="253"/>
      <c r="B3" s="254"/>
      <c r="C3" s="258" t="s">
        <v>5</v>
      </c>
      <c r="D3" s="258"/>
      <c r="E3" s="260" t="s">
        <v>157</v>
      </c>
      <c r="F3" s="260"/>
      <c r="G3" s="260"/>
      <c r="H3" s="260"/>
      <c r="I3" s="260"/>
      <c r="J3" s="260"/>
      <c r="K3" s="260"/>
      <c r="L3" s="120" t="s">
        <v>7</v>
      </c>
      <c r="M3" s="264">
        <v>43346</v>
      </c>
      <c r="N3" s="265"/>
    </row>
    <row r="4" spans="1:14" ht="28.5" customHeight="1" x14ac:dyDescent="0.2">
      <c r="A4" s="255"/>
      <c r="B4" s="256"/>
      <c r="C4" s="258"/>
      <c r="D4" s="258"/>
      <c r="E4" s="260"/>
      <c r="F4" s="260"/>
      <c r="G4" s="260"/>
      <c r="H4" s="260"/>
      <c r="I4" s="260"/>
      <c r="J4" s="260"/>
      <c r="K4" s="260"/>
      <c r="L4" s="120" t="s">
        <v>549</v>
      </c>
      <c r="M4" s="216" t="s">
        <v>8</v>
      </c>
      <c r="N4" s="263"/>
    </row>
    <row r="5" spans="1:14" ht="15" customHeight="1" x14ac:dyDescent="0.2">
      <c r="A5" s="266"/>
      <c r="B5" s="267"/>
      <c r="C5" s="267"/>
      <c r="D5" s="267"/>
      <c r="E5" s="267"/>
      <c r="F5" s="267"/>
      <c r="G5" s="267"/>
      <c r="H5" s="267"/>
      <c r="I5" s="267"/>
      <c r="J5" s="267"/>
      <c r="K5" s="267"/>
      <c r="L5" s="267"/>
      <c r="M5" s="267"/>
      <c r="N5" s="268"/>
    </row>
    <row r="6" spans="1:14" x14ac:dyDescent="0.2">
      <c r="A6" s="245" t="s">
        <v>158</v>
      </c>
      <c r="B6" s="246"/>
      <c r="C6" s="246"/>
      <c r="D6" s="246"/>
      <c r="E6" s="246"/>
      <c r="F6" s="246"/>
      <c r="G6" s="246"/>
      <c r="H6" s="246"/>
      <c r="I6" s="246"/>
      <c r="J6" s="246"/>
      <c r="K6" s="246"/>
      <c r="L6" s="246"/>
      <c r="M6" s="246"/>
      <c r="N6" s="269"/>
    </row>
    <row r="7" spans="1:14" ht="9.75" customHeight="1" thickBot="1" x14ac:dyDescent="0.25">
      <c r="A7" s="101"/>
      <c r="B7" s="102"/>
      <c r="C7" s="102"/>
      <c r="D7" s="102"/>
      <c r="E7" s="102"/>
      <c r="F7" s="102"/>
      <c r="G7" s="102"/>
      <c r="H7" s="102"/>
      <c r="I7" s="102"/>
      <c r="J7" s="102"/>
      <c r="K7" s="102"/>
      <c r="L7" s="102"/>
      <c r="M7" s="102"/>
      <c r="N7" s="103"/>
    </row>
    <row r="8" spans="1:14" ht="20.25" customHeight="1" x14ac:dyDescent="0.2">
      <c r="A8" s="279" t="s">
        <v>159</v>
      </c>
      <c r="B8" s="280"/>
      <c r="C8" s="280"/>
      <c r="D8" s="280"/>
      <c r="E8" s="280"/>
      <c r="F8" s="280"/>
      <c r="G8" s="280"/>
      <c r="H8" s="280"/>
      <c r="I8" s="280"/>
      <c r="J8" s="280"/>
      <c r="K8" s="280"/>
      <c r="L8" s="280"/>
      <c r="M8" s="280"/>
      <c r="N8" s="281"/>
    </row>
    <row r="9" spans="1:14" ht="39.75" customHeight="1" thickBot="1" x14ac:dyDescent="0.25">
      <c r="A9" s="270" t="s">
        <v>160</v>
      </c>
      <c r="B9" s="271"/>
      <c r="C9" s="271"/>
      <c r="D9" s="271"/>
      <c r="E9" s="271"/>
      <c r="F9" s="271"/>
      <c r="G9" s="271"/>
      <c r="H9" s="271"/>
      <c r="I9" s="271"/>
      <c r="J9" s="271"/>
      <c r="K9" s="271"/>
      <c r="L9" s="271"/>
      <c r="M9" s="271"/>
      <c r="N9" s="272"/>
    </row>
    <row r="10" spans="1:14" ht="8.25" customHeight="1" thickBot="1" x14ac:dyDescent="0.25">
      <c r="A10" s="276"/>
      <c r="B10" s="277"/>
      <c r="C10" s="277"/>
      <c r="D10" s="277"/>
      <c r="E10" s="277"/>
      <c r="F10" s="277"/>
      <c r="G10" s="277"/>
      <c r="H10" s="277"/>
      <c r="I10" s="277"/>
      <c r="J10" s="277"/>
      <c r="K10" s="277"/>
      <c r="L10" s="277"/>
      <c r="M10" s="277"/>
      <c r="N10" s="278"/>
    </row>
    <row r="11" spans="1:14" ht="18.75" customHeight="1" x14ac:dyDescent="0.2">
      <c r="A11" s="279" t="s">
        <v>161</v>
      </c>
      <c r="B11" s="280"/>
      <c r="C11" s="280"/>
      <c r="D11" s="280"/>
      <c r="E11" s="280"/>
      <c r="F11" s="280"/>
      <c r="G11" s="280"/>
      <c r="H11" s="280"/>
      <c r="I11" s="280"/>
      <c r="J11" s="280"/>
      <c r="K11" s="280"/>
      <c r="L11" s="280"/>
      <c r="M11" s="280"/>
      <c r="N11" s="281"/>
    </row>
    <row r="12" spans="1:14" s="26" customFormat="1" ht="91.5" customHeight="1" thickBot="1" x14ac:dyDescent="0.3">
      <c r="A12" s="273" t="s">
        <v>162</v>
      </c>
      <c r="B12" s="274"/>
      <c r="C12" s="274"/>
      <c r="D12" s="274"/>
      <c r="E12" s="274"/>
      <c r="F12" s="274"/>
      <c r="G12" s="274"/>
      <c r="H12" s="274"/>
      <c r="I12" s="274"/>
      <c r="J12" s="274"/>
      <c r="K12" s="274"/>
      <c r="L12" s="274"/>
      <c r="M12" s="274"/>
      <c r="N12" s="275"/>
    </row>
    <row r="13" spans="1:14" ht="10.5" customHeight="1" x14ac:dyDescent="0.2">
      <c r="A13" s="104"/>
      <c r="B13" s="19"/>
      <c r="C13" s="19"/>
      <c r="D13" s="19"/>
      <c r="E13" s="19"/>
      <c r="F13" s="19"/>
      <c r="G13" s="19"/>
      <c r="H13" s="19"/>
      <c r="I13" s="19"/>
      <c r="J13" s="19"/>
      <c r="K13" s="19"/>
      <c r="L13" s="19"/>
      <c r="M13" s="19"/>
      <c r="N13" s="19"/>
    </row>
    <row r="14" spans="1:14" x14ac:dyDescent="0.2">
      <c r="B14" s="105"/>
      <c r="C14" s="212" t="s">
        <v>163</v>
      </c>
      <c r="D14" s="213"/>
      <c r="E14" s="213"/>
      <c r="F14" s="213"/>
      <c r="G14" s="213"/>
      <c r="H14" s="212"/>
      <c r="I14" s="212"/>
      <c r="J14" s="212"/>
    </row>
    <row r="15" spans="1:14" ht="27" customHeight="1" x14ac:dyDescent="0.2">
      <c r="B15" s="116" t="s">
        <v>164</v>
      </c>
      <c r="C15" s="22"/>
      <c r="D15" s="19"/>
      <c r="E15" s="19"/>
      <c r="F15" s="19"/>
      <c r="G15" s="19"/>
      <c r="H15" s="22"/>
      <c r="I15" s="22"/>
      <c r="J15" s="22"/>
    </row>
    <row r="16" spans="1:14" ht="13.5" customHeight="1" x14ac:dyDescent="0.2">
      <c r="B16" s="106">
        <v>11</v>
      </c>
      <c r="C16" s="22"/>
      <c r="D16" s="235" t="s">
        <v>26</v>
      </c>
      <c r="E16" s="235"/>
      <c r="F16" s="235"/>
      <c r="G16" s="235"/>
      <c r="H16" s="236"/>
      <c r="I16" s="236"/>
      <c r="J16" s="236"/>
    </row>
    <row r="17" spans="1:14" ht="13.5" customHeight="1" x14ac:dyDescent="0.2">
      <c r="B17" s="106">
        <v>0</v>
      </c>
      <c r="C17" s="22"/>
      <c r="D17" s="235" t="s">
        <v>165</v>
      </c>
      <c r="E17" s="235"/>
      <c r="F17" s="235"/>
      <c r="G17" s="235"/>
      <c r="H17" s="236"/>
      <c r="I17" s="236"/>
      <c r="J17" s="236"/>
    </row>
    <row r="18" spans="1:14" ht="13.5" customHeight="1" x14ac:dyDescent="0.2">
      <c r="B18" s="106">
        <v>20</v>
      </c>
      <c r="C18" s="22"/>
      <c r="D18" s="235" t="s">
        <v>166</v>
      </c>
      <c r="E18" s="235"/>
      <c r="F18" s="235"/>
      <c r="G18" s="235"/>
      <c r="H18" s="236"/>
      <c r="I18" s="236"/>
      <c r="J18" s="236"/>
    </row>
    <row r="19" spans="1:14" ht="13.5" customHeight="1" x14ac:dyDescent="0.2">
      <c r="B19" s="106">
        <v>15</v>
      </c>
      <c r="C19" s="22"/>
      <c r="D19" s="235" t="s">
        <v>167</v>
      </c>
      <c r="E19" s="235"/>
      <c r="F19" s="235"/>
      <c r="G19" s="235"/>
      <c r="H19" s="236"/>
      <c r="I19" s="236"/>
      <c r="J19" s="236"/>
    </row>
    <row r="20" spans="1:14" ht="13.5" customHeight="1" x14ac:dyDescent="0.2">
      <c r="B20" s="106">
        <v>24</v>
      </c>
      <c r="C20" s="22"/>
      <c r="D20" s="235" t="s">
        <v>168</v>
      </c>
      <c r="E20" s="235"/>
      <c r="F20" s="235"/>
      <c r="G20" s="235"/>
      <c r="H20" s="236"/>
      <c r="I20" s="236"/>
      <c r="J20" s="236"/>
    </row>
    <row r="21" spans="1:14" ht="27.75" customHeight="1" x14ac:dyDescent="0.2">
      <c r="B21" s="106">
        <v>14</v>
      </c>
      <c r="C21" s="22"/>
      <c r="D21" s="235" t="s">
        <v>169</v>
      </c>
      <c r="E21" s="235"/>
      <c r="F21" s="235"/>
      <c r="G21" s="235"/>
      <c r="H21" s="236"/>
      <c r="I21" s="236"/>
      <c r="J21" s="236"/>
    </row>
    <row r="22" spans="1:14" ht="13.5" customHeight="1" x14ac:dyDescent="0.2">
      <c r="B22" s="107">
        <f>SUM(B16:B21)</f>
        <v>84</v>
      </c>
      <c r="C22" s="22"/>
      <c r="D22" s="117"/>
      <c r="E22" s="117"/>
      <c r="F22" s="117"/>
      <c r="G22" s="117"/>
      <c r="H22" s="118"/>
      <c r="I22" s="118"/>
      <c r="J22" s="118"/>
    </row>
    <row r="23" spans="1:14" x14ac:dyDescent="0.2">
      <c r="A23" s="104"/>
      <c r="B23" s="19"/>
      <c r="C23" s="19"/>
      <c r="D23" s="19"/>
      <c r="E23" s="19"/>
      <c r="F23" s="19"/>
      <c r="G23" s="19"/>
      <c r="H23" s="19"/>
      <c r="I23" s="19"/>
      <c r="J23" s="19"/>
      <c r="K23" s="19"/>
      <c r="L23" s="19"/>
      <c r="M23" s="19"/>
      <c r="N23" s="19"/>
    </row>
    <row r="24" spans="1:14" ht="13.5" thickBot="1" x14ac:dyDescent="0.25">
      <c r="A24" s="245" t="s">
        <v>554</v>
      </c>
      <c r="B24" s="246"/>
      <c r="C24" s="246"/>
      <c r="D24" s="213"/>
      <c r="E24" s="213"/>
      <c r="F24" s="213"/>
      <c r="G24" s="213"/>
      <c r="H24" s="245" t="s">
        <v>170</v>
      </c>
      <c r="I24" s="246"/>
      <c r="J24" s="246"/>
      <c r="K24" s="246"/>
      <c r="L24" s="246"/>
      <c r="M24" s="246"/>
      <c r="N24" s="246"/>
    </row>
    <row r="25" spans="1:14" ht="15.75" thickBot="1" x14ac:dyDescent="0.25">
      <c r="A25" s="247" t="s">
        <v>171</v>
      </c>
      <c r="B25" s="247"/>
      <c r="C25" s="247"/>
      <c r="D25" s="247"/>
      <c r="E25" s="247"/>
      <c r="F25" s="247"/>
      <c r="G25" s="247"/>
      <c r="H25" s="248" t="s">
        <v>172</v>
      </c>
      <c r="I25" s="249"/>
      <c r="J25" s="249"/>
      <c r="K25" s="249"/>
      <c r="L25" s="249"/>
      <c r="M25" s="249"/>
      <c r="N25" s="250"/>
    </row>
    <row r="26" spans="1:14" ht="13.5" thickBot="1" x14ac:dyDescent="0.25">
      <c r="A26" s="108"/>
      <c r="B26" s="109"/>
      <c r="C26" s="109"/>
      <c r="D26" s="110"/>
      <c r="E26" s="110"/>
      <c r="F26" s="110"/>
      <c r="G26" s="110"/>
      <c r="H26" s="109"/>
      <c r="I26" s="109"/>
      <c r="J26" s="109"/>
      <c r="K26" s="109"/>
      <c r="L26" s="109"/>
      <c r="M26" s="109"/>
      <c r="N26" s="111"/>
    </row>
    <row r="27" spans="1:14" x14ac:dyDescent="0.2">
      <c r="A27" s="237" t="s">
        <v>173</v>
      </c>
      <c r="B27" s="238"/>
      <c r="C27" s="238"/>
      <c r="D27" s="239"/>
      <c r="E27" s="239"/>
      <c r="F27" s="239"/>
      <c r="G27" s="239"/>
      <c r="H27" s="238"/>
      <c r="I27" s="238"/>
      <c r="J27" s="238"/>
      <c r="K27" s="238"/>
      <c r="L27" s="238"/>
      <c r="M27" s="238"/>
      <c r="N27" s="240"/>
    </row>
    <row r="28" spans="1:14" x14ac:dyDescent="0.2">
      <c r="A28" s="241" t="s">
        <v>174</v>
      </c>
      <c r="B28" s="242"/>
      <c r="C28" s="242"/>
      <c r="D28" s="243"/>
      <c r="E28" s="243" t="s">
        <v>175</v>
      </c>
      <c r="F28" s="243"/>
      <c r="G28" s="243"/>
      <c r="H28" s="242"/>
      <c r="I28" s="242" t="s">
        <v>176</v>
      </c>
      <c r="J28" s="242"/>
      <c r="K28" s="242"/>
      <c r="L28" s="242"/>
      <c r="M28" s="242"/>
      <c r="N28" s="244"/>
    </row>
    <row r="29" spans="1:14" x14ac:dyDescent="0.2">
      <c r="A29" s="219">
        <v>1</v>
      </c>
      <c r="B29" s="216"/>
      <c r="C29" s="216"/>
      <c r="D29" s="215"/>
      <c r="E29" s="214">
        <v>44592</v>
      </c>
      <c r="F29" s="215"/>
      <c r="G29" s="215"/>
      <c r="H29" s="216"/>
      <c r="I29" s="217" t="s">
        <v>177</v>
      </c>
      <c r="J29" s="217"/>
      <c r="K29" s="217"/>
      <c r="L29" s="217"/>
      <c r="M29" s="217"/>
      <c r="N29" s="218"/>
    </row>
    <row r="30" spans="1:14" ht="105.75" customHeight="1" x14ac:dyDescent="0.2">
      <c r="A30" s="219">
        <v>2</v>
      </c>
      <c r="B30" s="216"/>
      <c r="C30" s="216"/>
      <c r="D30" s="215"/>
      <c r="E30" s="214">
        <v>44608</v>
      </c>
      <c r="F30" s="215"/>
      <c r="G30" s="215"/>
      <c r="H30" s="216"/>
      <c r="I30" s="217" t="s">
        <v>555</v>
      </c>
      <c r="J30" s="217"/>
      <c r="K30" s="217"/>
      <c r="L30" s="217"/>
      <c r="M30" s="217"/>
      <c r="N30" s="218"/>
    </row>
    <row r="31" spans="1:14" ht="13.5" thickBot="1" x14ac:dyDescent="0.25">
      <c r="A31" s="229"/>
      <c r="B31" s="230"/>
      <c r="C31" s="230"/>
      <c r="D31" s="231"/>
      <c r="E31" s="232"/>
      <c r="F31" s="231"/>
      <c r="G31" s="231"/>
      <c r="H31" s="230"/>
      <c r="I31" s="233"/>
      <c r="J31" s="233"/>
      <c r="K31" s="233"/>
      <c r="L31" s="233"/>
      <c r="M31" s="233"/>
      <c r="N31" s="234"/>
    </row>
    <row r="32" spans="1:14" ht="10.5" customHeight="1" x14ac:dyDescent="0.2">
      <c r="A32" s="112"/>
      <c r="D32" s="19"/>
      <c r="E32" s="19"/>
      <c r="F32" s="19"/>
      <c r="G32" s="19"/>
      <c r="N32" s="113"/>
    </row>
    <row r="33" spans="1:14" ht="10.5" customHeight="1" thickBot="1" x14ac:dyDescent="0.25">
      <c r="A33" s="112"/>
      <c r="D33" s="19"/>
      <c r="E33" s="19"/>
      <c r="F33" s="19"/>
      <c r="G33" s="19"/>
      <c r="N33" s="113"/>
    </row>
    <row r="34" spans="1:14" x14ac:dyDescent="0.2">
      <c r="A34" s="227" t="s">
        <v>178</v>
      </c>
      <c r="B34" s="228"/>
      <c r="C34" s="222" t="s">
        <v>179</v>
      </c>
      <c r="D34" s="223"/>
      <c r="E34" s="223"/>
      <c r="F34" s="223"/>
      <c r="G34" s="224"/>
      <c r="N34" s="113"/>
    </row>
    <row r="35" spans="1:14" ht="13.5" thickBot="1" x14ac:dyDescent="0.25">
      <c r="A35" s="220" t="s">
        <v>180</v>
      </c>
      <c r="B35" s="221"/>
      <c r="C35" s="225" t="s">
        <v>553</v>
      </c>
      <c r="D35" s="225"/>
      <c r="E35" s="225"/>
      <c r="F35" s="225"/>
      <c r="G35" s="226"/>
      <c r="N35" s="113"/>
    </row>
    <row r="36" spans="1:14" x14ac:dyDescent="0.2">
      <c r="A36" s="112"/>
      <c r="D36" s="19"/>
      <c r="E36" s="19"/>
      <c r="F36" s="19"/>
      <c r="G36" s="19"/>
      <c r="N36" s="113"/>
    </row>
    <row r="37" spans="1:14" x14ac:dyDescent="0.2">
      <c r="A37" s="112"/>
      <c r="D37" s="19"/>
      <c r="E37" s="19"/>
      <c r="F37" s="19"/>
      <c r="G37" s="19"/>
      <c r="N37" s="113"/>
    </row>
    <row r="38" spans="1:14" x14ac:dyDescent="0.2">
      <c r="A38" s="112"/>
      <c r="D38" s="19"/>
      <c r="E38" s="19"/>
      <c r="F38" s="19"/>
      <c r="G38" s="19"/>
      <c r="N38" s="113"/>
    </row>
    <row r="39" spans="1:14" x14ac:dyDescent="0.2">
      <c r="D39" s="19"/>
      <c r="E39" s="19"/>
      <c r="F39" s="19"/>
      <c r="G39" s="19"/>
    </row>
    <row r="40" spans="1:14" x14ac:dyDescent="0.2">
      <c r="D40" s="19"/>
      <c r="E40" s="19"/>
      <c r="F40" s="19"/>
      <c r="G40" s="19"/>
    </row>
    <row r="41" spans="1:14" x14ac:dyDescent="0.2">
      <c r="D41" s="19"/>
      <c r="E41" s="19"/>
      <c r="F41" s="19"/>
      <c r="G41" s="19"/>
    </row>
    <row r="42" spans="1:14" x14ac:dyDescent="0.2">
      <c r="D42" s="19"/>
      <c r="E42" s="19"/>
      <c r="F42" s="19"/>
      <c r="G42" s="19"/>
    </row>
    <row r="43" spans="1:14" x14ac:dyDescent="0.2">
      <c r="D43" s="19"/>
      <c r="E43" s="19"/>
      <c r="F43" s="19"/>
      <c r="G43" s="19"/>
    </row>
    <row r="44" spans="1:14" x14ac:dyDescent="0.2">
      <c r="D44" s="19"/>
      <c r="E44" s="19"/>
      <c r="F44" s="19"/>
      <c r="G44" s="19"/>
    </row>
    <row r="45" spans="1:14" x14ac:dyDescent="0.2">
      <c r="D45" s="19"/>
      <c r="E45" s="19"/>
      <c r="F45" s="19"/>
      <c r="G45" s="19"/>
    </row>
    <row r="46" spans="1:14" x14ac:dyDescent="0.2">
      <c r="D46" s="19"/>
      <c r="E46" s="19"/>
      <c r="F46" s="19"/>
      <c r="G46" s="19"/>
    </row>
    <row r="47" spans="1:14" x14ac:dyDescent="0.2">
      <c r="D47" s="19"/>
      <c r="E47" s="19"/>
      <c r="F47" s="19"/>
      <c r="G47" s="19"/>
    </row>
    <row r="48" spans="1:14" x14ac:dyDescent="0.2">
      <c r="D48" s="19"/>
      <c r="E48" s="19"/>
      <c r="F48" s="19"/>
      <c r="G48" s="19"/>
    </row>
    <row r="49" spans="4:7" x14ac:dyDescent="0.2">
      <c r="D49" s="19"/>
      <c r="E49" s="19"/>
      <c r="F49" s="19"/>
      <c r="G49" s="19"/>
    </row>
    <row r="50" spans="4:7" x14ac:dyDescent="0.2">
      <c r="D50" s="19"/>
      <c r="E50" s="19"/>
      <c r="F50" s="19"/>
      <c r="G50" s="19"/>
    </row>
    <row r="51" spans="4:7" x14ac:dyDescent="0.2">
      <c r="D51" s="19"/>
      <c r="E51" s="19"/>
      <c r="F51" s="19"/>
      <c r="G51" s="19"/>
    </row>
    <row r="52" spans="4:7" x14ac:dyDescent="0.2">
      <c r="D52" s="19"/>
      <c r="E52" s="19"/>
      <c r="F52" s="19"/>
      <c r="G52" s="19"/>
    </row>
  </sheetData>
  <mergeCells count="44">
    <mergeCell ref="A5:N5"/>
    <mergeCell ref="A6:N6"/>
    <mergeCell ref="A9:N9"/>
    <mergeCell ref="A12:N12"/>
    <mergeCell ref="A10:N10"/>
    <mergeCell ref="A8:N8"/>
    <mergeCell ref="A11:N11"/>
    <mergeCell ref="A1:B4"/>
    <mergeCell ref="C1:D2"/>
    <mergeCell ref="E1:K2"/>
    <mergeCell ref="M1:N1"/>
    <mergeCell ref="M2:N2"/>
    <mergeCell ref="C3:D4"/>
    <mergeCell ref="E3:K4"/>
    <mergeCell ref="M3:N3"/>
    <mergeCell ref="M4:N4"/>
    <mergeCell ref="A28:D28"/>
    <mergeCell ref="I28:N28"/>
    <mergeCell ref="E28:H28"/>
    <mergeCell ref="A24:G24"/>
    <mergeCell ref="H24:N24"/>
    <mergeCell ref="A25:G25"/>
    <mergeCell ref="H25:N25"/>
    <mergeCell ref="D17:J17"/>
    <mergeCell ref="D18:J18"/>
    <mergeCell ref="D19:J19"/>
    <mergeCell ref="D20:J20"/>
    <mergeCell ref="A27:N27"/>
    <mergeCell ref="C14:J14"/>
    <mergeCell ref="E29:H29"/>
    <mergeCell ref="I29:N29"/>
    <mergeCell ref="A29:D29"/>
    <mergeCell ref="A35:B35"/>
    <mergeCell ref="C34:G34"/>
    <mergeCell ref="C35:G35"/>
    <mergeCell ref="A34:B34"/>
    <mergeCell ref="A30:D30"/>
    <mergeCell ref="E30:H30"/>
    <mergeCell ref="I30:N30"/>
    <mergeCell ref="A31:D31"/>
    <mergeCell ref="E31:H31"/>
    <mergeCell ref="I31:N31"/>
    <mergeCell ref="D21:J21"/>
    <mergeCell ref="D16:J16"/>
  </mergeCells>
  <phoneticPr fontId="1" type="noConversion"/>
  <hyperlinks>
    <hyperlink ref="H25:N25" r:id="rId1" display="Ver "/>
    <hyperlink ref="D19:J19" location="'C 4. Atención Ciudadano'!Área_de_impresión" display="COMPONENTE 4.  MECANISMOS PARA MEJORAR LA ATENCIÓN AL CIUDADANO"/>
    <hyperlink ref="D20:J20" location="'C 5. Transparencia Acceso'!Área_de_impresión" display="COMPONENTE 5. MECANISMOS PARA LA TRANSPARENCIA Y ACCESO A LA INFORMACIÓN PÚBLICA"/>
    <hyperlink ref="D21:J21" location="'C 6. Iniciativas adicionales'!A1" display="COMPONENTE 6. INICIATIVAS ADICIONALES /PLAN DE GESTIÓN DE LA INTEGRIDAD (EN CUMPLIMIENTO AL ARTÍCULO 2° DEL DECRETO 118 DE 2018)"/>
    <hyperlink ref="D18:J18" location="'C 3. Rendición Cuentas'!Área_de_impresión" display="COMPONENTE 3. RENDICIÓN DE CUENTAS"/>
    <hyperlink ref="D17:J17" location="'C 2. Racionalización Trámite'!A1" display="COMPONENTE 2. RACIONALIZACIÓN DE TRÁMITES"/>
    <hyperlink ref="D16:J16" location="'C 1. Riesgos Corrupción'!A1" display="COMPONENTE 1. GESTIÓN DEL RIESGO DE CORRUPCIÓN – MAPA DE RIESGOS DE CORRUPCIÓN"/>
    <hyperlink ref="A25:G25" r:id="rId2" tooltip="https://scj.gov.co/es/transparencia/planeacion-presupuesto-ingresos/plan-accion" display="Ver"/>
  </hyperlinks>
  <printOptions horizontalCentered="1"/>
  <pageMargins left="0.70866141732283472" right="0.70866141732283472" top="0.74803149606299213" bottom="0.74803149606299213" header="0.31496062992125984" footer="0.31496062992125984"/>
  <pageSetup scale="52" orientation="landscape" r:id="rId3"/>
  <headerFooter>
    <oddFooter>&amp;L&amp;G&amp;COficina Asesora de Planeación – OAP
Comité Institucional de Gestión y Desempeño de la SDSCJ del 31 de enero de 2022
&amp;G
&amp;R&amp;G</oddFooter>
  </headerFooter>
  <drawing r:id="rId4"/>
  <legacyDrawingHF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C0015"/>
  </sheetPr>
  <dimension ref="B1:BS189"/>
  <sheetViews>
    <sheetView showGridLines="0" topLeftCell="Z4" zoomScale="110" zoomScaleNormal="110" zoomScaleSheetLayoutView="70" workbookViewId="0">
      <selection activeCell="AI8" sqref="AI8"/>
    </sheetView>
  </sheetViews>
  <sheetFormatPr baseColWidth="10" defaultColWidth="11.42578125" defaultRowHeight="12.75" x14ac:dyDescent="0.2"/>
  <cols>
    <col min="1" max="1" width="4.7109375" style="64" customWidth="1"/>
    <col min="2" max="2" width="19.85546875" style="66" customWidth="1"/>
    <col min="3" max="3" width="12.28515625" style="66" customWidth="1"/>
    <col min="4" max="4" width="53.85546875" style="78" customWidth="1"/>
    <col min="5" max="5" width="18" style="78" customWidth="1"/>
    <col min="6" max="6" width="19.85546875" style="78" customWidth="1"/>
    <col min="7" max="7" width="35.85546875" style="79" customWidth="1"/>
    <col min="8" max="11" width="10" style="66" customWidth="1"/>
    <col min="12" max="13" width="8.5703125" style="66" customWidth="1"/>
    <col min="14" max="15" width="12" style="66" customWidth="1"/>
    <col min="16" max="18" width="11.42578125" style="80" customWidth="1"/>
    <col min="19" max="19" width="11.42578125" style="81" customWidth="1"/>
    <col min="20" max="21" width="11.42578125" style="80" customWidth="1"/>
    <col min="22" max="22" width="11.42578125" style="81" customWidth="1"/>
    <col min="23" max="28" width="11.42578125" style="80" customWidth="1"/>
    <col min="29" max="55" width="11.42578125" style="64" customWidth="1"/>
    <col min="56" max="58" width="11.42578125" style="80" customWidth="1"/>
    <col min="59" max="59" width="15.7109375" style="81" customWidth="1"/>
    <col min="60" max="60" width="43.42578125" style="64" customWidth="1"/>
    <col min="61" max="61" width="57.7109375" style="64" customWidth="1"/>
    <col min="62" max="62" width="55.7109375" style="64" customWidth="1"/>
    <col min="63" max="73" width="31.28515625" style="64" customWidth="1"/>
    <col min="74" max="16384" width="11.42578125" style="64"/>
  </cols>
  <sheetData>
    <row r="1" spans="2:71" s="58" customFormat="1" ht="23.25" customHeight="1" x14ac:dyDescent="0.25">
      <c r="B1" s="299"/>
      <c r="C1" s="292"/>
      <c r="D1" s="307" t="s">
        <v>0</v>
      </c>
      <c r="E1" s="307"/>
      <c r="F1" s="292" t="s">
        <v>1</v>
      </c>
      <c r="G1" s="292"/>
      <c r="H1" s="292"/>
      <c r="I1" s="292"/>
      <c r="J1" s="292"/>
      <c r="K1" s="292"/>
      <c r="L1" s="305" t="s">
        <v>2</v>
      </c>
      <c r="M1" s="305"/>
      <c r="N1" s="302" t="s">
        <v>3</v>
      </c>
      <c r="O1" s="302"/>
      <c r="P1" s="65"/>
      <c r="Q1" s="66"/>
      <c r="R1" s="66"/>
      <c r="S1" s="67"/>
      <c r="T1" s="66"/>
      <c r="U1" s="66"/>
      <c r="V1" s="67"/>
      <c r="W1" s="66"/>
      <c r="X1" s="66"/>
      <c r="Y1" s="66"/>
      <c r="Z1" s="66"/>
      <c r="AA1" s="66"/>
      <c r="AB1" s="66"/>
      <c r="BD1" s="66"/>
      <c r="BE1" s="66"/>
      <c r="BF1" s="66"/>
      <c r="BG1" s="67"/>
    </row>
    <row r="2" spans="2:71" s="58" customFormat="1" ht="23.25" customHeight="1" x14ac:dyDescent="0.25">
      <c r="B2" s="300"/>
      <c r="C2" s="293"/>
      <c r="D2" s="297"/>
      <c r="E2" s="297"/>
      <c r="F2" s="293"/>
      <c r="G2" s="293"/>
      <c r="H2" s="293"/>
      <c r="I2" s="293"/>
      <c r="J2" s="293"/>
      <c r="K2" s="293"/>
      <c r="L2" s="306" t="s">
        <v>4</v>
      </c>
      <c r="M2" s="306"/>
      <c r="N2" s="303">
        <v>2</v>
      </c>
      <c r="O2" s="303"/>
      <c r="P2" s="65"/>
      <c r="Q2" s="66"/>
      <c r="R2" s="66"/>
      <c r="S2" s="67"/>
      <c r="T2" s="66"/>
      <c r="U2" s="66"/>
      <c r="V2" s="67"/>
      <c r="W2" s="66"/>
      <c r="X2" s="66"/>
      <c r="Y2" s="66"/>
      <c r="Z2" s="66"/>
      <c r="AA2" s="66"/>
      <c r="AB2" s="66"/>
      <c r="BD2" s="66"/>
      <c r="BE2" s="66"/>
      <c r="BF2" s="66"/>
      <c r="BG2" s="67"/>
    </row>
    <row r="3" spans="2:71" s="58" customFormat="1" ht="23.25" customHeight="1" thickBot="1" x14ac:dyDescent="0.3">
      <c r="B3" s="300"/>
      <c r="C3" s="293"/>
      <c r="D3" s="297" t="s">
        <v>5</v>
      </c>
      <c r="E3" s="297"/>
      <c r="F3" s="293" t="s">
        <v>6</v>
      </c>
      <c r="G3" s="293"/>
      <c r="H3" s="293"/>
      <c r="I3" s="293"/>
      <c r="J3" s="293"/>
      <c r="K3" s="293"/>
      <c r="L3" s="306" t="s">
        <v>7</v>
      </c>
      <c r="M3" s="306"/>
      <c r="N3" s="304">
        <v>43346</v>
      </c>
      <c r="O3" s="304"/>
      <c r="P3" s="68"/>
      <c r="Q3" s="69"/>
      <c r="R3" s="69"/>
      <c r="S3" s="70"/>
      <c r="T3" s="69"/>
      <c r="U3" s="69"/>
      <c r="V3" s="70"/>
      <c r="W3" s="69"/>
      <c r="X3" s="69"/>
      <c r="Y3" s="69"/>
      <c r="Z3" s="69"/>
      <c r="AA3" s="69"/>
      <c r="AB3" s="6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69"/>
      <c r="BE3" s="69"/>
      <c r="BF3" s="69"/>
      <c r="BG3" s="70"/>
      <c r="BH3" s="59"/>
      <c r="BI3" s="59"/>
      <c r="BJ3" s="59"/>
      <c r="BK3" s="59"/>
      <c r="BL3" s="59"/>
      <c r="BM3" s="59"/>
      <c r="BN3" s="59"/>
      <c r="BO3" s="59"/>
      <c r="BP3" s="59"/>
      <c r="BQ3" s="59"/>
      <c r="BR3" s="59"/>
      <c r="BS3" s="59"/>
    </row>
    <row r="4" spans="2:71" s="58" customFormat="1" ht="54" customHeight="1" x14ac:dyDescent="0.25">
      <c r="B4" s="300"/>
      <c r="C4" s="293"/>
      <c r="D4" s="297"/>
      <c r="E4" s="297"/>
      <c r="F4" s="293"/>
      <c r="G4" s="293"/>
      <c r="H4" s="293"/>
      <c r="I4" s="293"/>
      <c r="J4" s="293"/>
      <c r="K4" s="293"/>
      <c r="L4" s="306" t="s">
        <v>549</v>
      </c>
      <c r="M4" s="306"/>
      <c r="N4" s="303" t="s">
        <v>8</v>
      </c>
      <c r="O4" s="303"/>
      <c r="P4" s="71" t="s">
        <v>9</v>
      </c>
      <c r="Q4" s="308" t="s">
        <v>10</v>
      </c>
      <c r="R4" s="308"/>
      <c r="S4" s="308"/>
      <c r="T4" s="308" t="s">
        <v>11</v>
      </c>
      <c r="U4" s="308"/>
      <c r="V4" s="308"/>
      <c r="W4" s="308" t="s">
        <v>12</v>
      </c>
      <c r="X4" s="308"/>
      <c r="Y4" s="308"/>
      <c r="Z4" s="308" t="s">
        <v>13</v>
      </c>
      <c r="AA4" s="308"/>
      <c r="AB4" s="308"/>
      <c r="AC4" s="308" t="s">
        <v>14</v>
      </c>
      <c r="AD4" s="308"/>
      <c r="AE4" s="308"/>
      <c r="AF4" s="308" t="s">
        <v>15</v>
      </c>
      <c r="AG4" s="308"/>
      <c r="AH4" s="308"/>
      <c r="AI4" s="308" t="s">
        <v>16</v>
      </c>
      <c r="AJ4" s="308"/>
      <c r="AK4" s="308"/>
      <c r="AL4" s="308" t="s">
        <v>17</v>
      </c>
      <c r="AM4" s="308"/>
      <c r="AN4" s="308"/>
      <c r="AO4" s="308" t="s">
        <v>18</v>
      </c>
      <c r="AP4" s="308"/>
      <c r="AQ4" s="308"/>
      <c r="AR4" s="308" t="s">
        <v>19</v>
      </c>
      <c r="AS4" s="308"/>
      <c r="AT4" s="308"/>
      <c r="AU4" s="308" t="s">
        <v>20</v>
      </c>
      <c r="AV4" s="308"/>
      <c r="AW4" s="308"/>
      <c r="AX4" s="308" t="s">
        <v>21</v>
      </c>
      <c r="AY4" s="308"/>
      <c r="AZ4" s="308"/>
      <c r="BA4" s="308" t="s">
        <v>22</v>
      </c>
      <c r="BB4" s="308"/>
      <c r="BC4" s="308"/>
      <c r="BD4" s="308" t="s">
        <v>23</v>
      </c>
      <c r="BE4" s="308"/>
      <c r="BF4" s="308"/>
      <c r="BG4" s="82" t="s">
        <v>24</v>
      </c>
      <c r="BH4" s="311" t="s">
        <v>25</v>
      </c>
      <c r="BI4" s="311"/>
      <c r="BJ4" s="311"/>
      <c r="BK4" s="311"/>
      <c r="BL4" s="311"/>
      <c r="BM4" s="311"/>
      <c r="BN4" s="311"/>
      <c r="BO4" s="311"/>
      <c r="BP4" s="311"/>
      <c r="BQ4" s="311"/>
      <c r="BR4" s="311"/>
      <c r="BS4" s="312"/>
    </row>
    <row r="5" spans="2:71" s="58" customFormat="1" ht="30" customHeight="1" x14ac:dyDescent="0.25">
      <c r="B5" s="294" t="s">
        <v>26</v>
      </c>
      <c r="C5" s="295"/>
      <c r="D5" s="295"/>
      <c r="E5" s="295"/>
      <c r="F5" s="295"/>
      <c r="G5" s="295"/>
      <c r="H5" s="295"/>
      <c r="I5" s="295"/>
      <c r="J5" s="295"/>
      <c r="K5" s="295"/>
      <c r="L5" s="295"/>
      <c r="M5" s="295"/>
      <c r="N5" s="295"/>
      <c r="O5" s="295"/>
      <c r="P5" s="296"/>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c r="AR5" s="309"/>
      <c r="AS5" s="309"/>
      <c r="AT5" s="309"/>
      <c r="AU5" s="309"/>
      <c r="AV5" s="309"/>
      <c r="AW5" s="309"/>
      <c r="AX5" s="309"/>
      <c r="AY5" s="309"/>
      <c r="AZ5" s="309"/>
      <c r="BA5" s="309"/>
      <c r="BB5" s="309"/>
      <c r="BC5" s="309"/>
      <c r="BD5" s="309"/>
      <c r="BE5" s="309"/>
      <c r="BF5" s="309"/>
      <c r="BG5" s="83">
        <v>0.2</v>
      </c>
      <c r="BH5" s="313" t="s">
        <v>27</v>
      </c>
      <c r="BI5" s="313"/>
      <c r="BJ5" s="313" t="s">
        <v>28</v>
      </c>
      <c r="BK5" s="313"/>
      <c r="BL5" s="314" t="s">
        <v>29</v>
      </c>
      <c r="BM5" s="314"/>
      <c r="BN5" s="314" t="s">
        <v>30</v>
      </c>
      <c r="BO5" s="314"/>
      <c r="BP5" s="314" t="s">
        <v>31</v>
      </c>
      <c r="BQ5" s="314"/>
      <c r="BR5" s="314" t="s">
        <v>32</v>
      </c>
      <c r="BS5" s="314"/>
    </row>
    <row r="6" spans="2:71" s="58" customFormat="1" ht="57.75" customHeight="1" thickBot="1" x14ac:dyDescent="0.3">
      <c r="B6" s="72" t="s">
        <v>33</v>
      </c>
      <c r="C6" s="189" t="s">
        <v>34</v>
      </c>
      <c r="D6" s="189" t="s">
        <v>35</v>
      </c>
      <c r="E6" s="285" t="s">
        <v>36</v>
      </c>
      <c r="F6" s="285"/>
      <c r="G6" s="189" t="s">
        <v>37</v>
      </c>
      <c r="H6" s="285" t="s">
        <v>38</v>
      </c>
      <c r="I6" s="285"/>
      <c r="J6" s="285" t="s">
        <v>39</v>
      </c>
      <c r="K6" s="285"/>
      <c r="L6" s="285" t="s">
        <v>40</v>
      </c>
      <c r="M6" s="285"/>
      <c r="N6" s="285" t="s">
        <v>41</v>
      </c>
      <c r="O6" s="285"/>
      <c r="P6" s="73">
        <f>SUM(P7:P17)</f>
        <v>0.20000000000000004</v>
      </c>
      <c r="Q6" s="74" t="s">
        <v>42</v>
      </c>
      <c r="R6" s="75" t="s">
        <v>43</v>
      </c>
      <c r="S6" s="76" t="s">
        <v>44</v>
      </c>
      <c r="T6" s="74" t="s">
        <v>42</v>
      </c>
      <c r="U6" s="75" t="s">
        <v>43</v>
      </c>
      <c r="V6" s="76" t="s">
        <v>44</v>
      </c>
      <c r="W6" s="74" t="s">
        <v>42</v>
      </c>
      <c r="X6" s="75" t="s">
        <v>43</v>
      </c>
      <c r="Y6" s="77" t="s">
        <v>44</v>
      </c>
      <c r="Z6" s="74" t="s">
        <v>42</v>
      </c>
      <c r="AA6" s="75" t="s">
        <v>43</v>
      </c>
      <c r="AB6" s="77" t="s">
        <v>44</v>
      </c>
      <c r="AC6" s="74" t="s">
        <v>42</v>
      </c>
      <c r="AD6" s="60" t="s">
        <v>43</v>
      </c>
      <c r="AE6" s="61" t="s">
        <v>44</v>
      </c>
      <c r="AF6" s="74" t="s">
        <v>42</v>
      </c>
      <c r="AG6" s="60" t="s">
        <v>43</v>
      </c>
      <c r="AH6" s="61" t="s">
        <v>44</v>
      </c>
      <c r="AI6" s="74" t="s">
        <v>42</v>
      </c>
      <c r="AJ6" s="60" t="s">
        <v>43</v>
      </c>
      <c r="AK6" s="61" t="s">
        <v>44</v>
      </c>
      <c r="AL6" s="74" t="s">
        <v>42</v>
      </c>
      <c r="AM6" s="60" t="s">
        <v>43</v>
      </c>
      <c r="AN6" s="61" t="s">
        <v>44</v>
      </c>
      <c r="AO6" s="74" t="s">
        <v>42</v>
      </c>
      <c r="AP6" s="60" t="s">
        <v>43</v>
      </c>
      <c r="AQ6" s="61" t="s">
        <v>44</v>
      </c>
      <c r="AR6" s="74" t="s">
        <v>42</v>
      </c>
      <c r="AS6" s="60" t="s">
        <v>43</v>
      </c>
      <c r="AT6" s="61" t="s">
        <v>44</v>
      </c>
      <c r="AU6" s="74" t="s">
        <v>42</v>
      </c>
      <c r="AV6" s="60" t="s">
        <v>43</v>
      </c>
      <c r="AW6" s="61" t="s">
        <v>44</v>
      </c>
      <c r="AX6" s="74" t="s">
        <v>42</v>
      </c>
      <c r="AY6" s="60" t="s">
        <v>43</v>
      </c>
      <c r="AZ6" s="61" t="s">
        <v>44</v>
      </c>
      <c r="BA6" s="74" t="s">
        <v>42</v>
      </c>
      <c r="BB6" s="60" t="s">
        <v>43</v>
      </c>
      <c r="BC6" s="61" t="s">
        <v>44</v>
      </c>
      <c r="BD6" s="74" t="s">
        <v>42</v>
      </c>
      <c r="BE6" s="75" t="s">
        <v>43</v>
      </c>
      <c r="BF6" s="77" t="s">
        <v>44</v>
      </c>
      <c r="BG6" s="84" t="e">
        <f>SUM(BG7:BG17)</f>
        <v>#REF!</v>
      </c>
      <c r="BH6" s="85" t="s">
        <v>45</v>
      </c>
      <c r="BI6" s="85" t="s">
        <v>46</v>
      </c>
      <c r="BJ6" s="85" t="s">
        <v>45</v>
      </c>
      <c r="BK6" s="85" t="s">
        <v>46</v>
      </c>
      <c r="BL6" s="62" t="s">
        <v>45</v>
      </c>
      <c r="BM6" s="62" t="s">
        <v>46</v>
      </c>
      <c r="BN6" s="62" t="s">
        <v>45</v>
      </c>
      <c r="BO6" s="62" t="s">
        <v>46</v>
      </c>
      <c r="BP6" s="62" t="s">
        <v>45</v>
      </c>
      <c r="BQ6" s="62" t="s">
        <v>46</v>
      </c>
      <c r="BR6" s="62" t="s">
        <v>45</v>
      </c>
      <c r="BS6" s="63" t="s">
        <v>46</v>
      </c>
    </row>
    <row r="7" spans="2:71" s="132" customFormat="1" ht="153.75" customHeight="1" x14ac:dyDescent="0.2">
      <c r="B7" s="301" t="s">
        <v>181</v>
      </c>
      <c r="C7" s="188" t="s">
        <v>48</v>
      </c>
      <c r="D7" s="193" t="s">
        <v>182</v>
      </c>
      <c r="E7" s="298" t="s">
        <v>183</v>
      </c>
      <c r="F7" s="298"/>
      <c r="G7" s="193" t="s">
        <v>184</v>
      </c>
      <c r="H7" s="284" t="s">
        <v>52</v>
      </c>
      <c r="I7" s="284"/>
      <c r="J7" s="284"/>
      <c r="K7" s="284"/>
      <c r="L7" s="284" t="s">
        <v>185</v>
      </c>
      <c r="M7" s="284"/>
      <c r="N7" s="310">
        <v>44926</v>
      </c>
      <c r="O7" s="310"/>
      <c r="P7" s="125">
        <v>1.8181818181818184E-2</v>
      </c>
      <c r="Q7" s="126"/>
      <c r="R7" s="126"/>
      <c r="S7" s="127"/>
      <c r="T7" s="128">
        <v>1</v>
      </c>
      <c r="U7" s="128">
        <v>1</v>
      </c>
      <c r="V7" s="129">
        <f>U7/T7</f>
        <v>1</v>
      </c>
      <c r="W7" s="128">
        <v>1</v>
      </c>
      <c r="X7" s="128">
        <v>1</v>
      </c>
      <c r="Y7" s="129">
        <f>X7/W7</f>
        <v>1</v>
      </c>
      <c r="Z7" s="128">
        <v>1</v>
      </c>
      <c r="AA7" s="128">
        <v>1</v>
      </c>
      <c r="AB7" s="129">
        <f>AA7/Z7</f>
        <v>1</v>
      </c>
      <c r="AC7" s="126">
        <v>1</v>
      </c>
      <c r="AD7" s="88"/>
      <c r="AE7" s="88"/>
      <c r="AF7" s="126">
        <v>1</v>
      </c>
      <c r="AG7" s="88"/>
      <c r="AH7" s="88"/>
      <c r="AI7" s="126">
        <v>1</v>
      </c>
      <c r="AJ7" s="88"/>
      <c r="AK7" s="88"/>
      <c r="AL7" s="126">
        <v>1</v>
      </c>
      <c r="AM7" s="88"/>
      <c r="AN7" s="88"/>
      <c r="AO7" s="126">
        <v>1</v>
      </c>
      <c r="AP7" s="88"/>
      <c r="AQ7" s="88"/>
      <c r="AR7" s="126">
        <v>1</v>
      </c>
      <c r="AS7" s="88"/>
      <c r="AT7" s="88"/>
      <c r="AU7" s="126">
        <v>1</v>
      </c>
      <c r="AV7" s="88"/>
      <c r="AW7" s="88"/>
      <c r="AX7" s="126">
        <v>1</v>
      </c>
      <c r="AY7" s="88"/>
      <c r="AZ7" s="88"/>
      <c r="BA7" s="126"/>
      <c r="BB7" s="88"/>
      <c r="BC7" s="88"/>
      <c r="BD7" s="126">
        <f>Q7+T7+W7+Z7+AC7++AF7+AI7+AL7+AO7+AR7+AU7+AX7+BA7</f>
        <v>11</v>
      </c>
      <c r="BE7" s="126">
        <f>R7+U7+X7+AA7+AD7+AG7+AJ7+AM7+AP7+AS7+AV7+AY7+BB7</f>
        <v>3</v>
      </c>
      <c r="BF7" s="125">
        <f>BE7/BD7</f>
        <v>0.27272727272727271</v>
      </c>
      <c r="BG7" s="130">
        <f>BF7*P7*$P$6</f>
        <v>9.9173553719008288E-4</v>
      </c>
      <c r="BH7" s="131" t="s">
        <v>465</v>
      </c>
      <c r="BI7" s="193" t="s">
        <v>186</v>
      </c>
      <c r="BJ7" s="131" t="s">
        <v>464</v>
      </c>
      <c r="BK7" s="131" t="s">
        <v>463</v>
      </c>
      <c r="BL7" s="89"/>
      <c r="BM7" s="89"/>
      <c r="BN7" s="89"/>
      <c r="BO7" s="89"/>
      <c r="BP7" s="89"/>
      <c r="BQ7" s="89"/>
      <c r="BR7" s="89"/>
      <c r="BS7" s="90"/>
    </row>
    <row r="8" spans="2:71" s="132" customFormat="1" ht="48.75" customHeight="1" x14ac:dyDescent="0.2">
      <c r="B8" s="283"/>
      <c r="C8" s="187" t="s">
        <v>56</v>
      </c>
      <c r="D8" s="190" t="s">
        <v>534</v>
      </c>
      <c r="E8" s="287" t="s">
        <v>187</v>
      </c>
      <c r="F8" s="287"/>
      <c r="G8" s="190" t="s">
        <v>188</v>
      </c>
      <c r="H8" s="282" t="s">
        <v>52</v>
      </c>
      <c r="I8" s="282"/>
      <c r="J8" s="282"/>
      <c r="K8" s="282"/>
      <c r="L8" s="282" t="s">
        <v>53</v>
      </c>
      <c r="M8" s="282"/>
      <c r="N8" s="286">
        <v>44865</v>
      </c>
      <c r="O8" s="286"/>
      <c r="P8" s="133">
        <v>1.8181818181818184E-2</v>
      </c>
      <c r="Q8" s="134"/>
      <c r="R8" s="134"/>
      <c r="S8" s="135"/>
      <c r="T8" s="134"/>
      <c r="U8" s="134"/>
      <c r="V8" s="135"/>
      <c r="W8" s="134"/>
      <c r="X8" s="134"/>
      <c r="Y8" s="134"/>
      <c r="Z8" s="134"/>
      <c r="AA8" s="134"/>
      <c r="AB8" s="134"/>
      <c r="AC8" s="134"/>
      <c r="AD8" s="86"/>
      <c r="AE8" s="86"/>
      <c r="AF8" s="134"/>
      <c r="AG8" s="86"/>
      <c r="AH8" s="86"/>
      <c r="AI8" s="134">
        <v>1</v>
      </c>
      <c r="AJ8" s="86"/>
      <c r="AK8" s="86"/>
      <c r="AL8" s="134"/>
      <c r="AM8" s="86"/>
      <c r="AN8" s="86"/>
      <c r="AO8" s="134"/>
      <c r="AP8" s="86"/>
      <c r="AQ8" s="86"/>
      <c r="AS8" s="86"/>
      <c r="AT8" s="86"/>
      <c r="AU8" s="134"/>
      <c r="AV8" s="86"/>
      <c r="AW8" s="86"/>
      <c r="AX8" s="134"/>
      <c r="AY8" s="86"/>
      <c r="AZ8" s="86"/>
      <c r="BA8" s="134"/>
      <c r="BB8" s="86"/>
      <c r="BC8" s="86"/>
      <c r="BD8" s="134" t="e">
        <f>Q8+T8+W8+Z8+AC8++AF8+#REF!+AL8+AO8+AI8+AU8+AX8+BA8</f>
        <v>#REF!</v>
      </c>
      <c r="BE8" s="134">
        <f t="shared" ref="BE8:BE17" si="0">R8+U8+X8+AA8+AD8+AG8+AJ8+AM8+AP8+AS8+AV8+AY8+BB8</f>
        <v>0</v>
      </c>
      <c r="BF8" s="135" t="e">
        <f>BE8/BD8</f>
        <v>#REF!</v>
      </c>
      <c r="BG8" s="136" t="e">
        <f t="shared" ref="BG8:BG17" si="1">BF8*P8*$P$6</f>
        <v>#REF!</v>
      </c>
      <c r="BH8" s="137"/>
      <c r="BI8" s="138"/>
      <c r="BJ8" s="138"/>
      <c r="BK8" s="138"/>
      <c r="BL8" s="91"/>
      <c r="BM8" s="91"/>
      <c r="BN8" s="91"/>
      <c r="BO8" s="91"/>
      <c r="BP8" s="91"/>
      <c r="BQ8" s="91"/>
      <c r="BR8" s="91"/>
      <c r="BS8" s="92"/>
    </row>
    <row r="9" spans="2:71" s="132" customFormat="1" ht="77.25" customHeight="1" x14ac:dyDescent="0.2">
      <c r="B9" s="283"/>
      <c r="C9" s="187" t="s">
        <v>62</v>
      </c>
      <c r="D9" s="190" t="s">
        <v>535</v>
      </c>
      <c r="E9" s="287" t="s">
        <v>189</v>
      </c>
      <c r="F9" s="287"/>
      <c r="G9" s="190" t="s">
        <v>190</v>
      </c>
      <c r="H9" s="282" t="s">
        <v>52</v>
      </c>
      <c r="I9" s="282"/>
      <c r="J9" s="282"/>
      <c r="K9" s="282"/>
      <c r="L9" s="282" t="s">
        <v>53</v>
      </c>
      <c r="M9" s="282"/>
      <c r="N9" s="286">
        <v>44880</v>
      </c>
      <c r="O9" s="286"/>
      <c r="P9" s="133">
        <v>1.8181818181818184E-2</v>
      </c>
      <c r="Q9" s="134"/>
      <c r="R9" s="134"/>
      <c r="S9" s="135"/>
      <c r="T9" s="134"/>
      <c r="U9" s="134"/>
      <c r="V9" s="135"/>
      <c r="W9" s="134"/>
      <c r="X9" s="134"/>
      <c r="Y9" s="134"/>
      <c r="Z9" s="134"/>
      <c r="AA9" s="134"/>
      <c r="AB9" s="134"/>
      <c r="AC9" s="134"/>
      <c r="AD9" s="86"/>
      <c r="AE9" s="86"/>
      <c r="AF9" s="134"/>
      <c r="AG9" s="86"/>
      <c r="AH9" s="86"/>
      <c r="AI9" s="134"/>
      <c r="AJ9" s="86"/>
      <c r="AK9" s="86"/>
      <c r="AL9" s="134"/>
      <c r="AM9" s="86"/>
      <c r="AN9" s="86"/>
      <c r="AO9" s="134"/>
      <c r="AP9" s="86"/>
      <c r="AQ9" s="86"/>
      <c r="AR9" s="134"/>
      <c r="AS9" s="86"/>
      <c r="AT9" s="86"/>
      <c r="AU9" s="134">
        <v>1</v>
      </c>
      <c r="AV9" s="86"/>
      <c r="AW9" s="86"/>
      <c r="AX9" s="134"/>
      <c r="AY9" s="86"/>
      <c r="AZ9" s="86"/>
      <c r="BA9" s="134"/>
      <c r="BB9" s="86"/>
      <c r="BC9" s="86"/>
      <c r="BD9" s="134">
        <f t="shared" ref="BD9:BD17" si="2">Q9+T9+W9+Z9+AC9++AF9+AI9+AL9+AO9+AR9+AU9+AX9+BA9</f>
        <v>1</v>
      </c>
      <c r="BE9" s="134">
        <f t="shared" si="0"/>
        <v>0</v>
      </c>
      <c r="BF9" s="135">
        <f t="shared" ref="BF9:BF17" si="3">BE9/BD9</f>
        <v>0</v>
      </c>
      <c r="BG9" s="136">
        <f t="shared" si="1"/>
        <v>0</v>
      </c>
      <c r="BH9" s="138"/>
      <c r="BI9" s="138"/>
      <c r="BJ9" s="138"/>
      <c r="BK9" s="138"/>
      <c r="BL9" s="91"/>
      <c r="BM9" s="91"/>
      <c r="BN9" s="91"/>
      <c r="BO9" s="91"/>
      <c r="BP9" s="91"/>
      <c r="BQ9" s="91"/>
      <c r="BR9" s="91"/>
      <c r="BS9" s="92"/>
    </row>
    <row r="10" spans="2:71" s="132" customFormat="1" ht="108" customHeight="1" x14ac:dyDescent="0.2">
      <c r="B10" s="283" t="s">
        <v>191</v>
      </c>
      <c r="C10" s="187" t="s">
        <v>91</v>
      </c>
      <c r="D10" s="190" t="s">
        <v>536</v>
      </c>
      <c r="E10" s="287" t="s">
        <v>192</v>
      </c>
      <c r="F10" s="287"/>
      <c r="G10" s="190" t="s">
        <v>193</v>
      </c>
      <c r="H10" s="282" t="s">
        <v>52</v>
      </c>
      <c r="I10" s="282"/>
      <c r="J10" s="282"/>
      <c r="K10" s="282"/>
      <c r="L10" s="282" t="s">
        <v>53</v>
      </c>
      <c r="M10" s="282"/>
      <c r="N10" s="286">
        <v>44592</v>
      </c>
      <c r="O10" s="286"/>
      <c r="P10" s="139">
        <v>1.8181818181818184E-2</v>
      </c>
      <c r="Q10" s="140">
        <v>1</v>
      </c>
      <c r="R10" s="140">
        <v>1</v>
      </c>
      <c r="S10" s="141">
        <f t="shared" ref="S10:S13" si="4">R10/Q10</f>
        <v>1</v>
      </c>
      <c r="T10" s="134"/>
      <c r="U10" s="134"/>
      <c r="V10" s="135"/>
      <c r="W10" s="134"/>
      <c r="X10" s="134"/>
      <c r="Y10" s="134"/>
      <c r="Z10" s="134"/>
      <c r="AA10" s="134"/>
      <c r="AB10" s="134"/>
      <c r="AC10" s="134"/>
      <c r="AD10" s="86"/>
      <c r="AE10" s="86"/>
      <c r="AF10" s="134"/>
      <c r="AG10" s="86"/>
      <c r="AH10" s="86"/>
      <c r="AI10" s="134"/>
      <c r="AJ10" s="86"/>
      <c r="AK10" s="86"/>
      <c r="AL10" s="134"/>
      <c r="AM10" s="86"/>
      <c r="AN10" s="86"/>
      <c r="AO10" s="134"/>
      <c r="AP10" s="86"/>
      <c r="AQ10" s="86"/>
      <c r="AR10" s="134"/>
      <c r="AS10" s="86"/>
      <c r="AT10" s="86"/>
      <c r="AU10" s="134"/>
      <c r="AV10" s="86"/>
      <c r="AW10" s="86"/>
      <c r="AX10" s="134"/>
      <c r="AY10" s="86"/>
      <c r="AZ10" s="86"/>
      <c r="BA10" s="134"/>
      <c r="BB10" s="86"/>
      <c r="BC10" s="86"/>
      <c r="BD10" s="140">
        <f t="shared" si="2"/>
        <v>1</v>
      </c>
      <c r="BE10" s="140">
        <f t="shared" si="0"/>
        <v>1</v>
      </c>
      <c r="BF10" s="141">
        <f t="shared" si="3"/>
        <v>1</v>
      </c>
      <c r="BG10" s="136">
        <f t="shared" si="1"/>
        <v>3.6363636363636377E-3</v>
      </c>
      <c r="BH10" s="190" t="s">
        <v>466</v>
      </c>
      <c r="BI10" s="190" t="s">
        <v>533</v>
      </c>
      <c r="BJ10" s="138"/>
      <c r="BK10" s="138"/>
      <c r="BL10" s="91"/>
      <c r="BM10" s="91"/>
      <c r="BN10" s="91"/>
      <c r="BO10" s="91"/>
      <c r="BP10" s="91"/>
      <c r="BQ10" s="91"/>
      <c r="BR10" s="91"/>
      <c r="BS10" s="92"/>
    </row>
    <row r="11" spans="2:71" s="132" customFormat="1" ht="57" customHeight="1" x14ac:dyDescent="0.2">
      <c r="B11" s="283"/>
      <c r="C11" s="187" t="s">
        <v>96</v>
      </c>
      <c r="D11" s="190" t="s">
        <v>537</v>
      </c>
      <c r="E11" s="287" t="s">
        <v>194</v>
      </c>
      <c r="F11" s="287"/>
      <c r="G11" s="190" t="s">
        <v>195</v>
      </c>
      <c r="H11" s="282" t="s">
        <v>52</v>
      </c>
      <c r="I11" s="282"/>
      <c r="J11" s="282"/>
      <c r="K11" s="282"/>
      <c r="L11" s="282" t="s">
        <v>53</v>
      </c>
      <c r="M11" s="282"/>
      <c r="N11" s="286" t="s">
        <v>196</v>
      </c>
      <c r="O11" s="286"/>
      <c r="P11" s="133">
        <v>1.8181818181818184E-2</v>
      </c>
      <c r="Q11" s="134"/>
      <c r="R11" s="134"/>
      <c r="S11" s="135"/>
      <c r="T11" s="134"/>
      <c r="U11" s="134"/>
      <c r="V11" s="135"/>
      <c r="W11" s="134"/>
      <c r="X11" s="134"/>
      <c r="Y11" s="134"/>
      <c r="Z11" s="134"/>
      <c r="AA11" s="134"/>
      <c r="AB11" s="134"/>
      <c r="AC11" s="134"/>
      <c r="AD11" s="86"/>
      <c r="AE11" s="86"/>
      <c r="AF11" s="134">
        <v>1</v>
      </c>
      <c r="AG11" s="86"/>
      <c r="AH11" s="86"/>
      <c r="AI11" s="134"/>
      <c r="AJ11" s="86"/>
      <c r="AK11" s="86"/>
      <c r="AL11" s="134"/>
      <c r="AM11" s="86"/>
      <c r="AN11" s="86"/>
      <c r="AO11" s="134"/>
      <c r="AP11" s="86"/>
      <c r="AQ11" s="86"/>
      <c r="AR11" s="134"/>
      <c r="AS11" s="86"/>
      <c r="AT11" s="86"/>
      <c r="AU11" s="134"/>
      <c r="AV11" s="86"/>
      <c r="AW11" s="86"/>
      <c r="AX11" s="134">
        <v>1</v>
      </c>
      <c r="AY11" s="86"/>
      <c r="AZ11" s="86"/>
      <c r="BA11" s="134"/>
      <c r="BB11" s="86"/>
      <c r="BC11" s="86"/>
      <c r="BD11" s="134">
        <f t="shared" si="2"/>
        <v>2</v>
      </c>
      <c r="BE11" s="134">
        <f t="shared" si="0"/>
        <v>0</v>
      </c>
      <c r="BF11" s="135">
        <f t="shared" si="3"/>
        <v>0</v>
      </c>
      <c r="BG11" s="136">
        <f t="shared" si="1"/>
        <v>0</v>
      </c>
      <c r="BH11" s="138"/>
      <c r="BI11" s="138"/>
      <c r="BJ11" s="138"/>
      <c r="BK11" s="138"/>
      <c r="BL11" s="91"/>
      <c r="BM11" s="91"/>
      <c r="BN11" s="91"/>
      <c r="BO11" s="91"/>
      <c r="BP11" s="91"/>
      <c r="BQ11" s="91"/>
      <c r="BR11" s="91"/>
      <c r="BS11" s="92"/>
    </row>
    <row r="12" spans="2:71" s="132" customFormat="1" ht="138.75" customHeight="1" x14ac:dyDescent="0.2">
      <c r="B12" s="283" t="s">
        <v>197</v>
      </c>
      <c r="C12" s="187" t="s">
        <v>129</v>
      </c>
      <c r="D12" s="190" t="s">
        <v>198</v>
      </c>
      <c r="E12" s="287" t="s">
        <v>199</v>
      </c>
      <c r="F12" s="287"/>
      <c r="G12" s="190" t="s">
        <v>200</v>
      </c>
      <c r="H12" s="282" t="s">
        <v>52</v>
      </c>
      <c r="I12" s="282"/>
      <c r="J12" s="282"/>
      <c r="K12" s="282"/>
      <c r="L12" s="282" t="s">
        <v>53</v>
      </c>
      <c r="M12" s="282"/>
      <c r="N12" s="286">
        <v>44592</v>
      </c>
      <c r="O12" s="286"/>
      <c r="P12" s="139">
        <v>1.8181818181818184E-2</v>
      </c>
      <c r="Q12" s="140">
        <v>1</v>
      </c>
      <c r="R12" s="140">
        <v>1</v>
      </c>
      <c r="S12" s="141">
        <f t="shared" si="4"/>
        <v>1</v>
      </c>
      <c r="T12" s="134"/>
      <c r="U12" s="134"/>
      <c r="V12" s="135"/>
      <c r="W12" s="134"/>
      <c r="X12" s="134"/>
      <c r="Y12" s="134"/>
      <c r="Z12" s="134"/>
      <c r="AA12" s="134"/>
      <c r="AB12" s="134"/>
      <c r="AC12" s="134"/>
      <c r="AD12" s="86"/>
      <c r="AE12" s="86"/>
      <c r="AF12" s="134"/>
      <c r="AG12" s="86"/>
      <c r="AH12" s="86"/>
      <c r="AI12" s="134"/>
      <c r="AJ12" s="86"/>
      <c r="AK12" s="86"/>
      <c r="AL12" s="134"/>
      <c r="AM12" s="86"/>
      <c r="AN12" s="86"/>
      <c r="AO12" s="134"/>
      <c r="AP12" s="86"/>
      <c r="AQ12" s="86"/>
      <c r="AR12" s="134"/>
      <c r="AS12" s="86"/>
      <c r="AT12" s="86"/>
      <c r="AU12" s="134"/>
      <c r="AV12" s="86"/>
      <c r="AW12" s="86"/>
      <c r="AX12" s="134"/>
      <c r="AY12" s="86"/>
      <c r="AZ12" s="86"/>
      <c r="BA12" s="134"/>
      <c r="BB12" s="86"/>
      <c r="BC12" s="86"/>
      <c r="BD12" s="140">
        <f t="shared" si="2"/>
        <v>1</v>
      </c>
      <c r="BE12" s="140">
        <f t="shared" si="0"/>
        <v>1</v>
      </c>
      <c r="BF12" s="141">
        <f t="shared" si="3"/>
        <v>1</v>
      </c>
      <c r="BG12" s="136">
        <f t="shared" si="1"/>
        <v>3.6363636363636377E-3</v>
      </c>
      <c r="BH12" s="190" t="s">
        <v>201</v>
      </c>
      <c r="BI12" s="138" t="s">
        <v>202</v>
      </c>
      <c r="BJ12" s="138"/>
      <c r="BK12" s="138"/>
      <c r="BL12" s="91"/>
      <c r="BM12" s="91"/>
      <c r="BN12" s="91"/>
      <c r="BO12" s="91"/>
      <c r="BP12" s="91"/>
      <c r="BQ12" s="91"/>
      <c r="BR12" s="91"/>
      <c r="BS12" s="92"/>
    </row>
    <row r="13" spans="2:71" s="132" customFormat="1" ht="61.5" customHeight="1" x14ac:dyDescent="0.2">
      <c r="B13" s="283"/>
      <c r="C13" s="187" t="s">
        <v>137</v>
      </c>
      <c r="D13" s="190" t="s">
        <v>538</v>
      </c>
      <c r="E13" s="287" t="s">
        <v>203</v>
      </c>
      <c r="F13" s="287"/>
      <c r="G13" s="190" t="s">
        <v>204</v>
      </c>
      <c r="H13" s="282" t="s">
        <v>52</v>
      </c>
      <c r="I13" s="282"/>
      <c r="J13" s="282"/>
      <c r="K13" s="282"/>
      <c r="L13" s="282" t="s">
        <v>53</v>
      </c>
      <c r="M13" s="282"/>
      <c r="N13" s="286">
        <v>44592</v>
      </c>
      <c r="O13" s="286"/>
      <c r="P13" s="139">
        <v>1.8181818181818184E-2</v>
      </c>
      <c r="Q13" s="140">
        <v>1</v>
      </c>
      <c r="R13" s="140">
        <v>1</v>
      </c>
      <c r="S13" s="141">
        <f t="shared" si="4"/>
        <v>1</v>
      </c>
      <c r="T13" s="134"/>
      <c r="U13" s="134"/>
      <c r="V13" s="135"/>
      <c r="W13" s="134"/>
      <c r="X13" s="134"/>
      <c r="Y13" s="134"/>
      <c r="Z13" s="134"/>
      <c r="AA13" s="134"/>
      <c r="AB13" s="134"/>
      <c r="AC13" s="134"/>
      <c r="AD13" s="86"/>
      <c r="AE13" s="86"/>
      <c r="AF13" s="134"/>
      <c r="AG13" s="86"/>
      <c r="AH13" s="86"/>
      <c r="AI13" s="134"/>
      <c r="AJ13" s="86"/>
      <c r="AK13" s="86"/>
      <c r="AL13" s="134"/>
      <c r="AM13" s="86"/>
      <c r="AN13" s="86"/>
      <c r="AO13" s="134"/>
      <c r="AP13" s="86"/>
      <c r="AQ13" s="86"/>
      <c r="AR13" s="134"/>
      <c r="AS13" s="86"/>
      <c r="AT13" s="86"/>
      <c r="AU13" s="134"/>
      <c r="AV13" s="86"/>
      <c r="AW13" s="86"/>
      <c r="AX13" s="134"/>
      <c r="AY13" s="86"/>
      <c r="AZ13" s="86"/>
      <c r="BA13" s="134"/>
      <c r="BB13" s="86"/>
      <c r="BC13" s="86"/>
      <c r="BD13" s="140">
        <f t="shared" si="2"/>
        <v>1</v>
      </c>
      <c r="BE13" s="140">
        <f t="shared" si="0"/>
        <v>1</v>
      </c>
      <c r="BF13" s="141">
        <f t="shared" si="3"/>
        <v>1</v>
      </c>
      <c r="BG13" s="136">
        <f t="shared" si="1"/>
        <v>3.6363636363636377E-3</v>
      </c>
      <c r="BH13" s="138" t="s">
        <v>205</v>
      </c>
      <c r="BI13" s="138" t="s">
        <v>206</v>
      </c>
      <c r="BJ13" s="138"/>
      <c r="BK13" s="138"/>
      <c r="BL13" s="91"/>
      <c r="BM13" s="91"/>
      <c r="BN13" s="91"/>
      <c r="BO13" s="91"/>
      <c r="BP13" s="91"/>
      <c r="BQ13" s="91"/>
      <c r="BR13" s="91"/>
      <c r="BS13" s="92"/>
    </row>
    <row r="14" spans="2:71" s="132" customFormat="1" ht="117" customHeight="1" x14ac:dyDescent="0.2">
      <c r="B14" s="283" t="s">
        <v>207</v>
      </c>
      <c r="C14" s="187" t="s">
        <v>150</v>
      </c>
      <c r="D14" s="190" t="s">
        <v>539</v>
      </c>
      <c r="E14" s="287" t="s">
        <v>208</v>
      </c>
      <c r="F14" s="287"/>
      <c r="G14" s="190" t="s">
        <v>209</v>
      </c>
      <c r="H14" s="282" t="s">
        <v>52</v>
      </c>
      <c r="I14" s="282"/>
      <c r="J14" s="282" t="s">
        <v>210</v>
      </c>
      <c r="K14" s="282"/>
      <c r="L14" s="282" t="s">
        <v>53</v>
      </c>
      <c r="M14" s="282"/>
      <c r="N14" s="286" t="s">
        <v>211</v>
      </c>
      <c r="O14" s="286"/>
      <c r="P14" s="133">
        <v>1.8181818181818184E-2</v>
      </c>
      <c r="Q14" s="134"/>
      <c r="R14" s="134"/>
      <c r="S14" s="135"/>
      <c r="T14" s="134"/>
      <c r="U14" s="134"/>
      <c r="V14" s="135"/>
      <c r="W14" s="134"/>
      <c r="X14" s="134"/>
      <c r="Y14" s="134"/>
      <c r="Z14" s="134"/>
      <c r="AA14" s="134"/>
      <c r="AB14" s="134"/>
      <c r="AC14" s="134">
        <v>1</v>
      </c>
      <c r="AD14" s="86"/>
      <c r="AE14" s="86"/>
      <c r="AF14" s="134"/>
      <c r="AG14" s="86"/>
      <c r="AH14" s="86"/>
      <c r="AI14" s="134"/>
      <c r="AJ14" s="86"/>
      <c r="AK14" s="86"/>
      <c r="AL14" s="134"/>
      <c r="AM14" s="86"/>
      <c r="AN14" s="86"/>
      <c r="AO14" s="134">
        <v>1</v>
      </c>
      <c r="AP14" s="86"/>
      <c r="AQ14" s="86"/>
      <c r="AR14" s="134"/>
      <c r="AS14" s="86"/>
      <c r="AT14" s="86"/>
      <c r="AU14" s="134"/>
      <c r="AV14" s="86"/>
      <c r="AW14" s="86"/>
      <c r="AX14" s="134"/>
      <c r="AY14" s="86"/>
      <c r="AZ14" s="86"/>
      <c r="BA14" s="134"/>
      <c r="BB14" s="86"/>
      <c r="BC14" s="86"/>
      <c r="BD14" s="134">
        <f t="shared" si="2"/>
        <v>2</v>
      </c>
      <c r="BE14" s="134">
        <f t="shared" si="0"/>
        <v>0</v>
      </c>
      <c r="BF14" s="135">
        <f t="shared" si="3"/>
        <v>0</v>
      </c>
      <c r="BG14" s="136">
        <f t="shared" si="1"/>
        <v>0</v>
      </c>
      <c r="BH14" s="138"/>
      <c r="BI14" s="138"/>
      <c r="BJ14" s="138"/>
      <c r="BK14" s="138"/>
      <c r="BL14" s="91"/>
      <c r="BM14" s="91"/>
      <c r="BN14" s="91"/>
      <c r="BO14" s="91"/>
      <c r="BP14" s="91"/>
      <c r="BQ14" s="91"/>
      <c r="BR14" s="91"/>
      <c r="BS14" s="92"/>
    </row>
    <row r="15" spans="2:71" s="132" customFormat="1" ht="126" customHeight="1" x14ac:dyDescent="0.2">
      <c r="B15" s="283"/>
      <c r="C15" s="187" t="s">
        <v>212</v>
      </c>
      <c r="D15" s="190" t="s">
        <v>540</v>
      </c>
      <c r="E15" s="287" t="s">
        <v>213</v>
      </c>
      <c r="F15" s="287"/>
      <c r="G15" s="190" t="s">
        <v>214</v>
      </c>
      <c r="H15" s="282" t="s">
        <v>52</v>
      </c>
      <c r="I15" s="282"/>
      <c r="J15" s="282"/>
      <c r="K15" s="282"/>
      <c r="L15" s="282" t="s">
        <v>53</v>
      </c>
      <c r="M15" s="282"/>
      <c r="N15" s="286" t="s">
        <v>502</v>
      </c>
      <c r="O15" s="286"/>
      <c r="P15" s="133">
        <v>1.8181818181818184E-2</v>
      </c>
      <c r="Q15" s="134"/>
      <c r="R15" s="134"/>
      <c r="S15" s="135"/>
      <c r="T15" s="134"/>
      <c r="U15" s="134"/>
      <c r="V15" s="135"/>
      <c r="W15" s="134"/>
      <c r="X15" s="134"/>
      <c r="Y15" s="134"/>
      <c r="Z15" s="134"/>
      <c r="AA15" s="134"/>
      <c r="AB15" s="134"/>
      <c r="AC15" s="134">
        <v>1</v>
      </c>
      <c r="AD15" s="86"/>
      <c r="AE15" s="86"/>
      <c r="AF15" s="134"/>
      <c r="AG15" s="86"/>
      <c r="AH15" s="86"/>
      <c r="AI15" s="134"/>
      <c r="AJ15" s="86"/>
      <c r="AK15" s="86"/>
      <c r="AL15" s="134"/>
      <c r="AM15" s="86"/>
      <c r="AN15" s="86"/>
      <c r="AO15" s="134">
        <v>1</v>
      </c>
      <c r="AP15" s="86"/>
      <c r="AQ15" s="86"/>
      <c r="AR15" s="134"/>
      <c r="AS15" s="86"/>
      <c r="AT15" s="86"/>
      <c r="AU15" s="134"/>
      <c r="AV15" s="86"/>
      <c r="AW15" s="86"/>
      <c r="AX15" s="134"/>
      <c r="AY15" s="86"/>
      <c r="AZ15" s="86"/>
      <c r="BA15" s="134"/>
      <c r="BB15" s="86"/>
      <c r="BC15" s="86"/>
      <c r="BD15" s="134">
        <f t="shared" si="2"/>
        <v>2</v>
      </c>
      <c r="BE15" s="134">
        <f t="shared" si="0"/>
        <v>0</v>
      </c>
      <c r="BF15" s="135">
        <f t="shared" si="3"/>
        <v>0</v>
      </c>
      <c r="BG15" s="136">
        <f t="shared" si="1"/>
        <v>0</v>
      </c>
      <c r="BH15" s="138"/>
      <c r="BI15" s="138"/>
      <c r="BJ15" s="138"/>
      <c r="BK15" s="138"/>
      <c r="BL15" s="91"/>
      <c r="BM15" s="91"/>
      <c r="BN15" s="91"/>
      <c r="BO15" s="91"/>
      <c r="BP15" s="91"/>
      <c r="BQ15" s="91"/>
      <c r="BR15" s="91"/>
      <c r="BS15" s="92"/>
    </row>
    <row r="16" spans="2:71" s="132" customFormat="1" ht="141.75" customHeight="1" x14ac:dyDescent="0.2">
      <c r="B16" s="283" t="s">
        <v>215</v>
      </c>
      <c r="C16" s="187" t="s">
        <v>216</v>
      </c>
      <c r="D16" s="190" t="s">
        <v>541</v>
      </c>
      <c r="E16" s="287" t="s">
        <v>217</v>
      </c>
      <c r="F16" s="287"/>
      <c r="G16" s="190" t="s">
        <v>218</v>
      </c>
      <c r="H16" s="282" t="s">
        <v>156</v>
      </c>
      <c r="I16" s="282"/>
      <c r="J16" s="282"/>
      <c r="K16" s="282"/>
      <c r="L16" s="282" t="s">
        <v>53</v>
      </c>
      <c r="M16" s="282"/>
      <c r="N16" s="286" t="s">
        <v>503</v>
      </c>
      <c r="O16" s="286"/>
      <c r="P16" s="133">
        <v>1.8181818181818184E-2</v>
      </c>
      <c r="Q16" s="134"/>
      <c r="R16" s="134"/>
      <c r="S16" s="135"/>
      <c r="T16" s="134"/>
      <c r="U16" s="134"/>
      <c r="V16" s="135"/>
      <c r="W16" s="134"/>
      <c r="X16" s="134"/>
      <c r="Y16" s="134"/>
      <c r="Z16" s="134"/>
      <c r="AA16" s="134"/>
      <c r="AB16" s="134"/>
      <c r="AC16" s="134">
        <v>1</v>
      </c>
      <c r="AD16" s="86"/>
      <c r="AE16" s="86"/>
      <c r="AF16" s="134"/>
      <c r="AG16" s="86"/>
      <c r="AH16" s="86"/>
      <c r="AI16" s="134"/>
      <c r="AJ16" s="86"/>
      <c r="AK16" s="86"/>
      <c r="AL16" s="134"/>
      <c r="AM16" s="86"/>
      <c r="AN16" s="86"/>
      <c r="AO16" s="134">
        <v>1</v>
      </c>
      <c r="AP16" s="86"/>
      <c r="AQ16" s="86"/>
      <c r="AR16" s="134"/>
      <c r="AS16" s="86"/>
      <c r="AT16" s="86"/>
      <c r="AU16" s="134"/>
      <c r="AV16" s="86"/>
      <c r="AW16" s="86"/>
      <c r="AX16" s="134"/>
      <c r="AY16" s="86"/>
      <c r="AZ16" s="86"/>
      <c r="BA16" s="134">
        <v>1</v>
      </c>
      <c r="BB16" s="86"/>
      <c r="BC16" s="86"/>
      <c r="BD16" s="134">
        <f t="shared" si="2"/>
        <v>3</v>
      </c>
      <c r="BE16" s="134">
        <f t="shared" si="0"/>
        <v>0</v>
      </c>
      <c r="BF16" s="135">
        <f t="shared" si="3"/>
        <v>0</v>
      </c>
      <c r="BG16" s="136">
        <f t="shared" si="1"/>
        <v>0</v>
      </c>
      <c r="BH16" s="138"/>
      <c r="BI16" s="138"/>
      <c r="BJ16" s="138"/>
      <c r="BK16" s="138"/>
      <c r="BL16" s="91"/>
      <c r="BM16" s="91"/>
      <c r="BN16" s="91"/>
      <c r="BO16" s="91"/>
      <c r="BP16" s="91"/>
      <c r="BQ16" s="91"/>
      <c r="BR16" s="91"/>
      <c r="BS16" s="92"/>
    </row>
    <row r="17" spans="2:71" s="132" customFormat="1" ht="56.25" customHeight="1" thickBot="1" x14ac:dyDescent="0.25">
      <c r="B17" s="289"/>
      <c r="C17" s="192" t="s">
        <v>219</v>
      </c>
      <c r="D17" s="191" t="s">
        <v>542</v>
      </c>
      <c r="E17" s="290" t="s">
        <v>220</v>
      </c>
      <c r="F17" s="290"/>
      <c r="G17" s="191" t="s">
        <v>218</v>
      </c>
      <c r="H17" s="291" t="s">
        <v>156</v>
      </c>
      <c r="I17" s="291"/>
      <c r="J17" s="291"/>
      <c r="K17" s="291"/>
      <c r="L17" s="291" t="s">
        <v>53</v>
      </c>
      <c r="M17" s="291"/>
      <c r="N17" s="288" t="s">
        <v>221</v>
      </c>
      <c r="O17" s="288"/>
      <c r="P17" s="142">
        <v>1.8181818181818184E-2</v>
      </c>
      <c r="Q17" s="143"/>
      <c r="R17" s="143"/>
      <c r="S17" s="144"/>
      <c r="T17" s="143"/>
      <c r="U17" s="143"/>
      <c r="V17" s="144"/>
      <c r="W17" s="143"/>
      <c r="X17" s="143"/>
      <c r="Y17" s="143"/>
      <c r="Z17" s="143"/>
      <c r="AA17" s="143"/>
      <c r="AB17" s="143"/>
      <c r="AC17" s="143"/>
      <c r="AD17" s="87"/>
      <c r="AE17" s="87"/>
      <c r="AF17" s="143">
        <v>1</v>
      </c>
      <c r="AG17" s="87"/>
      <c r="AH17" s="87"/>
      <c r="AI17" s="143"/>
      <c r="AJ17" s="87"/>
      <c r="AK17" s="87"/>
      <c r="AL17" s="143"/>
      <c r="AM17" s="87"/>
      <c r="AN17" s="87"/>
      <c r="AO17" s="143"/>
      <c r="AP17" s="87"/>
      <c r="AQ17" s="87"/>
      <c r="AR17" s="143"/>
      <c r="AS17" s="87"/>
      <c r="AT17" s="87"/>
      <c r="AU17" s="143"/>
      <c r="AV17" s="87"/>
      <c r="AW17" s="87"/>
      <c r="AX17" s="143">
        <v>1</v>
      </c>
      <c r="AY17" s="87"/>
      <c r="AZ17" s="87"/>
      <c r="BA17" s="143"/>
      <c r="BB17" s="87"/>
      <c r="BC17" s="87"/>
      <c r="BD17" s="143">
        <f t="shared" si="2"/>
        <v>2</v>
      </c>
      <c r="BE17" s="143">
        <f t="shared" si="0"/>
        <v>0</v>
      </c>
      <c r="BF17" s="144">
        <f t="shared" si="3"/>
        <v>0</v>
      </c>
      <c r="BG17" s="145">
        <f t="shared" si="1"/>
        <v>0</v>
      </c>
      <c r="BH17" s="146"/>
      <c r="BI17" s="146"/>
      <c r="BJ17" s="146"/>
      <c r="BK17" s="146"/>
      <c r="BL17" s="93"/>
      <c r="BM17" s="93"/>
      <c r="BN17" s="93"/>
      <c r="BO17" s="93"/>
      <c r="BP17" s="93"/>
      <c r="BQ17" s="93"/>
      <c r="BR17" s="93"/>
      <c r="BS17" s="94"/>
    </row>
    <row r="18" spans="2:71" s="151" customFormat="1" x14ac:dyDescent="0.2">
      <c r="B18" s="124"/>
      <c r="C18" s="124"/>
      <c r="D18" s="147"/>
      <c r="E18" s="147"/>
      <c r="F18" s="147"/>
      <c r="G18" s="148"/>
      <c r="H18" s="124"/>
      <c r="I18" s="124"/>
      <c r="J18" s="124"/>
      <c r="K18" s="124"/>
      <c r="L18" s="124"/>
      <c r="M18" s="124"/>
      <c r="N18" s="124"/>
      <c r="O18" s="124"/>
      <c r="P18" s="204">
        <f>20%/11</f>
        <v>1.8181818181818184E-2</v>
      </c>
      <c r="Q18" s="149"/>
      <c r="R18" s="149"/>
      <c r="S18" s="150"/>
      <c r="T18" s="149"/>
      <c r="U18" s="149"/>
      <c r="V18" s="150"/>
      <c r="W18" s="149"/>
      <c r="X18" s="149"/>
      <c r="Y18" s="149"/>
      <c r="Z18" s="149"/>
      <c r="AA18" s="149"/>
      <c r="AB18" s="149"/>
      <c r="BD18" s="149"/>
      <c r="BE18" s="149"/>
      <c r="BF18" s="149"/>
      <c r="BG18" s="150"/>
      <c r="BH18" s="149"/>
      <c r="BI18" s="149"/>
      <c r="BJ18" s="149"/>
      <c r="BK18" s="149"/>
    </row>
    <row r="19" spans="2:71" s="151" customFormat="1" x14ac:dyDescent="0.2">
      <c r="B19" s="124"/>
      <c r="C19" s="124"/>
      <c r="D19" s="147"/>
      <c r="E19" s="147"/>
      <c r="F19" s="147"/>
      <c r="G19" s="148"/>
      <c r="H19" s="124"/>
      <c r="I19" s="124"/>
      <c r="J19" s="124"/>
      <c r="K19" s="124"/>
      <c r="L19" s="124"/>
      <c r="M19" s="124"/>
      <c r="N19" s="124"/>
      <c r="O19" s="124"/>
      <c r="P19" s="149"/>
      <c r="Q19" s="149"/>
      <c r="R19" s="152"/>
      <c r="S19" s="150"/>
      <c r="T19" s="149"/>
      <c r="U19" s="149"/>
      <c r="V19" s="150"/>
      <c r="W19" s="149"/>
      <c r="X19" s="149"/>
      <c r="Y19" s="149"/>
      <c r="Z19" s="149"/>
      <c r="AA19" s="149"/>
      <c r="AB19" s="149"/>
      <c r="BD19" s="149"/>
      <c r="BE19" s="149"/>
      <c r="BF19" s="149"/>
      <c r="BG19" s="150"/>
      <c r="BH19" s="149"/>
      <c r="BI19" s="149"/>
      <c r="BJ19" s="149"/>
      <c r="BK19" s="149"/>
    </row>
    <row r="20" spans="2:71" x14ac:dyDescent="0.2">
      <c r="BH20" s="80"/>
      <c r="BI20" s="80"/>
      <c r="BJ20" s="80"/>
      <c r="BK20" s="80"/>
    </row>
    <row r="21" spans="2:71" x14ac:dyDescent="0.2">
      <c r="BH21" s="80"/>
      <c r="BI21" s="80"/>
      <c r="BJ21" s="80"/>
      <c r="BK21" s="80"/>
    </row>
    <row r="22" spans="2:71" x14ac:dyDescent="0.2">
      <c r="BH22" s="80"/>
      <c r="BI22" s="80"/>
      <c r="BJ22" s="80"/>
      <c r="BK22" s="80"/>
    </row>
    <row r="23" spans="2:71" x14ac:dyDescent="0.2">
      <c r="BH23" s="80"/>
      <c r="BI23" s="80"/>
      <c r="BJ23" s="80"/>
      <c r="BK23" s="80"/>
    </row>
    <row r="24" spans="2:71" x14ac:dyDescent="0.2">
      <c r="BH24" s="80"/>
      <c r="BI24" s="80"/>
      <c r="BJ24" s="80"/>
      <c r="BK24" s="80"/>
    </row>
    <row r="25" spans="2:71" x14ac:dyDescent="0.2">
      <c r="BH25" s="80"/>
      <c r="BI25" s="80"/>
      <c r="BJ25" s="80"/>
      <c r="BK25" s="80"/>
    </row>
    <row r="26" spans="2:71" x14ac:dyDescent="0.2">
      <c r="BH26" s="80"/>
      <c r="BI26" s="80"/>
      <c r="BJ26" s="80"/>
      <c r="BK26" s="80"/>
    </row>
    <row r="27" spans="2:71" x14ac:dyDescent="0.2">
      <c r="BH27" s="80"/>
      <c r="BI27" s="80"/>
      <c r="BJ27" s="80"/>
      <c r="BK27" s="80"/>
    </row>
    <row r="28" spans="2:71" x14ac:dyDescent="0.2">
      <c r="BH28" s="80"/>
      <c r="BI28" s="80"/>
      <c r="BJ28" s="80"/>
      <c r="BK28" s="80"/>
    </row>
    <row r="29" spans="2:71" x14ac:dyDescent="0.2">
      <c r="BH29" s="80"/>
      <c r="BI29" s="80"/>
      <c r="BJ29" s="80"/>
      <c r="BK29" s="80"/>
    </row>
    <row r="30" spans="2:71" x14ac:dyDescent="0.2">
      <c r="BH30" s="80"/>
      <c r="BI30" s="80"/>
      <c r="BJ30" s="80"/>
      <c r="BK30" s="80"/>
    </row>
    <row r="31" spans="2:71" x14ac:dyDescent="0.2">
      <c r="BH31" s="80"/>
      <c r="BI31" s="80"/>
      <c r="BJ31" s="80"/>
      <c r="BK31" s="80"/>
    </row>
    <row r="32" spans="2:71" x14ac:dyDescent="0.2">
      <c r="BH32" s="80"/>
      <c r="BI32" s="80"/>
      <c r="BJ32" s="80"/>
      <c r="BK32" s="80"/>
    </row>
    <row r="33" spans="60:63" x14ac:dyDescent="0.2">
      <c r="BH33" s="80"/>
      <c r="BI33" s="80"/>
      <c r="BJ33" s="80"/>
      <c r="BK33" s="80"/>
    </row>
    <row r="34" spans="60:63" x14ac:dyDescent="0.2">
      <c r="BH34" s="80"/>
      <c r="BI34" s="80"/>
      <c r="BJ34" s="80"/>
      <c r="BK34" s="80"/>
    </row>
    <row r="35" spans="60:63" x14ac:dyDescent="0.2">
      <c r="BH35" s="80"/>
      <c r="BI35" s="80"/>
      <c r="BJ35" s="80"/>
      <c r="BK35" s="80"/>
    </row>
    <row r="36" spans="60:63" x14ac:dyDescent="0.2">
      <c r="BH36" s="80"/>
      <c r="BI36" s="80"/>
      <c r="BJ36" s="80"/>
      <c r="BK36" s="80"/>
    </row>
    <row r="37" spans="60:63" x14ac:dyDescent="0.2">
      <c r="BH37" s="80"/>
      <c r="BI37" s="80"/>
      <c r="BJ37" s="80"/>
      <c r="BK37" s="80"/>
    </row>
    <row r="38" spans="60:63" x14ac:dyDescent="0.2">
      <c r="BH38" s="80"/>
      <c r="BI38" s="80"/>
      <c r="BJ38" s="80"/>
      <c r="BK38" s="80"/>
    </row>
    <row r="39" spans="60:63" x14ac:dyDescent="0.2">
      <c r="BH39" s="80"/>
      <c r="BI39" s="80"/>
      <c r="BJ39" s="80"/>
      <c r="BK39" s="80"/>
    </row>
    <row r="40" spans="60:63" x14ac:dyDescent="0.2">
      <c r="BH40" s="80"/>
      <c r="BI40" s="80"/>
      <c r="BJ40" s="80"/>
      <c r="BK40" s="80"/>
    </row>
    <row r="41" spans="60:63" x14ac:dyDescent="0.2">
      <c r="BH41" s="80"/>
      <c r="BI41" s="80"/>
      <c r="BJ41" s="80"/>
      <c r="BK41" s="80"/>
    </row>
    <row r="42" spans="60:63" x14ac:dyDescent="0.2">
      <c r="BH42" s="80"/>
      <c r="BI42" s="80"/>
      <c r="BJ42" s="80"/>
      <c r="BK42" s="80"/>
    </row>
    <row r="43" spans="60:63" x14ac:dyDescent="0.2">
      <c r="BH43" s="80"/>
      <c r="BI43" s="80"/>
      <c r="BJ43" s="80"/>
      <c r="BK43" s="80"/>
    </row>
    <row r="44" spans="60:63" x14ac:dyDescent="0.2">
      <c r="BH44" s="80"/>
      <c r="BI44" s="80"/>
      <c r="BJ44" s="80"/>
      <c r="BK44" s="80"/>
    </row>
    <row r="45" spans="60:63" x14ac:dyDescent="0.2">
      <c r="BH45" s="80"/>
      <c r="BI45" s="80"/>
      <c r="BJ45" s="80"/>
      <c r="BK45" s="80"/>
    </row>
    <row r="46" spans="60:63" x14ac:dyDescent="0.2">
      <c r="BH46" s="80"/>
      <c r="BI46" s="80"/>
      <c r="BJ46" s="80"/>
      <c r="BK46" s="80"/>
    </row>
    <row r="47" spans="60:63" x14ac:dyDescent="0.2">
      <c r="BH47" s="80"/>
      <c r="BI47" s="80"/>
      <c r="BJ47" s="80"/>
      <c r="BK47" s="80"/>
    </row>
    <row r="48" spans="60:63" x14ac:dyDescent="0.2">
      <c r="BH48" s="80"/>
      <c r="BI48" s="80"/>
      <c r="BJ48" s="80"/>
      <c r="BK48" s="80"/>
    </row>
    <row r="49" spans="60:63" x14ac:dyDescent="0.2">
      <c r="BH49" s="80"/>
      <c r="BI49" s="80"/>
      <c r="BJ49" s="80"/>
      <c r="BK49" s="80"/>
    </row>
    <row r="50" spans="60:63" x14ac:dyDescent="0.2">
      <c r="BH50" s="80"/>
      <c r="BI50" s="80"/>
      <c r="BJ50" s="80"/>
      <c r="BK50" s="80"/>
    </row>
    <row r="51" spans="60:63" x14ac:dyDescent="0.2">
      <c r="BH51" s="80"/>
      <c r="BI51" s="80"/>
      <c r="BJ51" s="80"/>
      <c r="BK51" s="80"/>
    </row>
    <row r="52" spans="60:63" x14ac:dyDescent="0.2">
      <c r="BH52" s="80"/>
      <c r="BI52" s="80"/>
      <c r="BJ52" s="80"/>
      <c r="BK52" s="80"/>
    </row>
    <row r="53" spans="60:63" x14ac:dyDescent="0.2">
      <c r="BH53" s="80"/>
      <c r="BI53" s="80"/>
      <c r="BJ53" s="80"/>
      <c r="BK53" s="80"/>
    </row>
    <row r="54" spans="60:63" x14ac:dyDescent="0.2">
      <c r="BH54" s="80"/>
      <c r="BI54" s="80"/>
      <c r="BJ54" s="80"/>
      <c r="BK54" s="80"/>
    </row>
    <row r="55" spans="60:63" x14ac:dyDescent="0.2">
      <c r="BH55" s="80"/>
      <c r="BI55" s="80"/>
      <c r="BJ55" s="80"/>
      <c r="BK55" s="80"/>
    </row>
    <row r="56" spans="60:63" x14ac:dyDescent="0.2">
      <c r="BH56" s="80"/>
      <c r="BI56" s="80"/>
      <c r="BJ56" s="80"/>
      <c r="BK56" s="80"/>
    </row>
    <row r="57" spans="60:63" x14ac:dyDescent="0.2">
      <c r="BH57" s="80"/>
      <c r="BI57" s="80"/>
      <c r="BJ57" s="80"/>
      <c r="BK57" s="80"/>
    </row>
    <row r="58" spans="60:63" x14ac:dyDescent="0.2">
      <c r="BH58" s="80"/>
      <c r="BI58" s="80"/>
      <c r="BJ58" s="80"/>
      <c r="BK58" s="80"/>
    </row>
    <row r="59" spans="60:63" x14ac:dyDescent="0.2">
      <c r="BH59" s="80"/>
      <c r="BI59" s="80"/>
      <c r="BJ59" s="80"/>
      <c r="BK59" s="80"/>
    </row>
    <row r="60" spans="60:63" x14ac:dyDescent="0.2">
      <c r="BH60" s="80"/>
      <c r="BI60" s="80"/>
      <c r="BJ60" s="80"/>
      <c r="BK60" s="80"/>
    </row>
    <row r="61" spans="60:63" x14ac:dyDescent="0.2">
      <c r="BH61" s="80"/>
      <c r="BI61" s="80"/>
      <c r="BJ61" s="80"/>
      <c r="BK61" s="80"/>
    </row>
    <row r="62" spans="60:63" x14ac:dyDescent="0.2">
      <c r="BH62" s="80"/>
      <c r="BI62" s="80"/>
      <c r="BJ62" s="80"/>
      <c r="BK62" s="80"/>
    </row>
    <row r="63" spans="60:63" x14ac:dyDescent="0.2">
      <c r="BH63" s="80"/>
      <c r="BI63" s="80"/>
      <c r="BJ63" s="80"/>
      <c r="BK63" s="80"/>
    </row>
    <row r="64" spans="60:63" x14ac:dyDescent="0.2">
      <c r="BH64" s="80"/>
      <c r="BI64" s="80"/>
      <c r="BJ64" s="80"/>
      <c r="BK64" s="80"/>
    </row>
    <row r="65" spans="60:63" x14ac:dyDescent="0.2">
      <c r="BH65" s="80"/>
      <c r="BI65" s="80"/>
      <c r="BJ65" s="80"/>
      <c r="BK65" s="80"/>
    </row>
    <row r="66" spans="60:63" x14ac:dyDescent="0.2">
      <c r="BH66" s="80"/>
      <c r="BI66" s="80"/>
      <c r="BJ66" s="80"/>
      <c r="BK66" s="80"/>
    </row>
    <row r="67" spans="60:63" x14ac:dyDescent="0.2">
      <c r="BH67" s="80"/>
      <c r="BI67" s="80"/>
      <c r="BJ67" s="80"/>
      <c r="BK67" s="80"/>
    </row>
    <row r="68" spans="60:63" x14ac:dyDescent="0.2">
      <c r="BH68" s="80"/>
      <c r="BI68" s="80"/>
      <c r="BJ68" s="80"/>
      <c r="BK68" s="80"/>
    </row>
    <row r="69" spans="60:63" x14ac:dyDescent="0.2">
      <c r="BH69" s="80"/>
      <c r="BI69" s="80"/>
      <c r="BJ69" s="80"/>
      <c r="BK69" s="80"/>
    </row>
    <row r="70" spans="60:63" x14ac:dyDescent="0.2">
      <c r="BH70" s="80"/>
      <c r="BI70" s="80"/>
      <c r="BJ70" s="80"/>
      <c r="BK70" s="80"/>
    </row>
    <row r="71" spans="60:63" x14ac:dyDescent="0.2">
      <c r="BH71" s="80"/>
      <c r="BI71" s="80"/>
      <c r="BJ71" s="80"/>
      <c r="BK71" s="80"/>
    </row>
    <row r="72" spans="60:63" x14ac:dyDescent="0.2">
      <c r="BH72" s="80"/>
      <c r="BI72" s="80"/>
      <c r="BJ72" s="80"/>
      <c r="BK72" s="80"/>
    </row>
    <row r="73" spans="60:63" x14ac:dyDescent="0.2">
      <c r="BH73" s="80"/>
      <c r="BI73" s="80"/>
      <c r="BJ73" s="80"/>
      <c r="BK73" s="80"/>
    </row>
    <row r="74" spans="60:63" x14ac:dyDescent="0.2">
      <c r="BH74" s="80"/>
      <c r="BI74" s="80"/>
      <c r="BJ74" s="80"/>
      <c r="BK74" s="80"/>
    </row>
    <row r="75" spans="60:63" x14ac:dyDescent="0.2">
      <c r="BH75" s="80"/>
      <c r="BI75" s="80"/>
      <c r="BJ75" s="80"/>
      <c r="BK75" s="80"/>
    </row>
    <row r="76" spans="60:63" x14ac:dyDescent="0.2">
      <c r="BH76" s="80"/>
      <c r="BI76" s="80"/>
      <c r="BJ76" s="80"/>
      <c r="BK76" s="80"/>
    </row>
    <row r="77" spans="60:63" x14ac:dyDescent="0.2">
      <c r="BH77" s="80"/>
      <c r="BI77" s="80"/>
      <c r="BJ77" s="80"/>
      <c r="BK77" s="80"/>
    </row>
    <row r="78" spans="60:63" x14ac:dyDescent="0.2">
      <c r="BH78" s="80"/>
      <c r="BI78" s="80"/>
      <c r="BJ78" s="80"/>
      <c r="BK78" s="80"/>
    </row>
    <row r="79" spans="60:63" x14ac:dyDescent="0.2">
      <c r="BH79" s="80"/>
      <c r="BI79" s="80"/>
      <c r="BJ79" s="80"/>
      <c r="BK79" s="80"/>
    </row>
    <row r="80" spans="60:63" x14ac:dyDescent="0.2">
      <c r="BH80" s="80"/>
      <c r="BI80" s="80"/>
      <c r="BJ80" s="80"/>
      <c r="BK80" s="80"/>
    </row>
    <row r="81" spans="60:63" x14ac:dyDescent="0.2">
      <c r="BH81" s="80"/>
      <c r="BI81" s="80"/>
      <c r="BJ81" s="80"/>
      <c r="BK81" s="80"/>
    </row>
    <row r="82" spans="60:63" x14ac:dyDescent="0.2">
      <c r="BH82" s="80"/>
      <c r="BI82" s="80"/>
      <c r="BJ82" s="80"/>
      <c r="BK82" s="80"/>
    </row>
    <row r="83" spans="60:63" x14ac:dyDescent="0.2">
      <c r="BH83" s="80"/>
      <c r="BI83" s="80"/>
      <c r="BJ83" s="80"/>
      <c r="BK83" s="80"/>
    </row>
    <row r="84" spans="60:63" x14ac:dyDescent="0.2">
      <c r="BH84" s="80"/>
      <c r="BI84" s="80"/>
      <c r="BJ84" s="80"/>
      <c r="BK84" s="80"/>
    </row>
    <row r="85" spans="60:63" x14ac:dyDescent="0.2">
      <c r="BH85" s="80"/>
      <c r="BI85" s="80"/>
      <c r="BJ85" s="80"/>
      <c r="BK85" s="80"/>
    </row>
    <row r="86" spans="60:63" x14ac:dyDescent="0.2">
      <c r="BH86" s="80"/>
      <c r="BI86" s="80"/>
      <c r="BJ86" s="80"/>
      <c r="BK86" s="80"/>
    </row>
    <row r="87" spans="60:63" x14ac:dyDescent="0.2">
      <c r="BH87" s="80"/>
      <c r="BI87" s="80"/>
      <c r="BJ87" s="80"/>
      <c r="BK87" s="80"/>
    </row>
    <row r="88" spans="60:63" x14ac:dyDescent="0.2">
      <c r="BH88" s="80"/>
      <c r="BI88" s="80"/>
      <c r="BJ88" s="80"/>
      <c r="BK88" s="80"/>
    </row>
    <row r="89" spans="60:63" x14ac:dyDescent="0.2">
      <c r="BH89" s="80"/>
      <c r="BI89" s="80"/>
      <c r="BJ89" s="80"/>
      <c r="BK89" s="80"/>
    </row>
    <row r="90" spans="60:63" x14ac:dyDescent="0.2">
      <c r="BH90" s="80"/>
      <c r="BI90" s="80"/>
      <c r="BJ90" s="80"/>
      <c r="BK90" s="80"/>
    </row>
    <row r="91" spans="60:63" x14ac:dyDescent="0.2">
      <c r="BH91" s="80"/>
      <c r="BI91" s="80"/>
      <c r="BJ91" s="80"/>
      <c r="BK91" s="80"/>
    </row>
    <row r="92" spans="60:63" x14ac:dyDescent="0.2">
      <c r="BH92" s="80"/>
      <c r="BI92" s="80"/>
      <c r="BJ92" s="80"/>
      <c r="BK92" s="80"/>
    </row>
    <row r="93" spans="60:63" x14ac:dyDescent="0.2">
      <c r="BH93" s="80"/>
      <c r="BI93" s="80"/>
      <c r="BJ93" s="80"/>
      <c r="BK93" s="80"/>
    </row>
    <row r="94" spans="60:63" x14ac:dyDescent="0.2">
      <c r="BH94" s="80"/>
      <c r="BI94" s="80"/>
      <c r="BJ94" s="80"/>
      <c r="BK94" s="80"/>
    </row>
    <row r="95" spans="60:63" x14ac:dyDescent="0.2">
      <c r="BH95" s="80"/>
      <c r="BI95" s="80"/>
      <c r="BJ95" s="80"/>
      <c r="BK95" s="80"/>
    </row>
    <row r="96" spans="60:63" x14ac:dyDescent="0.2">
      <c r="BH96" s="80"/>
      <c r="BI96" s="80"/>
      <c r="BJ96" s="80"/>
      <c r="BK96" s="80"/>
    </row>
    <row r="97" spans="60:63" x14ac:dyDescent="0.2">
      <c r="BH97" s="80"/>
      <c r="BI97" s="80"/>
      <c r="BJ97" s="80"/>
      <c r="BK97" s="80"/>
    </row>
    <row r="98" spans="60:63" x14ac:dyDescent="0.2">
      <c r="BH98" s="80"/>
      <c r="BI98" s="80"/>
      <c r="BJ98" s="80"/>
      <c r="BK98" s="80"/>
    </row>
    <row r="99" spans="60:63" x14ac:dyDescent="0.2">
      <c r="BH99" s="80"/>
      <c r="BI99" s="80"/>
      <c r="BJ99" s="80"/>
      <c r="BK99" s="80"/>
    </row>
    <row r="100" spans="60:63" x14ac:dyDescent="0.2">
      <c r="BH100" s="80"/>
      <c r="BI100" s="80"/>
      <c r="BJ100" s="80"/>
      <c r="BK100" s="80"/>
    </row>
    <row r="101" spans="60:63" x14ac:dyDescent="0.2">
      <c r="BH101" s="80"/>
      <c r="BI101" s="80"/>
      <c r="BJ101" s="80"/>
      <c r="BK101" s="80"/>
    </row>
    <row r="102" spans="60:63" x14ac:dyDescent="0.2">
      <c r="BH102" s="80"/>
      <c r="BI102" s="80"/>
      <c r="BJ102" s="80"/>
      <c r="BK102" s="80"/>
    </row>
    <row r="103" spans="60:63" x14ac:dyDescent="0.2">
      <c r="BH103" s="80"/>
      <c r="BI103" s="80"/>
      <c r="BJ103" s="80"/>
      <c r="BK103" s="80"/>
    </row>
    <row r="104" spans="60:63" x14ac:dyDescent="0.2">
      <c r="BH104" s="80"/>
      <c r="BI104" s="80"/>
      <c r="BJ104" s="80"/>
      <c r="BK104" s="80"/>
    </row>
    <row r="105" spans="60:63" x14ac:dyDescent="0.2">
      <c r="BH105" s="80"/>
      <c r="BI105" s="80"/>
      <c r="BJ105" s="80"/>
      <c r="BK105" s="80"/>
    </row>
    <row r="106" spans="60:63" x14ac:dyDescent="0.2">
      <c r="BH106" s="80"/>
      <c r="BI106" s="80"/>
      <c r="BJ106" s="80"/>
      <c r="BK106" s="80"/>
    </row>
    <row r="107" spans="60:63" x14ac:dyDescent="0.2">
      <c r="BH107" s="80"/>
      <c r="BI107" s="80"/>
      <c r="BJ107" s="80"/>
      <c r="BK107" s="80"/>
    </row>
    <row r="108" spans="60:63" x14ac:dyDescent="0.2">
      <c r="BH108" s="80"/>
      <c r="BI108" s="80"/>
      <c r="BJ108" s="80"/>
      <c r="BK108" s="80"/>
    </row>
    <row r="109" spans="60:63" x14ac:dyDescent="0.2">
      <c r="BH109" s="80"/>
      <c r="BI109" s="80"/>
      <c r="BJ109" s="80"/>
      <c r="BK109" s="80"/>
    </row>
    <row r="110" spans="60:63" x14ac:dyDescent="0.2">
      <c r="BH110" s="80"/>
      <c r="BI110" s="80"/>
      <c r="BJ110" s="80"/>
      <c r="BK110" s="80"/>
    </row>
    <row r="111" spans="60:63" x14ac:dyDescent="0.2">
      <c r="BH111" s="80"/>
      <c r="BI111" s="80"/>
      <c r="BJ111" s="80"/>
      <c r="BK111" s="80"/>
    </row>
    <row r="112" spans="60:63" x14ac:dyDescent="0.2">
      <c r="BH112" s="80"/>
      <c r="BI112" s="80"/>
      <c r="BJ112" s="80"/>
      <c r="BK112" s="80"/>
    </row>
    <row r="113" spans="60:63" x14ac:dyDescent="0.2">
      <c r="BH113" s="80"/>
      <c r="BI113" s="80"/>
      <c r="BJ113" s="80"/>
      <c r="BK113" s="80"/>
    </row>
    <row r="114" spans="60:63" x14ac:dyDescent="0.2">
      <c r="BH114" s="80"/>
      <c r="BI114" s="80"/>
      <c r="BJ114" s="80"/>
      <c r="BK114" s="80"/>
    </row>
    <row r="115" spans="60:63" x14ac:dyDescent="0.2">
      <c r="BH115" s="80"/>
      <c r="BI115" s="80"/>
      <c r="BJ115" s="80"/>
      <c r="BK115" s="80"/>
    </row>
    <row r="116" spans="60:63" x14ac:dyDescent="0.2">
      <c r="BH116" s="80"/>
      <c r="BI116" s="80"/>
      <c r="BJ116" s="80"/>
      <c r="BK116" s="80"/>
    </row>
    <row r="117" spans="60:63" x14ac:dyDescent="0.2">
      <c r="BH117" s="80"/>
      <c r="BI117" s="80"/>
      <c r="BJ117" s="80"/>
      <c r="BK117" s="80"/>
    </row>
    <row r="118" spans="60:63" x14ac:dyDescent="0.2">
      <c r="BH118" s="80"/>
      <c r="BI118" s="80"/>
      <c r="BJ118" s="80"/>
      <c r="BK118" s="80"/>
    </row>
    <row r="119" spans="60:63" x14ac:dyDescent="0.2">
      <c r="BH119" s="80"/>
      <c r="BI119" s="80"/>
      <c r="BJ119" s="80"/>
      <c r="BK119" s="80"/>
    </row>
    <row r="120" spans="60:63" x14ac:dyDescent="0.2">
      <c r="BH120" s="80"/>
      <c r="BI120" s="80"/>
      <c r="BJ120" s="80"/>
      <c r="BK120" s="80"/>
    </row>
    <row r="121" spans="60:63" x14ac:dyDescent="0.2">
      <c r="BH121" s="80"/>
      <c r="BI121" s="80"/>
      <c r="BJ121" s="80"/>
      <c r="BK121" s="80"/>
    </row>
    <row r="122" spans="60:63" x14ac:dyDescent="0.2">
      <c r="BH122" s="80"/>
      <c r="BI122" s="80"/>
      <c r="BJ122" s="80"/>
      <c r="BK122" s="80"/>
    </row>
    <row r="123" spans="60:63" x14ac:dyDescent="0.2">
      <c r="BH123" s="80"/>
      <c r="BI123" s="80"/>
      <c r="BJ123" s="80"/>
      <c r="BK123" s="80"/>
    </row>
    <row r="124" spans="60:63" x14ac:dyDescent="0.2">
      <c r="BH124" s="80"/>
      <c r="BI124" s="80"/>
      <c r="BJ124" s="80"/>
      <c r="BK124" s="80"/>
    </row>
    <row r="125" spans="60:63" x14ac:dyDescent="0.2">
      <c r="BH125" s="80"/>
      <c r="BI125" s="80"/>
      <c r="BJ125" s="80"/>
      <c r="BK125" s="80"/>
    </row>
    <row r="126" spans="60:63" x14ac:dyDescent="0.2">
      <c r="BH126" s="80"/>
      <c r="BI126" s="80"/>
      <c r="BJ126" s="80"/>
      <c r="BK126" s="80"/>
    </row>
    <row r="127" spans="60:63" x14ac:dyDescent="0.2">
      <c r="BH127" s="80"/>
      <c r="BI127" s="80"/>
      <c r="BJ127" s="80"/>
      <c r="BK127" s="80"/>
    </row>
    <row r="128" spans="60:63" x14ac:dyDescent="0.2">
      <c r="BH128" s="80"/>
      <c r="BI128" s="80"/>
      <c r="BJ128" s="80"/>
      <c r="BK128" s="80"/>
    </row>
    <row r="129" spans="60:63" x14ac:dyDescent="0.2">
      <c r="BH129" s="80"/>
      <c r="BI129" s="80"/>
      <c r="BJ129" s="80"/>
      <c r="BK129" s="80"/>
    </row>
    <row r="130" spans="60:63" x14ac:dyDescent="0.2">
      <c r="BH130" s="80"/>
      <c r="BI130" s="80"/>
      <c r="BJ130" s="80"/>
      <c r="BK130" s="80"/>
    </row>
    <row r="131" spans="60:63" x14ac:dyDescent="0.2">
      <c r="BH131" s="80"/>
      <c r="BI131" s="80"/>
      <c r="BJ131" s="80"/>
      <c r="BK131" s="80"/>
    </row>
    <row r="132" spans="60:63" x14ac:dyDescent="0.2">
      <c r="BH132" s="80"/>
      <c r="BI132" s="80"/>
      <c r="BJ132" s="80"/>
      <c r="BK132" s="80"/>
    </row>
    <row r="133" spans="60:63" x14ac:dyDescent="0.2">
      <c r="BH133" s="80"/>
      <c r="BI133" s="80"/>
      <c r="BJ133" s="80"/>
      <c r="BK133" s="80"/>
    </row>
    <row r="134" spans="60:63" x14ac:dyDescent="0.2">
      <c r="BH134" s="80"/>
      <c r="BI134" s="80"/>
      <c r="BJ134" s="80"/>
      <c r="BK134" s="80"/>
    </row>
    <row r="135" spans="60:63" x14ac:dyDescent="0.2">
      <c r="BH135" s="80"/>
      <c r="BI135" s="80"/>
      <c r="BJ135" s="80"/>
      <c r="BK135" s="80"/>
    </row>
    <row r="136" spans="60:63" x14ac:dyDescent="0.2">
      <c r="BH136" s="80"/>
      <c r="BI136" s="80"/>
      <c r="BJ136" s="80"/>
      <c r="BK136" s="80"/>
    </row>
    <row r="137" spans="60:63" x14ac:dyDescent="0.2">
      <c r="BH137" s="80"/>
      <c r="BI137" s="80"/>
      <c r="BJ137" s="80"/>
      <c r="BK137" s="80"/>
    </row>
    <row r="138" spans="60:63" x14ac:dyDescent="0.2">
      <c r="BH138" s="80"/>
      <c r="BI138" s="80"/>
      <c r="BJ138" s="80"/>
      <c r="BK138" s="80"/>
    </row>
    <row r="139" spans="60:63" x14ac:dyDescent="0.2">
      <c r="BH139" s="80"/>
      <c r="BI139" s="80"/>
      <c r="BJ139" s="80"/>
      <c r="BK139" s="80"/>
    </row>
    <row r="140" spans="60:63" x14ac:dyDescent="0.2">
      <c r="BH140" s="80"/>
      <c r="BI140" s="80"/>
      <c r="BJ140" s="80"/>
      <c r="BK140" s="80"/>
    </row>
    <row r="141" spans="60:63" x14ac:dyDescent="0.2">
      <c r="BH141" s="80"/>
      <c r="BI141" s="80"/>
      <c r="BJ141" s="80"/>
      <c r="BK141" s="80"/>
    </row>
    <row r="142" spans="60:63" x14ac:dyDescent="0.2">
      <c r="BH142" s="80"/>
      <c r="BI142" s="80"/>
      <c r="BJ142" s="80"/>
      <c r="BK142" s="80"/>
    </row>
    <row r="143" spans="60:63" x14ac:dyDescent="0.2">
      <c r="BH143" s="80"/>
      <c r="BI143" s="80"/>
      <c r="BJ143" s="80"/>
      <c r="BK143" s="80"/>
    </row>
    <row r="144" spans="60:63" x14ac:dyDescent="0.2">
      <c r="BH144" s="80"/>
      <c r="BI144" s="80"/>
      <c r="BJ144" s="80"/>
      <c r="BK144" s="80"/>
    </row>
    <row r="145" spans="60:63" x14ac:dyDescent="0.2">
      <c r="BH145" s="80"/>
      <c r="BI145" s="80"/>
      <c r="BJ145" s="80"/>
      <c r="BK145" s="80"/>
    </row>
    <row r="146" spans="60:63" x14ac:dyDescent="0.2">
      <c r="BH146" s="80"/>
      <c r="BI146" s="80"/>
      <c r="BJ146" s="80"/>
      <c r="BK146" s="80"/>
    </row>
    <row r="147" spans="60:63" x14ac:dyDescent="0.2">
      <c r="BH147" s="80"/>
      <c r="BI147" s="80"/>
      <c r="BJ147" s="80"/>
      <c r="BK147" s="80"/>
    </row>
    <row r="148" spans="60:63" x14ac:dyDescent="0.2">
      <c r="BH148" s="80"/>
      <c r="BI148" s="80"/>
      <c r="BJ148" s="80"/>
      <c r="BK148" s="80"/>
    </row>
    <row r="149" spans="60:63" x14ac:dyDescent="0.2">
      <c r="BH149" s="80"/>
      <c r="BI149" s="80"/>
      <c r="BJ149" s="80"/>
      <c r="BK149" s="80"/>
    </row>
    <row r="150" spans="60:63" x14ac:dyDescent="0.2">
      <c r="BH150" s="80"/>
      <c r="BI150" s="80"/>
      <c r="BJ150" s="80"/>
      <c r="BK150" s="80"/>
    </row>
    <row r="151" spans="60:63" x14ac:dyDescent="0.2">
      <c r="BH151" s="80"/>
      <c r="BI151" s="80"/>
      <c r="BJ151" s="80"/>
      <c r="BK151" s="80"/>
    </row>
    <row r="152" spans="60:63" x14ac:dyDescent="0.2">
      <c r="BH152" s="80"/>
      <c r="BI152" s="80"/>
      <c r="BJ152" s="80"/>
      <c r="BK152" s="80"/>
    </row>
    <row r="153" spans="60:63" x14ac:dyDescent="0.2">
      <c r="BH153" s="80"/>
      <c r="BI153" s="80"/>
      <c r="BJ153" s="80"/>
      <c r="BK153" s="80"/>
    </row>
    <row r="154" spans="60:63" x14ac:dyDescent="0.2">
      <c r="BH154" s="80"/>
      <c r="BI154" s="80"/>
      <c r="BJ154" s="80"/>
      <c r="BK154" s="80"/>
    </row>
    <row r="155" spans="60:63" x14ac:dyDescent="0.2">
      <c r="BH155" s="80"/>
      <c r="BI155" s="80"/>
      <c r="BJ155" s="80"/>
      <c r="BK155" s="80"/>
    </row>
    <row r="156" spans="60:63" x14ac:dyDescent="0.2">
      <c r="BH156" s="80"/>
      <c r="BI156" s="80"/>
      <c r="BJ156" s="80"/>
      <c r="BK156" s="80"/>
    </row>
    <row r="157" spans="60:63" x14ac:dyDescent="0.2">
      <c r="BH157" s="80"/>
      <c r="BI157" s="80"/>
      <c r="BJ157" s="80"/>
      <c r="BK157" s="80"/>
    </row>
    <row r="158" spans="60:63" x14ac:dyDescent="0.2">
      <c r="BH158" s="80"/>
      <c r="BI158" s="80"/>
      <c r="BJ158" s="80"/>
      <c r="BK158" s="80"/>
    </row>
    <row r="159" spans="60:63" x14ac:dyDescent="0.2">
      <c r="BH159" s="80"/>
      <c r="BI159" s="80"/>
      <c r="BJ159" s="80"/>
      <c r="BK159" s="80"/>
    </row>
    <row r="160" spans="60:63" x14ac:dyDescent="0.2">
      <c r="BH160" s="80"/>
      <c r="BI160" s="80"/>
      <c r="BJ160" s="80"/>
      <c r="BK160" s="80"/>
    </row>
    <row r="161" spans="60:63" x14ac:dyDescent="0.2">
      <c r="BH161" s="80"/>
      <c r="BI161" s="80"/>
      <c r="BJ161" s="80"/>
      <c r="BK161" s="80"/>
    </row>
    <row r="162" spans="60:63" x14ac:dyDescent="0.2">
      <c r="BH162" s="80"/>
      <c r="BI162" s="80"/>
      <c r="BJ162" s="80"/>
      <c r="BK162" s="80"/>
    </row>
    <row r="163" spans="60:63" x14ac:dyDescent="0.2">
      <c r="BH163" s="80"/>
      <c r="BI163" s="80"/>
      <c r="BJ163" s="80"/>
      <c r="BK163" s="80"/>
    </row>
    <row r="164" spans="60:63" x14ac:dyDescent="0.2">
      <c r="BH164" s="80"/>
      <c r="BI164" s="80"/>
      <c r="BJ164" s="80"/>
      <c r="BK164" s="80"/>
    </row>
    <row r="165" spans="60:63" x14ac:dyDescent="0.2">
      <c r="BH165" s="80"/>
      <c r="BI165" s="80"/>
      <c r="BJ165" s="80"/>
      <c r="BK165" s="80"/>
    </row>
    <row r="166" spans="60:63" x14ac:dyDescent="0.2">
      <c r="BH166" s="80"/>
      <c r="BI166" s="80"/>
      <c r="BJ166" s="80"/>
      <c r="BK166" s="80"/>
    </row>
    <row r="167" spans="60:63" x14ac:dyDescent="0.2">
      <c r="BH167" s="80"/>
      <c r="BI167" s="80"/>
      <c r="BJ167" s="80"/>
      <c r="BK167" s="80"/>
    </row>
    <row r="168" spans="60:63" x14ac:dyDescent="0.2">
      <c r="BH168" s="80"/>
      <c r="BI168" s="80"/>
      <c r="BJ168" s="80"/>
      <c r="BK168" s="80"/>
    </row>
    <row r="169" spans="60:63" x14ac:dyDescent="0.2">
      <c r="BH169" s="80"/>
      <c r="BI169" s="80"/>
      <c r="BJ169" s="80"/>
      <c r="BK169" s="80"/>
    </row>
    <row r="170" spans="60:63" x14ac:dyDescent="0.2">
      <c r="BH170" s="80"/>
      <c r="BI170" s="80"/>
      <c r="BJ170" s="80"/>
      <c r="BK170" s="80"/>
    </row>
    <row r="171" spans="60:63" x14ac:dyDescent="0.2">
      <c r="BH171" s="80"/>
      <c r="BI171" s="80"/>
      <c r="BJ171" s="80"/>
      <c r="BK171" s="80"/>
    </row>
    <row r="172" spans="60:63" x14ac:dyDescent="0.2">
      <c r="BH172" s="80"/>
      <c r="BI172" s="80"/>
      <c r="BJ172" s="80"/>
      <c r="BK172" s="80"/>
    </row>
    <row r="173" spans="60:63" x14ac:dyDescent="0.2">
      <c r="BH173" s="80"/>
      <c r="BI173" s="80"/>
      <c r="BJ173" s="80"/>
      <c r="BK173" s="80"/>
    </row>
    <row r="174" spans="60:63" x14ac:dyDescent="0.2">
      <c r="BH174" s="80"/>
      <c r="BI174" s="80"/>
      <c r="BJ174" s="80"/>
      <c r="BK174" s="80"/>
    </row>
    <row r="175" spans="60:63" x14ac:dyDescent="0.2">
      <c r="BH175" s="80"/>
      <c r="BI175" s="80"/>
      <c r="BJ175" s="80"/>
      <c r="BK175" s="80"/>
    </row>
    <row r="176" spans="60:63" x14ac:dyDescent="0.2">
      <c r="BH176" s="80"/>
      <c r="BI176" s="80"/>
      <c r="BJ176" s="80"/>
      <c r="BK176" s="80"/>
    </row>
    <row r="177" spans="60:63" x14ac:dyDescent="0.2">
      <c r="BH177" s="80"/>
      <c r="BI177" s="80"/>
      <c r="BJ177" s="80"/>
      <c r="BK177" s="80"/>
    </row>
    <row r="178" spans="60:63" x14ac:dyDescent="0.2">
      <c r="BH178" s="80"/>
      <c r="BI178" s="80"/>
      <c r="BJ178" s="80"/>
      <c r="BK178" s="80"/>
    </row>
    <row r="179" spans="60:63" x14ac:dyDescent="0.2">
      <c r="BH179" s="80"/>
      <c r="BI179" s="80"/>
      <c r="BJ179" s="80"/>
      <c r="BK179" s="80"/>
    </row>
    <row r="180" spans="60:63" x14ac:dyDescent="0.2">
      <c r="BH180" s="80"/>
      <c r="BI180" s="80"/>
      <c r="BJ180" s="80"/>
      <c r="BK180" s="80"/>
    </row>
    <row r="181" spans="60:63" x14ac:dyDescent="0.2">
      <c r="BH181" s="80"/>
      <c r="BI181" s="80"/>
      <c r="BJ181" s="80"/>
      <c r="BK181" s="80"/>
    </row>
    <row r="182" spans="60:63" x14ac:dyDescent="0.2">
      <c r="BH182" s="80"/>
      <c r="BI182" s="80"/>
      <c r="BJ182" s="80"/>
      <c r="BK182" s="80"/>
    </row>
    <row r="183" spans="60:63" x14ac:dyDescent="0.2">
      <c r="BH183" s="80"/>
      <c r="BI183" s="80"/>
      <c r="BJ183" s="80"/>
      <c r="BK183" s="80"/>
    </row>
    <row r="184" spans="60:63" x14ac:dyDescent="0.2">
      <c r="BH184" s="80"/>
      <c r="BI184" s="80"/>
      <c r="BJ184" s="80"/>
      <c r="BK184" s="80"/>
    </row>
    <row r="185" spans="60:63" x14ac:dyDescent="0.2">
      <c r="BH185" s="80"/>
      <c r="BI185" s="80"/>
      <c r="BJ185" s="80"/>
      <c r="BK185" s="80"/>
    </row>
    <row r="186" spans="60:63" x14ac:dyDescent="0.2">
      <c r="BH186" s="80"/>
      <c r="BI186" s="80"/>
      <c r="BJ186" s="80"/>
      <c r="BK186" s="80"/>
    </row>
    <row r="187" spans="60:63" x14ac:dyDescent="0.2">
      <c r="BH187" s="80"/>
      <c r="BI187" s="80"/>
      <c r="BJ187" s="80"/>
      <c r="BK187" s="80"/>
    </row>
    <row r="188" spans="60:63" x14ac:dyDescent="0.2">
      <c r="BH188" s="80"/>
      <c r="BI188" s="80"/>
      <c r="BJ188" s="80"/>
      <c r="BK188" s="80"/>
    </row>
    <row r="189" spans="60:63" x14ac:dyDescent="0.2">
      <c r="BH189" s="80"/>
      <c r="BI189" s="80"/>
      <c r="BJ189" s="80"/>
      <c r="BK189" s="80"/>
    </row>
  </sheetData>
  <autoFilter ref="B6:BS18">
    <filterColumn colId="3" showButton="0"/>
    <filterColumn colId="6" showButton="0"/>
    <filterColumn colId="8" showButton="0"/>
    <filterColumn colId="10" showButton="0"/>
    <filterColumn colId="12" showButton="0"/>
  </autoFilter>
  <mergeCells count="100">
    <mergeCell ref="BH4:BS4"/>
    <mergeCell ref="BH5:BI5"/>
    <mergeCell ref="BJ5:BK5"/>
    <mergeCell ref="BL5:BM5"/>
    <mergeCell ref="BN5:BO5"/>
    <mergeCell ref="BP5:BQ5"/>
    <mergeCell ref="BR5:BS5"/>
    <mergeCell ref="BA4:BC5"/>
    <mergeCell ref="BD4:BF5"/>
    <mergeCell ref="E8:F8"/>
    <mergeCell ref="L8:M8"/>
    <mergeCell ref="N4:O4"/>
    <mergeCell ref="N6:O6"/>
    <mergeCell ref="N7:O7"/>
    <mergeCell ref="N8:O8"/>
    <mergeCell ref="L4:M4"/>
    <mergeCell ref="AF4:AH5"/>
    <mergeCell ref="AI4:AK5"/>
    <mergeCell ref="AL4:AN5"/>
    <mergeCell ref="AO4:AQ5"/>
    <mergeCell ref="AR4:AT5"/>
    <mergeCell ref="Q4:S5"/>
    <mergeCell ref="T4:V5"/>
    <mergeCell ref="AU4:AW5"/>
    <mergeCell ref="AX4:AZ5"/>
    <mergeCell ref="W4:Y5"/>
    <mergeCell ref="Z4:AB5"/>
    <mergeCell ref="AC4:AE5"/>
    <mergeCell ref="B1:C4"/>
    <mergeCell ref="B7:B9"/>
    <mergeCell ref="E10:F10"/>
    <mergeCell ref="B10:B11"/>
    <mergeCell ref="N10:O10"/>
    <mergeCell ref="N11:O11"/>
    <mergeCell ref="N1:O1"/>
    <mergeCell ref="N2:O2"/>
    <mergeCell ref="N3:O3"/>
    <mergeCell ref="J8:K8"/>
    <mergeCell ref="E6:F6"/>
    <mergeCell ref="L1:M1"/>
    <mergeCell ref="L2:M2"/>
    <mergeCell ref="L3:M3"/>
    <mergeCell ref="L6:M6"/>
    <mergeCell ref="D1:E2"/>
    <mergeCell ref="D3:E4"/>
    <mergeCell ref="L7:M7"/>
    <mergeCell ref="E7:F7"/>
    <mergeCell ref="N15:O15"/>
    <mergeCell ref="E12:F12"/>
    <mergeCell ref="J15:K15"/>
    <mergeCell ref="L14:M14"/>
    <mergeCell ref="L10:M10"/>
    <mergeCell ref="L9:M9"/>
    <mergeCell ref="E14:F14"/>
    <mergeCell ref="H14:I14"/>
    <mergeCell ref="J14:K14"/>
    <mergeCell ref="L15:M15"/>
    <mergeCell ref="N14:O14"/>
    <mergeCell ref="H12:I12"/>
    <mergeCell ref="E15:F15"/>
    <mergeCell ref="F1:K2"/>
    <mergeCell ref="F3:K4"/>
    <mergeCell ref="H6:I6"/>
    <mergeCell ref="J12:K12"/>
    <mergeCell ref="H11:I11"/>
    <mergeCell ref="E11:F11"/>
    <mergeCell ref="H7:I7"/>
    <mergeCell ref="H8:I8"/>
    <mergeCell ref="E9:F9"/>
    <mergeCell ref="H9:I9"/>
    <mergeCell ref="J9:K9"/>
    <mergeCell ref="J10:K10"/>
    <mergeCell ref="J11:K11"/>
    <mergeCell ref="H10:I10"/>
    <mergeCell ref="B5:P5"/>
    <mergeCell ref="B12:B13"/>
    <mergeCell ref="B16:B17"/>
    <mergeCell ref="E17:F17"/>
    <mergeCell ref="H17:I17"/>
    <mergeCell ref="J17:K17"/>
    <mergeCell ref="L17:M17"/>
    <mergeCell ref="N17:O17"/>
    <mergeCell ref="E16:F16"/>
    <mergeCell ref="H16:I16"/>
    <mergeCell ref="J16:K16"/>
    <mergeCell ref="L16:M16"/>
    <mergeCell ref="N16:O16"/>
    <mergeCell ref="H15:I15"/>
    <mergeCell ref="B14:B15"/>
    <mergeCell ref="J7:K7"/>
    <mergeCell ref="J6:K6"/>
    <mergeCell ref="N9:O9"/>
    <mergeCell ref="E13:F13"/>
    <mergeCell ref="H13:I13"/>
    <mergeCell ref="L13:M13"/>
    <mergeCell ref="N13:O13"/>
    <mergeCell ref="J13:K13"/>
    <mergeCell ref="N12:O12"/>
    <mergeCell ref="L11:M11"/>
    <mergeCell ref="L12:M12"/>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
&amp;G&amp;R&amp;G</oddFooter>
  </headerFooter>
  <rowBreaks count="1" manualBreakCount="1">
    <brk id="15" min="1" max="70" man="1"/>
  </rowBreaks>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C2:G61"/>
  <sheetViews>
    <sheetView showGridLines="0" zoomScale="110" zoomScaleNormal="110" workbookViewId="0">
      <selection activeCell="M3" sqref="M3:N3"/>
    </sheetView>
  </sheetViews>
  <sheetFormatPr baseColWidth="10" defaultColWidth="11.42578125" defaultRowHeight="12.75" x14ac:dyDescent="0.2"/>
  <cols>
    <col min="1" max="1" width="11.42578125" style="20"/>
    <col min="2" max="2" width="15.85546875" style="20" customWidth="1"/>
    <col min="3" max="3" width="9.85546875" style="20" customWidth="1"/>
    <col min="4" max="4" width="35.42578125" style="20" customWidth="1"/>
    <col min="5" max="6" width="48.85546875" style="20" customWidth="1"/>
    <col min="7" max="16384" width="11.42578125" style="20"/>
  </cols>
  <sheetData>
    <row r="2" spans="3:7" ht="42" customHeight="1" thickBot="1" x14ac:dyDescent="0.25">
      <c r="C2" s="315" t="s">
        <v>222</v>
      </c>
      <c r="D2" s="315"/>
      <c r="E2" s="315"/>
      <c r="F2" s="315"/>
      <c r="G2" s="22"/>
    </row>
    <row r="3" spans="3:7" ht="13.5" thickBot="1" x14ac:dyDescent="0.25">
      <c r="C3" s="319" t="s">
        <v>223</v>
      </c>
      <c r="D3" s="320"/>
      <c r="E3" s="323">
        <v>44579.763888888891</v>
      </c>
      <c r="F3" s="324"/>
    </row>
    <row r="4" spans="3:7" ht="189" customHeight="1" thickBot="1" x14ac:dyDescent="0.25">
      <c r="C4" s="321" t="s">
        <v>224</v>
      </c>
      <c r="D4" s="322"/>
      <c r="E4" s="325" t="s">
        <v>528</v>
      </c>
      <c r="F4" s="326"/>
    </row>
    <row r="5" spans="3:7" ht="13.5" thickBot="1" x14ac:dyDescent="0.25"/>
    <row r="6" spans="3:7" ht="13.5" thickBot="1" x14ac:dyDescent="0.25">
      <c r="C6" s="316" t="s">
        <v>225</v>
      </c>
      <c r="D6" s="317"/>
      <c r="E6" s="317"/>
      <c r="F6" s="318"/>
    </row>
    <row r="7" spans="3:7" ht="13.5" thickBot="1" x14ac:dyDescent="0.25">
      <c r="C7" s="23" t="s">
        <v>226</v>
      </c>
      <c r="D7" s="23" t="s">
        <v>227</v>
      </c>
      <c r="E7" s="23" t="s">
        <v>228</v>
      </c>
      <c r="F7" s="23" t="s">
        <v>229</v>
      </c>
    </row>
    <row r="8" spans="3:7" ht="26.25" thickBot="1" x14ac:dyDescent="0.25">
      <c r="C8" s="24" t="s">
        <v>230</v>
      </c>
      <c r="D8" s="24">
        <v>64529</v>
      </c>
      <c r="E8" s="25" t="s">
        <v>231</v>
      </c>
      <c r="F8" s="24" t="s">
        <v>232</v>
      </c>
    </row>
    <row r="12" spans="3:7" s="26" customFormat="1" x14ac:dyDescent="0.25"/>
    <row r="13" spans="3:7" x14ac:dyDescent="0.2">
      <c r="D13" s="19"/>
      <c r="E13" s="19"/>
      <c r="F13" s="19"/>
      <c r="G13" s="19"/>
    </row>
    <row r="14" spans="3:7" x14ac:dyDescent="0.2">
      <c r="D14" s="19"/>
      <c r="E14" s="19"/>
      <c r="F14" s="19"/>
      <c r="G14" s="19"/>
    </row>
    <row r="15" spans="3:7" x14ac:dyDescent="0.2">
      <c r="D15" s="19"/>
      <c r="E15" s="19"/>
      <c r="F15" s="19"/>
      <c r="G15" s="19"/>
    </row>
    <row r="16" spans="3:7" x14ac:dyDescent="0.2">
      <c r="D16" s="19"/>
      <c r="E16" s="19"/>
      <c r="F16" s="19"/>
      <c r="G16" s="19"/>
    </row>
    <row r="17" spans="4:7" x14ac:dyDescent="0.2">
      <c r="D17" s="19"/>
      <c r="E17" s="19"/>
      <c r="F17" s="19"/>
      <c r="G17" s="19"/>
    </row>
    <row r="18" spans="4:7" x14ac:dyDescent="0.2">
      <c r="D18" s="19"/>
      <c r="E18" s="19"/>
      <c r="F18" s="19"/>
      <c r="G18" s="19"/>
    </row>
    <row r="19" spans="4:7" x14ac:dyDescent="0.2">
      <c r="D19" s="19"/>
      <c r="E19" s="19"/>
      <c r="F19" s="19"/>
      <c r="G19" s="19"/>
    </row>
    <row r="20" spans="4:7" x14ac:dyDescent="0.2">
      <c r="D20" s="19"/>
      <c r="E20" s="19"/>
      <c r="F20" s="19"/>
      <c r="G20" s="19"/>
    </row>
    <row r="21" spans="4:7" x14ac:dyDescent="0.2">
      <c r="D21" s="19"/>
      <c r="E21" s="19"/>
      <c r="F21" s="19"/>
      <c r="G21" s="19"/>
    </row>
    <row r="22" spans="4:7" x14ac:dyDescent="0.2">
      <c r="D22" s="19"/>
      <c r="E22" s="19"/>
      <c r="F22" s="19"/>
      <c r="G22" s="19"/>
    </row>
    <row r="23" spans="4:7" x14ac:dyDescent="0.2">
      <c r="D23" s="19"/>
      <c r="E23" s="19"/>
      <c r="F23" s="19"/>
      <c r="G23" s="19"/>
    </row>
    <row r="24" spans="4:7" x14ac:dyDescent="0.2">
      <c r="D24" s="19"/>
      <c r="E24" s="19"/>
      <c r="F24" s="19"/>
      <c r="G24" s="19"/>
    </row>
    <row r="25" spans="4:7" x14ac:dyDescent="0.2">
      <c r="D25" s="19"/>
      <c r="E25" s="19"/>
      <c r="F25" s="19"/>
      <c r="G25" s="19"/>
    </row>
    <row r="26" spans="4:7" x14ac:dyDescent="0.2">
      <c r="D26" s="19"/>
      <c r="E26" s="19"/>
      <c r="F26" s="19"/>
      <c r="G26" s="19"/>
    </row>
    <row r="27" spans="4:7" x14ac:dyDescent="0.2">
      <c r="D27" s="19"/>
      <c r="E27" s="19"/>
      <c r="F27" s="19"/>
      <c r="G27" s="19"/>
    </row>
    <row r="28" spans="4:7" x14ac:dyDescent="0.2">
      <c r="D28" s="19"/>
      <c r="E28" s="19"/>
      <c r="F28" s="19"/>
      <c r="G28" s="19"/>
    </row>
    <row r="29" spans="4:7" x14ac:dyDescent="0.2">
      <c r="D29" s="19"/>
      <c r="E29" s="19"/>
      <c r="F29" s="19"/>
      <c r="G29" s="19"/>
    </row>
    <row r="30" spans="4:7" x14ac:dyDescent="0.2">
      <c r="D30" s="19"/>
      <c r="E30" s="19"/>
      <c r="F30" s="19"/>
      <c r="G30" s="19"/>
    </row>
    <row r="31" spans="4:7" x14ac:dyDescent="0.2">
      <c r="D31" s="19"/>
      <c r="E31" s="19"/>
      <c r="F31" s="19"/>
      <c r="G31" s="19"/>
    </row>
    <row r="32" spans="4:7" x14ac:dyDescent="0.2">
      <c r="D32" s="19"/>
      <c r="E32" s="19"/>
      <c r="F32" s="19"/>
      <c r="G32" s="19"/>
    </row>
    <row r="33" spans="4:7" x14ac:dyDescent="0.2">
      <c r="D33" s="19"/>
      <c r="E33" s="19"/>
      <c r="F33" s="19"/>
      <c r="G33" s="19"/>
    </row>
    <row r="34" spans="4:7" x14ac:dyDescent="0.2">
      <c r="D34" s="19"/>
      <c r="E34" s="19"/>
      <c r="F34" s="19"/>
      <c r="G34" s="19"/>
    </row>
    <row r="35" spans="4:7" x14ac:dyDescent="0.2">
      <c r="D35" s="19"/>
      <c r="E35" s="19"/>
      <c r="F35" s="19"/>
      <c r="G35" s="19"/>
    </row>
    <row r="36" spans="4:7" x14ac:dyDescent="0.2">
      <c r="D36" s="19"/>
      <c r="E36" s="19"/>
      <c r="F36" s="19"/>
      <c r="G36" s="19"/>
    </row>
    <row r="37" spans="4:7" x14ac:dyDescent="0.2">
      <c r="D37" s="19"/>
      <c r="E37" s="19"/>
      <c r="F37" s="19"/>
      <c r="G37" s="19"/>
    </row>
    <row r="38" spans="4:7" x14ac:dyDescent="0.2">
      <c r="D38" s="19"/>
      <c r="E38" s="19"/>
      <c r="F38" s="19"/>
      <c r="G38" s="19"/>
    </row>
    <row r="39" spans="4:7" x14ac:dyDescent="0.2">
      <c r="D39" s="19"/>
      <c r="E39" s="19"/>
      <c r="F39" s="19"/>
      <c r="G39" s="19"/>
    </row>
    <row r="40" spans="4:7" x14ac:dyDescent="0.2">
      <c r="D40" s="19"/>
      <c r="E40" s="19"/>
      <c r="F40" s="19"/>
      <c r="G40" s="19"/>
    </row>
    <row r="41" spans="4:7" x14ac:dyDescent="0.2">
      <c r="D41" s="19"/>
      <c r="E41" s="19"/>
      <c r="F41" s="19"/>
      <c r="G41" s="19"/>
    </row>
    <row r="42" spans="4:7" x14ac:dyDescent="0.2">
      <c r="D42" s="19"/>
      <c r="E42" s="19"/>
      <c r="F42" s="19"/>
      <c r="G42" s="19"/>
    </row>
    <row r="43" spans="4:7" x14ac:dyDescent="0.2">
      <c r="D43" s="19"/>
      <c r="E43" s="19"/>
      <c r="F43" s="19"/>
      <c r="G43" s="19"/>
    </row>
    <row r="44" spans="4:7" x14ac:dyDescent="0.2">
      <c r="D44" s="19"/>
      <c r="E44" s="19"/>
      <c r="F44" s="19"/>
      <c r="G44" s="19"/>
    </row>
    <row r="45" spans="4:7" x14ac:dyDescent="0.2">
      <c r="D45" s="19"/>
      <c r="E45" s="19"/>
      <c r="F45" s="19"/>
      <c r="G45" s="19"/>
    </row>
    <row r="46" spans="4:7" x14ac:dyDescent="0.2">
      <c r="D46" s="19"/>
      <c r="E46" s="19"/>
      <c r="F46" s="19"/>
      <c r="G46" s="19"/>
    </row>
    <row r="47" spans="4:7" x14ac:dyDescent="0.2">
      <c r="D47" s="19"/>
      <c r="E47" s="19"/>
      <c r="F47" s="19"/>
      <c r="G47" s="19"/>
    </row>
    <row r="48" spans="4:7" x14ac:dyDescent="0.2">
      <c r="D48" s="19"/>
      <c r="E48" s="19"/>
      <c r="F48" s="19"/>
      <c r="G48" s="19"/>
    </row>
    <row r="49" spans="4:7" x14ac:dyDescent="0.2">
      <c r="D49" s="19"/>
      <c r="E49" s="19"/>
      <c r="F49" s="19"/>
      <c r="G49" s="19"/>
    </row>
    <row r="50" spans="4:7" x14ac:dyDescent="0.2">
      <c r="D50" s="19"/>
      <c r="E50" s="19"/>
      <c r="F50" s="19"/>
      <c r="G50" s="19"/>
    </row>
    <row r="51" spans="4:7" x14ac:dyDescent="0.2">
      <c r="D51" s="19"/>
      <c r="E51" s="19"/>
      <c r="F51" s="19"/>
      <c r="G51" s="19"/>
    </row>
    <row r="52" spans="4:7" x14ac:dyDescent="0.2">
      <c r="D52" s="19"/>
      <c r="E52" s="19"/>
      <c r="F52" s="19"/>
      <c r="G52" s="19"/>
    </row>
    <row r="53" spans="4:7" x14ac:dyDescent="0.2">
      <c r="D53" s="19"/>
      <c r="E53" s="19"/>
      <c r="F53" s="19"/>
      <c r="G53" s="19"/>
    </row>
    <row r="54" spans="4:7" x14ac:dyDescent="0.2">
      <c r="D54" s="19"/>
      <c r="E54" s="19"/>
      <c r="F54" s="19"/>
      <c r="G54" s="19"/>
    </row>
    <row r="55" spans="4:7" x14ac:dyDescent="0.2">
      <c r="D55" s="19"/>
      <c r="E55" s="19"/>
      <c r="F55" s="19"/>
      <c r="G55" s="19"/>
    </row>
    <row r="56" spans="4:7" x14ac:dyDescent="0.2">
      <c r="D56" s="19"/>
      <c r="E56" s="19"/>
      <c r="F56" s="19"/>
      <c r="G56" s="19"/>
    </row>
    <row r="57" spans="4:7" x14ac:dyDescent="0.2">
      <c r="D57" s="19"/>
      <c r="E57" s="19"/>
      <c r="F57" s="19"/>
      <c r="G57" s="19"/>
    </row>
    <row r="58" spans="4:7" x14ac:dyDescent="0.2">
      <c r="D58" s="19"/>
      <c r="E58" s="19"/>
      <c r="F58" s="19"/>
      <c r="G58" s="19"/>
    </row>
    <row r="59" spans="4:7" x14ac:dyDescent="0.2">
      <c r="D59" s="19"/>
      <c r="E59" s="19"/>
      <c r="F59" s="19"/>
      <c r="G59" s="19"/>
    </row>
    <row r="60" spans="4:7" x14ac:dyDescent="0.2">
      <c r="D60" s="19"/>
      <c r="E60" s="19"/>
      <c r="F60" s="19"/>
      <c r="G60" s="19"/>
    </row>
    <row r="61" spans="4:7" x14ac:dyDescent="0.2">
      <c r="D61" s="19"/>
      <c r="E61" s="19"/>
      <c r="F61" s="19"/>
      <c r="G61" s="19"/>
    </row>
  </sheetData>
  <sheetProtection algorithmName="SHA-512" hashValue="lJgAUv5gkiD6Xb+y/vmVlQXgdA91Z7VDm9y2mwWuJq0802+EA34s9utDfjrk+m29MLfcHYdvFvgY3+4ITBFx7A==" saltValue="ctTX4RwC66DoXVIluzCJFA==" spinCount="100000" sheet="1" objects="1" scenarios="1"/>
  <mergeCells count="6">
    <mergeCell ref="C2:F2"/>
    <mergeCell ref="C6:F6"/>
    <mergeCell ref="C3:D3"/>
    <mergeCell ref="C4:D4"/>
    <mergeCell ref="E3:F3"/>
    <mergeCell ref="E4:F4"/>
  </mergeCells>
  <printOptions horizontalCentered="1"/>
  <pageMargins left="0.70866141732283472" right="0.70866141732283472" top="0.74803149606299213" bottom="0.74803149606299213" header="0.31496062992125984" footer="0.31496062992125984"/>
  <pageSetup orientation="portrait" r:id="rId1"/>
  <headerFooter>
    <oddFooter>&amp;L&amp;G&amp;COficina Asesora de Planeación – OAP
Comité Institucional de Gestión y Desempeño de la SDSCJ del 31 de enero de 2022
&amp;8&amp;G&amp;R&amp;G</oddFoot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C0015"/>
  </sheetPr>
  <dimension ref="A1:BY37"/>
  <sheetViews>
    <sheetView showGridLines="0" topLeftCell="C4" zoomScale="110" zoomScaleNormal="110" zoomScaleSheetLayoutView="80" workbookViewId="0">
      <pane xSplit="2" ySplit="3" topLeftCell="AR24" activePane="bottomRight" state="frozen"/>
      <selection activeCell="C4" sqref="C4"/>
      <selection pane="topRight" activeCell="E4" sqref="E4"/>
      <selection pane="bottomLeft" activeCell="C7" sqref="C7"/>
      <selection pane="bottomRight" activeCell="BB25" sqref="BB25"/>
    </sheetView>
  </sheetViews>
  <sheetFormatPr baseColWidth="10" defaultColWidth="11.42578125" defaultRowHeight="12.75" x14ac:dyDescent="0.2"/>
  <cols>
    <col min="1" max="1" width="4.7109375" style="20" customWidth="1"/>
    <col min="2" max="2" width="15.85546875" style="2" customWidth="1"/>
    <col min="3" max="3" width="9.85546875" style="2" customWidth="1"/>
    <col min="4" max="4" width="35.42578125" style="18" customWidth="1"/>
    <col min="5" max="6" width="17.85546875" style="18" customWidth="1"/>
    <col min="7" max="7" width="35.85546875" style="19" customWidth="1"/>
    <col min="8" max="8" width="28.42578125" style="2" customWidth="1"/>
    <col min="9" max="9" width="10.5703125" style="2" customWidth="1"/>
    <col min="10" max="10" width="17.7109375" style="2" customWidth="1"/>
    <col min="11" max="11" width="15.140625" style="2" customWidth="1"/>
    <col min="12" max="12" width="15.85546875" style="2" customWidth="1"/>
    <col min="13" max="13" width="14.28515625" style="2" customWidth="1"/>
    <col min="14" max="15" width="16" style="2" customWidth="1"/>
    <col min="16" max="16" width="11.42578125" style="2" customWidth="1"/>
    <col min="17" max="18" width="11.42578125" style="20" customWidth="1"/>
    <col min="19" max="19" width="11.42578125" style="21" customWidth="1"/>
    <col min="20" max="21" width="11.42578125" style="20" customWidth="1"/>
    <col min="22" max="22" width="11.42578125" style="21" customWidth="1"/>
    <col min="23" max="55" width="11.42578125" style="20" customWidth="1"/>
    <col min="56" max="57" width="11.42578125" style="20"/>
    <col min="58" max="58" width="11.42578125" style="21"/>
    <col min="59" max="59" width="16.5703125" style="21" bestFit="1" customWidth="1"/>
    <col min="60" max="60" width="44" style="20" customWidth="1"/>
    <col min="61" max="61" width="48.140625" style="20" customWidth="1"/>
    <col min="62" max="62" width="31.28515625" style="20" customWidth="1"/>
    <col min="63" max="63" width="35.42578125" style="20" customWidth="1"/>
    <col min="64" max="71" width="31.28515625" style="20" customWidth="1"/>
    <col min="72" max="16384" width="11.42578125" style="20"/>
  </cols>
  <sheetData>
    <row r="1" spans="2:77" s="2" customFormat="1" ht="23.25" customHeight="1" x14ac:dyDescent="0.25">
      <c r="B1" s="339"/>
      <c r="C1" s="259"/>
      <c r="D1" s="257" t="s">
        <v>0</v>
      </c>
      <c r="E1" s="257"/>
      <c r="F1" s="259" t="s">
        <v>1</v>
      </c>
      <c r="G1" s="259"/>
      <c r="H1" s="259"/>
      <c r="I1" s="259"/>
      <c r="J1" s="259"/>
      <c r="K1" s="259"/>
      <c r="L1" s="341" t="s">
        <v>2</v>
      </c>
      <c r="M1" s="341"/>
      <c r="N1" s="261" t="s">
        <v>3</v>
      </c>
      <c r="O1" s="261"/>
      <c r="P1" s="1"/>
      <c r="S1" s="3"/>
      <c r="V1" s="3"/>
      <c r="BG1" s="3"/>
    </row>
    <row r="2" spans="2:77" s="2" customFormat="1" ht="23.25" customHeight="1" x14ac:dyDescent="0.25">
      <c r="B2" s="340"/>
      <c r="C2" s="260"/>
      <c r="D2" s="258"/>
      <c r="E2" s="258"/>
      <c r="F2" s="260"/>
      <c r="G2" s="260"/>
      <c r="H2" s="260"/>
      <c r="I2" s="260"/>
      <c r="J2" s="260"/>
      <c r="K2" s="260"/>
      <c r="L2" s="342" t="s">
        <v>4</v>
      </c>
      <c r="M2" s="342"/>
      <c r="N2" s="216">
        <v>2</v>
      </c>
      <c r="O2" s="216"/>
      <c r="P2" s="1"/>
      <c r="S2" s="3"/>
      <c r="V2" s="3"/>
      <c r="BG2" s="3"/>
    </row>
    <row r="3" spans="2:77" s="2" customFormat="1" ht="23.25" customHeight="1" thickBot="1" x14ac:dyDescent="0.3">
      <c r="B3" s="340"/>
      <c r="C3" s="260"/>
      <c r="D3" s="258" t="s">
        <v>5</v>
      </c>
      <c r="E3" s="258"/>
      <c r="F3" s="260" t="s">
        <v>6</v>
      </c>
      <c r="G3" s="260"/>
      <c r="H3" s="260"/>
      <c r="I3" s="260"/>
      <c r="J3" s="260"/>
      <c r="K3" s="260"/>
      <c r="L3" s="342" t="s">
        <v>7</v>
      </c>
      <c r="M3" s="342"/>
      <c r="N3" s="264">
        <v>43346</v>
      </c>
      <c r="O3" s="264"/>
      <c r="P3" s="4"/>
      <c r="Q3" s="115"/>
      <c r="R3" s="115"/>
      <c r="S3" s="5"/>
      <c r="T3" s="115"/>
      <c r="U3" s="115"/>
      <c r="V3" s="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5"/>
      <c r="BH3" s="115"/>
      <c r="BI3" s="115"/>
      <c r="BJ3" s="115"/>
      <c r="BK3" s="115"/>
      <c r="BL3" s="115"/>
      <c r="BM3" s="115"/>
      <c r="BN3" s="115"/>
      <c r="BO3" s="115"/>
      <c r="BP3" s="115"/>
      <c r="BQ3" s="115"/>
      <c r="BR3" s="115"/>
      <c r="BS3" s="115"/>
      <c r="BT3" s="115"/>
      <c r="BU3" s="115"/>
      <c r="BV3" s="115"/>
      <c r="BW3" s="115"/>
      <c r="BX3" s="115"/>
      <c r="BY3" s="115"/>
    </row>
    <row r="4" spans="2:77" s="2" customFormat="1" ht="54" customHeight="1" x14ac:dyDescent="0.25">
      <c r="B4" s="340"/>
      <c r="C4" s="260"/>
      <c r="D4" s="258"/>
      <c r="E4" s="258"/>
      <c r="F4" s="260"/>
      <c r="G4" s="260"/>
      <c r="H4" s="260"/>
      <c r="I4" s="260"/>
      <c r="J4" s="260"/>
      <c r="K4" s="260"/>
      <c r="L4" s="342" t="s">
        <v>549</v>
      </c>
      <c r="M4" s="342"/>
      <c r="N4" s="216" t="s">
        <v>8</v>
      </c>
      <c r="O4" s="216"/>
      <c r="P4" s="6" t="s">
        <v>9</v>
      </c>
      <c r="Q4" s="330" t="s">
        <v>10</v>
      </c>
      <c r="R4" s="330"/>
      <c r="S4" s="330"/>
      <c r="T4" s="330" t="s">
        <v>11</v>
      </c>
      <c r="U4" s="330"/>
      <c r="V4" s="330"/>
      <c r="W4" s="330" t="s">
        <v>12</v>
      </c>
      <c r="X4" s="330"/>
      <c r="Y4" s="330"/>
      <c r="Z4" s="330" t="s">
        <v>13</v>
      </c>
      <c r="AA4" s="330"/>
      <c r="AB4" s="330"/>
      <c r="AC4" s="330" t="s">
        <v>14</v>
      </c>
      <c r="AD4" s="330"/>
      <c r="AE4" s="330"/>
      <c r="AF4" s="330" t="s">
        <v>15</v>
      </c>
      <c r="AG4" s="330"/>
      <c r="AH4" s="330"/>
      <c r="AI4" s="330" t="s">
        <v>16</v>
      </c>
      <c r="AJ4" s="330"/>
      <c r="AK4" s="330"/>
      <c r="AL4" s="330" t="s">
        <v>17</v>
      </c>
      <c r="AM4" s="330"/>
      <c r="AN4" s="330"/>
      <c r="AO4" s="330" t="s">
        <v>18</v>
      </c>
      <c r="AP4" s="330"/>
      <c r="AQ4" s="330"/>
      <c r="AR4" s="330" t="s">
        <v>19</v>
      </c>
      <c r="AS4" s="330"/>
      <c r="AT4" s="330"/>
      <c r="AU4" s="330" t="s">
        <v>20</v>
      </c>
      <c r="AV4" s="330"/>
      <c r="AW4" s="330"/>
      <c r="AX4" s="330" t="s">
        <v>21</v>
      </c>
      <c r="AY4" s="330"/>
      <c r="AZ4" s="330"/>
      <c r="BA4" s="330" t="s">
        <v>22</v>
      </c>
      <c r="BB4" s="330"/>
      <c r="BC4" s="330"/>
      <c r="BD4" s="330" t="s">
        <v>23</v>
      </c>
      <c r="BE4" s="330"/>
      <c r="BF4" s="330"/>
      <c r="BG4" s="7" t="s">
        <v>24</v>
      </c>
      <c r="BH4" s="333" t="s">
        <v>25</v>
      </c>
      <c r="BI4" s="333"/>
      <c r="BJ4" s="333"/>
      <c r="BK4" s="333"/>
      <c r="BL4" s="333"/>
      <c r="BM4" s="333"/>
      <c r="BN4" s="333"/>
      <c r="BO4" s="333"/>
      <c r="BP4" s="333"/>
      <c r="BQ4" s="333"/>
      <c r="BR4" s="333"/>
      <c r="BS4" s="334"/>
    </row>
    <row r="5" spans="2:77" s="2" customFormat="1" ht="30" customHeight="1" x14ac:dyDescent="0.25">
      <c r="B5" s="335" t="s">
        <v>166</v>
      </c>
      <c r="C5" s="336"/>
      <c r="D5" s="336"/>
      <c r="E5" s="336"/>
      <c r="F5" s="336"/>
      <c r="G5" s="336"/>
      <c r="H5" s="336"/>
      <c r="I5" s="336"/>
      <c r="J5" s="336"/>
      <c r="K5" s="336"/>
      <c r="L5" s="336"/>
      <c r="M5" s="336"/>
      <c r="N5" s="336"/>
      <c r="O5" s="336"/>
      <c r="P5" s="337"/>
      <c r="Q5" s="331"/>
      <c r="R5" s="331"/>
      <c r="S5" s="331"/>
      <c r="T5" s="331"/>
      <c r="U5" s="331"/>
      <c r="V5" s="331"/>
      <c r="W5" s="331"/>
      <c r="X5" s="331"/>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31"/>
      <c r="AW5" s="331"/>
      <c r="AX5" s="331"/>
      <c r="AY5" s="331"/>
      <c r="AZ5" s="331"/>
      <c r="BA5" s="331"/>
      <c r="BB5" s="331"/>
      <c r="BC5" s="331"/>
      <c r="BD5" s="331"/>
      <c r="BE5" s="331"/>
      <c r="BF5" s="331"/>
      <c r="BG5" s="8">
        <v>0.2</v>
      </c>
      <c r="BH5" s="338" t="s">
        <v>27</v>
      </c>
      <c r="BI5" s="338"/>
      <c r="BJ5" s="338" t="s">
        <v>28</v>
      </c>
      <c r="BK5" s="338"/>
      <c r="BL5" s="338" t="s">
        <v>29</v>
      </c>
      <c r="BM5" s="338"/>
      <c r="BN5" s="338" t="s">
        <v>30</v>
      </c>
      <c r="BO5" s="338"/>
      <c r="BP5" s="338" t="s">
        <v>31</v>
      </c>
      <c r="BQ5" s="338"/>
      <c r="BR5" s="338" t="s">
        <v>32</v>
      </c>
      <c r="BS5" s="338"/>
    </row>
    <row r="6" spans="2:77" s="2" customFormat="1" ht="60" customHeight="1" thickBot="1" x14ac:dyDescent="0.3">
      <c r="B6" s="9" t="s">
        <v>33</v>
      </c>
      <c r="C6" s="194" t="s">
        <v>34</v>
      </c>
      <c r="D6" s="194" t="s">
        <v>35</v>
      </c>
      <c r="E6" s="332" t="s">
        <v>36</v>
      </c>
      <c r="F6" s="332"/>
      <c r="G6" s="194" t="s">
        <v>37</v>
      </c>
      <c r="H6" s="332" t="s">
        <v>38</v>
      </c>
      <c r="I6" s="332"/>
      <c r="J6" s="332" t="s">
        <v>39</v>
      </c>
      <c r="K6" s="332"/>
      <c r="L6" s="332" t="s">
        <v>40</v>
      </c>
      <c r="M6" s="332"/>
      <c r="N6" s="332" t="s">
        <v>41</v>
      </c>
      <c r="O6" s="332"/>
      <c r="P6" s="10">
        <v>0.2</v>
      </c>
      <c r="Q6" s="11" t="s">
        <v>42</v>
      </c>
      <c r="R6" s="12" t="s">
        <v>43</v>
      </c>
      <c r="S6" s="13" t="s">
        <v>44</v>
      </c>
      <c r="T6" s="11" t="s">
        <v>42</v>
      </c>
      <c r="U6" s="12" t="s">
        <v>43</v>
      </c>
      <c r="V6" s="13" t="s">
        <v>44</v>
      </c>
      <c r="W6" s="11" t="s">
        <v>42</v>
      </c>
      <c r="X6" s="12" t="s">
        <v>43</v>
      </c>
      <c r="Y6" s="14" t="s">
        <v>44</v>
      </c>
      <c r="Z6" s="11" t="s">
        <v>42</v>
      </c>
      <c r="AA6" s="12" t="s">
        <v>43</v>
      </c>
      <c r="AB6" s="14" t="s">
        <v>44</v>
      </c>
      <c r="AC6" s="11" t="s">
        <v>42</v>
      </c>
      <c r="AD6" s="60" t="s">
        <v>43</v>
      </c>
      <c r="AE6" s="61" t="s">
        <v>44</v>
      </c>
      <c r="AF6" s="11" t="s">
        <v>42</v>
      </c>
      <c r="AG6" s="60" t="s">
        <v>43</v>
      </c>
      <c r="AH6" s="61" t="s">
        <v>44</v>
      </c>
      <c r="AI6" s="11" t="s">
        <v>42</v>
      </c>
      <c r="AJ6" s="60" t="s">
        <v>43</v>
      </c>
      <c r="AK6" s="61" t="s">
        <v>44</v>
      </c>
      <c r="AL6" s="11" t="s">
        <v>42</v>
      </c>
      <c r="AM6" s="60" t="s">
        <v>43</v>
      </c>
      <c r="AN6" s="61" t="s">
        <v>44</v>
      </c>
      <c r="AO6" s="11" t="s">
        <v>42</v>
      </c>
      <c r="AP6" s="60" t="s">
        <v>43</v>
      </c>
      <c r="AQ6" s="61" t="s">
        <v>44</v>
      </c>
      <c r="AR6" s="11" t="s">
        <v>42</v>
      </c>
      <c r="AS6" s="60" t="s">
        <v>43</v>
      </c>
      <c r="AT6" s="61" t="s">
        <v>44</v>
      </c>
      <c r="AU6" s="11" t="s">
        <v>42</v>
      </c>
      <c r="AV6" s="60" t="s">
        <v>43</v>
      </c>
      <c r="AW6" s="61" t="s">
        <v>44</v>
      </c>
      <c r="AX6" s="11" t="s">
        <v>42</v>
      </c>
      <c r="AY6" s="60" t="s">
        <v>43</v>
      </c>
      <c r="AZ6" s="61" t="s">
        <v>44</v>
      </c>
      <c r="BA6" s="11" t="s">
        <v>42</v>
      </c>
      <c r="BB6" s="60" t="s">
        <v>43</v>
      </c>
      <c r="BC6" s="61" t="s">
        <v>44</v>
      </c>
      <c r="BD6" s="11" t="s">
        <v>42</v>
      </c>
      <c r="BE6" s="12" t="s">
        <v>43</v>
      </c>
      <c r="BF6" s="14" t="s">
        <v>44</v>
      </c>
      <c r="BG6" s="15">
        <f>SUM(BG7:BG26)</f>
        <v>1.4499999999999999E-2</v>
      </c>
      <c r="BH6" s="16" t="s">
        <v>45</v>
      </c>
      <c r="BI6" s="16" t="s">
        <v>46</v>
      </c>
      <c r="BJ6" s="16" t="s">
        <v>45</v>
      </c>
      <c r="BK6" s="16" t="s">
        <v>46</v>
      </c>
      <c r="BL6" s="16" t="s">
        <v>45</v>
      </c>
      <c r="BM6" s="16" t="s">
        <v>46</v>
      </c>
      <c r="BN6" s="16" t="s">
        <v>45</v>
      </c>
      <c r="BO6" s="16" t="s">
        <v>46</v>
      </c>
      <c r="BP6" s="16" t="s">
        <v>45</v>
      </c>
      <c r="BQ6" s="16" t="s">
        <v>46</v>
      </c>
      <c r="BR6" s="16" t="s">
        <v>45</v>
      </c>
      <c r="BS6" s="17" t="s">
        <v>46</v>
      </c>
    </row>
    <row r="7" spans="2:77" s="28" customFormat="1" ht="135" customHeight="1" x14ac:dyDescent="0.2">
      <c r="B7" s="348" t="s">
        <v>47</v>
      </c>
      <c r="C7" s="200" t="s">
        <v>48</v>
      </c>
      <c r="D7" s="199" t="s">
        <v>49</v>
      </c>
      <c r="E7" s="350" t="s">
        <v>50</v>
      </c>
      <c r="F7" s="350"/>
      <c r="G7" s="199" t="s">
        <v>51</v>
      </c>
      <c r="H7" s="351" t="s">
        <v>52</v>
      </c>
      <c r="I7" s="351"/>
      <c r="J7" s="351"/>
      <c r="K7" s="351"/>
      <c r="L7" s="351" t="s">
        <v>53</v>
      </c>
      <c r="M7" s="351"/>
      <c r="N7" s="349">
        <v>44592</v>
      </c>
      <c r="O7" s="349"/>
      <c r="P7" s="41">
        <v>0.01</v>
      </c>
      <c r="Q7" s="52">
        <v>1</v>
      </c>
      <c r="R7" s="52">
        <v>1</v>
      </c>
      <c r="S7" s="53">
        <f>R7/Q7</f>
        <v>1</v>
      </c>
      <c r="T7" s="40"/>
      <c r="U7" s="40"/>
      <c r="V7" s="41"/>
      <c r="W7" s="40"/>
      <c r="X7" s="40"/>
      <c r="Y7" s="40"/>
      <c r="Z7" s="40"/>
      <c r="AA7" s="40"/>
      <c r="AB7" s="40"/>
      <c r="AC7" s="40"/>
      <c r="AD7" s="88"/>
      <c r="AE7" s="88"/>
      <c r="AF7" s="40"/>
      <c r="AG7" s="88"/>
      <c r="AH7" s="88"/>
      <c r="AI7" s="40"/>
      <c r="AJ7" s="88"/>
      <c r="AK7" s="88"/>
      <c r="AL7" s="40"/>
      <c r="AM7" s="88"/>
      <c r="AN7" s="88"/>
      <c r="AO7" s="40"/>
      <c r="AP7" s="88"/>
      <c r="AQ7" s="88"/>
      <c r="AR7" s="40"/>
      <c r="AS7" s="88"/>
      <c r="AT7" s="88"/>
      <c r="AU7" s="40"/>
      <c r="AV7" s="88"/>
      <c r="AW7" s="88"/>
      <c r="AX7" s="40"/>
      <c r="AY7" s="88"/>
      <c r="AZ7" s="88"/>
      <c r="BA7" s="40"/>
      <c r="BB7" s="88"/>
      <c r="BC7" s="88"/>
      <c r="BD7" s="52">
        <f>Q7+T7+W7+Z7+AC7++AF7+AI7+AL7+AO7+AR7+AU7+AX7+BA7</f>
        <v>1</v>
      </c>
      <c r="BE7" s="52">
        <f>R7+U7+X7+AA7+AD7+AG7+AJ7+AM7+AP7+AS7+AV7+AY7+BB7</f>
        <v>1</v>
      </c>
      <c r="BF7" s="53">
        <f>BE7/BD7</f>
        <v>1</v>
      </c>
      <c r="BG7" s="153">
        <f>BF7*P7*$P$6</f>
        <v>2E-3</v>
      </c>
      <c r="BH7" s="199" t="s">
        <v>54</v>
      </c>
      <c r="BI7" s="199" t="s">
        <v>55</v>
      </c>
      <c r="BJ7" s="199"/>
      <c r="BK7" s="199"/>
      <c r="BL7" s="154"/>
      <c r="BM7" s="154"/>
      <c r="BN7" s="154"/>
      <c r="BO7" s="155"/>
      <c r="BP7" s="155"/>
      <c r="BQ7" s="155"/>
      <c r="BR7" s="155"/>
      <c r="BS7" s="156"/>
    </row>
    <row r="8" spans="2:77" s="28" customFormat="1" ht="135" customHeight="1" x14ac:dyDescent="0.2">
      <c r="B8" s="343"/>
      <c r="C8" s="196" t="s">
        <v>56</v>
      </c>
      <c r="D8" s="195" t="s">
        <v>57</v>
      </c>
      <c r="E8" s="327" t="s">
        <v>58</v>
      </c>
      <c r="F8" s="327"/>
      <c r="G8" s="195" t="s">
        <v>59</v>
      </c>
      <c r="H8" s="328" t="s">
        <v>52</v>
      </c>
      <c r="I8" s="328"/>
      <c r="J8" s="328"/>
      <c r="K8" s="328"/>
      <c r="L8" s="328" t="s">
        <v>53</v>
      </c>
      <c r="M8" s="328"/>
      <c r="N8" s="329">
        <v>44592</v>
      </c>
      <c r="O8" s="329"/>
      <c r="P8" s="32">
        <v>0.01</v>
      </c>
      <c r="Q8" s="30">
        <v>1</v>
      </c>
      <c r="R8" s="30">
        <v>1</v>
      </c>
      <c r="S8" s="31">
        <f>R8/Q8</f>
        <v>1</v>
      </c>
      <c r="T8" s="29"/>
      <c r="U8" s="29"/>
      <c r="V8" s="32"/>
      <c r="W8" s="29"/>
      <c r="X8" s="29"/>
      <c r="Y8" s="29"/>
      <c r="Z8" s="29"/>
      <c r="AA8" s="29"/>
      <c r="AB8" s="29"/>
      <c r="AC8" s="29"/>
      <c r="AD8" s="86"/>
      <c r="AE8" s="86"/>
      <c r="AF8" s="29"/>
      <c r="AG8" s="86"/>
      <c r="AH8" s="86"/>
      <c r="AI8" s="29"/>
      <c r="AJ8" s="86"/>
      <c r="AK8" s="86"/>
      <c r="AL8" s="29"/>
      <c r="AM8" s="86"/>
      <c r="AN8" s="86"/>
      <c r="AO8" s="29"/>
      <c r="AP8" s="86"/>
      <c r="AQ8" s="86"/>
      <c r="AR8" s="29"/>
      <c r="AS8" s="86"/>
      <c r="AT8" s="86"/>
      <c r="AU8" s="29"/>
      <c r="AV8" s="86"/>
      <c r="AW8" s="86"/>
      <c r="AX8" s="29"/>
      <c r="AY8" s="86"/>
      <c r="AZ8" s="86"/>
      <c r="BA8" s="29"/>
      <c r="BB8" s="86"/>
      <c r="BC8" s="86"/>
      <c r="BD8" s="30">
        <f t="shared" ref="BD8:BD26" si="0">Q8+T8+W8+Z8+AC8++AF8+AI8+AL8+AO8+AR8+AU8+AX8+BA8</f>
        <v>1</v>
      </c>
      <c r="BE8" s="30">
        <f t="shared" ref="BE8:BE26" si="1">R8+U8+X8+AA8+AD8+AG8+AJ8+AM8+AP8+AS8+AV8+AY8+BB8</f>
        <v>1</v>
      </c>
      <c r="BF8" s="31">
        <f t="shared" ref="BF8:BF26" si="2">BE8/BD8</f>
        <v>1</v>
      </c>
      <c r="BG8" s="157">
        <f t="shared" ref="BG8:BG26" si="3">BF8*P8*$P$6</f>
        <v>2E-3</v>
      </c>
      <c r="BH8" s="195" t="s">
        <v>60</v>
      </c>
      <c r="BI8" s="195" t="s">
        <v>61</v>
      </c>
      <c r="BJ8" s="195"/>
      <c r="BK8" s="195"/>
      <c r="BL8" s="95"/>
      <c r="BM8" s="95"/>
      <c r="BN8" s="95"/>
      <c r="BO8" s="96"/>
      <c r="BP8" s="96"/>
      <c r="BQ8" s="96"/>
      <c r="BR8" s="96"/>
      <c r="BS8" s="97"/>
    </row>
    <row r="9" spans="2:77" s="28" customFormat="1" ht="76.5" customHeight="1" x14ac:dyDescent="0.2">
      <c r="B9" s="343"/>
      <c r="C9" s="196" t="s">
        <v>62</v>
      </c>
      <c r="D9" s="195" t="s">
        <v>63</v>
      </c>
      <c r="E9" s="327" t="s">
        <v>64</v>
      </c>
      <c r="F9" s="327"/>
      <c r="G9" s="195" t="s">
        <v>65</v>
      </c>
      <c r="H9" s="328" t="s">
        <v>52</v>
      </c>
      <c r="I9" s="328"/>
      <c r="J9" s="328" t="s">
        <v>66</v>
      </c>
      <c r="K9" s="328"/>
      <c r="L9" s="328" t="s">
        <v>53</v>
      </c>
      <c r="M9" s="328"/>
      <c r="N9" s="329">
        <v>44607</v>
      </c>
      <c r="O9" s="329"/>
      <c r="P9" s="32">
        <v>0.01</v>
      </c>
      <c r="Q9" s="29"/>
      <c r="R9" s="29"/>
      <c r="S9" s="29"/>
      <c r="T9" s="30">
        <v>1</v>
      </c>
      <c r="U9" s="30">
        <v>1</v>
      </c>
      <c r="V9" s="31">
        <f>U9/T9</f>
        <v>1</v>
      </c>
      <c r="W9" s="29"/>
      <c r="X9" s="29"/>
      <c r="Y9" s="29"/>
      <c r="Z9" s="29"/>
      <c r="AA9" s="29"/>
      <c r="AB9" s="29"/>
      <c r="AC9" s="29"/>
      <c r="AD9" s="86"/>
      <c r="AE9" s="86"/>
      <c r="AF9" s="29"/>
      <c r="AG9" s="86"/>
      <c r="AH9" s="86"/>
      <c r="AI9" s="29"/>
      <c r="AJ9" s="86"/>
      <c r="AK9" s="86"/>
      <c r="AL9" s="29"/>
      <c r="AM9" s="86"/>
      <c r="AN9" s="86"/>
      <c r="AO9" s="29"/>
      <c r="AP9" s="86"/>
      <c r="AQ9" s="86"/>
      <c r="AR9" s="29"/>
      <c r="AS9" s="86"/>
      <c r="AT9" s="86"/>
      <c r="AU9" s="29"/>
      <c r="AV9" s="86"/>
      <c r="AW9" s="86"/>
      <c r="AX9" s="29"/>
      <c r="AY9" s="86"/>
      <c r="AZ9" s="86"/>
      <c r="BA9" s="29"/>
      <c r="BB9" s="86"/>
      <c r="BC9" s="86"/>
      <c r="BD9" s="30">
        <f t="shared" si="0"/>
        <v>1</v>
      </c>
      <c r="BE9" s="30">
        <f t="shared" si="1"/>
        <v>1</v>
      </c>
      <c r="BF9" s="31">
        <f t="shared" si="2"/>
        <v>1</v>
      </c>
      <c r="BG9" s="157">
        <f t="shared" si="3"/>
        <v>2E-3</v>
      </c>
      <c r="BH9" s="195" t="s">
        <v>67</v>
      </c>
      <c r="BI9" s="195" t="s">
        <v>68</v>
      </c>
      <c r="BJ9" s="195"/>
      <c r="BK9" s="195"/>
      <c r="BL9" s="95"/>
      <c r="BM9" s="95"/>
      <c r="BN9" s="95"/>
      <c r="BO9" s="96"/>
      <c r="BP9" s="96"/>
      <c r="BQ9" s="96"/>
      <c r="BR9" s="96"/>
      <c r="BS9" s="97"/>
    </row>
    <row r="10" spans="2:77" s="28" customFormat="1" ht="90.75" customHeight="1" x14ac:dyDescent="0.2">
      <c r="B10" s="343"/>
      <c r="C10" s="196" t="s">
        <v>69</v>
      </c>
      <c r="D10" s="195" t="s">
        <v>70</v>
      </c>
      <c r="E10" s="327" t="s">
        <v>71</v>
      </c>
      <c r="F10" s="327"/>
      <c r="G10" s="195" t="s">
        <v>72</v>
      </c>
      <c r="H10" s="328" t="s">
        <v>52</v>
      </c>
      <c r="I10" s="328"/>
      <c r="J10" s="328" t="s">
        <v>66</v>
      </c>
      <c r="K10" s="328"/>
      <c r="L10" s="328" t="s">
        <v>53</v>
      </c>
      <c r="M10" s="328"/>
      <c r="N10" s="329">
        <v>44620</v>
      </c>
      <c r="O10" s="329"/>
      <c r="P10" s="32">
        <v>0.01</v>
      </c>
      <c r="Q10" s="29"/>
      <c r="R10" s="29"/>
      <c r="S10" s="29"/>
      <c r="T10" s="30">
        <v>1</v>
      </c>
      <c r="U10" s="30">
        <v>1</v>
      </c>
      <c r="V10" s="31">
        <f>U10/T10</f>
        <v>1</v>
      </c>
      <c r="W10" s="29"/>
      <c r="X10" s="29"/>
      <c r="Y10" s="29"/>
      <c r="Z10" s="29"/>
      <c r="AA10" s="29"/>
      <c r="AB10" s="29"/>
      <c r="AC10" s="29"/>
      <c r="AD10" s="86"/>
      <c r="AE10" s="86"/>
      <c r="AF10" s="29"/>
      <c r="AG10" s="86"/>
      <c r="AH10" s="86"/>
      <c r="AI10" s="29"/>
      <c r="AJ10" s="86"/>
      <c r="AK10" s="86"/>
      <c r="AL10" s="29"/>
      <c r="AM10" s="86"/>
      <c r="AN10" s="86"/>
      <c r="AO10" s="29"/>
      <c r="AP10" s="86"/>
      <c r="AQ10" s="86"/>
      <c r="AR10" s="29"/>
      <c r="AS10" s="86"/>
      <c r="AT10" s="86"/>
      <c r="AU10" s="29"/>
      <c r="AV10" s="86"/>
      <c r="AW10" s="86"/>
      <c r="AX10" s="29"/>
      <c r="AY10" s="86"/>
      <c r="AZ10" s="86"/>
      <c r="BA10" s="29"/>
      <c r="BB10" s="86"/>
      <c r="BC10" s="86"/>
      <c r="BD10" s="30">
        <f t="shared" si="0"/>
        <v>1</v>
      </c>
      <c r="BE10" s="30">
        <f t="shared" si="1"/>
        <v>1</v>
      </c>
      <c r="BF10" s="31">
        <f t="shared" si="2"/>
        <v>1</v>
      </c>
      <c r="BG10" s="157">
        <f t="shared" si="3"/>
        <v>2E-3</v>
      </c>
      <c r="BH10" s="195" t="s">
        <v>73</v>
      </c>
      <c r="BI10" s="195" t="s">
        <v>74</v>
      </c>
      <c r="BJ10" s="195"/>
      <c r="BK10" s="195"/>
      <c r="BL10" s="95"/>
      <c r="BM10" s="95"/>
      <c r="BN10" s="95"/>
      <c r="BO10" s="96"/>
      <c r="BP10" s="96"/>
      <c r="BQ10" s="96"/>
      <c r="BR10" s="96"/>
      <c r="BS10" s="97"/>
    </row>
    <row r="11" spans="2:77" s="28" customFormat="1" ht="203.25" customHeight="1" x14ac:dyDescent="0.2">
      <c r="B11" s="343"/>
      <c r="C11" s="196" t="s">
        <v>75</v>
      </c>
      <c r="D11" s="195" t="s">
        <v>76</v>
      </c>
      <c r="E11" s="327" t="s">
        <v>77</v>
      </c>
      <c r="F11" s="327"/>
      <c r="G11" s="195" t="s">
        <v>78</v>
      </c>
      <c r="H11" s="328" t="s">
        <v>529</v>
      </c>
      <c r="I11" s="328"/>
      <c r="J11" s="328" t="s">
        <v>530</v>
      </c>
      <c r="K11" s="328"/>
      <c r="L11" s="328" t="s">
        <v>53</v>
      </c>
      <c r="M11" s="328"/>
      <c r="N11" s="329" t="s">
        <v>79</v>
      </c>
      <c r="O11" s="329"/>
      <c r="P11" s="32">
        <v>0.01</v>
      </c>
      <c r="Q11" s="30">
        <v>1</v>
      </c>
      <c r="R11" s="30">
        <v>1</v>
      </c>
      <c r="S11" s="31">
        <f>R11/Q11</f>
        <v>1</v>
      </c>
      <c r="T11" s="29"/>
      <c r="U11" s="29"/>
      <c r="V11" s="32"/>
      <c r="W11" s="29"/>
      <c r="X11" s="29"/>
      <c r="Y11" s="29"/>
      <c r="Z11" s="30">
        <v>1</v>
      </c>
      <c r="AA11" s="30">
        <v>1</v>
      </c>
      <c r="AB11" s="31">
        <f>AA11/Z11</f>
        <v>1</v>
      </c>
      <c r="AC11" s="29"/>
      <c r="AD11" s="86"/>
      <c r="AE11" s="86"/>
      <c r="AF11" s="29"/>
      <c r="AG11" s="86"/>
      <c r="AH11" s="86"/>
      <c r="AI11" s="29">
        <v>1</v>
      </c>
      <c r="AJ11" s="86"/>
      <c r="AK11" s="86"/>
      <c r="AL11" s="29"/>
      <c r="AM11" s="86"/>
      <c r="AN11" s="86"/>
      <c r="AO11" s="29"/>
      <c r="AP11" s="86"/>
      <c r="AQ11" s="86"/>
      <c r="AR11" s="29">
        <v>1</v>
      </c>
      <c r="AS11" s="86"/>
      <c r="AT11" s="86"/>
      <c r="AU11" s="29"/>
      <c r="AV11" s="86"/>
      <c r="AW11" s="86"/>
      <c r="AX11" s="29"/>
      <c r="AY11" s="86"/>
      <c r="AZ11" s="86"/>
      <c r="BA11" s="29"/>
      <c r="BB11" s="86"/>
      <c r="BC11" s="86"/>
      <c r="BD11" s="29">
        <f t="shared" si="0"/>
        <v>4</v>
      </c>
      <c r="BE11" s="29">
        <f t="shared" si="1"/>
        <v>2</v>
      </c>
      <c r="BF11" s="32">
        <f t="shared" si="2"/>
        <v>0.5</v>
      </c>
      <c r="BG11" s="157">
        <f t="shared" si="3"/>
        <v>1E-3</v>
      </c>
      <c r="BH11" s="195" t="s">
        <v>467</v>
      </c>
      <c r="BI11" s="195" t="s">
        <v>80</v>
      </c>
      <c r="BJ11" s="195" t="s">
        <v>492</v>
      </c>
      <c r="BK11" s="195" t="s">
        <v>80</v>
      </c>
      <c r="BL11" s="95"/>
      <c r="BM11" s="95"/>
      <c r="BN11" s="95"/>
      <c r="BO11" s="96"/>
      <c r="BP11" s="96"/>
      <c r="BQ11" s="96"/>
      <c r="BR11" s="96"/>
      <c r="BS11" s="97"/>
    </row>
    <row r="12" spans="2:77" s="28" customFormat="1" ht="141.75" customHeight="1" x14ac:dyDescent="0.2">
      <c r="B12" s="343"/>
      <c r="C12" s="196" t="s">
        <v>81</v>
      </c>
      <c r="D12" s="195" t="s">
        <v>82</v>
      </c>
      <c r="E12" s="327" t="s">
        <v>83</v>
      </c>
      <c r="F12" s="327"/>
      <c r="G12" s="195" t="s">
        <v>84</v>
      </c>
      <c r="H12" s="328" t="s">
        <v>85</v>
      </c>
      <c r="I12" s="328"/>
      <c r="J12" s="328" t="s">
        <v>52</v>
      </c>
      <c r="K12" s="328"/>
      <c r="L12" s="328" t="s">
        <v>53</v>
      </c>
      <c r="M12" s="328"/>
      <c r="N12" s="329" t="s">
        <v>86</v>
      </c>
      <c r="O12" s="329"/>
      <c r="P12" s="32">
        <v>0.01</v>
      </c>
      <c r="Q12" s="29"/>
      <c r="R12" s="29"/>
      <c r="S12" s="29"/>
      <c r="T12" s="29"/>
      <c r="U12" s="29"/>
      <c r="V12" s="32"/>
      <c r="W12" s="29"/>
      <c r="X12" s="29"/>
      <c r="Y12" s="29"/>
      <c r="Z12" s="30">
        <v>1</v>
      </c>
      <c r="AA12" s="30">
        <v>1</v>
      </c>
      <c r="AB12" s="31">
        <v>1</v>
      </c>
      <c r="AC12" s="29"/>
      <c r="AD12" s="86"/>
      <c r="AE12" s="86"/>
      <c r="AF12" s="29"/>
      <c r="AG12" s="86"/>
      <c r="AH12" s="86"/>
      <c r="AI12" s="29">
        <v>1</v>
      </c>
      <c r="AJ12" s="86"/>
      <c r="AK12" s="86"/>
      <c r="AL12" s="29"/>
      <c r="AM12" s="86"/>
      <c r="AN12" s="86"/>
      <c r="AO12" s="29"/>
      <c r="AP12" s="86"/>
      <c r="AQ12" s="86"/>
      <c r="AR12" s="29">
        <v>1</v>
      </c>
      <c r="AS12" s="86"/>
      <c r="AT12" s="86"/>
      <c r="AU12" s="29"/>
      <c r="AV12" s="86"/>
      <c r="AW12" s="86"/>
      <c r="AX12" s="29"/>
      <c r="AY12" s="86"/>
      <c r="AZ12" s="86"/>
      <c r="BA12" s="29"/>
      <c r="BB12" s="86"/>
      <c r="BC12" s="86"/>
      <c r="BD12" s="29">
        <f t="shared" si="0"/>
        <v>3</v>
      </c>
      <c r="BE12" s="29">
        <f t="shared" si="1"/>
        <v>1</v>
      </c>
      <c r="BF12" s="32">
        <f t="shared" si="2"/>
        <v>0.33333333333333331</v>
      </c>
      <c r="BG12" s="157">
        <f t="shared" si="3"/>
        <v>6.6666666666666664E-4</v>
      </c>
      <c r="BH12" s="195"/>
      <c r="BI12" s="195"/>
      <c r="BJ12" s="195" t="s">
        <v>468</v>
      </c>
      <c r="BK12" s="195" t="s">
        <v>469</v>
      </c>
      <c r="BL12" s="95"/>
      <c r="BM12" s="95"/>
      <c r="BN12" s="95"/>
      <c r="BO12" s="96"/>
      <c r="BP12" s="96"/>
      <c r="BQ12" s="96"/>
      <c r="BR12" s="96"/>
      <c r="BS12" s="97"/>
    </row>
    <row r="13" spans="2:77" s="28" customFormat="1" ht="190.5" customHeight="1" x14ac:dyDescent="0.2">
      <c r="B13" s="343"/>
      <c r="C13" s="196">
        <v>1.7</v>
      </c>
      <c r="D13" s="195" t="s">
        <v>87</v>
      </c>
      <c r="E13" s="327" t="s">
        <v>88</v>
      </c>
      <c r="F13" s="327"/>
      <c r="G13" s="195" t="s">
        <v>89</v>
      </c>
      <c r="H13" s="328" t="s">
        <v>531</v>
      </c>
      <c r="I13" s="328"/>
      <c r="J13" s="328"/>
      <c r="K13" s="328"/>
      <c r="L13" s="328" t="s">
        <v>53</v>
      </c>
      <c r="M13" s="328"/>
      <c r="N13" s="329" t="s">
        <v>86</v>
      </c>
      <c r="O13" s="329"/>
      <c r="P13" s="32">
        <v>0.01</v>
      </c>
      <c r="Q13" s="29"/>
      <c r="R13" s="29"/>
      <c r="S13" s="29"/>
      <c r="T13" s="29"/>
      <c r="U13" s="29"/>
      <c r="V13" s="32"/>
      <c r="W13" s="29"/>
      <c r="X13" s="29"/>
      <c r="Y13" s="29"/>
      <c r="Z13" s="30">
        <v>1</v>
      </c>
      <c r="AA13" s="30">
        <v>1</v>
      </c>
      <c r="AB13" s="31">
        <v>1</v>
      </c>
      <c r="AC13" s="29"/>
      <c r="AD13" s="86"/>
      <c r="AE13" s="86"/>
      <c r="AF13" s="29"/>
      <c r="AG13" s="86"/>
      <c r="AH13" s="86"/>
      <c r="AI13" s="29">
        <v>1</v>
      </c>
      <c r="AJ13" s="86"/>
      <c r="AK13" s="86"/>
      <c r="AL13" s="29"/>
      <c r="AM13" s="86"/>
      <c r="AN13" s="86"/>
      <c r="AO13" s="29"/>
      <c r="AP13" s="86"/>
      <c r="AQ13" s="86"/>
      <c r="AR13" s="29">
        <v>1</v>
      </c>
      <c r="AS13" s="86"/>
      <c r="AT13" s="86"/>
      <c r="AU13" s="29"/>
      <c r="AV13" s="86"/>
      <c r="AW13" s="86"/>
      <c r="AX13" s="29"/>
      <c r="AY13" s="86"/>
      <c r="AZ13" s="86"/>
      <c r="BA13" s="29"/>
      <c r="BB13" s="86"/>
      <c r="BC13" s="86"/>
      <c r="BD13" s="29">
        <f t="shared" si="0"/>
        <v>3</v>
      </c>
      <c r="BE13" s="29">
        <f t="shared" si="1"/>
        <v>1</v>
      </c>
      <c r="BF13" s="32">
        <f t="shared" si="2"/>
        <v>0.33333333333333331</v>
      </c>
      <c r="BG13" s="157">
        <f t="shared" si="3"/>
        <v>6.6666666666666664E-4</v>
      </c>
      <c r="BH13" s="195"/>
      <c r="BI13" s="195"/>
      <c r="BJ13" s="195" t="s">
        <v>470</v>
      </c>
      <c r="BK13" s="195" t="s">
        <v>471</v>
      </c>
      <c r="BL13" s="95"/>
      <c r="BM13" s="95"/>
      <c r="BN13" s="95"/>
      <c r="BO13" s="96"/>
      <c r="BP13" s="96"/>
      <c r="BQ13" s="96"/>
      <c r="BR13" s="96"/>
      <c r="BS13" s="97"/>
    </row>
    <row r="14" spans="2:77" s="28" customFormat="1" ht="136.5" customHeight="1" x14ac:dyDescent="0.2">
      <c r="B14" s="343" t="s">
        <v>90</v>
      </c>
      <c r="C14" s="196" t="s">
        <v>91</v>
      </c>
      <c r="D14" s="195" t="s">
        <v>92</v>
      </c>
      <c r="E14" s="327" t="s">
        <v>93</v>
      </c>
      <c r="F14" s="327"/>
      <c r="G14" s="195" t="s">
        <v>94</v>
      </c>
      <c r="H14" s="328" t="s">
        <v>531</v>
      </c>
      <c r="I14" s="328"/>
      <c r="J14" s="328" t="s">
        <v>66</v>
      </c>
      <c r="K14" s="328"/>
      <c r="L14" s="328" t="s">
        <v>95</v>
      </c>
      <c r="M14" s="328"/>
      <c r="N14" s="329">
        <v>44875</v>
      </c>
      <c r="O14" s="329"/>
      <c r="P14" s="32">
        <v>0.01</v>
      </c>
      <c r="Q14" s="29"/>
      <c r="R14" s="29"/>
      <c r="S14" s="29"/>
      <c r="T14" s="29"/>
      <c r="U14" s="29"/>
      <c r="V14" s="32"/>
      <c r="W14" s="29"/>
      <c r="X14" s="29"/>
      <c r="Y14" s="29"/>
      <c r="Z14" s="29"/>
      <c r="AA14" s="29"/>
      <c r="AB14" s="29"/>
      <c r="AC14" s="29"/>
      <c r="AD14" s="86"/>
      <c r="AE14" s="86"/>
      <c r="AF14" s="29"/>
      <c r="AG14" s="86"/>
      <c r="AH14" s="86"/>
      <c r="AI14" s="29"/>
      <c r="AJ14" s="86"/>
      <c r="AK14" s="86"/>
      <c r="AL14" s="29"/>
      <c r="AM14" s="86"/>
      <c r="AN14" s="86"/>
      <c r="AO14" s="29"/>
      <c r="AP14" s="86"/>
      <c r="AQ14" s="86"/>
      <c r="AR14" s="29"/>
      <c r="AS14" s="86"/>
      <c r="AT14" s="86"/>
      <c r="AU14" s="29">
        <v>1</v>
      </c>
      <c r="AV14" s="86"/>
      <c r="AW14" s="86"/>
      <c r="AX14" s="29"/>
      <c r="AY14" s="86"/>
      <c r="AZ14" s="86"/>
      <c r="BA14" s="29"/>
      <c r="BB14" s="86"/>
      <c r="BC14" s="86"/>
      <c r="BD14" s="29">
        <f t="shared" si="0"/>
        <v>1</v>
      </c>
      <c r="BE14" s="29">
        <f t="shared" si="1"/>
        <v>0</v>
      </c>
      <c r="BF14" s="32">
        <f t="shared" si="2"/>
        <v>0</v>
      </c>
      <c r="BG14" s="157">
        <f t="shared" si="3"/>
        <v>0</v>
      </c>
      <c r="BH14" s="195"/>
      <c r="BI14" s="195"/>
      <c r="BJ14" s="195"/>
      <c r="BK14" s="195"/>
      <c r="BL14" s="95"/>
      <c r="BM14" s="95"/>
      <c r="BN14" s="95"/>
      <c r="BO14" s="96"/>
      <c r="BP14" s="96"/>
      <c r="BQ14" s="96"/>
      <c r="BR14" s="96"/>
      <c r="BS14" s="97"/>
    </row>
    <row r="15" spans="2:77" s="28" customFormat="1" ht="143.25" customHeight="1" x14ac:dyDescent="0.2">
      <c r="B15" s="343"/>
      <c r="C15" s="196" t="s">
        <v>96</v>
      </c>
      <c r="D15" s="195" t="s">
        <v>97</v>
      </c>
      <c r="E15" s="327" t="s">
        <v>98</v>
      </c>
      <c r="F15" s="327"/>
      <c r="G15" s="195" t="s">
        <v>99</v>
      </c>
      <c r="H15" s="328" t="s">
        <v>100</v>
      </c>
      <c r="I15" s="328"/>
      <c r="J15" s="328"/>
      <c r="K15" s="328"/>
      <c r="L15" s="328" t="s">
        <v>95</v>
      </c>
      <c r="M15" s="328"/>
      <c r="N15" s="329" t="s">
        <v>101</v>
      </c>
      <c r="O15" s="329"/>
      <c r="P15" s="32">
        <v>0.01</v>
      </c>
      <c r="Q15" s="29"/>
      <c r="R15" s="29"/>
      <c r="S15" s="29"/>
      <c r="T15" s="30">
        <v>1</v>
      </c>
      <c r="U15" s="30">
        <v>1</v>
      </c>
      <c r="V15" s="31">
        <f>U15/T15</f>
        <v>1</v>
      </c>
      <c r="W15" s="29"/>
      <c r="X15" s="29"/>
      <c r="Y15" s="29"/>
      <c r="Z15" s="29"/>
      <c r="AA15" s="29"/>
      <c r="AB15" s="29"/>
      <c r="AC15" s="29"/>
      <c r="AD15" s="86"/>
      <c r="AE15" s="86"/>
      <c r="AF15" s="29"/>
      <c r="AG15" s="86"/>
      <c r="AH15" s="86"/>
      <c r="AI15" s="29"/>
      <c r="AJ15" s="86"/>
      <c r="AK15" s="86"/>
      <c r="AL15" s="29">
        <v>1</v>
      </c>
      <c r="AM15" s="86"/>
      <c r="AN15" s="86"/>
      <c r="AO15" s="29"/>
      <c r="AP15" s="86"/>
      <c r="AQ15" s="86"/>
      <c r="AR15" s="29"/>
      <c r="AS15" s="86"/>
      <c r="AT15" s="86"/>
      <c r="AU15" s="29">
        <v>1</v>
      </c>
      <c r="AV15" s="86"/>
      <c r="AW15" s="86"/>
      <c r="AX15" s="29"/>
      <c r="AY15" s="86"/>
      <c r="AZ15" s="86"/>
      <c r="BA15" s="29"/>
      <c r="BB15" s="86"/>
      <c r="BC15" s="86"/>
      <c r="BD15" s="29">
        <f t="shared" si="0"/>
        <v>3</v>
      </c>
      <c r="BE15" s="29">
        <f t="shared" si="1"/>
        <v>1</v>
      </c>
      <c r="BF15" s="32">
        <f t="shared" si="2"/>
        <v>0.33333333333333331</v>
      </c>
      <c r="BG15" s="157">
        <f t="shared" si="3"/>
        <v>6.6666666666666664E-4</v>
      </c>
      <c r="BH15" s="195" t="s">
        <v>449</v>
      </c>
      <c r="BI15" s="195" t="s">
        <v>102</v>
      </c>
      <c r="BJ15" s="195"/>
      <c r="BK15" s="195"/>
      <c r="BL15" s="95"/>
      <c r="BM15" s="95"/>
      <c r="BN15" s="95"/>
      <c r="BO15" s="96"/>
      <c r="BP15" s="96"/>
      <c r="BQ15" s="96"/>
      <c r="BR15" s="96"/>
      <c r="BS15" s="97"/>
    </row>
    <row r="16" spans="2:77" s="28" customFormat="1" ht="198" customHeight="1" x14ac:dyDescent="0.2">
      <c r="B16" s="343"/>
      <c r="C16" s="196" t="s">
        <v>103</v>
      </c>
      <c r="D16" s="195" t="s">
        <v>104</v>
      </c>
      <c r="E16" s="327" t="s">
        <v>105</v>
      </c>
      <c r="F16" s="327"/>
      <c r="G16" s="195" t="s">
        <v>106</v>
      </c>
      <c r="H16" s="328" t="s">
        <v>107</v>
      </c>
      <c r="I16" s="328"/>
      <c r="J16" s="328" t="s">
        <v>108</v>
      </c>
      <c r="K16" s="328"/>
      <c r="L16" s="328" t="s">
        <v>95</v>
      </c>
      <c r="M16" s="328"/>
      <c r="N16" s="329" t="s">
        <v>109</v>
      </c>
      <c r="O16" s="329"/>
      <c r="P16" s="32">
        <v>0.01</v>
      </c>
      <c r="Q16" s="29"/>
      <c r="R16" s="29"/>
      <c r="S16" s="29"/>
      <c r="T16" s="30">
        <v>1</v>
      </c>
      <c r="U16" s="30">
        <v>1</v>
      </c>
      <c r="V16" s="31">
        <f>U16/T16</f>
        <v>1</v>
      </c>
      <c r="W16" s="29"/>
      <c r="X16" s="29"/>
      <c r="Y16" s="29"/>
      <c r="Z16" s="29"/>
      <c r="AA16" s="29"/>
      <c r="AB16" s="29"/>
      <c r="AC16" s="29"/>
      <c r="AD16" s="86"/>
      <c r="AE16" s="86"/>
      <c r="AF16" s="29"/>
      <c r="AG16" s="86"/>
      <c r="AH16" s="86"/>
      <c r="AI16" s="29"/>
      <c r="AJ16" s="86"/>
      <c r="AK16" s="86"/>
      <c r="AL16" s="29">
        <v>1</v>
      </c>
      <c r="AM16" s="86"/>
      <c r="AN16" s="86"/>
      <c r="AO16" s="29"/>
      <c r="AP16" s="86"/>
      <c r="AQ16" s="86"/>
      <c r="AR16" s="29"/>
      <c r="AS16" s="86"/>
      <c r="AT16" s="86"/>
      <c r="AU16" s="29">
        <v>1</v>
      </c>
      <c r="AV16" s="86"/>
      <c r="AW16" s="86"/>
      <c r="AX16" s="29"/>
      <c r="AY16" s="86"/>
      <c r="AZ16" s="86"/>
      <c r="BA16" s="29"/>
      <c r="BB16" s="86"/>
      <c r="BC16" s="86"/>
      <c r="BD16" s="29">
        <f t="shared" si="0"/>
        <v>3</v>
      </c>
      <c r="BE16" s="29">
        <f t="shared" si="1"/>
        <v>1</v>
      </c>
      <c r="BF16" s="32">
        <f t="shared" si="2"/>
        <v>0.33333333333333331</v>
      </c>
      <c r="BG16" s="157">
        <f t="shared" si="3"/>
        <v>6.6666666666666664E-4</v>
      </c>
      <c r="BH16" s="195" t="s">
        <v>448</v>
      </c>
      <c r="BI16" s="195" t="s">
        <v>102</v>
      </c>
      <c r="BJ16" s="195"/>
      <c r="BK16" s="195"/>
      <c r="BL16" s="95"/>
      <c r="BM16" s="95"/>
      <c r="BN16" s="95"/>
      <c r="BO16" s="96"/>
      <c r="BP16" s="96"/>
      <c r="BQ16" s="96"/>
      <c r="BR16" s="96"/>
      <c r="BS16" s="97"/>
    </row>
    <row r="17" spans="1:71" s="28" customFormat="1" ht="93" customHeight="1" x14ac:dyDescent="0.2">
      <c r="B17" s="343"/>
      <c r="C17" s="196" t="s">
        <v>110</v>
      </c>
      <c r="D17" s="195" t="s">
        <v>111</v>
      </c>
      <c r="E17" s="327" t="s">
        <v>112</v>
      </c>
      <c r="F17" s="327"/>
      <c r="G17" s="195" t="s">
        <v>113</v>
      </c>
      <c r="H17" s="328" t="s">
        <v>52</v>
      </c>
      <c r="I17" s="328"/>
      <c r="J17" s="328" t="s">
        <v>516</v>
      </c>
      <c r="K17" s="328"/>
      <c r="L17" s="328" t="s">
        <v>53</v>
      </c>
      <c r="M17" s="328"/>
      <c r="N17" s="329" t="s">
        <v>550</v>
      </c>
      <c r="O17" s="329"/>
      <c r="P17" s="32">
        <v>0.01</v>
      </c>
      <c r="Q17" s="29"/>
      <c r="R17" s="29"/>
      <c r="S17" s="29"/>
      <c r="T17" s="30">
        <v>1</v>
      </c>
      <c r="U17" s="30">
        <v>1</v>
      </c>
      <c r="V17" s="31">
        <f>U17/T17</f>
        <v>1</v>
      </c>
      <c r="W17" s="29"/>
      <c r="X17" s="29"/>
      <c r="Y17" s="29"/>
      <c r="Z17" s="29"/>
      <c r="AA17" s="29"/>
      <c r="AB17" s="29"/>
      <c r="AC17" s="29">
        <v>1</v>
      </c>
      <c r="AD17" s="86"/>
      <c r="AE17" s="86"/>
      <c r="AF17" s="29"/>
      <c r="AG17" s="86"/>
      <c r="AH17" s="86"/>
      <c r="AI17" s="29"/>
      <c r="AJ17" s="86"/>
      <c r="AK17" s="86"/>
      <c r="AL17" s="29"/>
      <c r="AM17" s="86"/>
      <c r="AN17" s="86"/>
      <c r="AO17" s="29">
        <v>1</v>
      </c>
      <c r="AP17" s="86"/>
      <c r="AQ17" s="86"/>
      <c r="AR17" s="29"/>
      <c r="AS17" s="86"/>
      <c r="AT17" s="86"/>
      <c r="AU17" s="29"/>
      <c r="AV17" s="86"/>
      <c r="AW17" s="86"/>
      <c r="AX17" s="29">
        <v>1</v>
      </c>
      <c r="AY17" s="86"/>
      <c r="AZ17" s="86"/>
      <c r="BA17" s="29"/>
      <c r="BB17" s="86"/>
      <c r="BC17" s="86"/>
      <c r="BD17" s="29">
        <f t="shared" si="0"/>
        <v>4</v>
      </c>
      <c r="BE17" s="29">
        <f t="shared" si="1"/>
        <v>1</v>
      </c>
      <c r="BF17" s="32">
        <f t="shared" si="2"/>
        <v>0.25</v>
      </c>
      <c r="BG17" s="157">
        <f t="shared" si="3"/>
        <v>5.0000000000000001E-4</v>
      </c>
      <c r="BH17" s="195" t="s">
        <v>115</v>
      </c>
      <c r="BI17" s="195" t="s">
        <v>116</v>
      </c>
      <c r="BJ17" s="195"/>
      <c r="BK17" s="195"/>
      <c r="BL17" s="95"/>
      <c r="BM17" s="95"/>
      <c r="BN17" s="95"/>
      <c r="BO17" s="96"/>
      <c r="BP17" s="96"/>
      <c r="BQ17" s="96"/>
      <c r="BR17" s="96"/>
      <c r="BS17" s="97"/>
    </row>
    <row r="18" spans="1:71" s="28" customFormat="1" ht="135.94999999999999" customHeight="1" x14ac:dyDescent="0.2">
      <c r="B18" s="343"/>
      <c r="C18" s="196" t="s">
        <v>117</v>
      </c>
      <c r="D18" s="195" t="s">
        <v>118</v>
      </c>
      <c r="E18" s="327" t="s">
        <v>119</v>
      </c>
      <c r="F18" s="327"/>
      <c r="G18" s="195" t="s">
        <v>120</v>
      </c>
      <c r="H18" s="328" t="s">
        <v>52</v>
      </c>
      <c r="I18" s="328"/>
      <c r="J18" s="328" t="s">
        <v>114</v>
      </c>
      <c r="K18" s="328"/>
      <c r="L18" s="328" t="s">
        <v>53</v>
      </c>
      <c r="M18" s="328"/>
      <c r="N18" s="329">
        <v>44772</v>
      </c>
      <c r="O18" s="329"/>
      <c r="P18" s="32">
        <v>0.01</v>
      </c>
      <c r="Q18" s="29"/>
      <c r="R18" s="29"/>
      <c r="S18" s="29"/>
      <c r="T18" s="29"/>
      <c r="U18" s="29"/>
      <c r="V18" s="32"/>
      <c r="W18" s="29"/>
      <c r="X18" s="29"/>
      <c r="Y18" s="29"/>
      <c r="Z18" s="29"/>
      <c r="AA18" s="29"/>
      <c r="AB18" s="29"/>
      <c r="AC18" s="29"/>
      <c r="AD18" s="86"/>
      <c r="AE18" s="86"/>
      <c r="AF18" s="29"/>
      <c r="AG18" s="86"/>
      <c r="AH18" s="86"/>
      <c r="AI18" s="29">
        <v>1</v>
      </c>
      <c r="AJ18" s="86"/>
      <c r="AK18" s="86"/>
      <c r="AL18" s="29"/>
      <c r="AM18" s="86"/>
      <c r="AN18" s="86"/>
      <c r="AO18" s="29"/>
      <c r="AP18" s="86"/>
      <c r="AQ18" s="86"/>
      <c r="AR18" s="29"/>
      <c r="AS18" s="86"/>
      <c r="AT18" s="86"/>
      <c r="AU18" s="29"/>
      <c r="AV18" s="86"/>
      <c r="AW18" s="86"/>
      <c r="AX18" s="29"/>
      <c r="AY18" s="86"/>
      <c r="AZ18" s="86"/>
      <c r="BA18" s="29"/>
      <c r="BB18" s="86"/>
      <c r="BC18" s="86"/>
      <c r="BD18" s="29">
        <f t="shared" si="0"/>
        <v>1</v>
      </c>
      <c r="BE18" s="29">
        <f t="shared" si="1"/>
        <v>0</v>
      </c>
      <c r="BF18" s="32">
        <f t="shared" si="2"/>
        <v>0</v>
      </c>
      <c r="BG18" s="157">
        <f t="shared" si="3"/>
        <v>0</v>
      </c>
      <c r="BH18" s="195"/>
      <c r="BI18" s="195"/>
      <c r="BJ18" s="195"/>
      <c r="BK18" s="195"/>
      <c r="BL18" s="95"/>
      <c r="BM18" s="95"/>
      <c r="BN18" s="95"/>
      <c r="BO18" s="96"/>
      <c r="BP18" s="96"/>
      <c r="BQ18" s="96"/>
      <c r="BR18" s="96"/>
      <c r="BS18" s="97"/>
    </row>
    <row r="19" spans="1:71" s="28" customFormat="1" ht="87" customHeight="1" x14ac:dyDescent="0.2">
      <c r="B19" s="343"/>
      <c r="C19" s="196" t="s">
        <v>121</v>
      </c>
      <c r="D19" s="195" t="s">
        <v>122</v>
      </c>
      <c r="E19" s="327" t="s">
        <v>123</v>
      </c>
      <c r="F19" s="327"/>
      <c r="G19" s="195" t="s">
        <v>124</v>
      </c>
      <c r="H19" s="328" t="s">
        <v>523</v>
      </c>
      <c r="I19" s="328"/>
      <c r="J19" s="328" t="s">
        <v>524</v>
      </c>
      <c r="K19" s="328"/>
      <c r="L19" s="328" t="s">
        <v>53</v>
      </c>
      <c r="M19" s="328"/>
      <c r="N19" s="329">
        <v>44865</v>
      </c>
      <c r="O19" s="329"/>
      <c r="P19" s="32">
        <v>0.01</v>
      </c>
      <c r="Q19" s="29"/>
      <c r="R19" s="29"/>
      <c r="S19" s="29"/>
      <c r="T19" s="29"/>
      <c r="U19" s="29"/>
      <c r="V19" s="32"/>
      <c r="W19" s="29"/>
      <c r="X19" s="29"/>
      <c r="Y19" s="29"/>
      <c r="Z19" s="29"/>
      <c r="AA19" s="29"/>
      <c r="AB19" s="29"/>
      <c r="AC19" s="29"/>
      <c r="AD19" s="86"/>
      <c r="AE19" s="86"/>
      <c r="AF19" s="29"/>
      <c r="AG19" s="86"/>
      <c r="AH19" s="86"/>
      <c r="AI19" s="29"/>
      <c r="AJ19" s="86"/>
      <c r="AK19" s="86"/>
      <c r="AL19" s="29"/>
      <c r="AM19" s="86"/>
      <c r="AN19" s="86"/>
      <c r="AO19" s="29"/>
      <c r="AP19" s="86"/>
      <c r="AQ19" s="86"/>
      <c r="AR19" s="29">
        <v>1</v>
      </c>
      <c r="AS19" s="86"/>
      <c r="AT19" s="86"/>
      <c r="AU19" s="29"/>
      <c r="AV19" s="86"/>
      <c r="AW19" s="86"/>
      <c r="AX19" s="29"/>
      <c r="AY19" s="86"/>
      <c r="AZ19" s="86"/>
      <c r="BA19" s="29"/>
      <c r="BB19" s="86"/>
      <c r="BC19" s="86"/>
      <c r="BD19" s="29">
        <f t="shared" si="0"/>
        <v>1</v>
      </c>
      <c r="BE19" s="29">
        <f t="shared" si="1"/>
        <v>0</v>
      </c>
      <c r="BF19" s="32">
        <f t="shared" si="2"/>
        <v>0</v>
      </c>
      <c r="BG19" s="157">
        <f t="shared" si="3"/>
        <v>0</v>
      </c>
      <c r="BH19" s="195"/>
      <c r="BI19" s="195"/>
      <c r="BJ19" s="195"/>
      <c r="BK19" s="195"/>
      <c r="BL19" s="95"/>
      <c r="BM19" s="95"/>
      <c r="BN19" s="95"/>
      <c r="BO19" s="96"/>
      <c r="BP19" s="96"/>
      <c r="BQ19" s="96"/>
      <c r="BR19" s="96"/>
      <c r="BS19" s="97"/>
    </row>
    <row r="20" spans="1:71" s="28" customFormat="1" ht="87" customHeight="1" x14ac:dyDescent="0.2">
      <c r="B20" s="343"/>
      <c r="C20" s="196" t="s">
        <v>125</v>
      </c>
      <c r="D20" s="195" t="s">
        <v>126</v>
      </c>
      <c r="E20" s="327" t="s">
        <v>127</v>
      </c>
      <c r="F20" s="327"/>
      <c r="G20" s="195" t="s">
        <v>128</v>
      </c>
      <c r="H20" s="328" t="s">
        <v>52</v>
      </c>
      <c r="I20" s="328"/>
      <c r="J20" s="328"/>
      <c r="K20" s="328"/>
      <c r="L20" s="328" t="s">
        <v>53</v>
      </c>
      <c r="M20" s="328"/>
      <c r="N20" s="329">
        <v>44926</v>
      </c>
      <c r="O20" s="329"/>
      <c r="P20" s="32">
        <v>0.01</v>
      </c>
      <c r="Q20" s="29"/>
      <c r="R20" s="29"/>
      <c r="S20" s="29"/>
      <c r="T20" s="29"/>
      <c r="U20" s="29"/>
      <c r="V20" s="32"/>
      <c r="W20" s="29"/>
      <c r="X20" s="29"/>
      <c r="Y20" s="29"/>
      <c r="Z20" s="29"/>
      <c r="AA20" s="29"/>
      <c r="AB20" s="29"/>
      <c r="AC20" s="29"/>
      <c r="AD20" s="86"/>
      <c r="AE20" s="86"/>
      <c r="AF20" s="29"/>
      <c r="AG20" s="86"/>
      <c r="AH20" s="86"/>
      <c r="AI20" s="29"/>
      <c r="AJ20" s="86"/>
      <c r="AK20" s="86"/>
      <c r="AL20" s="29"/>
      <c r="AM20" s="86"/>
      <c r="AN20" s="86"/>
      <c r="AO20" s="29"/>
      <c r="AP20" s="86"/>
      <c r="AQ20" s="86"/>
      <c r="AR20" s="29"/>
      <c r="AS20" s="86"/>
      <c r="AT20" s="86"/>
      <c r="AU20" s="29"/>
      <c r="AV20" s="86"/>
      <c r="AW20" s="86"/>
      <c r="AX20" s="29">
        <v>1</v>
      </c>
      <c r="AY20" s="86"/>
      <c r="AZ20" s="86"/>
      <c r="BA20" s="29"/>
      <c r="BB20" s="86"/>
      <c r="BC20" s="86"/>
      <c r="BD20" s="29">
        <f t="shared" si="0"/>
        <v>1</v>
      </c>
      <c r="BE20" s="29">
        <f t="shared" si="1"/>
        <v>0</v>
      </c>
      <c r="BF20" s="32">
        <f t="shared" si="2"/>
        <v>0</v>
      </c>
      <c r="BG20" s="157">
        <f t="shared" si="3"/>
        <v>0</v>
      </c>
      <c r="BH20" s="195"/>
      <c r="BI20" s="195"/>
      <c r="BJ20" s="195"/>
      <c r="BK20" s="195"/>
      <c r="BL20" s="95"/>
      <c r="BM20" s="95"/>
      <c r="BN20" s="95"/>
      <c r="BO20" s="96"/>
      <c r="BP20" s="96"/>
      <c r="BQ20" s="96"/>
      <c r="BR20" s="96"/>
      <c r="BS20" s="97"/>
    </row>
    <row r="21" spans="1:71" s="28" customFormat="1" ht="92.25" customHeight="1" x14ac:dyDescent="0.2">
      <c r="B21" s="343" t="s">
        <v>504</v>
      </c>
      <c r="C21" s="196" t="s">
        <v>129</v>
      </c>
      <c r="D21" s="195" t="s">
        <v>130</v>
      </c>
      <c r="E21" s="327" t="s">
        <v>131</v>
      </c>
      <c r="F21" s="327"/>
      <c r="G21" s="195" t="s">
        <v>132</v>
      </c>
      <c r="H21" s="328" t="s">
        <v>52</v>
      </c>
      <c r="I21" s="328"/>
      <c r="J21" s="328"/>
      <c r="K21" s="328"/>
      <c r="L21" s="328" t="s">
        <v>133</v>
      </c>
      <c r="M21" s="328"/>
      <c r="N21" s="329" t="s">
        <v>134</v>
      </c>
      <c r="O21" s="329"/>
      <c r="P21" s="32">
        <v>0.01</v>
      </c>
      <c r="Q21" s="29"/>
      <c r="R21" s="29"/>
      <c r="S21" s="29"/>
      <c r="T21" s="30">
        <v>1</v>
      </c>
      <c r="U21" s="30">
        <v>1</v>
      </c>
      <c r="V21" s="31">
        <f t="shared" ref="V21:V22" si="4">U21/T21</f>
        <v>1</v>
      </c>
      <c r="W21" s="29"/>
      <c r="X21" s="29"/>
      <c r="Y21" s="29"/>
      <c r="Z21" s="29"/>
      <c r="AA21" s="29"/>
      <c r="AB21" s="29"/>
      <c r="AC21" s="29"/>
      <c r="AD21" s="86"/>
      <c r="AE21" s="86"/>
      <c r="AF21" s="29"/>
      <c r="AG21" s="86"/>
      <c r="AH21" s="86"/>
      <c r="AI21" s="29"/>
      <c r="AJ21" s="86"/>
      <c r="AK21" s="86"/>
      <c r="AL21" s="29">
        <v>1</v>
      </c>
      <c r="AM21" s="86"/>
      <c r="AN21" s="86"/>
      <c r="AO21" s="29"/>
      <c r="AP21" s="86"/>
      <c r="AQ21" s="86"/>
      <c r="AR21" s="29"/>
      <c r="AS21" s="86"/>
      <c r="AT21" s="86"/>
      <c r="AU21" s="29"/>
      <c r="AV21" s="86"/>
      <c r="AW21" s="86"/>
      <c r="AX21" s="29"/>
      <c r="AY21" s="86"/>
      <c r="AZ21" s="86"/>
      <c r="BA21" s="29"/>
      <c r="BB21" s="86"/>
      <c r="BC21" s="86"/>
      <c r="BD21" s="29">
        <f t="shared" si="0"/>
        <v>2</v>
      </c>
      <c r="BE21" s="29">
        <f t="shared" si="1"/>
        <v>1</v>
      </c>
      <c r="BF21" s="32">
        <f t="shared" si="2"/>
        <v>0.5</v>
      </c>
      <c r="BG21" s="157">
        <f t="shared" si="3"/>
        <v>1E-3</v>
      </c>
      <c r="BH21" s="195" t="s">
        <v>135</v>
      </c>
      <c r="BI21" s="195" t="s">
        <v>136</v>
      </c>
      <c r="BJ21" s="195"/>
      <c r="BK21" s="195"/>
      <c r="BL21" s="95"/>
      <c r="BM21" s="95"/>
      <c r="BN21" s="95"/>
      <c r="BO21" s="96"/>
      <c r="BP21" s="96"/>
      <c r="BQ21" s="96"/>
      <c r="BR21" s="96"/>
      <c r="BS21" s="97"/>
    </row>
    <row r="22" spans="1:71" s="28" customFormat="1" ht="130.5" customHeight="1" x14ac:dyDescent="0.2">
      <c r="B22" s="343"/>
      <c r="C22" s="196" t="s">
        <v>137</v>
      </c>
      <c r="D22" s="195" t="s">
        <v>138</v>
      </c>
      <c r="E22" s="327" t="s">
        <v>139</v>
      </c>
      <c r="F22" s="327"/>
      <c r="G22" s="195" t="s">
        <v>140</v>
      </c>
      <c r="H22" s="328" t="s">
        <v>532</v>
      </c>
      <c r="I22" s="328"/>
      <c r="J22" s="328"/>
      <c r="K22" s="328"/>
      <c r="L22" s="328" t="s">
        <v>53</v>
      </c>
      <c r="M22" s="328"/>
      <c r="N22" s="329" t="s">
        <v>101</v>
      </c>
      <c r="O22" s="329"/>
      <c r="P22" s="32">
        <v>0.01</v>
      </c>
      <c r="Q22" s="29"/>
      <c r="R22" s="29"/>
      <c r="S22" s="29"/>
      <c r="T22" s="30">
        <v>1</v>
      </c>
      <c r="U22" s="30">
        <v>1</v>
      </c>
      <c r="V22" s="31">
        <f t="shared" si="4"/>
        <v>1</v>
      </c>
      <c r="W22" s="29"/>
      <c r="X22" s="29"/>
      <c r="Y22" s="29"/>
      <c r="Z22" s="29"/>
      <c r="AA22" s="29"/>
      <c r="AB22" s="29"/>
      <c r="AC22" s="29"/>
      <c r="AD22" s="86"/>
      <c r="AE22" s="86"/>
      <c r="AF22" s="29"/>
      <c r="AG22" s="86"/>
      <c r="AH22" s="86"/>
      <c r="AI22" s="29"/>
      <c r="AJ22" s="86"/>
      <c r="AK22" s="86"/>
      <c r="AL22" s="29">
        <v>1</v>
      </c>
      <c r="AM22" s="86"/>
      <c r="AN22" s="86"/>
      <c r="AO22" s="29"/>
      <c r="AP22" s="86"/>
      <c r="AQ22" s="86"/>
      <c r="AR22" s="29"/>
      <c r="AS22" s="86"/>
      <c r="AT22" s="86"/>
      <c r="AU22" s="29">
        <v>1</v>
      </c>
      <c r="AV22" s="86"/>
      <c r="AW22" s="86"/>
      <c r="AX22" s="29"/>
      <c r="AY22" s="86"/>
      <c r="AZ22" s="86"/>
      <c r="BA22" s="29"/>
      <c r="BB22" s="86"/>
      <c r="BC22" s="86"/>
      <c r="BD22" s="29">
        <f t="shared" si="0"/>
        <v>3</v>
      </c>
      <c r="BE22" s="29">
        <f t="shared" si="1"/>
        <v>1</v>
      </c>
      <c r="BF22" s="32">
        <f t="shared" si="2"/>
        <v>0.33333333333333331</v>
      </c>
      <c r="BG22" s="157">
        <f>BF22*P22*$P$6</f>
        <v>6.6666666666666664E-4</v>
      </c>
      <c r="BH22" s="195" t="s">
        <v>141</v>
      </c>
      <c r="BI22" s="195" t="s">
        <v>142</v>
      </c>
      <c r="BJ22" s="195"/>
      <c r="BK22" s="195"/>
      <c r="BL22" s="95"/>
      <c r="BM22" s="95"/>
      <c r="BN22" s="95"/>
      <c r="BO22" s="96"/>
      <c r="BP22" s="96"/>
      <c r="BQ22" s="96"/>
      <c r="BR22" s="96"/>
      <c r="BS22" s="97"/>
    </row>
    <row r="23" spans="1:71" s="28" customFormat="1" ht="111" customHeight="1" x14ac:dyDescent="0.2">
      <c r="A23" s="34">
        <v>1</v>
      </c>
      <c r="B23" s="343"/>
      <c r="C23" s="196" t="s">
        <v>143</v>
      </c>
      <c r="D23" s="195" t="s">
        <v>144</v>
      </c>
      <c r="E23" s="327" t="s">
        <v>145</v>
      </c>
      <c r="F23" s="327"/>
      <c r="G23" s="195" t="s">
        <v>146</v>
      </c>
      <c r="H23" s="328" t="s">
        <v>52</v>
      </c>
      <c r="I23" s="328"/>
      <c r="J23" s="328" t="s">
        <v>147</v>
      </c>
      <c r="K23" s="328"/>
      <c r="L23" s="328" t="s">
        <v>53</v>
      </c>
      <c r="M23" s="328"/>
      <c r="N23" s="329" t="s">
        <v>148</v>
      </c>
      <c r="O23" s="329"/>
      <c r="P23" s="32">
        <v>0.01</v>
      </c>
      <c r="Q23" s="29"/>
      <c r="R23" s="29"/>
      <c r="S23" s="29"/>
      <c r="T23" s="29"/>
      <c r="U23" s="29"/>
      <c r="V23" s="32"/>
      <c r="W23" s="29"/>
      <c r="X23" s="33"/>
      <c r="Y23" s="33"/>
      <c r="Z23" s="30">
        <v>1</v>
      </c>
      <c r="AA23" s="30">
        <v>1</v>
      </c>
      <c r="AB23" s="31">
        <v>1</v>
      </c>
      <c r="AC23" s="29"/>
      <c r="AD23" s="86"/>
      <c r="AE23" s="86"/>
      <c r="AF23" s="29"/>
      <c r="AG23" s="86"/>
      <c r="AH23" s="86"/>
      <c r="AI23" s="29"/>
      <c r="AJ23" s="86"/>
      <c r="AK23" s="86"/>
      <c r="AL23" s="29">
        <v>1</v>
      </c>
      <c r="AM23" s="86"/>
      <c r="AN23" s="86"/>
      <c r="AO23" s="29"/>
      <c r="AP23" s="86"/>
      <c r="AQ23" s="86"/>
      <c r="AR23" s="29"/>
      <c r="AS23" s="86"/>
      <c r="AT23" s="86"/>
      <c r="AU23" s="29"/>
      <c r="AV23" s="86"/>
      <c r="AW23" s="86"/>
      <c r="AX23" s="29">
        <v>1</v>
      </c>
      <c r="AY23" s="86"/>
      <c r="AZ23" s="86"/>
      <c r="BA23" s="29"/>
      <c r="BB23" s="86"/>
      <c r="BC23" s="86"/>
      <c r="BD23" s="29">
        <f>Q23+T23+W23+Z23+AC23++AF23+AI23+AL23+AO23+AR23+AU23+AX23+BA23</f>
        <v>3</v>
      </c>
      <c r="BE23" s="29">
        <f t="shared" si="1"/>
        <v>1</v>
      </c>
      <c r="BF23" s="32">
        <f t="shared" si="2"/>
        <v>0.33333333333333331</v>
      </c>
      <c r="BG23" s="157">
        <f>BF23*P23*$P$6</f>
        <v>6.6666666666666664E-4</v>
      </c>
      <c r="BH23" s="195"/>
      <c r="BI23" s="195"/>
      <c r="BJ23" s="195" t="s">
        <v>472</v>
      </c>
      <c r="BK23" s="195" t="s">
        <v>473</v>
      </c>
      <c r="BL23" s="95"/>
      <c r="BM23" s="95"/>
      <c r="BN23" s="95"/>
      <c r="BO23" s="96"/>
      <c r="BP23" s="96"/>
      <c r="BQ23" s="96"/>
      <c r="BR23" s="96"/>
      <c r="BS23" s="97"/>
    </row>
    <row r="24" spans="1:71" s="28" customFormat="1" ht="75" customHeight="1" x14ac:dyDescent="0.2">
      <c r="A24" s="34"/>
      <c r="B24" s="343"/>
      <c r="C24" s="209" t="s">
        <v>149</v>
      </c>
      <c r="D24" s="208" t="s">
        <v>556</v>
      </c>
      <c r="E24" s="327" t="s">
        <v>558</v>
      </c>
      <c r="F24" s="327"/>
      <c r="G24" s="208" t="s">
        <v>557</v>
      </c>
      <c r="H24" s="328" t="s">
        <v>52</v>
      </c>
      <c r="I24" s="328"/>
      <c r="J24" s="328"/>
      <c r="K24" s="328"/>
      <c r="L24" s="328" t="s">
        <v>53</v>
      </c>
      <c r="M24" s="328"/>
      <c r="N24" s="329" t="s">
        <v>559</v>
      </c>
      <c r="O24" s="329"/>
      <c r="P24" s="210">
        <v>0.01</v>
      </c>
      <c r="Q24" s="29"/>
      <c r="R24" s="29"/>
      <c r="S24" s="29"/>
      <c r="T24" s="29"/>
      <c r="U24" s="29"/>
      <c r="V24" s="32"/>
      <c r="W24" s="29"/>
      <c r="X24" s="29"/>
      <c r="Y24" s="29"/>
      <c r="Z24" s="29"/>
      <c r="AA24" s="29"/>
      <c r="AB24" s="29"/>
      <c r="AC24" s="29"/>
      <c r="AD24" s="86"/>
      <c r="AE24" s="86"/>
      <c r="AF24" s="29"/>
      <c r="AG24" s="86"/>
      <c r="AH24" s="86"/>
      <c r="AI24" s="29">
        <v>1</v>
      </c>
      <c r="AJ24" s="86"/>
      <c r="AK24" s="86"/>
      <c r="AL24" s="29"/>
      <c r="AM24" s="86"/>
      <c r="AN24" s="86"/>
      <c r="AO24" s="29"/>
      <c r="AP24" s="86"/>
      <c r="AQ24" s="86"/>
      <c r="AR24" s="29"/>
      <c r="AS24" s="86"/>
      <c r="AT24" s="86"/>
      <c r="AU24" s="29"/>
      <c r="AV24" s="86"/>
      <c r="AW24" s="86"/>
      <c r="AX24" s="29">
        <v>1</v>
      </c>
      <c r="AY24" s="86"/>
      <c r="AZ24" s="86"/>
      <c r="BA24" s="29"/>
      <c r="BB24" s="86"/>
      <c r="BC24" s="86"/>
      <c r="BD24" s="29">
        <f t="shared" ref="BD24" si="5">Q24+T24+W24+Z24+AC24++AF24+AI24+AL24+AO24+AR24+AU24+AX24+BA24</f>
        <v>2</v>
      </c>
      <c r="BE24" s="29">
        <f t="shared" si="1"/>
        <v>0</v>
      </c>
      <c r="BF24" s="210">
        <f t="shared" si="2"/>
        <v>0</v>
      </c>
      <c r="BG24" s="211">
        <f t="shared" ref="BG24" si="6">BF24*P24*$P$6</f>
        <v>0</v>
      </c>
      <c r="BH24" s="208"/>
      <c r="BI24" s="208"/>
      <c r="BJ24" s="208"/>
      <c r="BK24" s="208"/>
      <c r="BL24" s="95"/>
      <c r="BM24" s="95"/>
      <c r="BN24" s="95"/>
      <c r="BO24" s="96"/>
      <c r="BP24" s="96"/>
      <c r="BQ24" s="96"/>
      <c r="BR24" s="96"/>
      <c r="BS24" s="97"/>
    </row>
    <row r="25" spans="1:71" s="28" customFormat="1" ht="81.75" customHeight="1" x14ac:dyDescent="0.2">
      <c r="A25" s="34"/>
      <c r="B25" s="343"/>
      <c r="C25" s="196" t="s">
        <v>499</v>
      </c>
      <c r="D25" s="195" t="s">
        <v>151</v>
      </c>
      <c r="E25" s="327" t="s">
        <v>152</v>
      </c>
      <c r="F25" s="327"/>
      <c r="G25" s="195" t="s">
        <v>153</v>
      </c>
      <c r="H25" s="328" t="s">
        <v>52</v>
      </c>
      <c r="I25" s="328"/>
      <c r="J25" s="328" t="s">
        <v>114</v>
      </c>
      <c r="K25" s="328"/>
      <c r="L25" s="328" t="s">
        <v>53</v>
      </c>
      <c r="M25" s="328"/>
      <c r="N25" s="329">
        <v>44895</v>
      </c>
      <c r="O25" s="329"/>
      <c r="P25" s="32">
        <v>0.01</v>
      </c>
      <c r="Q25" s="29"/>
      <c r="R25" s="29"/>
      <c r="S25" s="29"/>
      <c r="T25" s="29"/>
      <c r="U25" s="29"/>
      <c r="V25" s="32"/>
      <c r="W25" s="29"/>
      <c r="X25" s="29"/>
      <c r="Y25" s="29"/>
      <c r="Z25" s="29"/>
      <c r="AA25" s="29"/>
      <c r="AB25" s="29"/>
      <c r="AC25" s="29"/>
      <c r="AD25" s="86"/>
      <c r="AE25" s="86"/>
      <c r="AF25" s="29"/>
      <c r="AG25" s="86"/>
      <c r="AH25" s="86"/>
      <c r="AI25" s="29"/>
      <c r="AJ25" s="86"/>
      <c r="AK25" s="86"/>
      <c r="AL25" s="29"/>
      <c r="AM25" s="86"/>
      <c r="AN25" s="86"/>
      <c r="AO25" s="29"/>
      <c r="AP25" s="86"/>
      <c r="AQ25" s="86"/>
      <c r="AR25" s="29"/>
      <c r="AS25" s="86"/>
      <c r="AT25" s="86"/>
      <c r="AU25" s="29">
        <v>2</v>
      </c>
      <c r="AV25" s="86"/>
      <c r="AW25" s="86"/>
      <c r="AX25" s="29"/>
      <c r="AY25" s="86"/>
      <c r="AZ25" s="86"/>
      <c r="BA25" s="29"/>
      <c r="BB25" s="86"/>
      <c r="BC25" s="86"/>
      <c r="BD25" s="29">
        <f>Q25+T25+W25+Z25+AC25++AF25+AI25+AL25+AO25+AR25+AU25+AX25+BA25</f>
        <v>2</v>
      </c>
      <c r="BE25" s="29">
        <f t="shared" si="1"/>
        <v>0</v>
      </c>
      <c r="BF25" s="32">
        <f t="shared" si="2"/>
        <v>0</v>
      </c>
      <c r="BG25" s="157">
        <f t="shared" si="3"/>
        <v>0</v>
      </c>
      <c r="BH25" s="195"/>
      <c r="BI25" s="195"/>
      <c r="BJ25" s="195"/>
      <c r="BK25" s="195"/>
      <c r="BL25" s="95"/>
      <c r="BM25" s="95"/>
      <c r="BN25" s="95"/>
      <c r="BO25" s="96"/>
      <c r="BP25" s="96"/>
      <c r="BQ25" s="96"/>
      <c r="BR25" s="96"/>
      <c r="BS25" s="97"/>
    </row>
    <row r="26" spans="1:71" s="28" customFormat="1" ht="54" customHeight="1" thickBot="1" x14ac:dyDescent="0.25">
      <c r="A26" s="34"/>
      <c r="B26" s="344"/>
      <c r="C26" s="198" t="s">
        <v>500</v>
      </c>
      <c r="D26" s="197" t="s">
        <v>154</v>
      </c>
      <c r="E26" s="346" t="s">
        <v>505</v>
      </c>
      <c r="F26" s="346"/>
      <c r="G26" s="197" t="s">
        <v>155</v>
      </c>
      <c r="H26" s="347" t="s">
        <v>156</v>
      </c>
      <c r="I26" s="347"/>
      <c r="J26" s="347"/>
      <c r="K26" s="347"/>
      <c r="L26" s="347" t="s">
        <v>53</v>
      </c>
      <c r="M26" s="347"/>
      <c r="N26" s="345">
        <v>44926</v>
      </c>
      <c r="O26" s="345"/>
      <c r="P26" s="36">
        <v>0.01</v>
      </c>
      <c r="Q26" s="35"/>
      <c r="R26" s="35"/>
      <c r="S26" s="35"/>
      <c r="T26" s="35"/>
      <c r="U26" s="35"/>
      <c r="V26" s="36"/>
      <c r="W26" s="35"/>
      <c r="X26" s="35"/>
      <c r="Y26" s="35"/>
      <c r="Z26" s="35"/>
      <c r="AA26" s="35"/>
      <c r="AB26" s="35"/>
      <c r="AC26" s="35"/>
      <c r="AD26" s="87"/>
      <c r="AE26" s="87"/>
      <c r="AF26" s="35"/>
      <c r="AG26" s="87"/>
      <c r="AH26" s="87"/>
      <c r="AI26" s="35"/>
      <c r="AJ26" s="87"/>
      <c r="AK26" s="87"/>
      <c r="AL26" s="35"/>
      <c r="AM26" s="87"/>
      <c r="AN26" s="87"/>
      <c r="AO26" s="35"/>
      <c r="AP26" s="87"/>
      <c r="AQ26" s="87"/>
      <c r="AR26" s="35"/>
      <c r="AS26" s="87"/>
      <c r="AT26" s="87"/>
      <c r="AU26" s="35"/>
      <c r="AV26" s="87"/>
      <c r="AW26" s="87"/>
      <c r="AX26" s="35">
        <v>1</v>
      </c>
      <c r="AY26" s="87"/>
      <c r="AZ26" s="87"/>
      <c r="BA26" s="35"/>
      <c r="BB26" s="87"/>
      <c r="BC26" s="87"/>
      <c r="BD26" s="35">
        <f t="shared" si="0"/>
        <v>1</v>
      </c>
      <c r="BE26" s="35">
        <f t="shared" si="1"/>
        <v>0</v>
      </c>
      <c r="BF26" s="36">
        <f t="shared" si="2"/>
        <v>0</v>
      </c>
      <c r="BG26" s="158">
        <f t="shared" si="3"/>
        <v>0</v>
      </c>
      <c r="BH26" s="197"/>
      <c r="BI26" s="197"/>
      <c r="BJ26" s="197"/>
      <c r="BK26" s="197"/>
      <c r="BL26" s="98"/>
      <c r="BM26" s="98"/>
      <c r="BN26" s="98"/>
      <c r="BO26" s="99"/>
      <c r="BP26" s="99"/>
      <c r="BQ26" s="99"/>
      <c r="BR26" s="99"/>
      <c r="BS26" s="100"/>
    </row>
    <row r="27" spans="1:71" x14ac:dyDescent="0.2">
      <c r="D27" s="19"/>
      <c r="E27" s="19"/>
      <c r="F27" s="19"/>
      <c r="P27" s="38">
        <f>20%/20</f>
        <v>0.01</v>
      </c>
      <c r="S27" s="20"/>
      <c r="AJ27" s="64"/>
      <c r="AK27" s="64"/>
    </row>
    <row r="28" spans="1:71" x14ac:dyDescent="0.2">
      <c r="D28" s="19"/>
      <c r="E28" s="19"/>
      <c r="F28" s="19"/>
    </row>
    <row r="29" spans="1:71" x14ac:dyDescent="0.2">
      <c r="D29" s="19"/>
      <c r="E29" s="19"/>
      <c r="F29" s="19"/>
    </row>
    <row r="30" spans="1:71" s="114" customFormat="1" ht="54.75" customHeight="1" x14ac:dyDescent="0.2"/>
    <row r="31" spans="1:71" s="114" customFormat="1" ht="48" customHeight="1" x14ac:dyDescent="0.2">
      <c r="D31" s="123"/>
      <c r="E31" s="123"/>
      <c r="F31" s="123"/>
      <c r="G31" s="123"/>
    </row>
    <row r="32" spans="1:71" s="114" customFormat="1" ht="48" customHeight="1" x14ac:dyDescent="0.2">
      <c r="D32" s="123"/>
      <c r="E32" s="123"/>
      <c r="F32" s="123"/>
      <c r="G32" s="123"/>
    </row>
    <row r="33" spans="4:7" s="114" customFormat="1" ht="48" customHeight="1" x14ac:dyDescent="0.2">
      <c r="D33" s="123"/>
      <c r="E33" s="123"/>
      <c r="F33" s="123"/>
      <c r="G33" s="123"/>
    </row>
    <row r="34" spans="4:7" s="114" customFormat="1" ht="48" customHeight="1" x14ac:dyDescent="0.2">
      <c r="D34" s="123"/>
      <c r="E34" s="123"/>
      <c r="F34" s="123"/>
      <c r="G34" s="123"/>
    </row>
    <row r="35" spans="4:7" s="114" customFormat="1" ht="12.75" customHeight="1" x14ac:dyDescent="0.2">
      <c r="D35" s="122"/>
      <c r="E35" s="122"/>
      <c r="F35" s="122"/>
      <c r="G35" s="122"/>
    </row>
    <row r="36" spans="4:7" s="114" customFormat="1" ht="12.75" customHeight="1" x14ac:dyDescent="0.2">
      <c r="D36" s="122"/>
      <c r="E36" s="122"/>
      <c r="F36" s="122"/>
      <c r="G36" s="122"/>
    </row>
    <row r="37" spans="4:7" x14ac:dyDescent="0.2">
      <c r="D37" s="122"/>
      <c r="E37" s="122"/>
      <c r="F37" s="122"/>
      <c r="G37" s="122"/>
    </row>
  </sheetData>
  <autoFilter ref="A6:BY27">
    <filterColumn colId="4" showButton="0"/>
    <filterColumn colId="7" showButton="0"/>
    <filterColumn colId="9" showButton="0"/>
    <filterColumn colId="11" showButton="0"/>
    <filterColumn colId="13" showButton="0"/>
  </autoFilter>
  <mergeCells count="143">
    <mergeCell ref="N7:O7"/>
    <mergeCell ref="E8:F8"/>
    <mergeCell ref="H8:I8"/>
    <mergeCell ref="J8:K8"/>
    <mergeCell ref="L8:M8"/>
    <mergeCell ref="N8:O8"/>
    <mergeCell ref="E7:F7"/>
    <mergeCell ref="H7:I7"/>
    <mergeCell ref="J7:K7"/>
    <mergeCell ref="L7:M7"/>
    <mergeCell ref="N12:O12"/>
    <mergeCell ref="E9:F9"/>
    <mergeCell ref="H9:I9"/>
    <mergeCell ref="J9:K9"/>
    <mergeCell ref="L9:M9"/>
    <mergeCell ref="N9:O9"/>
    <mergeCell ref="E10:F10"/>
    <mergeCell ref="H10:I10"/>
    <mergeCell ref="J10:K10"/>
    <mergeCell ref="L10:M10"/>
    <mergeCell ref="N10:O10"/>
    <mergeCell ref="E11:F11"/>
    <mergeCell ref="H11:I11"/>
    <mergeCell ref="J11:K11"/>
    <mergeCell ref="L11:M11"/>
    <mergeCell ref="B7:B13"/>
    <mergeCell ref="E16:F16"/>
    <mergeCell ref="H16:I16"/>
    <mergeCell ref="J16:K16"/>
    <mergeCell ref="L16:M16"/>
    <mergeCell ref="N14:O14"/>
    <mergeCell ref="E15:F15"/>
    <mergeCell ref="H15:I15"/>
    <mergeCell ref="J15:K15"/>
    <mergeCell ref="L15:M15"/>
    <mergeCell ref="N15:O15"/>
    <mergeCell ref="E13:F13"/>
    <mergeCell ref="H13:I13"/>
    <mergeCell ref="J13:K13"/>
    <mergeCell ref="L13:M13"/>
    <mergeCell ref="N13:O13"/>
    <mergeCell ref="E14:F14"/>
    <mergeCell ref="H14:I14"/>
    <mergeCell ref="N16:O16"/>
    <mergeCell ref="N11:O11"/>
    <mergeCell ref="E12:F12"/>
    <mergeCell ref="H12:I12"/>
    <mergeCell ref="J12:K12"/>
    <mergeCell ref="L12:M12"/>
    <mergeCell ref="H23:I23"/>
    <mergeCell ref="J23:K23"/>
    <mergeCell ref="L23:M23"/>
    <mergeCell ref="N23:O23"/>
    <mergeCell ref="L21:M21"/>
    <mergeCell ref="B14:B20"/>
    <mergeCell ref="E20:F20"/>
    <mergeCell ref="H20:I20"/>
    <mergeCell ref="J20:K20"/>
    <mergeCell ref="L20:M20"/>
    <mergeCell ref="E17:F17"/>
    <mergeCell ref="H17:I17"/>
    <mergeCell ref="J17:K17"/>
    <mergeCell ref="L17:M17"/>
    <mergeCell ref="J14:K14"/>
    <mergeCell ref="L14:M14"/>
    <mergeCell ref="N17:O17"/>
    <mergeCell ref="E18:F18"/>
    <mergeCell ref="H18:I18"/>
    <mergeCell ref="J18:K18"/>
    <mergeCell ref="L18:M18"/>
    <mergeCell ref="N18:O18"/>
    <mergeCell ref="B21:B26"/>
    <mergeCell ref="E19:F19"/>
    <mergeCell ref="H19:I19"/>
    <mergeCell ref="J19:K19"/>
    <mergeCell ref="L19:M19"/>
    <mergeCell ref="N26:O26"/>
    <mergeCell ref="E25:F25"/>
    <mergeCell ref="H25:I25"/>
    <mergeCell ref="J25:K25"/>
    <mergeCell ref="L25:M25"/>
    <mergeCell ref="N25:O25"/>
    <mergeCell ref="E26:F26"/>
    <mergeCell ref="H26:I26"/>
    <mergeCell ref="J26:K26"/>
    <mergeCell ref="L26:M26"/>
    <mergeCell ref="N20:O20"/>
    <mergeCell ref="N22:O22"/>
    <mergeCell ref="E21:F21"/>
    <mergeCell ref="H21:I21"/>
    <mergeCell ref="J21:K21"/>
    <mergeCell ref="N21:O21"/>
    <mergeCell ref="E22:F22"/>
    <mergeCell ref="H22:I22"/>
    <mergeCell ref="J22:K22"/>
    <mergeCell ref="BD4:BF5"/>
    <mergeCell ref="BH4:BS4"/>
    <mergeCell ref="B5:P5"/>
    <mergeCell ref="BH5:BI5"/>
    <mergeCell ref="BJ5:BK5"/>
    <mergeCell ref="BL5:BM5"/>
    <mergeCell ref="BN5:BO5"/>
    <mergeCell ref="BP5:BQ5"/>
    <mergeCell ref="BR5:BS5"/>
    <mergeCell ref="B1:C4"/>
    <mergeCell ref="D1:E2"/>
    <mergeCell ref="F1:K2"/>
    <mergeCell ref="L1:M1"/>
    <mergeCell ref="N1:O1"/>
    <mergeCell ref="L2:M2"/>
    <mergeCell ref="N2:O2"/>
    <mergeCell ref="D3:E4"/>
    <mergeCell ref="F3:K4"/>
    <mergeCell ref="L3:M3"/>
    <mergeCell ref="N3:O3"/>
    <mergeCell ref="L4:M4"/>
    <mergeCell ref="N4:O4"/>
    <mergeCell ref="Q4:S5"/>
    <mergeCell ref="T4:V5"/>
    <mergeCell ref="E24:F24"/>
    <mergeCell ref="H24:I24"/>
    <mergeCell ref="J24:K24"/>
    <mergeCell ref="L24:M24"/>
    <mergeCell ref="N24:O24"/>
    <mergeCell ref="AX4:AZ5"/>
    <mergeCell ref="BA4:BC5"/>
    <mergeCell ref="W4:Y5"/>
    <mergeCell ref="Z4:AB5"/>
    <mergeCell ref="AC4:AE5"/>
    <mergeCell ref="AF4:AH5"/>
    <mergeCell ref="AI4:AK5"/>
    <mergeCell ref="AL4:AN5"/>
    <mergeCell ref="AO4:AQ5"/>
    <mergeCell ref="AR4:AT5"/>
    <mergeCell ref="AU4:AW5"/>
    <mergeCell ref="E6:F6"/>
    <mergeCell ref="H6:I6"/>
    <mergeCell ref="J6:K6"/>
    <mergeCell ref="L6:M6"/>
    <mergeCell ref="N6:O6"/>
    <mergeCell ref="N19:O19"/>
    <mergeCell ref="L22:M22"/>
    <mergeCell ref="E23:F23"/>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B1:BS30"/>
  <sheetViews>
    <sheetView showGridLines="0" topLeftCell="A15" zoomScale="110" zoomScaleNormal="110" zoomScaleSheetLayoutView="70" workbookViewId="0">
      <selection activeCell="B16" sqref="B16:C18"/>
    </sheetView>
  </sheetViews>
  <sheetFormatPr baseColWidth="10" defaultColWidth="11.42578125" defaultRowHeight="12.75" x14ac:dyDescent="0.2"/>
  <cols>
    <col min="1" max="1" width="4.7109375" style="20" customWidth="1"/>
    <col min="2" max="2" width="19.85546875" style="2" customWidth="1"/>
    <col min="3" max="3" width="12" style="2" customWidth="1"/>
    <col min="4" max="4" width="35.42578125" style="19" customWidth="1"/>
    <col min="5" max="6" width="17.85546875" style="19" customWidth="1"/>
    <col min="7" max="7" width="30.7109375" style="19" customWidth="1"/>
    <col min="8" max="8" width="18.7109375" style="2" customWidth="1"/>
    <col min="9" max="9" width="10.5703125" style="2" customWidth="1"/>
    <col min="10" max="10" width="17.7109375" style="2" customWidth="1"/>
    <col min="11" max="11" width="15.140625" style="2" customWidth="1"/>
    <col min="12" max="12" width="15.85546875" style="2" customWidth="1"/>
    <col min="13" max="13" width="14.28515625" style="2" customWidth="1"/>
    <col min="14" max="15" width="16" style="2" customWidth="1"/>
    <col min="16" max="55" width="11.42578125" style="20" customWidth="1"/>
    <col min="56" max="57" width="11.42578125" style="20"/>
    <col min="58" max="58" width="11.42578125" style="21"/>
    <col min="59" max="59" width="15.42578125" style="20" bestFit="1" customWidth="1"/>
    <col min="60" max="61" width="31.28515625" style="18" customWidth="1"/>
    <col min="62" max="62" width="69.5703125" style="18" customWidth="1"/>
    <col min="63" max="63" width="61.5703125" style="18" customWidth="1"/>
    <col min="64" max="71" width="31.28515625" style="18" customWidth="1"/>
    <col min="72" max="16384" width="11.42578125" style="20"/>
  </cols>
  <sheetData>
    <row r="1" spans="2:71" s="2" customFormat="1" ht="23.25" customHeight="1" x14ac:dyDescent="0.25">
      <c r="B1" s="339"/>
      <c r="C1" s="259"/>
      <c r="D1" s="257" t="s">
        <v>0</v>
      </c>
      <c r="E1" s="257"/>
      <c r="F1" s="259" t="s">
        <v>1</v>
      </c>
      <c r="G1" s="259"/>
      <c r="H1" s="259"/>
      <c r="I1" s="259"/>
      <c r="J1" s="259"/>
      <c r="K1" s="259"/>
      <c r="L1" s="341" t="s">
        <v>2</v>
      </c>
      <c r="M1" s="341"/>
      <c r="N1" s="261" t="s">
        <v>3</v>
      </c>
      <c r="O1" s="261"/>
      <c r="P1" s="1"/>
      <c r="S1" s="3"/>
      <c r="V1" s="3"/>
      <c r="BF1" s="3"/>
      <c r="BG1" s="3"/>
    </row>
    <row r="2" spans="2:71" s="2" customFormat="1" ht="23.25" customHeight="1" x14ac:dyDescent="0.25">
      <c r="B2" s="340"/>
      <c r="C2" s="260"/>
      <c r="D2" s="258"/>
      <c r="E2" s="258"/>
      <c r="F2" s="260"/>
      <c r="G2" s="260"/>
      <c r="H2" s="260"/>
      <c r="I2" s="260"/>
      <c r="J2" s="260"/>
      <c r="K2" s="260"/>
      <c r="L2" s="342" t="s">
        <v>4</v>
      </c>
      <c r="M2" s="342"/>
      <c r="N2" s="216">
        <v>2</v>
      </c>
      <c r="O2" s="216"/>
      <c r="P2" s="1"/>
      <c r="S2" s="3"/>
      <c r="V2" s="3"/>
      <c r="BF2" s="3"/>
      <c r="BG2" s="3"/>
    </row>
    <row r="3" spans="2:71" s="2" customFormat="1" ht="23.25" customHeight="1" thickBot="1" x14ac:dyDescent="0.3">
      <c r="B3" s="340"/>
      <c r="C3" s="260"/>
      <c r="D3" s="258" t="s">
        <v>5</v>
      </c>
      <c r="E3" s="258"/>
      <c r="F3" s="260" t="s">
        <v>6</v>
      </c>
      <c r="G3" s="260"/>
      <c r="H3" s="260"/>
      <c r="I3" s="260"/>
      <c r="J3" s="260"/>
      <c r="K3" s="260"/>
      <c r="L3" s="342" t="s">
        <v>7</v>
      </c>
      <c r="M3" s="342"/>
      <c r="N3" s="264">
        <v>43346</v>
      </c>
      <c r="O3" s="264"/>
      <c r="P3" s="4"/>
      <c r="Q3" s="115"/>
      <c r="R3" s="115"/>
      <c r="S3" s="5"/>
      <c r="T3" s="115"/>
      <c r="U3" s="115"/>
      <c r="V3" s="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5"/>
      <c r="BG3" s="5"/>
      <c r="BH3" s="115"/>
      <c r="BI3" s="115"/>
      <c r="BJ3" s="115"/>
      <c r="BK3" s="115"/>
      <c r="BL3" s="115"/>
      <c r="BM3" s="115"/>
      <c r="BN3" s="115"/>
      <c r="BO3" s="115"/>
      <c r="BP3" s="115"/>
      <c r="BQ3" s="115"/>
      <c r="BR3" s="115"/>
      <c r="BS3" s="115"/>
    </row>
    <row r="4" spans="2:71" s="2" customFormat="1" ht="54" customHeight="1" x14ac:dyDescent="0.25">
      <c r="B4" s="340"/>
      <c r="C4" s="260"/>
      <c r="D4" s="258"/>
      <c r="E4" s="258"/>
      <c r="F4" s="260"/>
      <c r="G4" s="260"/>
      <c r="H4" s="260"/>
      <c r="I4" s="260"/>
      <c r="J4" s="260"/>
      <c r="K4" s="260"/>
      <c r="L4" s="342" t="s">
        <v>549</v>
      </c>
      <c r="M4" s="342"/>
      <c r="N4" s="216" t="s">
        <v>8</v>
      </c>
      <c r="O4" s="216"/>
      <c r="P4" s="6" t="s">
        <v>9</v>
      </c>
      <c r="Q4" s="330" t="s">
        <v>10</v>
      </c>
      <c r="R4" s="330"/>
      <c r="S4" s="330"/>
      <c r="T4" s="330" t="s">
        <v>11</v>
      </c>
      <c r="U4" s="330"/>
      <c r="V4" s="330"/>
      <c r="W4" s="330" t="s">
        <v>12</v>
      </c>
      <c r="X4" s="330"/>
      <c r="Y4" s="330"/>
      <c r="Z4" s="330" t="s">
        <v>13</v>
      </c>
      <c r="AA4" s="330"/>
      <c r="AB4" s="330"/>
      <c r="AC4" s="330" t="s">
        <v>14</v>
      </c>
      <c r="AD4" s="330"/>
      <c r="AE4" s="330"/>
      <c r="AF4" s="330" t="s">
        <v>15</v>
      </c>
      <c r="AG4" s="330"/>
      <c r="AH4" s="330"/>
      <c r="AI4" s="330" t="s">
        <v>16</v>
      </c>
      <c r="AJ4" s="330"/>
      <c r="AK4" s="330"/>
      <c r="AL4" s="330" t="s">
        <v>17</v>
      </c>
      <c r="AM4" s="330"/>
      <c r="AN4" s="330"/>
      <c r="AO4" s="330" t="s">
        <v>18</v>
      </c>
      <c r="AP4" s="330"/>
      <c r="AQ4" s="330"/>
      <c r="AR4" s="330" t="s">
        <v>19</v>
      </c>
      <c r="AS4" s="330"/>
      <c r="AT4" s="330"/>
      <c r="AU4" s="330" t="s">
        <v>20</v>
      </c>
      <c r="AV4" s="330"/>
      <c r="AW4" s="330"/>
      <c r="AX4" s="330" t="s">
        <v>21</v>
      </c>
      <c r="AY4" s="330"/>
      <c r="AZ4" s="330"/>
      <c r="BA4" s="330" t="s">
        <v>22</v>
      </c>
      <c r="BB4" s="330"/>
      <c r="BC4" s="330"/>
      <c r="BD4" s="330" t="s">
        <v>23</v>
      </c>
      <c r="BE4" s="330"/>
      <c r="BF4" s="330"/>
      <c r="BG4" s="7" t="s">
        <v>24</v>
      </c>
      <c r="BH4" s="333" t="s">
        <v>25</v>
      </c>
      <c r="BI4" s="333"/>
      <c r="BJ4" s="333"/>
      <c r="BK4" s="333"/>
      <c r="BL4" s="333"/>
      <c r="BM4" s="333"/>
      <c r="BN4" s="333"/>
      <c r="BO4" s="333"/>
      <c r="BP4" s="333"/>
      <c r="BQ4" s="333"/>
      <c r="BR4" s="333"/>
      <c r="BS4" s="334"/>
    </row>
    <row r="5" spans="2:71" s="2" customFormat="1" ht="30" customHeight="1" x14ac:dyDescent="0.25">
      <c r="B5" s="335" t="s">
        <v>167</v>
      </c>
      <c r="C5" s="336"/>
      <c r="D5" s="336"/>
      <c r="E5" s="336"/>
      <c r="F5" s="336"/>
      <c r="G5" s="336"/>
      <c r="H5" s="336"/>
      <c r="I5" s="336"/>
      <c r="J5" s="336"/>
      <c r="K5" s="336"/>
      <c r="L5" s="336"/>
      <c r="M5" s="336"/>
      <c r="N5" s="336"/>
      <c r="O5" s="336"/>
      <c r="P5" s="337"/>
      <c r="Q5" s="331"/>
      <c r="R5" s="331"/>
      <c r="S5" s="331"/>
      <c r="T5" s="331"/>
      <c r="U5" s="331"/>
      <c r="V5" s="331"/>
      <c r="W5" s="331"/>
      <c r="X5" s="331"/>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31"/>
      <c r="AW5" s="331"/>
      <c r="AX5" s="331"/>
      <c r="AY5" s="331"/>
      <c r="AZ5" s="331"/>
      <c r="BA5" s="331"/>
      <c r="BB5" s="331"/>
      <c r="BC5" s="331"/>
      <c r="BD5" s="331"/>
      <c r="BE5" s="331"/>
      <c r="BF5" s="331"/>
      <c r="BG5" s="8">
        <v>0.2</v>
      </c>
      <c r="BH5" s="338" t="s">
        <v>27</v>
      </c>
      <c r="BI5" s="338"/>
      <c r="BJ5" s="338" t="s">
        <v>28</v>
      </c>
      <c r="BK5" s="338"/>
      <c r="BL5" s="338" t="s">
        <v>29</v>
      </c>
      <c r="BM5" s="338"/>
      <c r="BN5" s="338" t="s">
        <v>30</v>
      </c>
      <c r="BO5" s="338"/>
      <c r="BP5" s="338" t="s">
        <v>31</v>
      </c>
      <c r="BQ5" s="338"/>
      <c r="BR5" s="338" t="s">
        <v>32</v>
      </c>
      <c r="BS5" s="338"/>
    </row>
    <row r="6" spans="2:71" s="2" customFormat="1" ht="60" customHeight="1" thickBot="1" x14ac:dyDescent="0.3">
      <c r="B6" s="9" t="s">
        <v>33</v>
      </c>
      <c r="C6" s="194" t="s">
        <v>34</v>
      </c>
      <c r="D6" s="194" t="s">
        <v>35</v>
      </c>
      <c r="E6" s="332" t="s">
        <v>36</v>
      </c>
      <c r="F6" s="332"/>
      <c r="G6" s="194" t="s">
        <v>37</v>
      </c>
      <c r="H6" s="352" t="s">
        <v>38</v>
      </c>
      <c r="I6" s="353"/>
      <c r="J6" s="332" t="s">
        <v>39</v>
      </c>
      <c r="K6" s="332"/>
      <c r="L6" s="332" t="s">
        <v>40</v>
      </c>
      <c r="M6" s="332"/>
      <c r="N6" s="332" t="s">
        <v>41</v>
      </c>
      <c r="O6" s="332"/>
      <c r="P6" s="10">
        <v>0.2</v>
      </c>
      <c r="Q6" s="11" t="s">
        <v>42</v>
      </c>
      <c r="R6" s="12" t="s">
        <v>43</v>
      </c>
      <c r="S6" s="13" t="s">
        <v>44</v>
      </c>
      <c r="T6" s="11" t="s">
        <v>42</v>
      </c>
      <c r="U6" s="12" t="s">
        <v>43</v>
      </c>
      <c r="V6" s="13" t="s">
        <v>44</v>
      </c>
      <c r="W6" s="11" t="s">
        <v>42</v>
      </c>
      <c r="X6" s="12" t="s">
        <v>43</v>
      </c>
      <c r="Y6" s="14" t="s">
        <v>44</v>
      </c>
      <c r="Z6" s="11" t="s">
        <v>42</v>
      </c>
      <c r="AA6" s="12" t="s">
        <v>43</v>
      </c>
      <c r="AB6" s="14" t="s">
        <v>44</v>
      </c>
      <c r="AC6" s="11" t="s">
        <v>42</v>
      </c>
      <c r="AD6" s="60" t="s">
        <v>43</v>
      </c>
      <c r="AE6" s="61" t="s">
        <v>44</v>
      </c>
      <c r="AF6" s="11" t="s">
        <v>42</v>
      </c>
      <c r="AG6" s="60" t="s">
        <v>43</v>
      </c>
      <c r="AH6" s="61" t="s">
        <v>44</v>
      </c>
      <c r="AI6" s="11" t="s">
        <v>42</v>
      </c>
      <c r="AJ6" s="60" t="s">
        <v>43</v>
      </c>
      <c r="AK6" s="61" t="s">
        <v>44</v>
      </c>
      <c r="AL6" s="11" t="s">
        <v>42</v>
      </c>
      <c r="AM6" s="60" t="s">
        <v>43</v>
      </c>
      <c r="AN6" s="61" t="s">
        <v>44</v>
      </c>
      <c r="AO6" s="11" t="s">
        <v>42</v>
      </c>
      <c r="AP6" s="60" t="s">
        <v>43</v>
      </c>
      <c r="AQ6" s="61" t="s">
        <v>44</v>
      </c>
      <c r="AR6" s="11" t="s">
        <v>42</v>
      </c>
      <c r="AS6" s="60" t="s">
        <v>43</v>
      </c>
      <c r="AT6" s="61" t="s">
        <v>44</v>
      </c>
      <c r="AU6" s="11" t="s">
        <v>42</v>
      </c>
      <c r="AV6" s="60" t="s">
        <v>43</v>
      </c>
      <c r="AW6" s="61" t="s">
        <v>44</v>
      </c>
      <c r="AX6" s="11" t="s">
        <v>42</v>
      </c>
      <c r="AY6" s="60" t="s">
        <v>43</v>
      </c>
      <c r="AZ6" s="61" t="s">
        <v>44</v>
      </c>
      <c r="BA6" s="11" t="s">
        <v>42</v>
      </c>
      <c r="BB6" s="60" t="s">
        <v>43</v>
      </c>
      <c r="BC6" s="61" t="s">
        <v>44</v>
      </c>
      <c r="BD6" s="11" t="s">
        <v>42</v>
      </c>
      <c r="BE6" s="12" t="s">
        <v>43</v>
      </c>
      <c r="BF6" s="13" t="s">
        <v>44</v>
      </c>
      <c r="BG6" s="15">
        <f>SUM(BG7:BG21)</f>
        <v>7.9111111111111118E-3</v>
      </c>
      <c r="BH6" s="16" t="s">
        <v>45</v>
      </c>
      <c r="BI6" s="16" t="s">
        <v>46</v>
      </c>
      <c r="BJ6" s="16" t="s">
        <v>45</v>
      </c>
      <c r="BK6" s="16" t="s">
        <v>46</v>
      </c>
      <c r="BL6" s="16" t="s">
        <v>45</v>
      </c>
      <c r="BM6" s="16" t="s">
        <v>46</v>
      </c>
      <c r="BN6" s="16" t="s">
        <v>45</v>
      </c>
      <c r="BO6" s="16" t="s">
        <v>46</v>
      </c>
      <c r="BP6" s="16" t="s">
        <v>45</v>
      </c>
      <c r="BQ6" s="16" t="s">
        <v>46</v>
      </c>
      <c r="BR6" s="16" t="s">
        <v>45</v>
      </c>
      <c r="BS6" s="17" t="s">
        <v>46</v>
      </c>
    </row>
    <row r="7" spans="2:71" s="44" customFormat="1" ht="91.5" customHeight="1" x14ac:dyDescent="0.25">
      <c r="B7" s="348" t="s">
        <v>543</v>
      </c>
      <c r="C7" s="200" t="s">
        <v>48</v>
      </c>
      <c r="D7" s="199" t="s">
        <v>233</v>
      </c>
      <c r="E7" s="350" t="s">
        <v>234</v>
      </c>
      <c r="F7" s="350"/>
      <c r="G7" s="199" t="s">
        <v>235</v>
      </c>
      <c r="H7" s="351" t="s">
        <v>236</v>
      </c>
      <c r="I7" s="351"/>
      <c r="J7" s="351"/>
      <c r="K7" s="351"/>
      <c r="L7" s="351" t="s">
        <v>53</v>
      </c>
      <c r="M7" s="351"/>
      <c r="N7" s="349">
        <v>44895</v>
      </c>
      <c r="O7" s="349"/>
      <c r="P7" s="161">
        <f t="shared" ref="P7:P21" si="0">20%/15</f>
        <v>1.3333333333333334E-2</v>
      </c>
      <c r="Q7" s="40"/>
      <c r="R7" s="40"/>
      <c r="S7" s="40"/>
      <c r="T7" s="40"/>
      <c r="U7" s="40"/>
      <c r="V7" s="40"/>
      <c r="W7" s="40"/>
      <c r="X7" s="40"/>
      <c r="Y7" s="40"/>
      <c r="Z7" s="40"/>
      <c r="AA7" s="40"/>
      <c r="AB7" s="40"/>
      <c r="AC7" s="40"/>
      <c r="AD7" s="88"/>
      <c r="AE7" s="88"/>
      <c r="AF7" s="40"/>
      <c r="AG7" s="88"/>
      <c r="AH7" s="88"/>
      <c r="AI7" s="40"/>
      <c r="AJ7" s="88"/>
      <c r="AK7" s="88"/>
      <c r="AL7" s="40"/>
      <c r="AM7" s="88"/>
      <c r="AN7" s="88"/>
      <c r="AO7" s="40"/>
      <c r="AP7" s="88"/>
      <c r="AQ7" s="88"/>
      <c r="AR7" s="40"/>
      <c r="AS7" s="88"/>
      <c r="AT7" s="88"/>
      <c r="AU7" s="40">
        <v>1</v>
      </c>
      <c r="AV7" s="88"/>
      <c r="AW7" s="88"/>
      <c r="AX7" s="40"/>
      <c r="AY7" s="88"/>
      <c r="AZ7" s="88"/>
      <c r="BA7" s="40"/>
      <c r="BB7" s="88"/>
      <c r="BC7" s="88"/>
      <c r="BD7" s="40">
        <f>Q7+T7+W7+Z7+AC7++AF7+AI7+AL7+AO7+AR7+AU7+AX7+BA7</f>
        <v>1</v>
      </c>
      <c r="BE7" s="40">
        <f>R7+U7+X7+AA7+AD7+AG7+AJ7+AM7+AP7+AS7+AV7+AY7+BB7</f>
        <v>0</v>
      </c>
      <c r="BF7" s="41">
        <f>BE7/BD7</f>
        <v>0</v>
      </c>
      <c r="BG7" s="42">
        <f>BF7*P7*$P$6</f>
        <v>0</v>
      </c>
      <c r="BH7" s="199"/>
      <c r="BI7" s="199"/>
      <c r="BJ7" s="199"/>
      <c r="BK7" s="199"/>
      <c r="BL7" s="154"/>
      <c r="BM7" s="89"/>
      <c r="BN7" s="89"/>
      <c r="BO7" s="89"/>
      <c r="BP7" s="89"/>
      <c r="BQ7" s="89"/>
      <c r="BR7" s="89"/>
      <c r="BS7" s="90"/>
    </row>
    <row r="8" spans="2:71" s="44" customFormat="1" ht="91.5" customHeight="1" x14ac:dyDescent="0.25">
      <c r="B8" s="343"/>
      <c r="C8" s="196" t="s">
        <v>56</v>
      </c>
      <c r="D8" s="195" t="s">
        <v>237</v>
      </c>
      <c r="E8" s="327" t="s">
        <v>238</v>
      </c>
      <c r="F8" s="327"/>
      <c r="G8" s="195" t="s">
        <v>239</v>
      </c>
      <c r="H8" s="328" t="s">
        <v>236</v>
      </c>
      <c r="I8" s="328"/>
      <c r="J8" s="328" t="s">
        <v>240</v>
      </c>
      <c r="K8" s="328"/>
      <c r="L8" s="328" t="s">
        <v>241</v>
      </c>
      <c r="M8" s="328"/>
      <c r="N8" s="329" t="s">
        <v>242</v>
      </c>
      <c r="O8" s="329"/>
      <c r="P8" s="45">
        <f t="shared" si="0"/>
        <v>1.3333333333333334E-2</v>
      </c>
      <c r="Q8" s="29"/>
      <c r="R8" s="29"/>
      <c r="S8" s="29"/>
      <c r="T8" s="29"/>
      <c r="U8" s="29"/>
      <c r="V8" s="29"/>
      <c r="W8" s="29"/>
      <c r="X8" s="29"/>
      <c r="Y8" s="29"/>
      <c r="Z8" s="29"/>
      <c r="AA8" s="29"/>
      <c r="AB8" s="29"/>
      <c r="AC8" s="29"/>
      <c r="AD8" s="86"/>
      <c r="AE8" s="86"/>
      <c r="AF8" s="29"/>
      <c r="AG8" s="86"/>
      <c r="AH8" s="86"/>
      <c r="AI8" s="32">
        <v>0.5</v>
      </c>
      <c r="AJ8" s="86"/>
      <c r="AK8" s="86"/>
      <c r="AL8" s="29"/>
      <c r="AM8" s="86"/>
      <c r="AN8" s="86"/>
      <c r="AO8" s="29"/>
      <c r="AP8" s="86"/>
      <c r="AQ8" s="86"/>
      <c r="AR8" s="29"/>
      <c r="AS8" s="86"/>
      <c r="AT8" s="86"/>
      <c r="AU8" s="29"/>
      <c r="AV8" s="86"/>
      <c r="AW8" s="86"/>
      <c r="AX8" s="32">
        <v>0.5</v>
      </c>
      <c r="AY8" s="86"/>
      <c r="AZ8" s="86"/>
      <c r="BA8" s="29"/>
      <c r="BB8" s="86"/>
      <c r="BC8" s="86"/>
      <c r="BD8" s="165">
        <f>Q8+T8+W8+Z8+AC8++AF8+AI8+AL8+AO8+AR8+AU8+AX8+BA8</f>
        <v>1</v>
      </c>
      <c r="BE8" s="29">
        <f t="shared" ref="BE8:BE21" si="1">R8+U8+X8+AA8+AD8+AG8+AJ8+AM8+AP8+AS8+AV8+AY8+BB8</f>
        <v>0</v>
      </c>
      <c r="BF8" s="32">
        <f t="shared" ref="BF8:BF21" si="2">BE8/BD8</f>
        <v>0</v>
      </c>
      <c r="BG8" s="56">
        <f t="shared" ref="BG8:BG21" si="3">BF8*P8*$P$6</f>
        <v>0</v>
      </c>
      <c r="BH8" s="195"/>
      <c r="BI8" s="195"/>
      <c r="BJ8" s="195"/>
      <c r="BK8" s="195"/>
      <c r="BL8" s="95"/>
      <c r="BM8" s="91"/>
      <c r="BN8" s="91"/>
      <c r="BO8" s="91"/>
      <c r="BP8" s="91"/>
      <c r="BQ8" s="91"/>
      <c r="BR8" s="91"/>
      <c r="BS8" s="92"/>
    </row>
    <row r="9" spans="2:71" s="44" customFormat="1" ht="157.5" customHeight="1" x14ac:dyDescent="0.25">
      <c r="B9" s="343" t="s">
        <v>243</v>
      </c>
      <c r="C9" s="196" t="s">
        <v>91</v>
      </c>
      <c r="D9" s="195" t="s">
        <v>244</v>
      </c>
      <c r="E9" s="327" t="s">
        <v>245</v>
      </c>
      <c r="F9" s="327"/>
      <c r="G9" s="195" t="s">
        <v>246</v>
      </c>
      <c r="H9" s="328" t="s">
        <v>247</v>
      </c>
      <c r="I9" s="328"/>
      <c r="J9" s="328" t="s">
        <v>248</v>
      </c>
      <c r="K9" s="328"/>
      <c r="L9" s="328" t="s">
        <v>249</v>
      </c>
      <c r="M9" s="328"/>
      <c r="N9" s="329" t="s">
        <v>250</v>
      </c>
      <c r="O9" s="329"/>
      <c r="P9" s="45">
        <f t="shared" si="0"/>
        <v>1.3333333333333334E-2</v>
      </c>
      <c r="Q9" s="29"/>
      <c r="R9" s="29"/>
      <c r="S9" s="29"/>
      <c r="T9" s="29"/>
      <c r="U9" s="29"/>
      <c r="V9" s="29"/>
      <c r="W9" s="29"/>
      <c r="X9" s="29"/>
      <c r="Y9" s="29"/>
      <c r="Z9" s="29"/>
      <c r="AA9" s="29"/>
      <c r="AB9" s="29"/>
      <c r="AC9" s="29"/>
      <c r="AD9" s="86"/>
      <c r="AE9" s="86"/>
      <c r="AF9" s="29">
        <v>2</v>
      </c>
      <c r="AG9" s="86"/>
      <c r="AH9" s="86"/>
      <c r="AI9" s="29"/>
      <c r="AJ9" s="86"/>
      <c r="AK9" s="86"/>
      <c r="AL9" s="29"/>
      <c r="AM9" s="86"/>
      <c r="AN9" s="86"/>
      <c r="AO9" s="29"/>
      <c r="AP9" s="86"/>
      <c r="AQ9" s="86"/>
      <c r="AR9" s="29"/>
      <c r="AS9" s="86"/>
      <c r="AT9" s="86"/>
      <c r="AU9" s="29">
        <v>2</v>
      </c>
      <c r="AV9" s="86"/>
      <c r="AW9" s="86"/>
      <c r="AX9" s="29"/>
      <c r="AY9" s="86"/>
      <c r="AZ9" s="86"/>
      <c r="BA9" s="29"/>
      <c r="BB9" s="86"/>
      <c r="BC9" s="86"/>
      <c r="BD9" s="29">
        <f t="shared" ref="BD9:BD21" si="4">Q9+T9+W9+Z9+AC9++AF9+AI9+AL9+AO9+AR9+AU9+AX9+BA9</f>
        <v>4</v>
      </c>
      <c r="BE9" s="29">
        <f t="shared" si="1"/>
        <v>0</v>
      </c>
      <c r="BF9" s="32">
        <f t="shared" si="2"/>
        <v>0</v>
      </c>
      <c r="BG9" s="56">
        <f t="shared" si="3"/>
        <v>0</v>
      </c>
      <c r="BH9" s="195" t="s">
        <v>519</v>
      </c>
      <c r="BI9" s="195" t="s">
        <v>520</v>
      </c>
      <c r="BJ9" s="195"/>
      <c r="BK9" s="195"/>
      <c r="BL9" s="95"/>
      <c r="BM9" s="91"/>
      <c r="BN9" s="91"/>
      <c r="BO9" s="91"/>
      <c r="BP9" s="91"/>
      <c r="BQ9" s="91"/>
      <c r="BR9" s="91"/>
      <c r="BS9" s="92"/>
    </row>
    <row r="10" spans="2:71" s="44" customFormat="1" ht="84" customHeight="1" x14ac:dyDescent="0.25">
      <c r="B10" s="343"/>
      <c r="C10" s="196" t="s">
        <v>96</v>
      </c>
      <c r="D10" s="195" t="s">
        <v>251</v>
      </c>
      <c r="E10" s="327" t="s">
        <v>252</v>
      </c>
      <c r="F10" s="327"/>
      <c r="G10" s="195" t="s">
        <v>253</v>
      </c>
      <c r="H10" s="328" t="s">
        <v>248</v>
      </c>
      <c r="I10" s="328"/>
      <c r="J10" s="328" t="s">
        <v>236</v>
      </c>
      <c r="K10" s="328"/>
      <c r="L10" s="328" t="s">
        <v>254</v>
      </c>
      <c r="M10" s="328"/>
      <c r="N10" s="329" t="s">
        <v>250</v>
      </c>
      <c r="O10" s="329"/>
      <c r="P10" s="162">
        <f t="shared" si="0"/>
        <v>1.3333333333333334E-2</v>
      </c>
      <c r="Q10" s="29"/>
      <c r="R10" s="29"/>
      <c r="S10" s="29"/>
      <c r="T10" s="29"/>
      <c r="U10" s="29"/>
      <c r="V10" s="29"/>
      <c r="W10" s="29"/>
      <c r="X10" s="29"/>
      <c r="Y10" s="29"/>
      <c r="Z10" s="29"/>
      <c r="AA10" s="29"/>
      <c r="AB10" s="29"/>
      <c r="AC10" s="29"/>
      <c r="AD10" s="86"/>
      <c r="AE10" s="86"/>
      <c r="AF10" s="29">
        <v>1</v>
      </c>
      <c r="AG10" s="86"/>
      <c r="AH10" s="86"/>
      <c r="AI10" s="29"/>
      <c r="AJ10" s="86"/>
      <c r="AK10" s="86"/>
      <c r="AL10" s="29"/>
      <c r="AM10" s="86"/>
      <c r="AN10" s="86"/>
      <c r="AO10" s="29"/>
      <c r="AP10" s="86"/>
      <c r="AQ10" s="86"/>
      <c r="AR10" s="29"/>
      <c r="AS10" s="86"/>
      <c r="AT10" s="86"/>
      <c r="AU10" s="29">
        <v>1</v>
      </c>
      <c r="AV10" s="86"/>
      <c r="AW10" s="86"/>
      <c r="AX10" s="29"/>
      <c r="AY10" s="86"/>
      <c r="AZ10" s="86"/>
      <c r="BA10" s="29"/>
      <c r="BB10" s="86"/>
      <c r="BC10" s="86"/>
      <c r="BD10" s="29">
        <f t="shared" si="4"/>
        <v>2</v>
      </c>
      <c r="BE10" s="29">
        <f t="shared" si="1"/>
        <v>0</v>
      </c>
      <c r="BF10" s="32">
        <f t="shared" si="2"/>
        <v>0</v>
      </c>
      <c r="BG10" s="56">
        <f t="shared" si="3"/>
        <v>0</v>
      </c>
      <c r="BH10" s="195"/>
      <c r="BI10" s="195"/>
      <c r="BJ10" s="195"/>
      <c r="BK10" s="195"/>
      <c r="BL10" s="95"/>
      <c r="BM10" s="91"/>
      <c r="BN10" s="91"/>
      <c r="BO10" s="91"/>
      <c r="BP10" s="91"/>
      <c r="BQ10" s="91"/>
      <c r="BR10" s="91"/>
      <c r="BS10" s="92"/>
    </row>
    <row r="11" spans="2:71" s="34" customFormat="1" ht="124.5" customHeight="1" x14ac:dyDescent="0.25">
      <c r="B11" s="343"/>
      <c r="C11" s="196" t="s">
        <v>103</v>
      </c>
      <c r="D11" s="195" t="s">
        <v>255</v>
      </c>
      <c r="E11" s="327" t="s">
        <v>256</v>
      </c>
      <c r="F11" s="327"/>
      <c r="G11" s="195" t="s">
        <v>257</v>
      </c>
      <c r="H11" s="328" t="s">
        <v>248</v>
      </c>
      <c r="I11" s="328"/>
      <c r="J11" s="328" t="s">
        <v>258</v>
      </c>
      <c r="K11" s="328"/>
      <c r="L11" s="328" t="s">
        <v>53</v>
      </c>
      <c r="M11" s="328"/>
      <c r="N11" s="329">
        <v>44864</v>
      </c>
      <c r="O11" s="329"/>
      <c r="P11" s="45">
        <f t="shared" si="0"/>
        <v>1.3333333333333334E-2</v>
      </c>
      <c r="Q11" s="29"/>
      <c r="R11" s="29"/>
      <c r="S11" s="29"/>
      <c r="T11" s="29"/>
      <c r="U11" s="29"/>
      <c r="V11" s="29"/>
      <c r="W11" s="29"/>
      <c r="X11" s="29"/>
      <c r="Y11" s="29"/>
      <c r="Z11" s="29"/>
      <c r="AA11" s="29"/>
      <c r="AB11" s="29"/>
      <c r="AC11" s="29"/>
      <c r="AD11" s="86"/>
      <c r="AE11" s="86"/>
      <c r="AF11" s="29"/>
      <c r="AG11" s="86"/>
      <c r="AH11" s="86"/>
      <c r="AI11" s="29"/>
      <c r="AJ11" s="86"/>
      <c r="AK11" s="86"/>
      <c r="AL11" s="29"/>
      <c r="AM11" s="86"/>
      <c r="AN11" s="86"/>
      <c r="AO11" s="29"/>
      <c r="AP11" s="86"/>
      <c r="AQ11" s="86"/>
      <c r="AR11" s="29">
        <v>1</v>
      </c>
      <c r="AS11" s="86"/>
      <c r="AT11" s="86"/>
      <c r="AU11" s="29"/>
      <c r="AV11" s="86"/>
      <c r="AW11" s="86"/>
      <c r="AX11" s="32"/>
      <c r="AY11" s="86"/>
      <c r="AZ11" s="86"/>
      <c r="BA11" s="29"/>
      <c r="BB11" s="86"/>
      <c r="BC11" s="86"/>
      <c r="BD11" s="29">
        <f t="shared" si="4"/>
        <v>1</v>
      </c>
      <c r="BE11" s="29">
        <f t="shared" si="1"/>
        <v>0</v>
      </c>
      <c r="BF11" s="32">
        <f t="shared" si="2"/>
        <v>0</v>
      </c>
      <c r="BG11" s="56">
        <f t="shared" si="3"/>
        <v>0</v>
      </c>
      <c r="BH11" s="195"/>
      <c r="BI11" s="195"/>
      <c r="BJ11" s="195"/>
      <c r="BK11" s="195"/>
      <c r="BL11" s="95"/>
      <c r="BM11" s="91"/>
      <c r="BN11" s="91"/>
      <c r="BO11" s="91"/>
      <c r="BP11" s="91"/>
      <c r="BQ11" s="91"/>
      <c r="BR11" s="91"/>
      <c r="BS11" s="92"/>
    </row>
    <row r="12" spans="2:71" s="44" customFormat="1" ht="125.25" customHeight="1" x14ac:dyDescent="0.25">
      <c r="B12" s="343"/>
      <c r="C12" s="196" t="s">
        <v>110</v>
      </c>
      <c r="D12" s="195" t="s">
        <v>259</v>
      </c>
      <c r="E12" s="327" t="s">
        <v>260</v>
      </c>
      <c r="F12" s="327"/>
      <c r="G12" s="195" t="s">
        <v>261</v>
      </c>
      <c r="H12" s="328" t="s">
        <v>248</v>
      </c>
      <c r="I12" s="328"/>
      <c r="J12" s="328"/>
      <c r="K12" s="328"/>
      <c r="L12" s="328" t="s">
        <v>53</v>
      </c>
      <c r="M12" s="328"/>
      <c r="N12" s="329" t="s">
        <v>262</v>
      </c>
      <c r="O12" s="329"/>
      <c r="P12" s="162">
        <f t="shared" si="0"/>
        <v>1.3333333333333334E-2</v>
      </c>
      <c r="Q12" s="29"/>
      <c r="R12" s="29"/>
      <c r="S12" s="29"/>
      <c r="T12" s="29"/>
      <c r="U12" s="29"/>
      <c r="V12" s="29"/>
      <c r="W12" s="30">
        <v>1</v>
      </c>
      <c r="X12" s="30">
        <v>1</v>
      </c>
      <c r="Y12" s="31">
        <f>X12/W12</f>
        <v>1</v>
      </c>
      <c r="Z12" s="29"/>
      <c r="AA12" s="29"/>
      <c r="AB12" s="29"/>
      <c r="AC12" s="29"/>
      <c r="AD12" s="86"/>
      <c r="AE12" s="86"/>
      <c r="AF12" s="29"/>
      <c r="AG12" s="86"/>
      <c r="AH12" s="86"/>
      <c r="AI12" s="29">
        <v>1</v>
      </c>
      <c r="AJ12" s="86"/>
      <c r="AK12" s="86"/>
      <c r="AL12" s="29"/>
      <c r="AM12" s="86"/>
      <c r="AN12" s="86"/>
      <c r="AO12" s="29">
        <v>1</v>
      </c>
      <c r="AP12" s="86"/>
      <c r="AQ12" s="86"/>
      <c r="AR12" s="29"/>
      <c r="AS12" s="86"/>
      <c r="AT12" s="86"/>
      <c r="AU12" s="29"/>
      <c r="AV12" s="86"/>
      <c r="AW12" s="86"/>
      <c r="AX12" s="29"/>
      <c r="AY12" s="86"/>
      <c r="AZ12" s="86"/>
      <c r="BA12" s="29"/>
      <c r="BB12" s="86"/>
      <c r="BC12" s="86"/>
      <c r="BD12" s="29">
        <f t="shared" si="4"/>
        <v>3</v>
      </c>
      <c r="BE12" s="29">
        <f t="shared" si="1"/>
        <v>1</v>
      </c>
      <c r="BF12" s="32">
        <f t="shared" si="2"/>
        <v>0.33333333333333331</v>
      </c>
      <c r="BG12" s="56">
        <f t="shared" si="3"/>
        <v>8.8888888888888893E-4</v>
      </c>
      <c r="BH12" s="195"/>
      <c r="BI12" s="195"/>
      <c r="BJ12" s="195" t="s">
        <v>452</v>
      </c>
      <c r="BK12" s="195" t="s">
        <v>474</v>
      </c>
      <c r="BL12" s="95"/>
      <c r="BM12" s="91"/>
      <c r="BN12" s="91"/>
      <c r="BO12" s="91"/>
      <c r="BP12" s="91"/>
      <c r="BQ12" s="91"/>
      <c r="BR12" s="91"/>
      <c r="BS12" s="92"/>
    </row>
    <row r="13" spans="2:71" s="44" customFormat="1" ht="101.25" customHeight="1" x14ac:dyDescent="0.25">
      <c r="B13" s="343" t="s">
        <v>263</v>
      </c>
      <c r="C13" s="196" t="s">
        <v>129</v>
      </c>
      <c r="D13" s="195" t="s">
        <v>264</v>
      </c>
      <c r="E13" s="327" t="s">
        <v>265</v>
      </c>
      <c r="F13" s="327"/>
      <c r="G13" s="195" t="s">
        <v>266</v>
      </c>
      <c r="H13" s="328" t="s">
        <v>236</v>
      </c>
      <c r="I13" s="328"/>
      <c r="J13" s="328"/>
      <c r="K13" s="328"/>
      <c r="L13" s="328" t="s">
        <v>53</v>
      </c>
      <c r="M13" s="328"/>
      <c r="N13" s="329" t="s">
        <v>242</v>
      </c>
      <c r="O13" s="329"/>
      <c r="P13" s="45">
        <f t="shared" si="0"/>
        <v>1.3333333333333334E-2</v>
      </c>
      <c r="Q13" s="29"/>
      <c r="R13" s="29"/>
      <c r="S13" s="29"/>
      <c r="T13" s="29"/>
      <c r="U13" s="29"/>
      <c r="V13" s="29"/>
      <c r="W13" s="29"/>
      <c r="X13" s="29"/>
      <c r="Y13" s="29"/>
      <c r="Z13" s="29"/>
      <c r="AA13" s="29"/>
      <c r="AB13" s="29"/>
      <c r="AC13" s="29"/>
      <c r="AD13" s="86"/>
      <c r="AE13" s="86"/>
      <c r="AF13" s="29"/>
      <c r="AG13" s="86"/>
      <c r="AH13" s="86"/>
      <c r="AI13" s="29">
        <v>2</v>
      </c>
      <c r="AJ13" s="86"/>
      <c r="AK13" s="86"/>
      <c r="AL13" s="29"/>
      <c r="AM13" s="86"/>
      <c r="AN13" s="86"/>
      <c r="AO13" s="29"/>
      <c r="AP13" s="86"/>
      <c r="AQ13" s="86"/>
      <c r="AR13" s="29"/>
      <c r="AS13" s="86"/>
      <c r="AT13" s="86"/>
      <c r="AU13" s="29"/>
      <c r="AV13" s="86"/>
      <c r="AW13" s="86"/>
      <c r="AX13" s="29">
        <v>2</v>
      </c>
      <c r="AY13" s="86"/>
      <c r="AZ13" s="86"/>
      <c r="BA13" s="29"/>
      <c r="BB13" s="86"/>
      <c r="BC13" s="86"/>
      <c r="BD13" s="29">
        <f t="shared" si="4"/>
        <v>4</v>
      </c>
      <c r="BE13" s="29">
        <f t="shared" si="1"/>
        <v>0</v>
      </c>
      <c r="BF13" s="32">
        <f t="shared" si="2"/>
        <v>0</v>
      </c>
      <c r="BG13" s="56">
        <f t="shared" si="3"/>
        <v>0</v>
      </c>
      <c r="BH13" s="195"/>
      <c r="BI13" s="195"/>
      <c r="BJ13" s="195"/>
      <c r="BK13" s="195"/>
      <c r="BL13" s="95"/>
      <c r="BM13" s="91"/>
      <c r="BN13" s="91"/>
      <c r="BO13" s="91"/>
      <c r="BP13" s="91"/>
      <c r="BQ13" s="91"/>
      <c r="BR13" s="91"/>
      <c r="BS13" s="92"/>
    </row>
    <row r="14" spans="2:71" s="44" customFormat="1" ht="166.5" customHeight="1" x14ac:dyDescent="0.25">
      <c r="B14" s="343"/>
      <c r="C14" s="196" t="s">
        <v>137</v>
      </c>
      <c r="D14" s="195" t="s">
        <v>267</v>
      </c>
      <c r="E14" s="327" t="s">
        <v>268</v>
      </c>
      <c r="F14" s="327"/>
      <c r="G14" s="166" t="s">
        <v>506</v>
      </c>
      <c r="H14" s="328" t="s">
        <v>236</v>
      </c>
      <c r="I14" s="328"/>
      <c r="J14" s="328"/>
      <c r="K14" s="328"/>
      <c r="L14" s="328" t="s">
        <v>241</v>
      </c>
      <c r="M14" s="328"/>
      <c r="N14" s="329">
        <v>44650</v>
      </c>
      <c r="O14" s="329"/>
      <c r="P14" s="45">
        <f t="shared" si="0"/>
        <v>1.3333333333333334E-2</v>
      </c>
      <c r="Q14" s="29"/>
      <c r="R14" s="29"/>
      <c r="S14" s="29"/>
      <c r="T14" s="29"/>
      <c r="U14" s="29"/>
      <c r="V14" s="29"/>
      <c r="W14" s="30">
        <v>1</v>
      </c>
      <c r="X14" s="30">
        <v>1</v>
      </c>
      <c r="Y14" s="31">
        <f>X14/W14</f>
        <v>1</v>
      </c>
      <c r="Z14" s="29"/>
      <c r="AA14" s="29"/>
      <c r="AB14" s="29"/>
      <c r="AC14" s="29"/>
      <c r="AD14" s="86"/>
      <c r="AE14" s="86"/>
      <c r="AF14" s="29"/>
      <c r="AG14" s="86"/>
      <c r="AH14" s="86"/>
      <c r="AI14" s="29"/>
      <c r="AJ14" s="86"/>
      <c r="AK14" s="86"/>
      <c r="AL14" s="29"/>
      <c r="AM14" s="86"/>
      <c r="AN14" s="86"/>
      <c r="AO14" s="29"/>
      <c r="AP14" s="86"/>
      <c r="AQ14" s="86"/>
      <c r="AR14" s="29"/>
      <c r="AS14" s="86"/>
      <c r="AT14" s="86"/>
      <c r="AU14" s="29"/>
      <c r="AV14" s="86"/>
      <c r="AW14" s="86"/>
      <c r="AX14" s="29"/>
      <c r="AY14" s="86"/>
      <c r="AZ14" s="86"/>
      <c r="BA14" s="29"/>
      <c r="BB14" s="86"/>
      <c r="BC14" s="86"/>
      <c r="BD14" s="29">
        <f t="shared" si="4"/>
        <v>1</v>
      </c>
      <c r="BE14" s="29">
        <f t="shared" si="1"/>
        <v>1</v>
      </c>
      <c r="BF14" s="32">
        <f t="shared" si="2"/>
        <v>1</v>
      </c>
      <c r="BG14" s="56">
        <f t="shared" si="3"/>
        <v>2.666666666666667E-3</v>
      </c>
      <c r="BH14" s="195"/>
      <c r="BI14" s="195"/>
      <c r="BJ14" s="195" t="s">
        <v>490</v>
      </c>
      <c r="BK14" s="195" t="s">
        <v>489</v>
      </c>
      <c r="BL14" s="95"/>
      <c r="BM14" s="91"/>
      <c r="BN14" s="91"/>
      <c r="BO14" s="91"/>
      <c r="BP14" s="91"/>
      <c r="BQ14" s="91"/>
      <c r="BR14" s="91"/>
      <c r="BS14" s="92"/>
    </row>
    <row r="15" spans="2:71" s="44" customFormat="1" ht="78" customHeight="1" x14ac:dyDescent="0.25">
      <c r="B15" s="343"/>
      <c r="C15" s="196" t="s">
        <v>143</v>
      </c>
      <c r="D15" s="195" t="s">
        <v>269</v>
      </c>
      <c r="E15" s="327" t="s">
        <v>270</v>
      </c>
      <c r="F15" s="327"/>
      <c r="G15" s="195" t="s">
        <v>271</v>
      </c>
      <c r="H15" s="328" t="s">
        <v>236</v>
      </c>
      <c r="I15" s="328"/>
      <c r="J15" s="328"/>
      <c r="K15" s="328"/>
      <c r="L15" s="328" t="s">
        <v>241</v>
      </c>
      <c r="M15" s="328"/>
      <c r="N15" s="329">
        <v>44834</v>
      </c>
      <c r="O15" s="329"/>
      <c r="P15" s="45">
        <f t="shared" si="0"/>
        <v>1.3333333333333334E-2</v>
      </c>
      <c r="Q15" s="29"/>
      <c r="R15" s="29"/>
      <c r="S15" s="29"/>
      <c r="T15" s="29"/>
      <c r="U15" s="29"/>
      <c r="V15" s="29"/>
      <c r="W15" s="29"/>
      <c r="X15" s="29"/>
      <c r="Y15" s="29"/>
      <c r="Z15" s="29"/>
      <c r="AA15" s="29"/>
      <c r="AB15" s="29"/>
      <c r="AC15" s="29"/>
      <c r="AD15" s="86"/>
      <c r="AE15" s="86"/>
      <c r="AF15" s="29"/>
      <c r="AG15" s="86"/>
      <c r="AH15" s="86"/>
      <c r="AI15" s="29"/>
      <c r="AJ15" s="86"/>
      <c r="AK15" s="86"/>
      <c r="AL15" s="29"/>
      <c r="AM15" s="86"/>
      <c r="AN15" s="86"/>
      <c r="AO15" s="29">
        <v>1</v>
      </c>
      <c r="AP15" s="86"/>
      <c r="AQ15" s="86"/>
      <c r="AR15" s="29"/>
      <c r="AS15" s="86"/>
      <c r="AT15" s="86"/>
      <c r="AU15" s="29"/>
      <c r="AV15" s="86"/>
      <c r="AW15" s="86"/>
      <c r="AX15" s="29"/>
      <c r="AY15" s="86"/>
      <c r="AZ15" s="86"/>
      <c r="BA15" s="29"/>
      <c r="BB15" s="86"/>
      <c r="BC15" s="86"/>
      <c r="BD15" s="29">
        <f t="shared" si="4"/>
        <v>1</v>
      </c>
      <c r="BE15" s="29">
        <f t="shared" si="1"/>
        <v>0</v>
      </c>
      <c r="BF15" s="32">
        <f t="shared" si="2"/>
        <v>0</v>
      </c>
      <c r="BG15" s="56">
        <f t="shared" si="3"/>
        <v>0</v>
      </c>
      <c r="BH15" s="195"/>
      <c r="BI15" s="195"/>
      <c r="BJ15" s="195"/>
      <c r="BK15" s="195"/>
      <c r="BL15" s="95"/>
      <c r="BM15" s="91"/>
      <c r="BN15" s="91"/>
      <c r="BO15" s="91"/>
      <c r="BP15" s="91"/>
      <c r="BQ15" s="91"/>
      <c r="BR15" s="91"/>
      <c r="BS15" s="92"/>
    </row>
    <row r="16" spans="2:71" s="44" customFormat="1" ht="122.25" customHeight="1" x14ac:dyDescent="0.25">
      <c r="B16" s="343" t="s">
        <v>272</v>
      </c>
      <c r="C16" s="196" t="s">
        <v>150</v>
      </c>
      <c r="D16" s="195" t="s">
        <v>273</v>
      </c>
      <c r="E16" s="327" t="s">
        <v>274</v>
      </c>
      <c r="F16" s="327"/>
      <c r="G16" s="195" t="s">
        <v>275</v>
      </c>
      <c r="H16" s="328" t="s">
        <v>236</v>
      </c>
      <c r="I16" s="328"/>
      <c r="J16" s="328" t="s">
        <v>276</v>
      </c>
      <c r="K16" s="328"/>
      <c r="L16" s="328" t="s">
        <v>241</v>
      </c>
      <c r="M16" s="328"/>
      <c r="N16" s="329" t="s">
        <v>522</v>
      </c>
      <c r="O16" s="329"/>
      <c r="P16" s="45">
        <f t="shared" si="0"/>
        <v>1.3333333333333334E-2</v>
      </c>
      <c r="Q16" s="29"/>
      <c r="R16" s="29"/>
      <c r="S16" s="29"/>
      <c r="T16" s="29"/>
      <c r="U16" s="29"/>
      <c r="V16" s="29"/>
      <c r="W16" s="29"/>
      <c r="X16" s="29"/>
      <c r="Y16" s="29"/>
      <c r="Z16" s="29"/>
      <c r="AA16" s="29"/>
      <c r="AB16" s="29"/>
      <c r="AC16" s="29"/>
      <c r="AD16" s="86"/>
      <c r="AE16" s="86"/>
      <c r="AF16" s="29">
        <v>1</v>
      </c>
      <c r="AG16" s="86"/>
      <c r="AH16" s="86"/>
      <c r="AI16" s="29"/>
      <c r="AJ16" s="86"/>
      <c r="AK16" s="86"/>
      <c r="AL16" s="29"/>
      <c r="AM16" s="86"/>
      <c r="AN16" s="86"/>
      <c r="AO16" s="29"/>
      <c r="AP16" s="86"/>
      <c r="AQ16" s="86"/>
      <c r="AR16" s="29"/>
      <c r="AS16" s="86"/>
      <c r="AT16" s="86"/>
      <c r="AU16" s="29"/>
      <c r="AV16" s="86"/>
      <c r="AW16" s="86"/>
      <c r="AX16" s="29">
        <v>1</v>
      </c>
      <c r="AY16" s="86"/>
      <c r="AZ16" s="86"/>
      <c r="BA16" s="29"/>
      <c r="BB16" s="86"/>
      <c r="BC16" s="86"/>
      <c r="BD16" s="29">
        <f t="shared" si="4"/>
        <v>2</v>
      </c>
      <c r="BE16" s="29">
        <f t="shared" si="1"/>
        <v>0</v>
      </c>
      <c r="BF16" s="32">
        <f t="shared" si="2"/>
        <v>0</v>
      </c>
      <c r="BG16" s="56">
        <f t="shared" si="3"/>
        <v>0</v>
      </c>
      <c r="BH16" s="195"/>
      <c r="BI16" s="195"/>
      <c r="BJ16" s="195"/>
      <c r="BK16" s="195"/>
      <c r="BL16" s="95"/>
      <c r="BM16" s="91"/>
      <c r="BN16" s="91"/>
      <c r="BO16" s="91"/>
      <c r="BP16" s="91"/>
      <c r="BQ16" s="91"/>
      <c r="BR16" s="91"/>
      <c r="BS16" s="92"/>
    </row>
    <row r="17" spans="2:71" s="44" customFormat="1" ht="102.95" customHeight="1" x14ac:dyDescent="0.25">
      <c r="B17" s="343"/>
      <c r="C17" s="196" t="s">
        <v>212</v>
      </c>
      <c r="D17" s="195" t="s">
        <v>277</v>
      </c>
      <c r="E17" s="327" t="s">
        <v>278</v>
      </c>
      <c r="F17" s="327"/>
      <c r="G17" s="195" t="s">
        <v>275</v>
      </c>
      <c r="H17" s="328" t="s">
        <v>107</v>
      </c>
      <c r="I17" s="328"/>
      <c r="J17" s="328"/>
      <c r="K17" s="328"/>
      <c r="L17" s="328" t="s">
        <v>241</v>
      </c>
      <c r="M17" s="328"/>
      <c r="N17" s="329" t="s">
        <v>279</v>
      </c>
      <c r="O17" s="329"/>
      <c r="P17" s="162">
        <f t="shared" si="0"/>
        <v>1.3333333333333334E-2</v>
      </c>
      <c r="Q17" s="29"/>
      <c r="R17" s="29"/>
      <c r="S17" s="29"/>
      <c r="T17" s="29"/>
      <c r="U17" s="29"/>
      <c r="V17" s="29"/>
      <c r="W17" s="29"/>
      <c r="X17" s="29"/>
      <c r="Y17" s="29"/>
      <c r="Z17" s="29"/>
      <c r="AA17" s="29"/>
      <c r="AB17" s="29"/>
      <c r="AC17" s="29"/>
      <c r="AD17" s="86"/>
      <c r="AE17" s="86"/>
      <c r="AF17" s="29">
        <v>1</v>
      </c>
      <c r="AG17" s="86"/>
      <c r="AH17" s="86"/>
      <c r="AI17" s="29"/>
      <c r="AJ17" s="86"/>
      <c r="AK17" s="86"/>
      <c r="AL17" s="29"/>
      <c r="AM17" s="86"/>
      <c r="AN17" s="86"/>
      <c r="AO17" s="29"/>
      <c r="AP17" s="86"/>
      <c r="AQ17" s="86"/>
      <c r="AR17" s="29"/>
      <c r="AS17" s="86"/>
      <c r="AT17" s="86"/>
      <c r="AU17" s="29"/>
      <c r="AV17" s="86"/>
      <c r="AW17" s="86"/>
      <c r="AX17" s="29">
        <v>1</v>
      </c>
      <c r="AY17" s="86"/>
      <c r="AZ17" s="86"/>
      <c r="BA17" s="29"/>
      <c r="BB17" s="86"/>
      <c r="BC17" s="86"/>
      <c r="BD17" s="29">
        <f t="shared" si="4"/>
        <v>2</v>
      </c>
      <c r="BE17" s="29">
        <f t="shared" si="1"/>
        <v>0</v>
      </c>
      <c r="BF17" s="32">
        <f t="shared" si="2"/>
        <v>0</v>
      </c>
      <c r="BG17" s="56">
        <f t="shared" si="3"/>
        <v>0</v>
      </c>
      <c r="BH17" s="195"/>
      <c r="BI17" s="195"/>
      <c r="BJ17" s="195"/>
      <c r="BK17" s="195"/>
      <c r="BL17" s="95"/>
      <c r="BM17" s="91"/>
      <c r="BN17" s="91"/>
      <c r="BO17" s="91"/>
      <c r="BP17" s="91"/>
      <c r="BQ17" s="91"/>
      <c r="BR17" s="91"/>
      <c r="BS17" s="92"/>
    </row>
    <row r="18" spans="2:71" s="44" customFormat="1" ht="171" customHeight="1" x14ac:dyDescent="0.25">
      <c r="B18" s="343"/>
      <c r="C18" s="196" t="s">
        <v>280</v>
      </c>
      <c r="D18" s="195" t="s">
        <v>281</v>
      </c>
      <c r="E18" s="327" t="s">
        <v>282</v>
      </c>
      <c r="F18" s="327"/>
      <c r="G18" s="195" t="s">
        <v>283</v>
      </c>
      <c r="H18" s="328" t="s">
        <v>236</v>
      </c>
      <c r="I18" s="328"/>
      <c r="J18" s="328" t="s">
        <v>240</v>
      </c>
      <c r="K18" s="328"/>
      <c r="L18" s="328" t="s">
        <v>53</v>
      </c>
      <c r="M18" s="328"/>
      <c r="N18" s="329" t="s">
        <v>284</v>
      </c>
      <c r="O18" s="329"/>
      <c r="P18" s="45">
        <f t="shared" si="0"/>
        <v>1.3333333333333334E-2</v>
      </c>
      <c r="Q18" s="29"/>
      <c r="R18" s="29"/>
      <c r="S18" s="29"/>
      <c r="T18" s="29">
        <v>1</v>
      </c>
      <c r="U18" s="29">
        <v>1</v>
      </c>
      <c r="V18" s="32">
        <f>U18/T18</f>
        <v>1</v>
      </c>
      <c r="W18" s="29">
        <v>1</v>
      </c>
      <c r="X18" s="29">
        <v>1</v>
      </c>
      <c r="Y18" s="32">
        <f>X18/W18</f>
        <v>1</v>
      </c>
      <c r="Z18" s="29">
        <v>1</v>
      </c>
      <c r="AA18" s="29">
        <v>1</v>
      </c>
      <c r="AB18" s="32">
        <f>AA18/Z18</f>
        <v>1</v>
      </c>
      <c r="AC18" s="29"/>
      <c r="AD18" s="86"/>
      <c r="AE18" s="86"/>
      <c r="AF18" s="29">
        <v>3</v>
      </c>
      <c r="AG18" s="86"/>
      <c r="AH18" s="86"/>
      <c r="AI18" s="29"/>
      <c r="AJ18" s="86"/>
      <c r="AK18" s="86"/>
      <c r="AL18" s="29"/>
      <c r="AM18" s="86"/>
      <c r="AN18" s="86"/>
      <c r="AO18" s="29">
        <v>3</v>
      </c>
      <c r="AP18" s="86"/>
      <c r="AQ18" s="86"/>
      <c r="AR18" s="29"/>
      <c r="AS18" s="86"/>
      <c r="AT18" s="86"/>
      <c r="AU18" s="29"/>
      <c r="AV18" s="86"/>
      <c r="AW18" s="86"/>
      <c r="AX18" s="29">
        <v>1</v>
      </c>
      <c r="AY18" s="86"/>
      <c r="AZ18" s="86"/>
      <c r="BA18" s="29"/>
      <c r="BB18" s="86"/>
      <c r="BC18" s="86"/>
      <c r="BD18" s="29">
        <f t="shared" si="4"/>
        <v>10</v>
      </c>
      <c r="BE18" s="29">
        <f t="shared" si="1"/>
        <v>3</v>
      </c>
      <c r="BF18" s="32">
        <f t="shared" si="2"/>
        <v>0.3</v>
      </c>
      <c r="BG18" s="56">
        <f t="shared" si="3"/>
        <v>8.0000000000000004E-4</v>
      </c>
      <c r="BH18" s="195" t="s">
        <v>285</v>
      </c>
      <c r="BI18" s="195" t="s">
        <v>286</v>
      </c>
      <c r="BJ18" s="195" t="s">
        <v>487</v>
      </c>
      <c r="BK18" s="195" t="s">
        <v>488</v>
      </c>
      <c r="BL18" s="95"/>
      <c r="BM18" s="91"/>
      <c r="BN18" s="91"/>
      <c r="BO18" s="91"/>
      <c r="BP18" s="91"/>
      <c r="BQ18" s="91"/>
      <c r="BR18" s="91"/>
      <c r="BS18" s="92"/>
    </row>
    <row r="19" spans="2:71" s="44" customFormat="1" ht="285.75" customHeight="1" x14ac:dyDescent="0.25">
      <c r="B19" s="343" t="s">
        <v>287</v>
      </c>
      <c r="C19" s="196" t="s">
        <v>216</v>
      </c>
      <c r="D19" s="195" t="s">
        <v>288</v>
      </c>
      <c r="E19" s="327" t="s">
        <v>289</v>
      </c>
      <c r="F19" s="327"/>
      <c r="G19" s="195" t="s">
        <v>526</v>
      </c>
      <c r="H19" s="328" t="s">
        <v>236</v>
      </c>
      <c r="I19" s="328"/>
      <c r="J19" s="328" t="s">
        <v>290</v>
      </c>
      <c r="K19" s="328"/>
      <c r="L19" s="328" t="s">
        <v>53</v>
      </c>
      <c r="M19" s="328"/>
      <c r="N19" s="329" t="s">
        <v>291</v>
      </c>
      <c r="O19" s="329"/>
      <c r="P19" s="45">
        <f t="shared" si="0"/>
        <v>1.3333333333333334E-2</v>
      </c>
      <c r="Q19" s="29"/>
      <c r="R19" s="29"/>
      <c r="S19" s="29"/>
      <c r="T19" s="29"/>
      <c r="U19" s="29"/>
      <c r="V19" s="29"/>
      <c r="W19" s="29"/>
      <c r="X19" s="29"/>
      <c r="Y19" s="29"/>
      <c r="Z19" s="30">
        <v>1</v>
      </c>
      <c r="AA19" s="30">
        <v>1</v>
      </c>
      <c r="AB19" s="31">
        <f>AA19/Z19</f>
        <v>1</v>
      </c>
      <c r="AC19" s="29"/>
      <c r="AD19" s="86"/>
      <c r="AE19" s="86"/>
      <c r="AF19" s="29"/>
      <c r="AG19" s="86"/>
      <c r="AH19" s="86"/>
      <c r="AI19" s="29">
        <v>1</v>
      </c>
      <c r="AJ19" s="86"/>
      <c r="AK19" s="86"/>
      <c r="AL19" s="29"/>
      <c r="AM19" s="86"/>
      <c r="AN19" s="86"/>
      <c r="AO19" s="29"/>
      <c r="AP19" s="86"/>
      <c r="AQ19" s="86"/>
      <c r="AR19" s="29"/>
      <c r="AS19" s="86"/>
      <c r="AT19" s="86"/>
      <c r="AU19" s="29"/>
      <c r="AV19" s="86"/>
      <c r="AW19" s="86"/>
      <c r="AX19" s="29">
        <v>1</v>
      </c>
      <c r="AY19" s="86"/>
      <c r="AZ19" s="86"/>
      <c r="BA19" s="29"/>
      <c r="BB19" s="86"/>
      <c r="BC19" s="86"/>
      <c r="BD19" s="29">
        <f t="shared" si="4"/>
        <v>3</v>
      </c>
      <c r="BE19" s="29">
        <f t="shared" si="1"/>
        <v>1</v>
      </c>
      <c r="BF19" s="32">
        <f t="shared" si="2"/>
        <v>0.33333333333333331</v>
      </c>
      <c r="BG19" s="56">
        <f t="shared" si="3"/>
        <v>8.8888888888888893E-4</v>
      </c>
      <c r="BH19" s="195"/>
      <c r="BI19" s="195"/>
      <c r="BJ19" s="195" t="s">
        <v>551</v>
      </c>
      <c r="BK19" s="195" t="s">
        <v>493</v>
      </c>
      <c r="BL19" s="95"/>
      <c r="BM19" s="91"/>
      <c r="BN19" s="91"/>
      <c r="BO19" s="91"/>
      <c r="BP19" s="91"/>
      <c r="BQ19" s="91"/>
      <c r="BR19" s="91"/>
      <c r="BS19" s="92"/>
    </row>
    <row r="20" spans="2:71" s="44" customFormat="1" ht="123" customHeight="1" x14ac:dyDescent="0.25">
      <c r="B20" s="343"/>
      <c r="C20" s="196" t="s">
        <v>219</v>
      </c>
      <c r="D20" s="195" t="s">
        <v>292</v>
      </c>
      <c r="E20" s="327" t="s">
        <v>293</v>
      </c>
      <c r="F20" s="327"/>
      <c r="G20" s="195" t="s">
        <v>294</v>
      </c>
      <c r="H20" s="328" t="s">
        <v>517</v>
      </c>
      <c r="I20" s="328"/>
      <c r="J20" s="328" t="s">
        <v>236</v>
      </c>
      <c r="K20" s="328"/>
      <c r="L20" s="328" t="s">
        <v>241</v>
      </c>
      <c r="M20" s="328"/>
      <c r="N20" s="329">
        <v>44681</v>
      </c>
      <c r="O20" s="329"/>
      <c r="P20" s="164">
        <f t="shared" si="0"/>
        <v>1.3333333333333334E-2</v>
      </c>
      <c r="Q20" s="29"/>
      <c r="R20" s="29"/>
      <c r="S20" s="29"/>
      <c r="T20" s="29"/>
      <c r="U20" s="29"/>
      <c r="V20" s="29"/>
      <c r="W20" s="29"/>
      <c r="X20" s="29"/>
      <c r="Y20" s="29"/>
      <c r="Z20" s="30">
        <v>1</v>
      </c>
      <c r="AA20" s="30">
        <v>1</v>
      </c>
      <c r="AB20" s="31">
        <f>AA20/Z20</f>
        <v>1</v>
      </c>
      <c r="AC20" s="29"/>
      <c r="AD20" s="86"/>
      <c r="AE20" s="86"/>
      <c r="AF20" s="29"/>
      <c r="AG20" s="86"/>
      <c r="AH20" s="86"/>
      <c r="AI20" s="29"/>
      <c r="AJ20" s="86"/>
      <c r="AK20" s="86"/>
      <c r="AL20" s="29"/>
      <c r="AM20" s="86"/>
      <c r="AN20" s="86"/>
      <c r="AO20" s="29"/>
      <c r="AP20" s="86"/>
      <c r="AQ20" s="86"/>
      <c r="AR20" s="29"/>
      <c r="AS20" s="86"/>
      <c r="AT20" s="86"/>
      <c r="AU20" s="29"/>
      <c r="AV20" s="86"/>
      <c r="AW20" s="86"/>
      <c r="AX20" s="29"/>
      <c r="AY20" s="86"/>
      <c r="AZ20" s="86"/>
      <c r="BA20" s="29"/>
      <c r="BB20" s="86"/>
      <c r="BC20" s="86"/>
      <c r="BD20" s="29">
        <f t="shared" si="4"/>
        <v>1</v>
      </c>
      <c r="BE20" s="29">
        <f t="shared" si="1"/>
        <v>1</v>
      </c>
      <c r="BF20" s="32">
        <f t="shared" si="2"/>
        <v>1</v>
      </c>
      <c r="BG20" s="56">
        <f t="shared" si="3"/>
        <v>2.666666666666667E-3</v>
      </c>
      <c r="BH20" s="195"/>
      <c r="BI20" s="195"/>
      <c r="BJ20" s="195" t="s">
        <v>453</v>
      </c>
      <c r="BK20" s="195" t="s">
        <v>495</v>
      </c>
      <c r="BL20" s="95"/>
      <c r="BM20" s="91"/>
      <c r="BN20" s="91"/>
      <c r="BO20" s="91"/>
      <c r="BP20" s="91"/>
      <c r="BQ20" s="91"/>
      <c r="BR20" s="91"/>
      <c r="BS20" s="92"/>
    </row>
    <row r="21" spans="2:71" s="44" customFormat="1" ht="66" customHeight="1" thickBot="1" x14ac:dyDescent="0.3">
      <c r="B21" s="344"/>
      <c r="C21" s="198" t="s">
        <v>295</v>
      </c>
      <c r="D21" s="197" t="s">
        <v>296</v>
      </c>
      <c r="E21" s="346" t="s">
        <v>297</v>
      </c>
      <c r="F21" s="346"/>
      <c r="G21" s="197" t="s">
        <v>298</v>
      </c>
      <c r="H21" s="347" t="s">
        <v>517</v>
      </c>
      <c r="I21" s="347"/>
      <c r="J21" s="347" t="s">
        <v>299</v>
      </c>
      <c r="K21" s="347"/>
      <c r="L21" s="347" t="s">
        <v>300</v>
      </c>
      <c r="M21" s="347"/>
      <c r="N21" s="345" t="s">
        <v>301</v>
      </c>
      <c r="O21" s="345"/>
      <c r="P21" s="163">
        <f t="shared" si="0"/>
        <v>1.3333333333333334E-2</v>
      </c>
      <c r="Q21" s="35"/>
      <c r="R21" s="35"/>
      <c r="S21" s="35"/>
      <c r="T21" s="35"/>
      <c r="U21" s="35"/>
      <c r="V21" s="35"/>
      <c r="W21" s="35"/>
      <c r="X21" s="35"/>
      <c r="Y21" s="35"/>
      <c r="Z21" s="35"/>
      <c r="AA21" s="35"/>
      <c r="AB21" s="35"/>
      <c r="AC21" s="35"/>
      <c r="AD21" s="87"/>
      <c r="AE21" s="87"/>
      <c r="AF21" s="35"/>
      <c r="AG21" s="87"/>
      <c r="AH21" s="87"/>
      <c r="AI21" s="35"/>
      <c r="AJ21" s="87"/>
      <c r="AK21" s="87"/>
      <c r="AL21" s="35"/>
      <c r="AM21" s="87"/>
      <c r="AN21" s="87"/>
      <c r="AO21" s="36">
        <v>0.5</v>
      </c>
      <c r="AP21" s="87"/>
      <c r="AQ21" s="87"/>
      <c r="AR21" s="35"/>
      <c r="AS21" s="87"/>
      <c r="AT21" s="87"/>
      <c r="AU21" s="35"/>
      <c r="AV21" s="87"/>
      <c r="AW21" s="87"/>
      <c r="AX21" s="36">
        <v>0.5</v>
      </c>
      <c r="AY21" s="87"/>
      <c r="AZ21" s="87"/>
      <c r="BA21" s="35"/>
      <c r="BB21" s="87"/>
      <c r="BC21" s="87"/>
      <c r="BD21" s="35">
        <f t="shared" si="4"/>
        <v>1</v>
      </c>
      <c r="BE21" s="35">
        <f t="shared" si="1"/>
        <v>0</v>
      </c>
      <c r="BF21" s="36">
        <f t="shared" si="2"/>
        <v>0</v>
      </c>
      <c r="BG21" s="57">
        <f t="shared" si="3"/>
        <v>0</v>
      </c>
      <c r="BH21" s="197"/>
      <c r="BI21" s="197"/>
      <c r="BJ21" s="197"/>
      <c r="BK21" s="197"/>
      <c r="BL21" s="98"/>
      <c r="BM21" s="93"/>
      <c r="BN21" s="93"/>
      <c r="BO21" s="93"/>
      <c r="BP21" s="93"/>
      <c r="BQ21" s="93"/>
      <c r="BR21" s="93"/>
      <c r="BS21" s="94"/>
    </row>
    <row r="22" spans="2:71" ht="84" customHeight="1" x14ac:dyDescent="0.2"/>
    <row r="29" spans="2:71" x14ac:dyDescent="0.2">
      <c r="D29" s="159"/>
    </row>
    <row r="30" spans="2:71" x14ac:dyDescent="0.2">
      <c r="D30" s="160"/>
    </row>
  </sheetData>
  <autoFilter ref="B6:BS21">
    <filterColumn colId="3" showButton="0"/>
    <filterColumn colId="6" showButton="0"/>
    <filterColumn colId="8" showButton="0"/>
    <filterColumn colId="10" showButton="0"/>
    <filterColumn colId="12" showButton="0"/>
  </autoFilter>
  <mergeCells count="120">
    <mergeCell ref="N18:O18"/>
    <mergeCell ref="H8:I8"/>
    <mergeCell ref="J8:K8"/>
    <mergeCell ref="L7:M7"/>
    <mergeCell ref="B13:B15"/>
    <mergeCell ref="E13:F13"/>
    <mergeCell ref="E11:F11"/>
    <mergeCell ref="H11:I11"/>
    <mergeCell ref="J11:K11"/>
    <mergeCell ref="L11:M11"/>
    <mergeCell ref="L13:M13"/>
    <mergeCell ref="N13:O13"/>
    <mergeCell ref="L8:M8"/>
    <mergeCell ref="N15:O15"/>
    <mergeCell ref="N12:O12"/>
    <mergeCell ref="N9:O9"/>
    <mergeCell ref="N11:O11"/>
    <mergeCell ref="L9:M9"/>
    <mergeCell ref="E8:F8"/>
    <mergeCell ref="E7:F7"/>
    <mergeCell ref="H7:I7"/>
    <mergeCell ref="J7:K7"/>
    <mergeCell ref="N7:O7"/>
    <mergeCell ref="N8:O8"/>
    <mergeCell ref="L17:M17"/>
    <mergeCell ref="L15:M15"/>
    <mergeCell ref="H16:I16"/>
    <mergeCell ref="J16:K16"/>
    <mergeCell ref="L16:M16"/>
    <mergeCell ref="H15:I15"/>
    <mergeCell ref="E17:F17"/>
    <mergeCell ref="H17:I17"/>
    <mergeCell ref="J17:K17"/>
    <mergeCell ref="N19:O19"/>
    <mergeCell ref="B7:B8"/>
    <mergeCell ref="L14:M14"/>
    <mergeCell ref="N14:O14"/>
    <mergeCell ref="E14:F14"/>
    <mergeCell ref="H14:I14"/>
    <mergeCell ref="J14:K14"/>
    <mergeCell ref="J12:K12"/>
    <mergeCell ref="B9:B12"/>
    <mergeCell ref="E9:F9"/>
    <mergeCell ref="H9:I9"/>
    <mergeCell ref="J9:K9"/>
    <mergeCell ref="L12:M12"/>
    <mergeCell ref="E12:F12"/>
    <mergeCell ref="H12:I12"/>
    <mergeCell ref="H13:I13"/>
    <mergeCell ref="J13:K13"/>
    <mergeCell ref="H10:I10"/>
    <mergeCell ref="J10:K10"/>
    <mergeCell ref="L10:M10"/>
    <mergeCell ref="N10:O10"/>
    <mergeCell ref="E10:F10"/>
    <mergeCell ref="E15:F15"/>
    <mergeCell ref="J15:K15"/>
    <mergeCell ref="Q4:S5"/>
    <mergeCell ref="B16:B18"/>
    <mergeCell ref="E16:F16"/>
    <mergeCell ref="B19:B21"/>
    <mergeCell ref="N16:O16"/>
    <mergeCell ref="N17:O17"/>
    <mergeCell ref="E21:F21"/>
    <mergeCell ref="H21:I21"/>
    <mergeCell ref="J21:K21"/>
    <mergeCell ref="L21:M21"/>
    <mergeCell ref="E19:F19"/>
    <mergeCell ref="H19:I19"/>
    <mergeCell ref="J19:K19"/>
    <mergeCell ref="L19:M19"/>
    <mergeCell ref="N21:O21"/>
    <mergeCell ref="E18:F18"/>
    <mergeCell ref="H18:I18"/>
    <mergeCell ref="J18:K18"/>
    <mergeCell ref="L18:M18"/>
    <mergeCell ref="N20:O20"/>
    <mergeCell ref="E20:F20"/>
    <mergeCell ref="H20:I20"/>
    <mergeCell ref="J20:K20"/>
    <mergeCell ref="L20:M20"/>
    <mergeCell ref="T4:V5"/>
    <mergeCell ref="W4:Y5"/>
    <mergeCell ref="Z4:AB5"/>
    <mergeCell ref="AC4:AE5"/>
    <mergeCell ref="AF4:AH5"/>
    <mergeCell ref="AI4:AK5"/>
    <mergeCell ref="AL4:AN5"/>
    <mergeCell ref="AO4:AQ5"/>
    <mergeCell ref="AR4:AT5"/>
    <mergeCell ref="AU4:AW5"/>
    <mergeCell ref="AX4:AZ5"/>
    <mergeCell ref="BA4:BC5"/>
    <mergeCell ref="BD4:BF5"/>
    <mergeCell ref="BH4:BS4"/>
    <mergeCell ref="BH5:BI5"/>
    <mergeCell ref="BJ5:BK5"/>
    <mergeCell ref="BL5:BM5"/>
    <mergeCell ref="BN5:BO5"/>
    <mergeCell ref="BP5:BQ5"/>
    <mergeCell ref="BR5:BS5"/>
    <mergeCell ref="B1:C4"/>
    <mergeCell ref="D1:E2"/>
    <mergeCell ref="F1:K2"/>
    <mergeCell ref="L1:M1"/>
    <mergeCell ref="N1:O1"/>
    <mergeCell ref="D3:E4"/>
    <mergeCell ref="F3:K4"/>
    <mergeCell ref="B5:P5"/>
    <mergeCell ref="E6:F6"/>
    <mergeCell ref="H6:I6"/>
    <mergeCell ref="J6:K6"/>
    <mergeCell ref="L6:M6"/>
    <mergeCell ref="N6:O6"/>
    <mergeCell ref="L2:M2"/>
    <mergeCell ref="N2:O2"/>
    <mergeCell ref="L3:M3"/>
    <mergeCell ref="N3:O3"/>
    <mergeCell ref="L4:M4"/>
    <mergeCell ref="N4:O4"/>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rowBreaks count="1" manualBreakCount="1">
    <brk id="14" min="1" max="14" man="1"/>
  </rowBreaks>
  <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C0015"/>
  </sheetPr>
  <dimension ref="A1:BS54"/>
  <sheetViews>
    <sheetView showGridLines="0" topLeftCell="B4" zoomScale="120" zoomScaleNormal="120" zoomScaleSheetLayoutView="70" workbookViewId="0">
      <pane xSplit="3" ySplit="3" topLeftCell="AI30" activePane="bottomRight" state="frozen"/>
      <selection activeCell="B4" sqref="B4"/>
      <selection pane="topRight" activeCell="E4" sqref="E4"/>
      <selection pane="bottomLeft" activeCell="B7" sqref="B7"/>
      <selection pane="bottomRight" activeCell="N31" sqref="N31:O31"/>
    </sheetView>
  </sheetViews>
  <sheetFormatPr baseColWidth="10" defaultColWidth="11.42578125" defaultRowHeight="12.75" x14ac:dyDescent="0.2"/>
  <cols>
    <col min="1" max="1" width="4.7109375" style="20" customWidth="1"/>
    <col min="2" max="2" width="15.85546875" style="2" customWidth="1"/>
    <col min="3" max="3" width="9.85546875" style="2" customWidth="1"/>
    <col min="4" max="4" width="39.7109375" style="51" customWidth="1"/>
    <col min="5" max="6" width="21.5703125" style="51" customWidth="1"/>
    <col min="7" max="7" width="35.85546875" style="186" customWidth="1"/>
    <col min="8" max="8" width="32.7109375" style="2" customWidth="1"/>
    <col min="9" max="9" width="10.5703125" style="2" customWidth="1"/>
    <col min="10" max="10" width="17.7109375" style="2" customWidth="1"/>
    <col min="11" max="11" width="15.140625" style="2" customWidth="1"/>
    <col min="12" max="12" width="15.85546875" style="2" customWidth="1"/>
    <col min="13" max="13" width="14.28515625" style="2" customWidth="1"/>
    <col min="14" max="15" width="16" style="2" customWidth="1"/>
    <col min="16" max="16" width="11.42578125" style="2" customWidth="1"/>
    <col min="17" max="18" width="11.42578125" style="20" customWidth="1"/>
    <col min="19" max="19" width="11.42578125" style="21" customWidth="1"/>
    <col min="20" max="21" width="11.42578125" style="20" customWidth="1"/>
    <col min="22" max="22" width="11.42578125" style="21" customWidth="1"/>
    <col min="23" max="57" width="11.42578125" style="20" customWidth="1"/>
    <col min="58" max="58" width="11.42578125" style="21" customWidth="1"/>
    <col min="59" max="59" width="15.42578125" style="20" customWidth="1"/>
    <col min="60" max="61" width="54.42578125" style="18" customWidth="1"/>
    <col min="62" max="62" width="60.28515625" style="18" customWidth="1"/>
    <col min="63" max="63" width="59.7109375" style="18" customWidth="1"/>
    <col min="64" max="71" width="31.28515625" style="18" customWidth="1"/>
    <col min="72" max="16384" width="11.42578125" style="20"/>
  </cols>
  <sheetData>
    <row r="1" spans="2:71" s="2" customFormat="1" ht="23.25" customHeight="1" x14ac:dyDescent="0.25">
      <c r="B1" s="339"/>
      <c r="C1" s="259"/>
      <c r="D1" s="257" t="s">
        <v>0</v>
      </c>
      <c r="E1" s="257"/>
      <c r="F1" s="259" t="s">
        <v>1</v>
      </c>
      <c r="G1" s="259"/>
      <c r="H1" s="259"/>
      <c r="I1" s="259"/>
      <c r="J1" s="259"/>
      <c r="K1" s="259"/>
      <c r="L1" s="341" t="s">
        <v>2</v>
      </c>
      <c r="M1" s="341"/>
      <c r="N1" s="261" t="s">
        <v>3</v>
      </c>
      <c r="O1" s="261"/>
      <c r="P1" s="1"/>
      <c r="S1" s="3"/>
      <c r="V1" s="3"/>
      <c r="BF1" s="3"/>
      <c r="BG1" s="3"/>
    </row>
    <row r="2" spans="2:71" s="2" customFormat="1" ht="23.25" customHeight="1" x14ac:dyDescent="0.25">
      <c r="B2" s="340"/>
      <c r="C2" s="260"/>
      <c r="D2" s="258"/>
      <c r="E2" s="258"/>
      <c r="F2" s="260"/>
      <c r="G2" s="260"/>
      <c r="H2" s="260"/>
      <c r="I2" s="260"/>
      <c r="J2" s="260"/>
      <c r="K2" s="260"/>
      <c r="L2" s="342" t="s">
        <v>4</v>
      </c>
      <c r="M2" s="342"/>
      <c r="N2" s="216">
        <v>2</v>
      </c>
      <c r="O2" s="216"/>
      <c r="P2" s="1"/>
      <c r="S2" s="3"/>
      <c r="V2" s="3"/>
      <c r="BF2" s="3"/>
      <c r="BG2" s="3"/>
    </row>
    <row r="3" spans="2:71" s="2" customFormat="1" ht="23.25" customHeight="1" thickBot="1" x14ac:dyDescent="0.3">
      <c r="B3" s="340"/>
      <c r="C3" s="260"/>
      <c r="D3" s="258" t="s">
        <v>5</v>
      </c>
      <c r="E3" s="258"/>
      <c r="F3" s="260" t="s">
        <v>6</v>
      </c>
      <c r="G3" s="260"/>
      <c r="H3" s="260"/>
      <c r="I3" s="260"/>
      <c r="J3" s="260"/>
      <c r="K3" s="260"/>
      <c r="L3" s="342" t="s">
        <v>7</v>
      </c>
      <c r="M3" s="342"/>
      <c r="N3" s="264">
        <v>43346</v>
      </c>
      <c r="O3" s="264"/>
      <c r="P3" s="4"/>
      <c r="Q3" s="115"/>
      <c r="R3" s="115"/>
      <c r="S3" s="5"/>
      <c r="T3" s="115"/>
      <c r="U3" s="115"/>
      <c r="V3" s="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5"/>
      <c r="BG3" s="5"/>
      <c r="BH3" s="115"/>
      <c r="BI3" s="115"/>
      <c r="BJ3" s="115"/>
      <c r="BK3" s="115"/>
      <c r="BL3" s="115"/>
      <c r="BM3" s="115"/>
      <c r="BN3" s="115"/>
      <c r="BO3" s="115"/>
      <c r="BP3" s="115"/>
      <c r="BQ3" s="115"/>
      <c r="BR3" s="115"/>
      <c r="BS3" s="115"/>
    </row>
    <row r="4" spans="2:71" s="2" customFormat="1" ht="54" customHeight="1" x14ac:dyDescent="0.25">
      <c r="B4" s="340"/>
      <c r="C4" s="260"/>
      <c r="D4" s="258"/>
      <c r="E4" s="258"/>
      <c r="F4" s="260"/>
      <c r="G4" s="260"/>
      <c r="H4" s="260"/>
      <c r="I4" s="260"/>
      <c r="J4" s="260"/>
      <c r="K4" s="260"/>
      <c r="L4" s="342" t="s">
        <v>549</v>
      </c>
      <c r="M4" s="342"/>
      <c r="N4" s="216" t="s">
        <v>8</v>
      </c>
      <c r="O4" s="216"/>
      <c r="P4" s="6" t="s">
        <v>9</v>
      </c>
      <c r="Q4" s="330" t="s">
        <v>10</v>
      </c>
      <c r="R4" s="330"/>
      <c r="S4" s="330"/>
      <c r="T4" s="330" t="s">
        <v>11</v>
      </c>
      <c r="U4" s="330"/>
      <c r="V4" s="330"/>
      <c r="W4" s="330" t="s">
        <v>12</v>
      </c>
      <c r="X4" s="330"/>
      <c r="Y4" s="330"/>
      <c r="Z4" s="330" t="s">
        <v>13</v>
      </c>
      <c r="AA4" s="330"/>
      <c r="AB4" s="330"/>
      <c r="AC4" s="330" t="s">
        <v>14</v>
      </c>
      <c r="AD4" s="330"/>
      <c r="AE4" s="330"/>
      <c r="AF4" s="330" t="s">
        <v>15</v>
      </c>
      <c r="AG4" s="330"/>
      <c r="AH4" s="330"/>
      <c r="AI4" s="330" t="s">
        <v>16</v>
      </c>
      <c r="AJ4" s="330"/>
      <c r="AK4" s="330"/>
      <c r="AL4" s="330" t="s">
        <v>17</v>
      </c>
      <c r="AM4" s="330"/>
      <c r="AN4" s="330"/>
      <c r="AO4" s="330" t="s">
        <v>18</v>
      </c>
      <c r="AP4" s="330"/>
      <c r="AQ4" s="330"/>
      <c r="AR4" s="330" t="s">
        <v>19</v>
      </c>
      <c r="AS4" s="330"/>
      <c r="AT4" s="330"/>
      <c r="AU4" s="330" t="s">
        <v>20</v>
      </c>
      <c r="AV4" s="330"/>
      <c r="AW4" s="330"/>
      <c r="AX4" s="330" t="s">
        <v>21</v>
      </c>
      <c r="AY4" s="330"/>
      <c r="AZ4" s="330"/>
      <c r="BA4" s="330" t="s">
        <v>22</v>
      </c>
      <c r="BB4" s="330"/>
      <c r="BC4" s="330"/>
      <c r="BD4" s="330" t="s">
        <v>23</v>
      </c>
      <c r="BE4" s="330"/>
      <c r="BF4" s="330"/>
      <c r="BG4" s="7" t="s">
        <v>24</v>
      </c>
      <c r="BH4" s="333" t="s">
        <v>25</v>
      </c>
      <c r="BI4" s="333"/>
      <c r="BJ4" s="333"/>
      <c r="BK4" s="333"/>
      <c r="BL4" s="333"/>
      <c r="BM4" s="333"/>
      <c r="BN4" s="333"/>
      <c r="BO4" s="333"/>
      <c r="BP4" s="333"/>
      <c r="BQ4" s="333"/>
      <c r="BR4" s="333"/>
      <c r="BS4" s="334"/>
    </row>
    <row r="5" spans="2:71" s="2" customFormat="1" ht="30" customHeight="1" x14ac:dyDescent="0.25">
      <c r="B5" s="335" t="s">
        <v>168</v>
      </c>
      <c r="C5" s="336"/>
      <c r="D5" s="336"/>
      <c r="E5" s="336"/>
      <c r="F5" s="336"/>
      <c r="G5" s="336"/>
      <c r="H5" s="336"/>
      <c r="I5" s="336"/>
      <c r="J5" s="336"/>
      <c r="K5" s="336"/>
      <c r="L5" s="336"/>
      <c r="M5" s="336"/>
      <c r="N5" s="336"/>
      <c r="O5" s="336"/>
      <c r="P5" s="337"/>
      <c r="Q5" s="331"/>
      <c r="R5" s="331"/>
      <c r="S5" s="331"/>
      <c r="T5" s="331"/>
      <c r="U5" s="331"/>
      <c r="V5" s="331"/>
      <c r="W5" s="331"/>
      <c r="X5" s="331"/>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31"/>
      <c r="AW5" s="331"/>
      <c r="AX5" s="331"/>
      <c r="AY5" s="331"/>
      <c r="AZ5" s="331"/>
      <c r="BA5" s="331"/>
      <c r="BB5" s="331"/>
      <c r="BC5" s="331"/>
      <c r="BD5" s="331"/>
      <c r="BE5" s="331"/>
      <c r="BF5" s="331"/>
      <c r="BG5" s="8">
        <v>0.2</v>
      </c>
      <c r="BH5" s="338" t="s">
        <v>27</v>
      </c>
      <c r="BI5" s="338"/>
      <c r="BJ5" s="338" t="s">
        <v>28</v>
      </c>
      <c r="BK5" s="338"/>
      <c r="BL5" s="314" t="s">
        <v>29</v>
      </c>
      <c r="BM5" s="314"/>
      <c r="BN5" s="314" t="s">
        <v>30</v>
      </c>
      <c r="BO5" s="314"/>
      <c r="BP5" s="314" t="s">
        <v>31</v>
      </c>
      <c r="BQ5" s="314"/>
      <c r="BR5" s="314" t="s">
        <v>32</v>
      </c>
      <c r="BS5" s="314"/>
    </row>
    <row r="6" spans="2:71" s="2" customFormat="1" ht="60" customHeight="1" thickBot="1" x14ac:dyDescent="0.3">
      <c r="B6" s="9" t="s">
        <v>33</v>
      </c>
      <c r="C6" s="194" t="s">
        <v>34</v>
      </c>
      <c r="D6" s="194" t="s">
        <v>35</v>
      </c>
      <c r="E6" s="332" t="s">
        <v>36</v>
      </c>
      <c r="F6" s="332"/>
      <c r="G6" s="194" t="s">
        <v>37</v>
      </c>
      <c r="H6" s="332" t="s">
        <v>38</v>
      </c>
      <c r="I6" s="332"/>
      <c r="J6" s="332" t="s">
        <v>39</v>
      </c>
      <c r="K6" s="332"/>
      <c r="L6" s="332" t="s">
        <v>40</v>
      </c>
      <c r="M6" s="332"/>
      <c r="N6" s="332" t="s">
        <v>41</v>
      </c>
      <c r="O6" s="332"/>
      <c r="P6" s="10">
        <v>0.2</v>
      </c>
      <c r="Q6" s="11" t="s">
        <v>42</v>
      </c>
      <c r="R6" s="12" t="s">
        <v>43</v>
      </c>
      <c r="S6" s="13" t="s">
        <v>44</v>
      </c>
      <c r="T6" s="11" t="s">
        <v>42</v>
      </c>
      <c r="U6" s="12" t="s">
        <v>43</v>
      </c>
      <c r="V6" s="13" t="s">
        <v>44</v>
      </c>
      <c r="W6" s="11" t="s">
        <v>42</v>
      </c>
      <c r="X6" s="12" t="s">
        <v>43</v>
      </c>
      <c r="Y6" s="14" t="s">
        <v>44</v>
      </c>
      <c r="Z6" s="11" t="s">
        <v>42</v>
      </c>
      <c r="AA6" s="12" t="s">
        <v>43</v>
      </c>
      <c r="AB6" s="14" t="s">
        <v>44</v>
      </c>
      <c r="AC6" s="11" t="s">
        <v>42</v>
      </c>
      <c r="AD6" s="60" t="s">
        <v>43</v>
      </c>
      <c r="AE6" s="61" t="s">
        <v>44</v>
      </c>
      <c r="AF6" s="11" t="s">
        <v>42</v>
      </c>
      <c r="AG6" s="60" t="s">
        <v>43</v>
      </c>
      <c r="AH6" s="61" t="s">
        <v>44</v>
      </c>
      <c r="AI6" s="11" t="s">
        <v>42</v>
      </c>
      <c r="AJ6" s="60" t="s">
        <v>43</v>
      </c>
      <c r="AK6" s="61" t="s">
        <v>44</v>
      </c>
      <c r="AL6" s="11" t="s">
        <v>42</v>
      </c>
      <c r="AM6" s="60" t="s">
        <v>43</v>
      </c>
      <c r="AN6" s="61" t="s">
        <v>44</v>
      </c>
      <c r="AO6" s="11" t="s">
        <v>42</v>
      </c>
      <c r="AP6" s="60" t="s">
        <v>43</v>
      </c>
      <c r="AQ6" s="61" t="s">
        <v>44</v>
      </c>
      <c r="AR6" s="11" t="s">
        <v>42</v>
      </c>
      <c r="AS6" s="60" t="s">
        <v>43</v>
      </c>
      <c r="AT6" s="61" t="s">
        <v>44</v>
      </c>
      <c r="AU6" s="11" t="s">
        <v>42</v>
      </c>
      <c r="AV6" s="60" t="s">
        <v>43</v>
      </c>
      <c r="AW6" s="61" t="s">
        <v>44</v>
      </c>
      <c r="AX6" s="11" t="s">
        <v>42</v>
      </c>
      <c r="AY6" s="60" t="s">
        <v>43</v>
      </c>
      <c r="AZ6" s="61" t="s">
        <v>44</v>
      </c>
      <c r="BA6" s="11" t="s">
        <v>42</v>
      </c>
      <c r="BB6" s="60" t="s">
        <v>43</v>
      </c>
      <c r="BC6" s="61" t="s">
        <v>44</v>
      </c>
      <c r="BD6" s="11" t="s">
        <v>42</v>
      </c>
      <c r="BE6" s="12" t="s">
        <v>43</v>
      </c>
      <c r="BF6" s="13" t="s">
        <v>44</v>
      </c>
      <c r="BG6" s="15">
        <f>SUM(BG7:BG32)</f>
        <v>8.0349650349650359E-3</v>
      </c>
      <c r="BH6" s="16" t="s">
        <v>45</v>
      </c>
      <c r="BI6" s="16" t="s">
        <v>46</v>
      </c>
      <c r="BJ6" s="16" t="s">
        <v>45</v>
      </c>
      <c r="BK6" s="16" t="s">
        <v>46</v>
      </c>
      <c r="BL6" s="62" t="s">
        <v>45</v>
      </c>
      <c r="BM6" s="62" t="s">
        <v>46</v>
      </c>
      <c r="BN6" s="62" t="s">
        <v>45</v>
      </c>
      <c r="BO6" s="62" t="s">
        <v>46</v>
      </c>
      <c r="BP6" s="62" t="s">
        <v>45</v>
      </c>
      <c r="BQ6" s="62" t="s">
        <v>46</v>
      </c>
      <c r="BR6" s="62" t="s">
        <v>45</v>
      </c>
      <c r="BS6" s="63" t="s">
        <v>46</v>
      </c>
    </row>
    <row r="7" spans="2:71" s="44" customFormat="1" ht="47.25" customHeight="1" x14ac:dyDescent="0.25">
      <c r="B7" s="356" t="s">
        <v>547</v>
      </c>
      <c r="C7" s="200" t="s">
        <v>48</v>
      </c>
      <c r="D7" s="199" t="s">
        <v>507</v>
      </c>
      <c r="E7" s="350" t="s">
        <v>508</v>
      </c>
      <c r="F7" s="350"/>
      <c r="G7" s="200" t="s">
        <v>509</v>
      </c>
      <c r="H7" s="351" t="s">
        <v>510</v>
      </c>
      <c r="I7" s="351"/>
      <c r="J7" s="351" t="s">
        <v>512</v>
      </c>
      <c r="K7" s="351"/>
      <c r="L7" s="351" t="s">
        <v>300</v>
      </c>
      <c r="M7" s="351"/>
      <c r="N7" s="349">
        <v>44681</v>
      </c>
      <c r="O7" s="349"/>
      <c r="P7" s="39">
        <f t="shared" ref="P7:P32" si="0">20%/26</f>
        <v>7.6923076923076927E-3</v>
      </c>
      <c r="Q7" s="40"/>
      <c r="R7" s="40"/>
      <c r="S7" s="41"/>
      <c r="T7" s="40"/>
      <c r="U7" s="40"/>
      <c r="V7" s="41"/>
      <c r="W7" s="40"/>
      <c r="X7" s="40"/>
      <c r="Y7" s="41"/>
      <c r="Z7" s="52">
        <v>1</v>
      </c>
      <c r="AA7" s="52">
        <v>1</v>
      </c>
      <c r="AB7" s="53">
        <v>1</v>
      </c>
      <c r="AC7" s="40"/>
      <c r="AD7" s="88"/>
      <c r="AE7" s="88"/>
      <c r="AF7" s="40"/>
      <c r="AG7" s="88"/>
      <c r="AH7" s="88"/>
      <c r="AI7" s="40"/>
      <c r="AJ7" s="88"/>
      <c r="AK7" s="88"/>
      <c r="AL7" s="40"/>
      <c r="AM7" s="88"/>
      <c r="AN7" s="88"/>
      <c r="AO7" s="40"/>
      <c r="AP7" s="88"/>
      <c r="AQ7" s="88"/>
      <c r="AR7" s="40"/>
      <c r="AS7" s="88"/>
      <c r="AT7" s="88"/>
      <c r="AU7" s="40"/>
      <c r="AV7" s="88"/>
      <c r="AW7" s="88"/>
      <c r="AX7" s="40"/>
      <c r="AY7" s="88"/>
      <c r="AZ7" s="88"/>
      <c r="BA7" s="40"/>
      <c r="BB7" s="88"/>
      <c r="BC7" s="88"/>
      <c r="BD7" s="40">
        <f t="shared" ref="BD7" si="1">Q7+T7+W7+Z7+AC7++AF7+AI7+AL7+AO7+AR7+AU7+AX7+BA7</f>
        <v>1</v>
      </c>
      <c r="BE7" s="40">
        <f t="shared" ref="BE7" si="2">R7+U7+X7+AA7+AD7+AG7+AJ7+AM7+AP7+AS7+AV7+AY7+BB7</f>
        <v>1</v>
      </c>
      <c r="BF7" s="41">
        <f t="shared" ref="BF7" si="3">BE7/BD7</f>
        <v>1</v>
      </c>
      <c r="BG7" s="42">
        <f>BF7*P7*$P$6</f>
        <v>1.5384615384615387E-3</v>
      </c>
      <c r="BH7" s="43"/>
      <c r="BI7" s="43"/>
      <c r="BJ7" s="43" t="s">
        <v>513</v>
      </c>
      <c r="BK7" s="43" t="s">
        <v>302</v>
      </c>
      <c r="BL7" s="89"/>
      <c r="BM7" s="89"/>
      <c r="BN7" s="89"/>
      <c r="BO7" s="89"/>
      <c r="BP7" s="89"/>
      <c r="BQ7" s="89"/>
      <c r="BR7" s="89"/>
      <c r="BS7" s="90"/>
    </row>
    <row r="8" spans="2:71" s="44" customFormat="1" ht="138" customHeight="1" x14ac:dyDescent="0.25">
      <c r="B8" s="357"/>
      <c r="C8" s="328">
        <v>1.2</v>
      </c>
      <c r="D8" s="327" t="s">
        <v>303</v>
      </c>
      <c r="E8" s="327" t="s">
        <v>304</v>
      </c>
      <c r="F8" s="327"/>
      <c r="G8" s="196" t="s">
        <v>305</v>
      </c>
      <c r="H8" s="328" t="s">
        <v>306</v>
      </c>
      <c r="I8" s="328"/>
      <c r="J8" s="328" t="s">
        <v>85</v>
      </c>
      <c r="K8" s="328"/>
      <c r="L8" s="328" t="s">
        <v>53</v>
      </c>
      <c r="M8" s="328"/>
      <c r="N8" s="329" t="s">
        <v>525</v>
      </c>
      <c r="O8" s="329"/>
      <c r="P8" s="45">
        <f t="shared" si="0"/>
        <v>7.6923076923076927E-3</v>
      </c>
      <c r="Q8" s="29"/>
      <c r="R8" s="29"/>
      <c r="S8" s="32"/>
      <c r="T8" s="29"/>
      <c r="U8" s="29"/>
      <c r="V8" s="32"/>
      <c r="W8" s="30">
        <v>1</v>
      </c>
      <c r="X8" s="30">
        <v>1</v>
      </c>
      <c r="Y8" s="31">
        <f>X8/W8</f>
        <v>1</v>
      </c>
      <c r="Z8" s="29"/>
      <c r="AA8" s="29"/>
      <c r="AB8" s="29"/>
      <c r="AC8" s="29"/>
      <c r="AD8" s="86"/>
      <c r="AE8" s="86"/>
      <c r="AF8" s="29"/>
      <c r="AG8" s="86"/>
      <c r="AH8" s="86"/>
      <c r="AI8" s="29"/>
      <c r="AJ8" s="86"/>
      <c r="AK8" s="86"/>
      <c r="AL8" s="29"/>
      <c r="AM8" s="86"/>
      <c r="AN8" s="86"/>
      <c r="AO8" s="29">
        <v>1</v>
      </c>
      <c r="AP8" s="86"/>
      <c r="AQ8" s="86"/>
      <c r="AR8" s="29"/>
      <c r="AS8" s="86"/>
      <c r="AT8" s="86"/>
      <c r="AU8" s="29"/>
      <c r="AV8" s="86"/>
      <c r="AW8" s="86"/>
      <c r="AX8" s="29"/>
      <c r="AY8" s="86"/>
      <c r="AZ8" s="86"/>
      <c r="BA8" s="29"/>
      <c r="BB8" s="86"/>
      <c r="BC8" s="86"/>
      <c r="BD8" s="29">
        <f t="shared" ref="BD8:BD32" si="4">Q8+T8+W8+Z8+AC8++AF8+AI8+AL8+AO8+AR8+AU8+AX8+BA8</f>
        <v>2</v>
      </c>
      <c r="BE8" s="29">
        <f t="shared" ref="BE8:BE32" si="5">R8+U8+X8+AA8+AD8+AG8+AJ8+AM8+AP8+AS8+AV8+AY8+BB8</f>
        <v>1</v>
      </c>
      <c r="BF8" s="32">
        <f t="shared" ref="BF8:BF32" si="6">BE8/BD8</f>
        <v>0.5</v>
      </c>
      <c r="BG8" s="56">
        <f t="shared" ref="BG8:BG32" si="7">BF8*P8*$P$6</f>
        <v>7.6923076923076934E-4</v>
      </c>
      <c r="BH8" s="27"/>
      <c r="BI8" s="27"/>
      <c r="BJ8" s="195" t="s">
        <v>475</v>
      </c>
      <c r="BK8" s="195" t="s">
        <v>476</v>
      </c>
      <c r="BL8" s="91"/>
      <c r="BM8" s="91"/>
      <c r="BN8" s="91"/>
      <c r="BO8" s="91"/>
      <c r="BP8" s="91"/>
      <c r="BQ8" s="91"/>
      <c r="BR8" s="91"/>
      <c r="BS8" s="92"/>
    </row>
    <row r="9" spans="2:71" s="44" customFormat="1" ht="72" customHeight="1" x14ac:dyDescent="0.25">
      <c r="B9" s="357"/>
      <c r="C9" s="328"/>
      <c r="D9" s="327"/>
      <c r="E9" s="327" t="s">
        <v>307</v>
      </c>
      <c r="F9" s="327"/>
      <c r="G9" s="196" t="s">
        <v>560</v>
      </c>
      <c r="H9" s="328" t="s">
        <v>306</v>
      </c>
      <c r="I9" s="328"/>
      <c r="J9" s="328" t="s">
        <v>85</v>
      </c>
      <c r="K9" s="328"/>
      <c r="L9" s="328" t="s">
        <v>53</v>
      </c>
      <c r="M9" s="328"/>
      <c r="N9" s="329" t="s">
        <v>308</v>
      </c>
      <c r="O9" s="329"/>
      <c r="P9" s="45">
        <f t="shared" si="0"/>
        <v>7.6923076923076927E-3</v>
      </c>
      <c r="Q9" s="29"/>
      <c r="R9" s="29"/>
      <c r="S9" s="32"/>
      <c r="T9" s="29"/>
      <c r="U9" s="29"/>
      <c r="V9" s="32"/>
      <c r="W9" s="29"/>
      <c r="X9" s="29"/>
      <c r="Y9" s="29"/>
      <c r="Z9" s="30">
        <v>1</v>
      </c>
      <c r="AA9" s="30">
        <v>1</v>
      </c>
      <c r="AB9" s="31">
        <f>AA9/Z9</f>
        <v>1</v>
      </c>
      <c r="AC9" s="29"/>
      <c r="AD9" s="86"/>
      <c r="AE9" s="86"/>
      <c r="AF9" s="168">
        <v>1</v>
      </c>
      <c r="AG9" s="205"/>
      <c r="AH9" s="205"/>
      <c r="AI9" s="29"/>
      <c r="AJ9" s="86"/>
      <c r="AK9" s="86"/>
      <c r="AL9" s="29"/>
      <c r="AM9" s="86"/>
      <c r="AN9" s="86"/>
      <c r="AO9" s="29"/>
      <c r="AP9" s="86"/>
      <c r="AQ9" s="86"/>
      <c r="AR9" s="29"/>
      <c r="AS9" s="86"/>
      <c r="AT9" s="86"/>
      <c r="AU9" s="29">
        <v>1</v>
      </c>
      <c r="AV9" s="86"/>
      <c r="AW9" s="86"/>
      <c r="AX9" s="29"/>
      <c r="AY9" s="86"/>
      <c r="AZ9" s="86"/>
      <c r="BA9" s="29"/>
      <c r="BB9" s="86"/>
      <c r="BC9" s="86"/>
      <c r="BD9" s="29">
        <f>Q9+T9+W9+Z9+AC9+AI9+AL9+AO9+AR9+AU9+AX9+BA9</f>
        <v>2</v>
      </c>
      <c r="BE9" s="29">
        <f t="shared" si="5"/>
        <v>1</v>
      </c>
      <c r="BF9" s="32">
        <f t="shared" si="6"/>
        <v>0.5</v>
      </c>
      <c r="BG9" s="56">
        <f t="shared" si="7"/>
        <v>7.6923076923076934E-4</v>
      </c>
      <c r="BH9" s="27"/>
      <c r="BI9" s="27"/>
      <c r="BJ9" s="27" t="s">
        <v>457</v>
      </c>
      <c r="BK9" s="27" t="s">
        <v>494</v>
      </c>
      <c r="BL9" s="91"/>
      <c r="BM9" s="91"/>
      <c r="BN9" s="91"/>
      <c r="BO9" s="91"/>
      <c r="BP9" s="91"/>
      <c r="BQ9" s="91"/>
      <c r="BR9" s="91"/>
      <c r="BS9" s="92"/>
    </row>
    <row r="10" spans="2:71" s="44" customFormat="1" ht="90.75" customHeight="1" x14ac:dyDescent="0.25">
      <c r="B10" s="357"/>
      <c r="C10" s="196">
        <v>1.3</v>
      </c>
      <c r="D10" s="195" t="s">
        <v>309</v>
      </c>
      <c r="E10" s="327" t="s">
        <v>310</v>
      </c>
      <c r="F10" s="327"/>
      <c r="G10" s="196" t="s">
        <v>311</v>
      </c>
      <c r="H10" s="328" t="s">
        <v>85</v>
      </c>
      <c r="I10" s="328"/>
      <c r="J10" s="328"/>
      <c r="K10" s="328"/>
      <c r="L10" s="328" t="s">
        <v>53</v>
      </c>
      <c r="M10" s="328"/>
      <c r="N10" s="329">
        <v>44651</v>
      </c>
      <c r="O10" s="329"/>
      <c r="P10" s="45">
        <f t="shared" si="0"/>
        <v>7.6923076923076927E-3</v>
      </c>
      <c r="Q10" s="29"/>
      <c r="R10" s="29"/>
      <c r="S10" s="32"/>
      <c r="T10" s="29"/>
      <c r="U10" s="29"/>
      <c r="V10" s="32"/>
      <c r="W10" s="30">
        <v>1</v>
      </c>
      <c r="X10" s="30">
        <v>1</v>
      </c>
      <c r="Y10" s="31">
        <f>X10/W10</f>
        <v>1</v>
      </c>
      <c r="Z10" s="29"/>
      <c r="AA10" s="29"/>
      <c r="AB10" s="29"/>
      <c r="AC10" s="29"/>
      <c r="AD10" s="86"/>
      <c r="AE10" s="86"/>
      <c r="AF10" s="29"/>
      <c r="AG10" s="86"/>
      <c r="AH10" s="86"/>
      <c r="AI10" s="29"/>
      <c r="AJ10" s="86"/>
      <c r="AK10" s="86"/>
      <c r="AL10" s="29"/>
      <c r="AM10" s="86"/>
      <c r="AN10" s="86"/>
      <c r="AO10" s="29"/>
      <c r="AP10" s="86"/>
      <c r="AQ10" s="86"/>
      <c r="AR10" s="29"/>
      <c r="AS10" s="86"/>
      <c r="AT10" s="86"/>
      <c r="AU10" s="29"/>
      <c r="AV10" s="86"/>
      <c r="AW10" s="86"/>
      <c r="AX10" s="29"/>
      <c r="AY10" s="86"/>
      <c r="AZ10" s="86"/>
      <c r="BA10" s="29"/>
      <c r="BB10" s="86"/>
      <c r="BC10" s="86"/>
      <c r="BD10" s="30">
        <f t="shared" si="4"/>
        <v>1</v>
      </c>
      <c r="BE10" s="30">
        <f t="shared" si="5"/>
        <v>1</v>
      </c>
      <c r="BF10" s="31">
        <f t="shared" si="6"/>
        <v>1</v>
      </c>
      <c r="BG10" s="56">
        <f t="shared" si="7"/>
        <v>1.5384615384615387E-3</v>
      </c>
      <c r="BH10" s="27"/>
      <c r="BI10" s="27"/>
      <c r="BJ10" s="27" t="s">
        <v>454</v>
      </c>
      <c r="BK10" s="27" t="s">
        <v>477</v>
      </c>
      <c r="BL10" s="91"/>
      <c r="BM10" s="91"/>
      <c r="BN10" s="91"/>
      <c r="BO10" s="91"/>
      <c r="BP10" s="91"/>
      <c r="BQ10" s="91"/>
      <c r="BR10" s="91"/>
      <c r="BS10" s="92"/>
    </row>
    <row r="11" spans="2:71" s="34" customFormat="1" ht="147" customHeight="1" x14ac:dyDescent="0.25">
      <c r="B11" s="357"/>
      <c r="C11" s="196">
        <v>1.4</v>
      </c>
      <c r="D11" s="195" t="s">
        <v>312</v>
      </c>
      <c r="E11" s="327" t="s">
        <v>514</v>
      </c>
      <c r="F11" s="327"/>
      <c r="G11" s="196" t="s">
        <v>313</v>
      </c>
      <c r="H11" s="328" t="s">
        <v>248</v>
      </c>
      <c r="I11" s="328"/>
      <c r="J11" s="328"/>
      <c r="K11" s="328"/>
      <c r="L11" s="328" t="s">
        <v>53</v>
      </c>
      <c r="M11" s="328"/>
      <c r="N11" s="329">
        <v>44773</v>
      </c>
      <c r="O11" s="329"/>
      <c r="P11" s="45">
        <f t="shared" si="0"/>
        <v>7.6923076923076927E-3</v>
      </c>
      <c r="Q11" s="29"/>
      <c r="R11" s="29"/>
      <c r="S11" s="32"/>
      <c r="T11" s="29"/>
      <c r="U11" s="29"/>
      <c r="V11" s="32"/>
      <c r="W11" s="30">
        <v>1</v>
      </c>
      <c r="X11" s="30">
        <v>1</v>
      </c>
      <c r="Y11" s="31">
        <v>1</v>
      </c>
      <c r="Z11" s="29"/>
      <c r="AA11" s="29"/>
      <c r="AB11" s="29"/>
      <c r="AC11" s="29"/>
      <c r="AD11" s="86"/>
      <c r="AE11" s="86"/>
      <c r="AF11" s="29"/>
      <c r="AG11" s="86"/>
      <c r="AH11" s="86"/>
      <c r="AI11" s="168">
        <v>1</v>
      </c>
      <c r="AJ11" s="86"/>
      <c r="AK11" s="86"/>
      <c r="AL11" s="29"/>
      <c r="AM11" s="86"/>
      <c r="AN11" s="86"/>
      <c r="AO11" s="29"/>
      <c r="AP11" s="86"/>
      <c r="AQ11" s="86"/>
      <c r="AR11" s="29"/>
      <c r="AS11" s="86"/>
      <c r="AT11" s="86"/>
      <c r="AU11" s="29"/>
      <c r="AV11" s="86"/>
      <c r="AW11" s="86"/>
      <c r="AX11" s="29"/>
      <c r="AY11" s="86"/>
      <c r="AZ11" s="86"/>
      <c r="BA11" s="29"/>
      <c r="BB11" s="86"/>
      <c r="BC11" s="86"/>
      <c r="BD11" s="29">
        <f>Q11+T11+W11+Z11+AC11++AF11+AL11+AO11+AR11+AU11+AX11+BA11</f>
        <v>1</v>
      </c>
      <c r="BE11" s="29">
        <f t="shared" si="5"/>
        <v>1</v>
      </c>
      <c r="BF11" s="32">
        <f t="shared" si="6"/>
        <v>1</v>
      </c>
      <c r="BG11" s="56">
        <f t="shared" si="7"/>
        <v>1.5384615384615387E-3</v>
      </c>
      <c r="BH11" s="27"/>
      <c r="BI11" s="27"/>
      <c r="BJ11" s="195" t="s">
        <v>455</v>
      </c>
      <c r="BK11" s="195" t="s">
        <v>478</v>
      </c>
      <c r="BL11" s="91"/>
      <c r="BM11" s="91"/>
      <c r="BN11" s="91"/>
      <c r="BO11" s="91"/>
      <c r="BP11" s="91"/>
      <c r="BQ11" s="91"/>
      <c r="BR11" s="91"/>
      <c r="BS11" s="92"/>
    </row>
    <row r="12" spans="2:71" s="44" customFormat="1" ht="72.75" customHeight="1" x14ac:dyDescent="0.25">
      <c r="B12" s="357"/>
      <c r="C12" s="196">
        <v>1.5</v>
      </c>
      <c r="D12" s="195" t="s">
        <v>314</v>
      </c>
      <c r="E12" s="327" t="s">
        <v>315</v>
      </c>
      <c r="F12" s="327"/>
      <c r="G12" s="196" t="s">
        <v>316</v>
      </c>
      <c r="H12" s="328" t="s">
        <v>248</v>
      </c>
      <c r="I12" s="328"/>
      <c r="J12" s="328"/>
      <c r="K12" s="328"/>
      <c r="L12" s="328" t="s">
        <v>53</v>
      </c>
      <c r="M12" s="328"/>
      <c r="N12" s="329" t="s">
        <v>552</v>
      </c>
      <c r="O12" s="329"/>
      <c r="P12" s="45">
        <f t="shared" si="0"/>
        <v>7.6923076923076927E-3</v>
      </c>
      <c r="Q12" s="29"/>
      <c r="R12" s="29"/>
      <c r="S12" s="32"/>
      <c r="T12" s="29"/>
      <c r="U12" s="29"/>
      <c r="V12" s="32"/>
      <c r="W12" s="29"/>
      <c r="X12" s="29"/>
      <c r="Y12" s="29"/>
      <c r="Z12" s="29"/>
      <c r="AA12" s="29"/>
      <c r="AB12" s="29"/>
      <c r="AC12" s="29"/>
      <c r="AD12" s="86"/>
      <c r="AE12" s="86"/>
      <c r="AF12" s="29">
        <v>1</v>
      </c>
      <c r="AG12" s="86"/>
      <c r="AH12" s="86"/>
      <c r="AI12" s="29"/>
      <c r="AJ12" s="86"/>
      <c r="AK12" s="86"/>
      <c r="AL12" s="29"/>
      <c r="AM12" s="86"/>
      <c r="AN12" s="86"/>
      <c r="AO12" s="29"/>
      <c r="AP12" s="86"/>
      <c r="AQ12" s="86"/>
      <c r="AR12" s="29"/>
      <c r="AS12" s="86"/>
      <c r="AT12" s="86"/>
      <c r="AU12" s="29">
        <v>1</v>
      </c>
      <c r="AV12" s="86"/>
      <c r="AW12" s="86"/>
      <c r="AX12" s="29"/>
      <c r="AY12" s="86"/>
      <c r="AZ12" s="86"/>
      <c r="BA12" s="29"/>
      <c r="BB12" s="86"/>
      <c r="BC12" s="86"/>
      <c r="BD12" s="29">
        <f t="shared" si="4"/>
        <v>2</v>
      </c>
      <c r="BE12" s="29">
        <f t="shared" si="5"/>
        <v>0</v>
      </c>
      <c r="BF12" s="32">
        <f t="shared" si="6"/>
        <v>0</v>
      </c>
      <c r="BG12" s="56">
        <f t="shared" si="7"/>
        <v>0</v>
      </c>
      <c r="BH12" s="27"/>
      <c r="BI12" s="27"/>
      <c r="BJ12" s="27"/>
      <c r="BK12" s="27"/>
      <c r="BL12" s="91"/>
      <c r="BM12" s="91"/>
      <c r="BN12" s="91"/>
      <c r="BO12" s="91"/>
      <c r="BP12" s="91"/>
      <c r="BQ12" s="91"/>
      <c r="BR12" s="91"/>
      <c r="BS12" s="92"/>
    </row>
    <row r="13" spans="2:71" s="44" customFormat="1" ht="130.5" customHeight="1" x14ac:dyDescent="0.25">
      <c r="B13" s="357"/>
      <c r="C13" s="196">
        <v>1.6</v>
      </c>
      <c r="D13" s="195" t="s">
        <v>317</v>
      </c>
      <c r="E13" s="327" t="s">
        <v>318</v>
      </c>
      <c r="F13" s="327"/>
      <c r="G13" s="196" t="s">
        <v>319</v>
      </c>
      <c r="H13" s="328" t="s">
        <v>147</v>
      </c>
      <c r="I13" s="328"/>
      <c r="J13" s="328" t="s">
        <v>371</v>
      </c>
      <c r="K13" s="328"/>
      <c r="L13" s="328" t="s">
        <v>53</v>
      </c>
      <c r="M13" s="328"/>
      <c r="N13" s="329" t="s">
        <v>279</v>
      </c>
      <c r="O13" s="329"/>
      <c r="P13" s="45">
        <f t="shared" si="0"/>
        <v>7.6923076923076927E-3</v>
      </c>
      <c r="Q13" s="29"/>
      <c r="R13" s="29"/>
      <c r="S13" s="32"/>
      <c r="T13" s="29"/>
      <c r="U13" s="29"/>
      <c r="V13" s="32"/>
      <c r="W13" s="30">
        <v>1</v>
      </c>
      <c r="X13" s="30">
        <v>1</v>
      </c>
      <c r="Y13" s="31">
        <f>X13/W13</f>
        <v>1</v>
      </c>
      <c r="Z13" s="29"/>
      <c r="AA13" s="29"/>
      <c r="AB13" s="29"/>
      <c r="AC13" s="29"/>
      <c r="AD13" s="86"/>
      <c r="AE13" s="86"/>
      <c r="AF13" s="168">
        <v>1</v>
      </c>
      <c r="AG13" s="86"/>
      <c r="AH13" s="86"/>
      <c r="AI13" s="29"/>
      <c r="AJ13" s="86"/>
      <c r="AK13" s="86"/>
      <c r="AL13" s="29"/>
      <c r="AM13" s="86"/>
      <c r="AN13" s="86"/>
      <c r="AO13" s="29"/>
      <c r="AP13" s="86"/>
      <c r="AQ13" s="86"/>
      <c r="AR13" s="29"/>
      <c r="AS13" s="86"/>
      <c r="AT13" s="86"/>
      <c r="AU13" s="29"/>
      <c r="AV13" s="86"/>
      <c r="AW13" s="86"/>
      <c r="AX13" s="29">
        <v>1</v>
      </c>
      <c r="AY13" s="86"/>
      <c r="AZ13" s="86"/>
      <c r="BA13" s="29"/>
      <c r="BB13" s="86"/>
      <c r="BC13" s="86"/>
      <c r="BD13" s="29">
        <f>Q13+T13+W13+Z13+AC13+AI13+AL13+AO13+AR13+AU13+AX13+BA13</f>
        <v>2</v>
      </c>
      <c r="BE13" s="29">
        <f t="shared" si="5"/>
        <v>1</v>
      </c>
      <c r="BF13" s="32">
        <f t="shared" si="6"/>
        <v>0.5</v>
      </c>
      <c r="BG13" s="56">
        <f t="shared" si="7"/>
        <v>7.6923076923076934E-4</v>
      </c>
      <c r="BH13" s="27"/>
      <c r="BI13" s="27"/>
      <c r="BJ13" s="27" t="s">
        <v>456</v>
      </c>
      <c r="BK13" s="27" t="s">
        <v>501</v>
      </c>
      <c r="BL13" s="91"/>
      <c r="BM13" s="91"/>
      <c r="BN13" s="91"/>
      <c r="BO13" s="91"/>
      <c r="BP13" s="91"/>
      <c r="BQ13" s="91"/>
      <c r="BR13" s="91"/>
      <c r="BS13" s="92"/>
    </row>
    <row r="14" spans="2:71" s="44" customFormat="1" ht="75" customHeight="1" x14ac:dyDescent="0.25">
      <c r="B14" s="357"/>
      <c r="C14" s="196">
        <v>1.7</v>
      </c>
      <c r="D14" s="195" t="s">
        <v>320</v>
      </c>
      <c r="E14" s="327" t="s">
        <v>321</v>
      </c>
      <c r="F14" s="327"/>
      <c r="G14" s="196" t="s">
        <v>322</v>
      </c>
      <c r="H14" s="328" t="s">
        <v>52</v>
      </c>
      <c r="I14" s="328"/>
      <c r="J14" s="328" t="s">
        <v>323</v>
      </c>
      <c r="K14" s="328"/>
      <c r="L14" s="328" t="s">
        <v>53</v>
      </c>
      <c r="M14" s="328"/>
      <c r="N14" s="329">
        <v>44742</v>
      </c>
      <c r="O14" s="329"/>
      <c r="P14" s="45">
        <f t="shared" si="0"/>
        <v>7.6923076923076927E-3</v>
      </c>
      <c r="Q14" s="29"/>
      <c r="R14" s="29"/>
      <c r="S14" s="32"/>
      <c r="T14" s="29"/>
      <c r="U14" s="29"/>
      <c r="V14" s="32"/>
      <c r="W14" s="29"/>
      <c r="X14" s="29"/>
      <c r="Y14" s="29"/>
      <c r="Z14" s="29"/>
      <c r="AA14" s="29"/>
      <c r="AB14" s="29"/>
      <c r="AC14" s="29"/>
      <c r="AD14" s="86"/>
      <c r="AE14" s="86"/>
      <c r="AF14" s="29">
        <v>1</v>
      </c>
      <c r="AG14" s="86"/>
      <c r="AH14" s="86"/>
      <c r="AI14" s="29"/>
      <c r="AJ14" s="86"/>
      <c r="AK14" s="86"/>
      <c r="AL14" s="29"/>
      <c r="AM14" s="86"/>
      <c r="AN14" s="86"/>
      <c r="AO14" s="29"/>
      <c r="AP14" s="86"/>
      <c r="AQ14" s="86"/>
      <c r="AR14" s="29"/>
      <c r="AS14" s="86"/>
      <c r="AT14" s="86"/>
      <c r="AU14" s="29"/>
      <c r="AV14" s="86"/>
      <c r="AW14" s="86"/>
      <c r="AX14" s="29"/>
      <c r="AY14" s="86"/>
      <c r="AZ14" s="86"/>
      <c r="BA14" s="29"/>
      <c r="BB14" s="86"/>
      <c r="BC14" s="86"/>
      <c r="BD14" s="29">
        <f t="shared" si="4"/>
        <v>1</v>
      </c>
      <c r="BE14" s="29">
        <f t="shared" si="5"/>
        <v>0</v>
      </c>
      <c r="BF14" s="32">
        <f t="shared" si="6"/>
        <v>0</v>
      </c>
      <c r="BG14" s="56">
        <f t="shared" si="7"/>
        <v>0</v>
      </c>
      <c r="BH14" s="27"/>
      <c r="BI14" s="27"/>
      <c r="BJ14" s="27"/>
      <c r="BK14" s="27"/>
      <c r="BL14" s="91"/>
      <c r="BM14" s="91"/>
      <c r="BN14" s="91"/>
      <c r="BO14" s="91"/>
      <c r="BP14" s="91"/>
      <c r="BQ14" s="91"/>
      <c r="BR14" s="91"/>
      <c r="BS14" s="92"/>
    </row>
    <row r="15" spans="2:71" s="44" customFormat="1" ht="60" customHeight="1" x14ac:dyDescent="0.25">
      <c r="B15" s="357"/>
      <c r="C15" s="196">
        <v>1.8</v>
      </c>
      <c r="D15" s="195" t="s">
        <v>324</v>
      </c>
      <c r="E15" s="327" t="s">
        <v>325</v>
      </c>
      <c r="F15" s="327"/>
      <c r="G15" s="196" t="s">
        <v>326</v>
      </c>
      <c r="H15" s="328" t="s">
        <v>236</v>
      </c>
      <c r="I15" s="328"/>
      <c r="J15" s="328"/>
      <c r="K15" s="328"/>
      <c r="L15" s="328" t="s">
        <v>53</v>
      </c>
      <c r="M15" s="328"/>
      <c r="N15" s="329" t="s">
        <v>327</v>
      </c>
      <c r="O15" s="329"/>
      <c r="P15" s="45">
        <f t="shared" si="0"/>
        <v>7.6923076923076927E-3</v>
      </c>
      <c r="Q15" s="29"/>
      <c r="R15" s="29"/>
      <c r="S15" s="32"/>
      <c r="T15" s="29"/>
      <c r="U15" s="29"/>
      <c r="V15" s="32"/>
      <c r="W15" s="29"/>
      <c r="X15" s="29"/>
      <c r="Y15" s="29"/>
      <c r="Z15" s="29"/>
      <c r="AA15" s="29"/>
      <c r="AB15" s="29"/>
      <c r="AC15" s="29"/>
      <c r="AD15" s="86"/>
      <c r="AE15" s="86"/>
      <c r="AF15" s="167"/>
      <c r="AG15" s="86"/>
      <c r="AH15" s="86"/>
      <c r="AI15" s="32">
        <v>0.5</v>
      </c>
      <c r="AJ15" s="86"/>
      <c r="AK15" s="86"/>
      <c r="AL15" s="29"/>
      <c r="AM15" s="86"/>
      <c r="AN15" s="86"/>
      <c r="AO15" s="29"/>
      <c r="AP15" s="86"/>
      <c r="AQ15" s="86"/>
      <c r="AR15" s="29"/>
      <c r="AS15" s="86"/>
      <c r="AT15" s="86"/>
      <c r="AU15" s="29"/>
      <c r="AV15" s="86"/>
      <c r="AW15" s="86"/>
      <c r="AX15" s="32">
        <v>0.5</v>
      </c>
      <c r="AY15" s="86"/>
      <c r="AZ15" s="86"/>
      <c r="BA15" s="29"/>
      <c r="BB15" s="86"/>
      <c r="BC15" s="86"/>
      <c r="BD15" s="165">
        <f>Q15+T15+W15+Z15+AC15++AI15+AF15+AL15+AO15+AR15+AU15+AX15+BA15</f>
        <v>1</v>
      </c>
      <c r="BE15" s="29">
        <f t="shared" si="5"/>
        <v>0</v>
      </c>
      <c r="BF15" s="32">
        <f t="shared" si="6"/>
        <v>0</v>
      </c>
      <c r="BG15" s="56">
        <f t="shared" si="7"/>
        <v>0</v>
      </c>
      <c r="BH15" s="27"/>
      <c r="BI15" s="27"/>
      <c r="BJ15" s="27"/>
      <c r="BK15" s="27"/>
      <c r="BL15" s="91"/>
      <c r="BM15" s="91"/>
      <c r="BN15" s="91"/>
      <c r="BO15" s="91"/>
      <c r="BP15" s="91"/>
      <c r="BQ15" s="91"/>
      <c r="BR15" s="91"/>
      <c r="BS15" s="92"/>
    </row>
    <row r="16" spans="2:71" s="44" customFormat="1" ht="235.5" customHeight="1" x14ac:dyDescent="0.25">
      <c r="B16" s="357"/>
      <c r="C16" s="196">
        <v>1.9</v>
      </c>
      <c r="D16" s="195" t="s">
        <v>328</v>
      </c>
      <c r="E16" s="327" t="s">
        <v>329</v>
      </c>
      <c r="F16" s="327"/>
      <c r="G16" s="196" t="s">
        <v>330</v>
      </c>
      <c r="H16" s="328" t="s">
        <v>107</v>
      </c>
      <c r="I16" s="328"/>
      <c r="J16" s="328"/>
      <c r="K16" s="328"/>
      <c r="L16" s="328" t="s">
        <v>53</v>
      </c>
      <c r="M16" s="328"/>
      <c r="N16" s="329" t="s">
        <v>284</v>
      </c>
      <c r="O16" s="329"/>
      <c r="P16" s="45">
        <f t="shared" si="0"/>
        <v>7.6923076923076927E-3</v>
      </c>
      <c r="Q16" s="30">
        <v>1</v>
      </c>
      <c r="R16" s="30">
        <v>1</v>
      </c>
      <c r="S16" s="31">
        <f>R16/Q16</f>
        <v>1</v>
      </c>
      <c r="T16" s="29"/>
      <c r="U16" s="29"/>
      <c r="V16" s="32"/>
      <c r="W16" s="30">
        <v>1</v>
      </c>
      <c r="X16" s="30">
        <v>1</v>
      </c>
      <c r="Y16" s="31">
        <f>X16/W16</f>
        <v>1</v>
      </c>
      <c r="Z16" s="30">
        <v>1</v>
      </c>
      <c r="AA16" s="30">
        <v>1</v>
      </c>
      <c r="AB16" s="31">
        <f>AA16/Z16</f>
        <v>1</v>
      </c>
      <c r="AC16" s="29"/>
      <c r="AD16" s="86"/>
      <c r="AE16" s="86"/>
      <c r="AF16" s="29">
        <v>2</v>
      </c>
      <c r="AG16" s="86"/>
      <c r="AH16" s="86"/>
      <c r="AI16" s="29">
        <v>1</v>
      </c>
      <c r="AJ16" s="86"/>
      <c r="AK16" s="86"/>
      <c r="AL16" s="29"/>
      <c r="AM16" s="86"/>
      <c r="AN16" s="86"/>
      <c r="AO16" s="29">
        <v>3</v>
      </c>
      <c r="AP16" s="86"/>
      <c r="AQ16" s="86"/>
      <c r="AR16" s="29"/>
      <c r="AS16" s="86"/>
      <c r="AT16" s="86"/>
      <c r="AU16" s="29"/>
      <c r="AV16" s="86"/>
      <c r="AW16" s="86"/>
      <c r="AX16" s="29">
        <v>3</v>
      </c>
      <c r="AY16" s="86"/>
      <c r="AZ16" s="86"/>
      <c r="BA16" s="29"/>
      <c r="BB16" s="86"/>
      <c r="BC16" s="86"/>
      <c r="BD16" s="29">
        <f t="shared" si="4"/>
        <v>12</v>
      </c>
      <c r="BE16" s="29">
        <f t="shared" si="5"/>
        <v>3</v>
      </c>
      <c r="BF16" s="32">
        <f t="shared" si="6"/>
        <v>0.25</v>
      </c>
      <c r="BG16" s="56">
        <f t="shared" si="7"/>
        <v>3.8461538461538467E-4</v>
      </c>
      <c r="BH16" s="27" t="s">
        <v>331</v>
      </c>
      <c r="BI16" s="27" t="s">
        <v>332</v>
      </c>
      <c r="BJ16" s="195" t="s">
        <v>497</v>
      </c>
      <c r="BK16" s="27" t="s">
        <v>498</v>
      </c>
      <c r="BL16" s="91"/>
      <c r="BM16" s="91"/>
      <c r="BN16" s="91"/>
      <c r="BO16" s="91"/>
      <c r="BP16" s="91"/>
      <c r="BQ16" s="91"/>
      <c r="BR16" s="91"/>
      <c r="BS16" s="92"/>
    </row>
    <row r="17" spans="1:71" s="44" customFormat="1" ht="96" customHeight="1" x14ac:dyDescent="0.25">
      <c r="B17" s="357"/>
      <c r="C17" s="196" t="s">
        <v>333</v>
      </c>
      <c r="D17" s="195" t="s">
        <v>334</v>
      </c>
      <c r="E17" s="327" t="s">
        <v>321</v>
      </c>
      <c r="F17" s="327"/>
      <c r="G17" s="196" t="s">
        <v>322</v>
      </c>
      <c r="H17" s="328" t="s">
        <v>52</v>
      </c>
      <c r="I17" s="328"/>
      <c r="J17" s="328" t="s">
        <v>335</v>
      </c>
      <c r="K17" s="328"/>
      <c r="L17" s="328" t="s">
        <v>53</v>
      </c>
      <c r="M17" s="328"/>
      <c r="N17" s="329">
        <v>44742</v>
      </c>
      <c r="O17" s="329"/>
      <c r="P17" s="45">
        <f t="shared" si="0"/>
        <v>7.6923076923076927E-3</v>
      </c>
      <c r="Q17" s="29"/>
      <c r="R17" s="29"/>
      <c r="S17" s="32"/>
      <c r="T17" s="29"/>
      <c r="U17" s="29"/>
      <c r="V17" s="32"/>
      <c r="W17" s="29"/>
      <c r="X17" s="29"/>
      <c r="Y17" s="29"/>
      <c r="Z17" s="29"/>
      <c r="AA17" s="29"/>
      <c r="AB17" s="29"/>
      <c r="AC17" s="29"/>
      <c r="AD17" s="86"/>
      <c r="AE17" s="86"/>
      <c r="AF17" s="29">
        <v>1</v>
      </c>
      <c r="AG17" s="86"/>
      <c r="AH17" s="86"/>
      <c r="AI17" s="29"/>
      <c r="AJ17" s="86"/>
      <c r="AK17" s="86"/>
      <c r="AL17" s="29"/>
      <c r="AM17" s="86"/>
      <c r="AN17" s="86"/>
      <c r="AO17" s="29"/>
      <c r="AP17" s="86"/>
      <c r="AQ17" s="86"/>
      <c r="AR17" s="29"/>
      <c r="AS17" s="86"/>
      <c r="AT17" s="86"/>
      <c r="AU17" s="29"/>
      <c r="AV17" s="86"/>
      <c r="AW17" s="86"/>
      <c r="AX17" s="29"/>
      <c r="AY17" s="86"/>
      <c r="AZ17" s="86"/>
      <c r="BA17" s="29"/>
      <c r="BB17" s="86"/>
      <c r="BC17" s="86"/>
      <c r="BD17" s="29">
        <f t="shared" ref="BD17" si="8">Q17+T17+W17+Z17+AC17++AF17+AI17+AL17+AO17+AR17+AU17+AX17+BA17</f>
        <v>1</v>
      </c>
      <c r="BE17" s="29">
        <f t="shared" ref="BE17" si="9">R17+U17+X17+AA17+AD17+AG17+AJ17+AM17+AP17+AS17+AV17+AY17+BB17</f>
        <v>0</v>
      </c>
      <c r="BF17" s="32">
        <f t="shared" ref="BF17" si="10">BE17/BD17</f>
        <v>0</v>
      </c>
      <c r="BG17" s="56">
        <f t="shared" ref="BG17" si="11">BF17*P17*$P$6</f>
        <v>0</v>
      </c>
      <c r="BH17" s="27"/>
      <c r="BI17" s="27"/>
      <c r="BJ17" s="27"/>
      <c r="BK17" s="27"/>
      <c r="BL17" s="91"/>
      <c r="BM17" s="91"/>
      <c r="BN17" s="91"/>
      <c r="BO17" s="91"/>
      <c r="BP17" s="91"/>
      <c r="BQ17" s="91"/>
      <c r="BR17" s="91"/>
      <c r="BS17" s="92"/>
    </row>
    <row r="18" spans="1:71" s="44" customFormat="1" ht="117.75" customHeight="1" x14ac:dyDescent="0.25">
      <c r="B18" s="357"/>
      <c r="C18" s="196">
        <v>1.1100000000000001</v>
      </c>
      <c r="D18" s="195" t="s">
        <v>450</v>
      </c>
      <c r="E18" s="327" t="s">
        <v>561</v>
      </c>
      <c r="F18" s="327"/>
      <c r="G18" s="196" t="s">
        <v>451</v>
      </c>
      <c r="H18" s="328" t="s">
        <v>511</v>
      </c>
      <c r="I18" s="328"/>
      <c r="J18" s="328" t="s">
        <v>358</v>
      </c>
      <c r="K18" s="328"/>
      <c r="L18" s="328" t="s">
        <v>300</v>
      </c>
      <c r="M18" s="328"/>
      <c r="N18" s="329" t="s">
        <v>548</v>
      </c>
      <c r="O18" s="329"/>
      <c r="P18" s="45">
        <f t="shared" si="0"/>
        <v>7.6923076923076927E-3</v>
      </c>
      <c r="Q18" s="29"/>
      <c r="R18" s="29"/>
      <c r="S18" s="32"/>
      <c r="T18" s="29"/>
      <c r="U18" s="29"/>
      <c r="V18" s="32"/>
      <c r="W18" s="29"/>
      <c r="X18" s="29"/>
      <c r="Y18" s="32"/>
      <c r="Z18" s="29"/>
      <c r="AA18" s="29"/>
      <c r="AB18" s="32"/>
      <c r="AC18" s="29"/>
      <c r="AD18" s="86"/>
      <c r="AE18" s="86"/>
      <c r="AF18" s="29">
        <v>4</v>
      </c>
      <c r="AG18" s="86"/>
      <c r="AH18" s="86"/>
      <c r="AI18" s="29">
        <v>22</v>
      </c>
      <c r="AJ18" s="86"/>
      <c r="AK18" s="86"/>
      <c r="AL18" s="29">
        <v>4</v>
      </c>
      <c r="AM18" s="86"/>
      <c r="AN18" s="86"/>
      <c r="AO18" s="29">
        <v>4</v>
      </c>
      <c r="AP18" s="86"/>
      <c r="AQ18" s="86"/>
      <c r="AR18" s="29">
        <v>4</v>
      </c>
      <c r="AS18" s="86"/>
      <c r="AT18" s="86"/>
      <c r="AU18" s="29">
        <v>4</v>
      </c>
      <c r="AV18" s="86"/>
      <c r="AW18" s="86"/>
      <c r="AX18" s="29">
        <v>4</v>
      </c>
      <c r="AY18" s="86"/>
      <c r="AZ18" s="86"/>
      <c r="BA18" s="29"/>
      <c r="BB18" s="86"/>
      <c r="BC18" s="86"/>
      <c r="BD18" s="29">
        <f>Q18+T18+W18+Z18+AC18++AF18+AI18+AL18+AO18+AR18+AU18+AX18+BA18</f>
        <v>46</v>
      </c>
      <c r="BE18" s="29">
        <f>R18+U18+X18+AA18+AD18+AG18+AJ18+AM18+AP18+AS18+AV18+AY18+BB18</f>
        <v>0</v>
      </c>
      <c r="BF18" s="32">
        <f>BE18/BD18</f>
        <v>0</v>
      </c>
      <c r="BG18" s="56">
        <f>BF18*P18*$P$6</f>
        <v>0</v>
      </c>
      <c r="BH18" s="27"/>
      <c r="BI18" s="27"/>
      <c r="BJ18" s="27"/>
      <c r="BK18" s="195"/>
      <c r="BL18" s="91"/>
      <c r="BM18" s="91"/>
      <c r="BN18" s="91"/>
      <c r="BO18" s="91"/>
      <c r="BP18" s="91"/>
      <c r="BQ18" s="91"/>
      <c r="BR18" s="91"/>
      <c r="BS18" s="92"/>
    </row>
    <row r="19" spans="1:71" s="44" customFormat="1" ht="102.75" customHeight="1" x14ac:dyDescent="0.25">
      <c r="B19" s="201" t="s">
        <v>336</v>
      </c>
      <c r="C19" s="196" t="s">
        <v>91</v>
      </c>
      <c r="D19" s="195" t="s">
        <v>337</v>
      </c>
      <c r="E19" s="327" t="s">
        <v>338</v>
      </c>
      <c r="F19" s="327"/>
      <c r="G19" s="196" t="s">
        <v>339</v>
      </c>
      <c r="H19" s="328" t="s">
        <v>236</v>
      </c>
      <c r="I19" s="328"/>
      <c r="J19" s="328"/>
      <c r="K19" s="328"/>
      <c r="L19" s="328" t="s">
        <v>53</v>
      </c>
      <c r="M19" s="328"/>
      <c r="N19" s="329" t="s">
        <v>340</v>
      </c>
      <c r="O19" s="329"/>
      <c r="P19" s="45">
        <f t="shared" si="0"/>
        <v>7.6923076923076927E-3</v>
      </c>
      <c r="Q19" s="29"/>
      <c r="R19" s="29"/>
      <c r="S19" s="32"/>
      <c r="T19" s="29"/>
      <c r="U19" s="29"/>
      <c r="V19" s="32"/>
      <c r="W19" s="29"/>
      <c r="X19" s="29"/>
      <c r="Y19" s="29"/>
      <c r="Z19" s="29"/>
      <c r="AA19" s="29"/>
      <c r="AB19" s="29"/>
      <c r="AC19" s="29"/>
      <c r="AD19" s="86"/>
      <c r="AE19" s="86"/>
      <c r="AF19" s="29"/>
      <c r="AG19" s="86"/>
      <c r="AH19" s="86"/>
      <c r="AI19" s="29"/>
      <c r="AJ19" s="86"/>
      <c r="AK19" s="86"/>
      <c r="AL19" s="32">
        <v>0.5</v>
      </c>
      <c r="AM19" s="86"/>
      <c r="AN19" s="86"/>
      <c r="AO19" s="29"/>
      <c r="AP19" s="86"/>
      <c r="AQ19" s="86"/>
      <c r="AR19" s="29"/>
      <c r="AS19" s="86"/>
      <c r="AT19" s="86"/>
      <c r="AU19" s="29"/>
      <c r="AV19" s="86"/>
      <c r="AW19" s="86"/>
      <c r="AX19" s="32">
        <v>0.5</v>
      </c>
      <c r="AY19" s="86"/>
      <c r="AZ19" s="86"/>
      <c r="BA19" s="29"/>
      <c r="BB19" s="86"/>
      <c r="BC19" s="86"/>
      <c r="BD19" s="165">
        <f>Q19+T19+W19+Z19+AC19++AI19+AF19+AL19+AO19+AR19+AU19+AX19+BA19</f>
        <v>1</v>
      </c>
      <c r="BE19" s="29">
        <f t="shared" si="5"/>
        <v>0</v>
      </c>
      <c r="BF19" s="32">
        <f t="shared" si="6"/>
        <v>0</v>
      </c>
      <c r="BG19" s="56">
        <f t="shared" si="7"/>
        <v>0</v>
      </c>
      <c r="BH19" s="27"/>
      <c r="BI19" s="27"/>
      <c r="BJ19" s="27"/>
      <c r="BK19" s="27"/>
      <c r="BL19" s="91"/>
      <c r="BM19" s="91"/>
      <c r="BN19" s="91"/>
      <c r="BO19" s="91"/>
      <c r="BP19" s="91"/>
      <c r="BQ19" s="91"/>
      <c r="BR19" s="91"/>
      <c r="BS19" s="92"/>
    </row>
    <row r="20" spans="1:71" s="44" customFormat="1" ht="39" customHeight="1" x14ac:dyDescent="0.25">
      <c r="B20" s="354" t="s">
        <v>341</v>
      </c>
      <c r="C20" s="196" t="s">
        <v>129</v>
      </c>
      <c r="D20" s="195" t="s">
        <v>342</v>
      </c>
      <c r="E20" s="327" t="s">
        <v>343</v>
      </c>
      <c r="F20" s="327"/>
      <c r="G20" s="196" t="s">
        <v>344</v>
      </c>
      <c r="H20" s="328" t="s">
        <v>345</v>
      </c>
      <c r="I20" s="328"/>
      <c r="J20" s="328"/>
      <c r="K20" s="328"/>
      <c r="L20" s="328" t="s">
        <v>53</v>
      </c>
      <c r="M20" s="328"/>
      <c r="N20" s="329" t="s">
        <v>346</v>
      </c>
      <c r="O20" s="329"/>
      <c r="P20" s="45">
        <f t="shared" si="0"/>
        <v>7.6923076923076927E-3</v>
      </c>
      <c r="Q20" s="29"/>
      <c r="R20" s="29"/>
      <c r="S20" s="32"/>
      <c r="T20" s="29"/>
      <c r="U20" s="29"/>
      <c r="V20" s="32"/>
      <c r="W20" s="29"/>
      <c r="X20" s="29"/>
      <c r="Y20" s="29"/>
      <c r="Z20" s="29"/>
      <c r="AA20" s="29"/>
      <c r="AB20" s="29"/>
      <c r="AC20" s="29"/>
      <c r="AD20" s="86"/>
      <c r="AE20" s="86"/>
      <c r="AF20" s="29"/>
      <c r="AG20" s="86"/>
      <c r="AH20" s="86"/>
      <c r="AI20" s="29"/>
      <c r="AJ20" s="86"/>
      <c r="AK20" s="86"/>
      <c r="AL20" s="29"/>
      <c r="AM20" s="86"/>
      <c r="AN20" s="86"/>
      <c r="AO20" s="29"/>
      <c r="AP20" s="86"/>
      <c r="AQ20" s="86"/>
      <c r="AR20" s="32">
        <v>0.5</v>
      </c>
      <c r="AS20" s="86"/>
      <c r="AT20" s="86"/>
      <c r="AU20" s="29"/>
      <c r="AV20" s="86"/>
      <c r="AW20" s="86"/>
      <c r="AX20" s="32">
        <v>0.5</v>
      </c>
      <c r="AY20" s="86"/>
      <c r="AZ20" s="86"/>
      <c r="BA20" s="29"/>
      <c r="BB20" s="86"/>
      <c r="BC20" s="86"/>
      <c r="BD20" s="165">
        <f>Q20+T20+W20+Z20+AC20++AF20+AI20+AL20+AO20+AR20+AU20+AX20+BA20</f>
        <v>1</v>
      </c>
      <c r="BE20" s="29">
        <f t="shared" si="5"/>
        <v>0</v>
      </c>
      <c r="BF20" s="32">
        <f t="shared" si="6"/>
        <v>0</v>
      </c>
      <c r="BG20" s="56">
        <f t="shared" si="7"/>
        <v>0</v>
      </c>
      <c r="BH20" s="27"/>
      <c r="BI20" s="27"/>
      <c r="BJ20" s="27"/>
      <c r="BK20" s="27"/>
      <c r="BL20" s="91"/>
      <c r="BM20" s="91"/>
      <c r="BN20" s="91"/>
      <c r="BO20" s="91"/>
      <c r="BP20" s="91"/>
      <c r="BQ20" s="91"/>
      <c r="BR20" s="91"/>
      <c r="BS20" s="92"/>
    </row>
    <row r="21" spans="1:71" s="44" customFormat="1" ht="45" customHeight="1" x14ac:dyDescent="0.25">
      <c r="B21" s="354"/>
      <c r="C21" s="196" t="s">
        <v>137</v>
      </c>
      <c r="D21" s="195" t="s">
        <v>347</v>
      </c>
      <c r="E21" s="327" t="s">
        <v>348</v>
      </c>
      <c r="F21" s="327"/>
      <c r="G21" s="196" t="s">
        <v>348</v>
      </c>
      <c r="H21" s="328" t="s">
        <v>345</v>
      </c>
      <c r="I21" s="328"/>
      <c r="J21" s="328"/>
      <c r="K21" s="328"/>
      <c r="L21" s="328" t="s">
        <v>53</v>
      </c>
      <c r="M21" s="328"/>
      <c r="N21" s="329" t="s">
        <v>346</v>
      </c>
      <c r="O21" s="329"/>
      <c r="P21" s="45">
        <f t="shared" si="0"/>
        <v>7.6923076923076927E-3</v>
      </c>
      <c r="Q21" s="29"/>
      <c r="R21" s="29"/>
      <c r="S21" s="32"/>
      <c r="T21" s="29"/>
      <c r="U21" s="29"/>
      <c r="V21" s="32"/>
      <c r="W21" s="29"/>
      <c r="X21" s="29"/>
      <c r="Y21" s="29"/>
      <c r="Z21" s="29"/>
      <c r="AA21" s="29"/>
      <c r="AB21" s="29"/>
      <c r="AC21" s="29"/>
      <c r="AD21" s="86"/>
      <c r="AE21" s="86"/>
      <c r="AF21" s="29"/>
      <c r="AG21" s="86"/>
      <c r="AH21" s="86"/>
      <c r="AI21" s="29"/>
      <c r="AJ21" s="86"/>
      <c r="AK21" s="86"/>
      <c r="AL21" s="29"/>
      <c r="AM21" s="86"/>
      <c r="AN21" s="86"/>
      <c r="AO21" s="29"/>
      <c r="AP21" s="86"/>
      <c r="AQ21" s="86"/>
      <c r="AR21" s="32">
        <v>0.5</v>
      </c>
      <c r="AS21" s="86"/>
      <c r="AT21" s="86"/>
      <c r="AU21" s="29"/>
      <c r="AV21" s="86"/>
      <c r="AW21" s="86"/>
      <c r="AX21" s="32">
        <v>0.5</v>
      </c>
      <c r="AY21" s="86"/>
      <c r="AZ21" s="86"/>
      <c r="BA21" s="29"/>
      <c r="BB21" s="86"/>
      <c r="BC21" s="86"/>
      <c r="BD21" s="165">
        <f>Q21+T21+W21+Z21+AC21++AF21+AI21+AL21+AO21+AR21+AU21+AX21+BA21</f>
        <v>1</v>
      </c>
      <c r="BE21" s="29">
        <f t="shared" si="5"/>
        <v>0</v>
      </c>
      <c r="BF21" s="32">
        <f t="shared" si="6"/>
        <v>0</v>
      </c>
      <c r="BG21" s="56">
        <f t="shared" si="7"/>
        <v>0</v>
      </c>
      <c r="BH21" s="27"/>
      <c r="BI21" s="27"/>
      <c r="BJ21" s="27"/>
      <c r="BK21" s="27"/>
      <c r="BL21" s="91"/>
      <c r="BM21" s="91"/>
      <c r="BN21" s="91"/>
      <c r="BO21" s="91"/>
      <c r="BP21" s="91"/>
      <c r="BQ21" s="91"/>
      <c r="BR21" s="91"/>
      <c r="BS21" s="92"/>
    </row>
    <row r="22" spans="1:71" s="44" customFormat="1" ht="97.5" customHeight="1" x14ac:dyDescent="0.25">
      <c r="B22" s="354"/>
      <c r="C22" s="196" t="s">
        <v>143</v>
      </c>
      <c r="D22" s="195" t="s">
        <v>349</v>
      </c>
      <c r="E22" s="327" t="s">
        <v>350</v>
      </c>
      <c r="F22" s="327"/>
      <c r="G22" s="196" t="s">
        <v>351</v>
      </c>
      <c r="H22" s="328" t="s">
        <v>345</v>
      </c>
      <c r="I22" s="328"/>
      <c r="J22" s="328" t="s">
        <v>85</v>
      </c>
      <c r="K22" s="328"/>
      <c r="L22" s="328" t="s">
        <v>53</v>
      </c>
      <c r="M22" s="328"/>
      <c r="N22" s="329" t="s">
        <v>346</v>
      </c>
      <c r="O22" s="329"/>
      <c r="P22" s="45">
        <f t="shared" si="0"/>
        <v>7.6923076923076927E-3</v>
      </c>
      <c r="Q22" s="29"/>
      <c r="R22" s="29"/>
      <c r="S22" s="32"/>
      <c r="T22" s="29"/>
      <c r="U22" s="29"/>
      <c r="V22" s="32"/>
      <c r="W22" s="29"/>
      <c r="X22" s="29"/>
      <c r="Y22" s="29"/>
      <c r="Z22" s="29"/>
      <c r="AA22" s="29"/>
      <c r="AB22" s="29"/>
      <c r="AC22" s="29"/>
      <c r="AD22" s="86"/>
      <c r="AE22" s="86"/>
      <c r="AF22" s="29"/>
      <c r="AG22" s="86"/>
      <c r="AH22" s="86"/>
      <c r="AI22" s="29"/>
      <c r="AJ22" s="86"/>
      <c r="AK22" s="86"/>
      <c r="AL22" s="29"/>
      <c r="AM22" s="86"/>
      <c r="AN22" s="86"/>
      <c r="AO22" s="29"/>
      <c r="AP22" s="86"/>
      <c r="AQ22" s="86"/>
      <c r="AR22" s="29">
        <v>1</v>
      </c>
      <c r="AS22" s="86"/>
      <c r="AT22" s="86"/>
      <c r="AU22" s="29"/>
      <c r="AV22" s="86"/>
      <c r="AW22" s="86"/>
      <c r="AX22" s="29">
        <v>1</v>
      </c>
      <c r="AY22" s="86"/>
      <c r="AZ22" s="86"/>
      <c r="BA22" s="29"/>
      <c r="BB22" s="86"/>
      <c r="BC22" s="86"/>
      <c r="BD22" s="29">
        <f t="shared" si="4"/>
        <v>2</v>
      </c>
      <c r="BE22" s="29">
        <f t="shared" si="5"/>
        <v>0</v>
      </c>
      <c r="BF22" s="32">
        <f t="shared" si="6"/>
        <v>0</v>
      </c>
      <c r="BG22" s="56">
        <f t="shared" si="7"/>
        <v>0</v>
      </c>
      <c r="BH22" s="27"/>
      <c r="BI22" s="27"/>
      <c r="BJ22" s="27"/>
      <c r="BK22" s="27"/>
      <c r="BL22" s="91"/>
      <c r="BM22" s="91"/>
      <c r="BN22" s="91"/>
      <c r="BO22" s="91"/>
      <c r="BP22" s="91"/>
      <c r="BQ22" s="91"/>
      <c r="BR22" s="91"/>
      <c r="BS22" s="92"/>
    </row>
    <row r="23" spans="1:71" s="44" customFormat="1" ht="90.75" customHeight="1" x14ac:dyDescent="0.25">
      <c r="B23" s="354"/>
      <c r="C23" s="196" t="s">
        <v>149</v>
      </c>
      <c r="D23" s="195" t="s">
        <v>352</v>
      </c>
      <c r="E23" s="327" t="s">
        <v>562</v>
      </c>
      <c r="F23" s="327"/>
      <c r="G23" s="196" t="s">
        <v>353</v>
      </c>
      <c r="H23" s="328" t="s">
        <v>345</v>
      </c>
      <c r="I23" s="328"/>
      <c r="J23" s="328" t="s">
        <v>248</v>
      </c>
      <c r="K23" s="328"/>
      <c r="L23" s="328" t="s">
        <v>53</v>
      </c>
      <c r="M23" s="328"/>
      <c r="N23" s="329" t="s">
        <v>346</v>
      </c>
      <c r="O23" s="329"/>
      <c r="P23" s="45">
        <f t="shared" si="0"/>
        <v>7.6923076923076927E-3</v>
      </c>
      <c r="Q23" s="29"/>
      <c r="R23" s="29"/>
      <c r="S23" s="32"/>
      <c r="T23" s="29"/>
      <c r="U23" s="29"/>
      <c r="V23" s="32"/>
      <c r="W23" s="29"/>
      <c r="X23" s="29"/>
      <c r="Y23" s="29"/>
      <c r="Z23" s="29"/>
      <c r="AA23" s="29"/>
      <c r="AB23" s="29"/>
      <c r="AC23" s="29"/>
      <c r="AD23" s="86"/>
      <c r="AE23" s="86"/>
      <c r="AF23" s="29"/>
      <c r="AG23" s="86"/>
      <c r="AH23" s="86"/>
      <c r="AI23" s="29"/>
      <c r="AJ23" s="86"/>
      <c r="AK23" s="86"/>
      <c r="AL23" s="29"/>
      <c r="AM23" s="86"/>
      <c r="AN23" s="86"/>
      <c r="AO23" s="29"/>
      <c r="AP23" s="86"/>
      <c r="AQ23" s="86"/>
      <c r="AR23" s="29">
        <v>5</v>
      </c>
      <c r="AS23" s="86"/>
      <c r="AT23" s="86"/>
      <c r="AU23" s="29"/>
      <c r="AV23" s="86"/>
      <c r="AW23" s="86"/>
      <c r="AX23" s="29">
        <v>5</v>
      </c>
      <c r="AY23" s="86"/>
      <c r="AZ23" s="86"/>
      <c r="BA23" s="29"/>
      <c r="BB23" s="86"/>
      <c r="BC23" s="86"/>
      <c r="BD23" s="29">
        <f t="shared" si="4"/>
        <v>10</v>
      </c>
      <c r="BE23" s="29">
        <f t="shared" si="5"/>
        <v>0</v>
      </c>
      <c r="BF23" s="32">
        <f t="shared" si="6"/>
        <v>0</v>
      </c>
      <c r="BG23" s="56">
        <f t="shared" si="7"/>
        <v>0</v>
      </c>
      <c r="BH23" s="27"/>
      <c r="BI23" s="27"/>
      <c r="BJ23" s="27"/>
      <c r="BK23" s="27"/>
      <c r="BL23" s="91"/>
      <c r="BM23" s="91"/>
      <c r="BN23" s="91"/>
      <c r="BO23" s="91"/>
      <c r="BP23" s="91"/>
      <c r="BQ23" s="91"/>
      <c r="BR23" s="91"/>
      <c r="BS23" s="92"/>
    </row>
    <row r="24" spans="1:71" s="44" customFormat="1" ht="81.75" customHeight="1" x14ac:dyDescent="0.25">
      <c r="B24" s="354" t="s">
        <v>354</v>
      </c>
      <c r="C24" s="196" t="s">
        <v>150</v>
      </c>
      <c r="D24" s="195" t="s">
        <v>355</v>
      </c>
      <c r="E24" s="327" t="s">
        <v>356</v>
      </c>
      <c r="F24" s="327"/>
      <c r="G24" s="196" t="s">
        <v>357</v>
      </c>
      <c r="H24" s="328" t="s">
        <v>85</v>
      </c>
      <c r="I24" s="328"/>
      <c r="J24" s="328" t="s">
        <v>358</v>
      </c>
      <c r="K24" s="328"/>
      <c r="L24" s="328" t="s">
        <v>53</v>
      </c>
      <c r="M24" s="328"/>
      <c r="N24" s="329" t="s">
        <v>359</v>
      </c>
      <c r="O24" s="329"/>
      <c r="P24" s="45">
        <f t="shared" si="0"/>
        <v>7.6923076923076927E-3</v>
      </c>
      <c r="Q24" s="29"/>
      <c r="R24" s="29"/>
      <c r="S24" s="32"/>
      <c r="T24" s="29"/>
      <c r="U24" s="29"/>
      <c r="V24" s="32"/>
      <c r="W24" s="29"/>
      <c r="X24" s="29"/>
      <c r="Y24" s="29"/>
      <c r="Z24" s="29"/>
      <c r="AA24" s="29"/>
      <c r="AB24" s="29"/>
      <c r="AC24" s="29"/>
      <c r="AD24" s="86"/>
      <c r="AE24" s="86"/>
      <c r="AF24" s="29">
        <v>1</v>
      </c>
      <c r="AG24" s="86"/>
      <c r="AH24" s="86"/>
      <c r="AI24" s="29"/>
      <c r="AJ24" s="86"/>
      <c r="AK24" s="86"/>
      <c r="AL24" s="29"/>
      <c r="AM24" s="86"/>
      <c r="AN24" s="86"/>
      <c r="AO24" s="29"/>
      <c r="AP24" s="86"/>
      <c r="AQ24" s="86"/>
      <c r="AR24" s="29"/>
      <c r="AS24" s="86"/>
      <c r="AT24" s="86"/>
      <c r="AU24" s="29">
        <v>1</v>
      </c>
      <c r="AV24" s="86"/>
      <c r="AW24" s="86"/>
      <c r="AX24" s="29"/>
      <c r="AY24" s="86"/>
      <c r="AZ24" s="86"/>
      <c r="BA24" s="29"/>
      <c r="BB24" s="86"/>
      <c r="BC24" s="86"/>
      <c r="BD24" s="29">
        <f t="shared" si="4"/>
        <v>2</v>
      </c>
      <c r="BE24" s="29">
        <f t="shared" si="5"/>
        <v>0</v>
      </c>
      <c r="BF24" s="32">
        <f t="shared" si="6"/>
        <v>0</v>
      </c>
      <c r="BG24" s="56">
        <f t="shared" si="7"/>
        <v>0</v>
      </c>
      <c r="BH24" s="27"/>
      <c r="BI24" s="27"/>
      <c r="BJ24" s="27"/>
      <c r="BK24" s="27"/>
      <c r="BL24" s="91"/>
      <c r="BM24" s="91"/>
      <c r="BN24" s="91"/>
      <c r="BO24" s="91"/>
      <c r="BP24" s="91"/>
      <c r="BQ24" s="91"/>
      <c r="BR24" s="91"/>
      <c r="BS24" s="92"/>
    </row>
    <row r="25" spans="1:71" s="44" customFormat="1" ht="48.75" customHeight="1" x14ac:dyDescent="0.25">
      <c r="B25" s="354"/>
      <c r="C25" s="196" t="s">
        <v>212</v>
      </c>
      <c r="D25" s="195" t="s">
        <v>360</v>
      </c>
      <c r="E25" s="327" t="s">
        <v>361</v>
      </c>
      <c r="F25" s="327"/>
      <c r="G25" s="196" t="s">
        <v>362</v>
      </c>
      <c r="H25" s="328" t="s">
        <v>236</v>
      </c>
      <c r="I25" s="328"/>
      <c r="J25" s="328" t="s">
        <v>85</v>
      </c>
      <c r="K25" s="328"/>
      <c r="L25" s="328" t="s">
        <v>53</v>
      </c>
      <c r="M25" s="328"/>
      <c r="N25" s="329" t="s">
        <v>363</v>
      </c>
      <c r="O25" s="329"/>
      <c r="P25" s="45">
        <f t="shared" si="0"/>
        <v>7.6923076923076927E-3</v>
      </c>
      <c r="Q25" s="29"/>
      <c r="R25" s="29"/>
      <c r="S25" s="32"/>
      <c r="T25" s="29"/>
      <c r="U25" s="29"/>
      <c r="V25" s="32"/>
      <c r="W25" s="29"/>
      <c r="X25" s="29"/>
      <c r="Y25" s="29"/>
      <c r="Z25" s="29"/>
      <c r="AA25" s="29"/>
      <c r="AB25" s="29"/>
      <c r="AC25" s="29"/>
      <c r="AD25" s="86"/>
      <c r="AE25" s="86"/>
      <c r="AF25" s="29"/>
      <c r="AG25" s="86"/>
      <c r="AH25" s="86"/>
      <c r="AI25" s="29"/>
      <c r="AJ25" s="86"/>
      <c r="AK25" s="86"/>
      <c r="AL25" s="32">
        <v>0.5</v>
      </c>
      <c r="AM25" s="86"/>
      <c r="AN25" s="86"/>
      <c r="AO25" s="29"/>
      <c r="AP25" s="86"/>
      <c r="AQ25" s="86"/>
      <c r="AR25" s="29"/>
      <c r="AS25" s="86"/>
      <c r="AT25" s="86"/>
      <c r="AU25" s="29"/>
      <c r="AV25" s="86"/>
      <c r="AW25" s="86"/>
      <c r="AX25" s="32">
        <v>0.5</v>
      </c>
      <c r="AY25" s="86"/>
      <c r="AZ25" s="86"/>
      <c r="BA25" s="29"/>
      <c r="BB25" s="86"/>
      <c r="BC25" s="86"/>
      <c r="BD25" s="165">
        <f>Q25+T25+W25+Z25+AC25++AI25+AF25+AL25+AO25+AR25+AU25+AX25+BA25</f>
        <v>1</v>
      </c>
      <c r="BE25" s="29">
        <f t="shared" si="5"/>
        <v>0</v>
      </c>
      <c r="BF25" s="32">
        <f t="shared" si="6"/>
        <v>0</v>
      </c>
      <c r="BG25" s="56">
        <f t="shared" si="7"/>
        <v>0</v>
      </c>
      <c r="BH25" s="27"/>
      <c r="BI25" s="27"/>
      <c r="BJ25" s="27"/>
      <c r="BK25" s="27"/>
      <c r="BL25" s="91"/>
      <c r="BM25" s="91"/>
      <c r="BN25" s="91"/>
      <c r="BO25" s="91"/>
      <c r="BP25" s="91"/>
      <c r="BQ25" s="91"/>
      <c r="BR25" s="91"/>
      <c r="BS25" s="92"/>
    </row>
    <row r="26" spans="1:71" s="44" customFormat="1" ht="65.25" customHeight="1" x14ac:dyDescent="0.25">
      <c r="B26" s="354"/>
      <c r="C26" s="196" t="s">
        <v>280</v>
      </c>
      <c r="D26" s="195" t="s">
        <v>364</v>
      </c>
      <c r="E26" s="327" t="s">
        <v>365</v>
      </c>
      <c r="F26" s="327"/>
      <c r="G26" s="196" t="s">
        <v>366</v>
      </c>
      <c r="H26" s="328" t="s">
        <v>517</v>
      </c>
      <c r="I26" s="328"/>
      <c r="J26" s="328" t="s">
        <v>85</v>
      </c>
      <c r="K26" s="328"/>
      <c r="L26" s="328" t="s">
        <v>53</v>
      </c>
      <c r="M26" s="328"/>
      <c r="N26" s="329" t="s">
        <v>346</v>
      </c>
      <c r="O26" s="329"/>
      <c r="P26" s="45">
        <f t="shared" si="0"/>
        <v>7.6923076923076927E-3</v>
      </c>
      <c r="Q26" s="29"/>
      <c r="R26" s="29"/>
      <c r="S26" s="32"/>
      <c r="T26" s="29"/>
      <c r="U26" s="29"/>
      <c r="V26" s="32"/>
      <c r="W26" s="29"/>
      <c r="X26" s="29"/>
      <c r="Y26" s="29"/>
      <c r="Z26" s="29"/>
      <c r="AA26" s="29"/>
      <c r="AB26" s="29"/>
      <c r="AC26" s="29"/>
      <c r="AD26" s="86"/>
      <c r="AE26" s="86"/>
      <c r="AF26" s="29"/>
      <c r="AG26" s="86"/>
      <c r="AH26" s="86"/>
      <c r="AI26" s="29"/>
      <c r="AJ26" s="86"/>
      <c r="AK26" s="86"/>
      <c r="AL26" s="29"/>
      <c r="AM26" s="86"/>
      <c r="AN26" s="86"/>
      <c r="AO26" s="29"/>
      <c r="AP26" s="86"/>
      <c r="AQ26" s="86"/>
      <c r="AR26" s="32">
        <v>0.5</v>
      </c>
      <c r="AS26" s="86"/>
      <c r="AT26" s="86"/>
      <c r="AU26" s="29"/>
      <c r="AV26" s="86"/>
      <c r="AW26" s="86"/>
      <c r="AX26" s="32">
        <v>0.5</v>
      </c>
      <c r="AY26" s="86"/>
      <c r="AZ26" s="86"/>
      <c r="BA26" s="165"/>
      <c r="BB26" s="86"/>
      <c r="BC26" s="86"/>
      <c r="BD26" s="29">
        <f t="shared" si="4"/>
        <v>1</v>
      </c>
      <c r="BE26" s="29">
        <f t="shared" si="5"/>
        <v>0</v>
      </c>
      <c r="BF26" s="32">
        <f t="shared" si="6"/>
        <v>0</v>
      </c>
      <c r="BG26" s="56">
        <f t="shared" si="7"/>
        <v>0</v>
      </c>
      <c r="BH26" s="27"/>
      <c r="BI26" s="27"/>
      <c r="BJ26" s="27"/>
      <c r="BK26" s="27"/>
      <c r="BL26" s="91"/>
      <c r="BM26" s="91"/>
      <c r="BN26" s="91"/>
      <c r="BO26" s="91"/>
      <c r="BP26" s="91"/>
      <c r="BQ26" s="91"/>
      <c r="BR26" s="91"/>
      <c r="BS26" s="92"/>
    </row>
    <row r="27" spans="1:71" s="44" customFormat="1" ht="128.1" customHeight="1" x14ac:dyDescent="0.25">
      <c r="B27" s="354"/>
      <c r="C27" s="328" t="s">
        <v>367</v>
      </c>
      <c r="D27" s="327" t="s">
        <v>368</v>
      </c>
      <c r="E27" s="327" t="s">
        <v>369</v>
      </c>
      <c r="F27" s="327"/>
      <c r="G27" s="196" t="s">
        <v>366</v>
      </c>
      <c r="H27" s="328" t="s">
        <v>370</v>
      </c>
      <c r="I27" s="328"/>
      <c r="J27" s="328" t="s">
        <v>371</v>
      </c>
      <c r="K27" s="328"/>
      <c r="L27" s="328" t="s">
        <v>53</v>
      </c>
      <c r="M27" s="328"/>
      <c r="N27" s="329" t="s">
        <v>346</v>
      </c>
      <c r="O27" s="329"/>
      <c r="P27" s="45">
        <f t="shared" si="0"/>
        <v>7.6923076923076927E-3</v>
      </c>
      <c r="Q27" s="29"/>
      <c r="R27" s="29"/>
      <c r="S27" s="32"/>
      <c r="T27" s="29"/>
      <c r="U27" s="29"/>
      <c r="V27" s="32"/>
      <c r="W27" s="29"/>
      <c r="X27" s="29"/>
      <c r="Y27" s="29"/>
      <c r="Z27" s="29"/>
      <c r="AA27" s="29"/>
      <c r="AB27" s="29"/>
      <c r="AC27" s="29"/>
      <c r="AD27" s="86"/>
      <c r="AE27" s="86"/>
      <c r="AF27" s="29"/>
      <c r="AG27" s="86"/>
      <c r="AH27" s="86"/>
      <c r="AI27" s="29"/>
      <c r="AJ27" s="86"/>
      <c r="AK27" s="86"/>
      <c r="AL27" s="29"/>
      <c r="AM27" s="86"/>
      <c r="AN27" s="86"/>
      <c r="AO27" s="29"/>
      <c r="AP27" s="86"/>
      <c r="AQ27" s="86"/>
      <c r="AR27" s="32">
        <v>0.5</v>
      </c>
      <c r="AS27" s="86"/>
      <c r="AT27" s="86"/>
      <c r="AU27" s="29"/>
      <c r="AV27" s="86"/>
      <c r="AW27" s="86"/>
      <c r="AX27" s="32">
        <v>0.5</v>
      </c>
      <c r="AY27" s="86"/>
      <c r="AZ27" s="86"/>
      <c r="BA27" s="29"/>
      <c r="BB27" s="86"/>
      <c r="BC27" s="86"/>
      <c r="BD27" s="165">
        <f t="shared" si="4"/>
        <v>1</v>
      </c>
      <c r="BE27" s="29">
        <f t="shared" si="5"/>
        <v>0</v>
      </c>
      <c r="BF27" s="32">
        <f t="shared" si="6"/>
        <v>0</v>
      </c>
      <c r="BG27" s="56">
        <f t="shared" si="7"/>
        <v>0</v>
      </c>
      <c r="BH27" s="27"/>
      <c r="BI27" s="27"/>
      <c r="BJ27" s="27"/>
      <c r="BK27" s="27"/>
      <c r="BL27" s="91"/>
      <c r="BM27" s="91"/>
      <c r="BN27" s="91"/>
      <c r="BO27" s="91"/>
      <c r="BP27" s="91"/>
      <c r="BQ27" s="91"/>
      <c r="BR27" s="91"/>
      <c r="BS27" s="92"/>
    </row>
    <row r="28" spans="1:71" s="44" customFormat="1" ht="59.25" customHeight="1" x14ac:dyDescent="0.25">
      <c r="B28" s="354"/>
      <c r="C28" s="328"/>
      <c r="D28" s="327"/>
      <c r="E28" s="327" t="s">
        <v>372</v>
      </c>
      <c r="F28" s="327"/>
      <c r="G28" s="196" t="s">
        <v>366</v>
      </c>
      <c r="H28" s="328" t="s">
        <v>370</v>
      </c>
      <c r="I28" s="328"/>
      <c r="J28" s="328" t="s">
        <v>371</v>
      </c>
      <c r="K28" s="328"/>
      <c r="L28" s="328" t="s">
        <v>53</v>
      </c>
      <c r="M28" s="328"/>
      <c r="N28" s="329" t="s">
        <v>346</v>
      </c>
      <c r="O28" s="329"/>
      <c r="P28" s="45">
        <f t="shared" si="0"/>
        <v>7.6923076923076927E-3</v>
      </c>
      <c r="Q28" s="29"/>
      <c r="R28" s="29"/>
      <c r="S28" s="32"/>
      <c r="T28" s="29"/>
      <c r="U28" s="29"/>
      <c r="V28" s="32"/>
      <c r="W28" s="29"/>
      <c r="X28" s="29"/>
      <c r="Y28" s="29"/>
      <c r="Z28" s="29"/>
      <c r="AA28" s="29"/>
      <c r="AB28" s="29"/>
      <c r="AC28" s="29"/>
      <c r="AD28" s="86"/>
      <c r="AE28" s="86"/>
      <c r="AF28" s="29"/>
      <c r="AG28" s="86"/>
      <c r="AH28" s="86"/>
      <c r="AI28" s="29"/>
      <c r="AJ28" s="86"/>
      <c r="AK28" s="86"/>
      <c r="AL28" s="29"/>
      <c r="AM28" s="86"/>
      <c r="AN28" s="86"/>
      <c r="AO28" s="29"/>
      <c r="AP28" s="86"/>
      <c r="AQ28" s="86"/>
      <c r="AR28" s="32">
        <v>0.5</v>
      </c>
      <c r="AS28" s="86"/>
      <c r="AT28" s="86"/>
      <c r="AU28" s="29"/>
      <c r="AV28" s="86"/>
      <c r="AW28" s="86"/>
      <c r="AX28" s="32">
        <v>0.5</v>
      </c>
      <c r="AY28" s="86"/>
      <c r="AZ28" s="86"/>
      <c r="BA28" s="29"/>
      <c r="BB28" s="86"/>
      <c r="BC28" s="86"/>
      <c r="BD28" s="29">
        <f t="shared" si="4"/>
        <v>1</v>
      </c>
      <c r="BE28" s="29">
        <f t="shared" si="5"/>
        <v>0</v>
      </c>
      <c r="BF28" s="32">
        <f t="shared" si="6"/>
        <v>0</v>
      </c>
      <c r="BG28" s="56">
        <f t="shared" si="7"/>
        <v>0</v>
      </c>
      <c r="BH28" s="27"/>
      <c r="BI28" s="27"/>
      <c r="BJ28" s="27"/>
      <c r="BK28" s="27"/>
      <c r="BL28" s="91"/>
      <c r="BM28" s="91"/>
      <c r="BN28" s="91"/>
      <c r="BO28" s="91"/>
      <c r="BP28" s="91"/>
      <c r="BQ28" s="91"/>
      <c r="BR28" s="91"/>
      <c r="BS28" s="92"/>
    </row>
    <row r="29" spans="1:71" s="44" customFormat="1" ht="136.5" customHeight="1" x14ac:dyDescent="0.25">
      <c r="A29" s="34">
        <v>1</v>
      </c>
      <c r="B29" s="354" t="s">
        <v>373</v>
      </c>
      <c r="C29" s="196" t="s">
        <v>216</v>
      </c>
      <c r="D29" s="195" t="s">
        <v>374</v>
      </c>
      <c r="E29" s="327" t="s">
        <v>375</v>
      </c>
      <c r="F29" s="327"/>
      <c r="G29" s="196" t="s">
        <v>376</v>
      </c>
      <c r="H29" s="328" t="s">
        <v>52</v>
      </c>
      <c r="I29" s="328"/>
      <c r="J29" s="328"/>
      <c r="K29" s="328"/>
      <c r="L29" s="328" t="s">
        <v>53</v>
      </c>
      <c r="M29" s="328"/>
      <c r="N29" s="329" t="s">
        <v>377</v>
      </c>
      <c r="O29" s="329"/>
      <c r="P29" s="45">
        <f t="shared" si="0"/>
        <v>7.6923076923076927E-3</v>
      </c>
      <c r="Q29" s="29"/>
      <c r="R29" s="29"/>
      <c r="S29" s="32"/>
      <c r="T29" s="29"/>
      <c r="U29" s="29"/>
      <c r="V29" s="32"/>
      <c r="W29" s="30">
        <v>1</v>
      </c>
      <c r="X29" s="30">
        <v>1</v>
      </c>
      <c r="Y29" s="31">
        <f>X29/W29</f>
        <v>1</v>
      </c>
      <c r="Z29" s="29"/>
      <c r="AA29" s="29"/>
      <c r="AB29" s="29"/>
      <c r="AC29" s="29">
        <v>1</v>
      </c>
      <c r="AD29" s="86"/>
      <c r="AE29" s="86"/>
      <c r="AF29" s="29"/>
      <c r="AG29" s="86"/>
      <c r="AH29" s="86"/>
      <c r="AI29" s="29">
        <v>1</v>
      </c>
      <c r="AJ29" s="86"/>
      <c r="AK29" s="86"/>
      <c r="AL29" s="29"/>
      <c r="AM29" s="86"/>
      <c r="AN29" s="86"/>
      <c r="AO29" s="29">
        <v>1</v>
      </c>
      <c r="AP29" s="86"/>
      <c r="AQ29" s="86"/>
      <c r="AR29" s="86"/>
      <c r="AS29" s="86"/>
      <c r="AT29" s="86"/>
      <c r="AU29" s="29">
        <v>1</v>
      </c>
      <c r="AV29" s="86"/>
      <c r="AW29" s="86"/>
      <c r="AX29" s="29"/>
      <c r="AY29" s="86"/>
      <c r="AZ29" s="86"/>
      <c r="BA29" s="29"/>
      <c r="BB29" s="86"/>
      <c r="BC29" s="86"/>
      <c r="BD29" s="29">
        <f t="shared" si="4"/>
        <v>5</v>
      </c>
      <c r="BE29" s="29">
        <f t="shared" si="5"/>
        <v>1</v>
      </c>
      <c r="BF29" s="32">
        <f t="shared" si="6"/>
        <v>0.2</v>
      </c>
      <c r="BG29" s="56">
        <f t="shared" si="7"/>
        <v>3.0769230769230776E-4</v>
      </c>
      <c r="BH29" s="27"/>
      <c r="BI29" s="27"/>
      <c r="BJ29" s="27" t="s">
        <v>479</v>
      </c>
      <c r="BK29" s="27" t="s">
        <v>545</v>
      </c>
      <c r="BL29" s="91"/>
      <c r="BM29" s="91"/>
      <c r="BN29" s="91"/>
      <c r="BO29" s="91"/>
      <c r="BP29" s="91"/>
      <c r="BQ29" s="91"/>
      <c r="BR29" s="91"/>
      <c r="BS29" s="92"/>
    </row>
    <row r="30" spans="1:71" s="44" customFormat="1" ht="130.5" customHeight="1" x14ac:dyDescent="0.25">
      <c r="A30" s="34"/>
      <c r="B30" s="354"/>
      <c r="C30" s="196" t="s">
        <v>219</v>
      </c>
      <c r="D30" s="195" t="s">
        <v>378</v>
      </c>
      <c r="E30" s="327" t="s">
        <v>379</v>
      </c>
      <c r="F30" s="327"/>
      <c r="G30" s="196" t="s">
        <v>380</v>
      </c>
      <c r="H30" s="328" t="s">
        <v>236</v>
      </c>
      <c r="I30" s="328"/>
      <c r="J30" s="328" t="s">
        <v>381</v>
      </c>
      <c r="K30" s="328"/>
      <c r="L30" s="328" t="s">
        <v>53</v>
      </c>
      <c r="M30" s="328"/>
      <c r="N30" s="329">
        <v>44926</v>
      </c>
      <c r="O30" s="329"/>
      <c r="P30" s="45">
        <f t="shared" si="0"/>
        <v>7.6923076923076927E-3</v>
      </c>
      <c r="Q30" s="29"/>
      <c r="R30" s="29"/>
      <c r="S30" s="32"/>
      <c r="T30" s="30">
        <v>1</v>
      </c>
      <c r="U30" s="30">
        <v>1</v>
      </c>
      <c r="V30" s="31">
        <f>U30/T30</f>
        <v>1</v>
      </c>
      <c r="W30" s="30">
        <v>1</v>
      </c>
      <c r="X30" s="30">
        <v>1</v>
      </c>
      <c r="Y30" s="31">
        <f>X30/W30</f>
        <v>1</v>
      </c>
      <c r="Z30" s="30">
        <v>1</v>
      </c>
      <c r="AA30" s="30">
        <v>1</v>
      </c>
      <c r="AB30" s="31">
        <f>AA30/Z30</f>
        <v>1</v>
      </c>
      <c r="AC30" s="29">
        <v>1</v>
      </c>
      <c r="AD30" s="86"/>
      <c r="AE30" s="86"/>
      <c r="AF30" s="29">
        <v>1</v>
      </c>
      <c r="AG30" s="86"/>
      <c r="AH30" s="86"/>
      <c r="AI30" s="29">
        <v>1</v>
      </c>
      <c r="AJ30" s="86"/>
      <c r="AK30" s="86"/>
      <c r="AL30" s="29">
        <v>1</v>
      </c>
      <c r="AM30" s="86"/>
      <c r="AN30" s="86"/>
      <c r="AO30" s="29">
        <v>1</v>
      </c>
      <c r="AP30" s="86"/>
      <c r="AQ30" s="86"/>
      <c r="AR30" s="29">
        <v>1</v>
      </c>
      <c r="AS30" s="86"/>
      <c r="AT30" s="86"/>
      <c r="AU30" s="29">
        <v>1</v>
      </c>
      <c r="AV30" s="86"/>
      <c r="AW30" s="86"/>
      <c r="AX30" s="29">
        <v>1</v>
      </c>
      <c r="AY30" s="86"/>
      <c r="AZ30" s="86"/>
      <c r="BA30" s="29"/>
      <c r="BB30" s="86"/>
      <c r="BC30" s="86"/>
      <c r="BD30" s="29">
        <f t="shared" si="4"/>
        <v>11</v>
      </c>
      <c r="BE30" s="29">
        <f t="shared" si="5"/>
        <v>3</v>
      </c>
      <c r="BF30" s="32">
        <f t="shared" si="6"/>
        <v>0.27272727272727271</v>
      </c>
      <c r="BG30" s="56">
        <f t="shared" si="7"/>
        <v>4.1958041958041958E-4</v>
      </c>
      <c r="BH30" s="27" t="s">
        <v>382</v>
      </c>
      <c r="BI30" s="27" t="s">
        <v>383</v>
      </c>
      <c r="BJ30" s="27" t="s">
        <v>544</v>
      </c>
      <c r="BK30" s="27" t="s">
        <v>496</v>
      </c>
      <c r="BL30" s="91"/>
      <c r="BM30" s="91"/>
      <c r="BN30" s="91"/>
      <c r="BO30" s="91"/>
      <c r="BP30" s="91"/>
      <c r="BQ30" s="91"/>
      <c r="BR30" s="91"/>
      <c r="BS30" s="92"/>
    </row>
    <row r="31" spans="1:71" s="44" customFormat="1" ht="123.75" customHeight="1" x14ac:dyDescent="0.25">
      <c r="A31" s="34"/>
      <c r="B31" s="354"/>
      <c r="C31" s="196" t="s">
        <v>295</v>
      </c>
      <c r="D31" s="195" t="s">
        <v>384</v>
      </c>
      <c r="E31" s="327" t="s">
        <v>385</v>
      </c>
      <c r="F31" s="327"/>
      <c r="G31" s="196" t="s">
        <v>386</v>
      </c>
      <c r="H31" s="328" t="s">
        <v>85</v>
      </c>
      <c r="I31" s="328"/>
      <c r="J31" s="328"/>
      <c r="K31" s="328"/>
      <c r="L31" s="328" t="s">
        <v>53</v>
      </c>
      <c r="M31" s="328"/>
      <c r="N31" s="329" t="s">
        <v>563</v>
      </c>
      <c r="O31" s="329"/>
      <c r="P31" s="45">
        <f t="shared" si="0"/>
        <v>7.6923076923076927E-3</v>
      </c>
      <c r="Q31" s="29"/>
      <c r="R31" s="29"/>
      <c r="S31" s="32"/>
      <c r="T31" s="29"/>
      <c r="U31" s="29"/>
      <c r="V31" s="32"/>
      <c r="W31" s="29"/>
      <c r="X31" s="29"/>
      <c r="Y31" s="29"/>
      <c r="Z31" s="29"/>
      <c r="AA31" s="29"/>
      <c r="AB31" s="29"/>
      <c r="AC31" s="29">
        <v>1</v>
      </c>
      <c r="AD31" s="86"/>
      <c r="AE31" s="86"/>
      <c r="AF31" s="29"/>
      <c r="AG31" s="86"/>
      <c r="AH31" s="86"/>
      <c r="AI31" s="29">
        <v>1</v>
      </c>
      <c r="AJ31" s="86"/>
      <c r="AK31" s="86"/>
      <c r="AL31" s="29"/>
      <c r="AM31" s="86"/>
      <c r="AN31" s="86"/>
      <c r="AO31" s="29"/>
      <c r="AP31" s="86"/>
      <c r="AQ31" s="86"/>
      <c r="AR31" s="29">
        <v>1</v>
      </c>
      <c r="AS31" s="86"/>
      <c r="AT31" s="86"/>
      <c r="AU31" s="29"/>
      <c r="AV31" s="86"/>
      <c r="AW31" s="86"/>
      <c r="AX31" s="29"/>
      <c r="AY31" s="86"/>
      <c r="AZ31" s="86"/>
      <c r="BA31" s="29"/>
      <c r="BB31" s="86"/>
      <c r="BC31" s="86"/>
      <c r="BD31" s="29">
        <f>Q31+T31+W31+Z31+AC31+AF31+AI31+AL31+AO31+AR31+AU31+AX31+BA31</f>
        <v>3</v>
      </c>
      <c r="BE31" s="29">
        <f t="shared" si="5"/>
        <v>0</v>
      </c>
      <c r="BF31" s="32">
        <f t="shared" si="6"/>
        <v>0</v>
      </c>
      <c r="BG31" s="56">
        <f t="shared" si="7"/>
        <v>0</v>
      </c>
      <c r="BH31" s="27"/>
      <c r="BI31" s="27"/>
      <c r="BJ31" s="27" t="s">
        <v>458</v>
      </c>
      <c r="BK31" s="195" t="s">
        <v>546</v>
      </c>
      <c r="BL31" s="91"/>
      <c r="BM31" s="91"/>
      <c r="BN31" s="91"/>
      <c r="BO31" s="91"/>
      <c r="BP31" s="91"/>
      <c r="BQ31" s="91"/>
      <c r="BR31" s="91"/>
      <c r="BS31" s="92"/>
    </row>
    <row r="32" spans="1:71" s="44" customFormat="1" ht="98.25" customHeight="1" thickBot="1" x14ac:dyDescent="0.3">
      <c r="A32" s="34"/>
      <c r="B32" s="355"/>
      <c r="C32" s="35" t="s">
        <v>387</v>
      </c>
      <c r="D32" s="197" t="s">
        <v>388</v>
      </c>
      <c r="E32" s="346" t="s">
        <v>515</v>
      </c>
      <c r="F32" s="346"/>
      <c r="G32" s="198" t="s">
        <v>389</v>
      </c>
      <c r="H32" s="347" t="s">
        <v>156</v>
      </c>
      <c r="I32" s="347"/>
      <c r="J32" s="347"/>
      <c r="K32" s="347"/>
      <c r="L32" s="347" t="s">
        <v>53</v>
      </c>
      <c r="M32" s="347"/>
      <c r="N32" s="345" t="s">
        <v>390</v>
      </c>
      <c r="O32" s="345"/>
      <c r="P32" s="46">
        <f t="shared" si="0"/>
        <v>7.6923076923076927E-3</v>
      </c>
      <c r="Q32" s="35"/>
      <c r="R32" s="35"/>
      <c r="S32" s="36"/>
      <c r="T32" s="35"/>
      <c r="U32" s="35"/>
      <c r="V32" s="36"/>
      <c r="W32" s="35"/>
      <c r="X32" s="35"/>
      <c r="Y32" s="35"/>
      <c r="Z32" s="35"/>
      <c r="AA32" s="35"/>
      <c r="AB32" s="35"/>
      <c r="AC32" s="35">
        <v>1</v>
      </c>
      <c r="AD32" s="87"/>
      <c r="AE32" s="87"/>
      <c r="AF32" s="35"/>
      <c r="AG32" s="87"/>
      <c r="AH32" s="87"/>
      <c r="AI32" s="35"/>
      <c r="AJ32" s="87"/>
      <c r="AK32" s="87"/>
      <c r="AL32" s="35"/>
      <c r="AM32" s="87"/>
      <c r="AN32" s="87"/>
      <c r="AO32" s="35"/>
      <c r="AP32" s="87"/>
      <c r="AQ32" s="87"/>
      <c r="AR32" s="35"/>
      <c r="AS32" s="87"/>
      <c r="AT32" s="87"/>
      <c r="AU32" s="35"/>
      <c r="AV32" s="87"/>
      <c r="AW32" s="87"/>
      <c r="AX32" s="35">
        <v>1</v>
      </c>
      <c r="AY32" s="87"/>
      <c r="AZ32" s="87"/>
      <c r="BA32" s="35"/>
      <c r="BB32" s="87"/>
      <c r="BC32" s="87"/>
      <c r="BD32" s="35">
        <f t="shared" si="4"/>
        <v>2</v>
      </c>
      <c r="BE32" s="35">
        <f t="shared" si="5"/>
        <v>0</v>
      </c>
      <c r="BF32" s="36">
        <f t="shared" si="6"/>
        <v>0</v>
      </c>
      <c r="BG32" s="57">
        <f t="shared" si="7"/>
        <v>0</v>
      </c>
      <c r="BH32" s="37"/>
      <c r="BI32" s="37"/>
      <c r="BJ32" s="37"/>
      <c r="BK32" s="37"/>
      <c r="BL32" s="93"/>
      <c r="BM32" s="93"/>
      <c r="BN32" s="93"/>
      <c r="BO32" s="93"/>
      <c r="BP32" s="93"/>
      <c r="BQ32" s="93"/>
      <c r="BR32" s="93"/>
      <c r="BS32" s="94"/>
    </row>
    <row r="33" spans="2:71" s="28" customFormat="1" x14ac:dyDescent="0.2">
      <c r="B33" s="34"/>
      <c r="C33" s="34"/>
      <c r="D33" s="47"/>
      <c r="E33" s="47"/>
      <c r="F33" s="47"/>
      <c r="G33" s="48"/>
      <c r="H33" s="34"/>
      <c r="I33" s="34"/>
      <c r="J33" s="34"/>
      <c r="K33" s="34"/>
      <c r="L33" s="34"/>
      <c r="M33" s="34"/>
      <c r="N33" s="34"/>
      <c r="O33" s="34"/>
      <c r="P33" s="206">
        <f>20%/26</f>
        <v>7.6923076923076927E-3</v>
      </c>
      <c r="S33" s="49"/>
      <c r="V33" s="49"/>
      <c r="BF33" s="49"/>
      <c r="BH33" s="50"/>
      <c r="BI33" s="50"/>
      <c r="BJ33" s="50"/>
      <c r="BK33" s="50"/>
      <c r="BL33" s="50"/>
      <c r="BM33" s="50"/>
      <c r="BN33" s="50"/>
      <c r="BO33" s="50"/>
      <c r="BP33" s="50"/>
      <c r="BQ33" s="50"/>
      <c r="BR33" s="50"/>
      <c r="BS33" s="50"/>
    </row>
    <row r="34" spans="2:71" s="28" customFormat="1" x14ac:dyDescent="0.2">
      <c r="B34" s="34"/>
      <c r="C34" s="34"/>
      <c r="D34" s="47"/>
      <c r="E34" s="47"/>
      <c r="F34" s="47"/>
      <c r="G34" s="48"/>
      <c r="H34" s="34"/>
      <c r="I34" s="34"/>
      <c r="J34" s="34"/>
      <c r="K34" s="34"/>
      <c r="L34" s="34"/>
      <c r="M34" s="34"/>
      <c r="N34" s="34"/>
      <c r="O34" s="34"/>
      <c r="P34" s="207"/>
      <c r="S34" s="49"/>
      <c r="V34" s="49"/>
      <c r="BF34" s="49"/>
      <c r="BH34" s="50"/>
      <c r="BI34" s="50"/>
      <c r="BJ34" s="50"/>
      <c r="BK34" s="50"/>
      <c r="BL34" s="50"/>
      <c r="BM34" s="50"/>
      <c r="BN34" s="50"/>
      <c r="BO34" s="50"/>
      <c r="BP34" s="50"/>
      <c r="BQ34" s="50"/>
      <c r="BR34" s="50"/>
      <c r="BS34" s="50"/>
    </row>
    <row r="35" spans="2:71" s="28" customFormat="1" x14ac:dyDescent="0.2">
      <c r="B35" s="34"/>
      <c r="C35" s="34"/>
      <c r="D35" s="47"/>
      <c r="E35" s="47"/>
      <c r="F35" s="47"/>
      <c r="G35" s="48"/>
      <c r="H35" s="34"/>
      <c r="I35" s="34"/>
      <c r="J35" s="34"/>
      <c r="K35" s="34"/>
      <c r="L35" s="34"/>
      <c r="M35" s="34"/>
      <c r="N35" s="34"/>
      <c r="O35" s="34"/>
      <c r="P35" s="34"/>
      <c r="S35" s="49"/>
      <c r="V35" s="49"/>
      <c r="BF35" s="49"/>
      <c r="BH35" s="50"/>
      <c r="BI35" s="50"/>
      <c r="BJ35" s="50"/>
      <c r="BK35" s="50"/>
      <c r="BL35" s="50"/>
      <c r="BM35" s="50"/>
      <c r="BN35" s="50"/>
      <c r="BO35" s="50"/>
      <c r="BP35" s="50"/>
      <c r="BQ35" s="50"/>
      <c r="BR35" s="50"/>
      <c r="BS35" s="50"/>
    </row>
    <row r="36" spans="2:71" s="28" customFormat="1" x14ac:dyDescent="0.2">
      <c r="B36" s="34"/>
      <c r="C36" s="34"/>
      <c r="D36" s="47"/>
      <c r="E36" s="47"/>
      <c r="F36" s="47"/>
      <c r="G36" s="48"/>
      <c r="H36" s="34"/>
      <c r="I36" s="34"/>
      <c r="J36" s="34"/>
      <c r="K36" s="34"/>
      <c r="L36" s="34"/>
      <c r="M36" s="34"/>
      <c r="N36" s="34"/>
      <c r="O36" s="34"/>
      <c r="P36" s="34"/>
      <c r="S36" s="49"/>
      <c r="V36" s="49"/>
      <c r="BF36" s="49"/>
      <c r="BH36" s="50"/>
      <c r="BI36" s="50"/>
      <c r="BJ36" s="50"/>
      <c r="BK36" s="50"/>
      <c r="BL36" s="50"/>
      <c r="BM36" s="50"/>
      <c r="BN36" s="50"/>
      <c r="BO36" s="50"/>
      <c r="BP36" s="50"/>
      <c r="BQ36" s="50"/>
      <c r="BR36" s="50"/>
      <c r="BS36" s="50"/>
    </row>
    <row r="37" spans="2:71" s="28" customFormat="1" x14ac:dyDescent="0.2">
      <c r="B37" s="34"/>
      <c r="C37" s="34"/>
      <c r="D37" s="47"/>
      <c r="E37" s="47"/>
      <c r="F37" s="47"/>
      <c r="G37" s="48"/>
      <c r="H37" s="34"/>
      <c r="I37" s="34"/>
      <c r="J37" s="34"/>
      <c r="K37" s="34"/>
      <c r="L37" s="34"/>
      <c r="M37" s="34"/>
      <c r="N37" s="34"/>
      <c r="O37" s="34"/>
      <c r="P37" s="34"/>
      <c r="S37" s="49"/>
      <c r="V37" s="49"/>
      <c r="BF37" s="49"/>
      <c r="BH37" s="50"/>
      <c r="BI37" s="50"/>
      <c r="BJ37" s="50"/>
      <c r="BK37" s="50"/>
      <c r="BL37" s="50"/>
      <c r="BM37" s="50"/>
      <c r="BN37" s="50"/>
      <c r="BO37" s="50"/>
      <c r="BP37" s="50"/>
      <c r="BQ37" s="50"/>
      <c r="BR37" s="50"/>
      <c r="BS37" s="50"/>
    </row>
    <row r="38" spans="2:71" s="28" customFormat="1" x14ac:dyDescent="0.2">
      <c r="B38" s="34"/>
      <c r="C38" s="34"/>
      <c r="D38" s="47"/>
      <c r="E38" s="47"/>
      <c r="F38" s="47"/>
      <c r="G38" s="48"/>
      <c r="H38" s="34"/>
      <c r="I38" s="34"/>
      <c r="J38" s="34"/>
      <c r="K38" s="34"/>
      <c r="L38" s="34"/>
      <c r="M38" s="34"/>
      <c r="N38" s="34"/>
      <c r="O38" s="34"/>
      <c r="P38" s="34"/>
      <c r="S38" s="49"/>
      <c r="V38" s="49"/>
      <c r="BF38" s="49"/>
      <c r="BH38" s="50"/>
      <c r="BI38" s="50"/>
      <c r="BJ38" s="50"/>
      <c r="BK38" s="50"/>
      <c r="BL38" s="50"/>
      <c r="BM38" s="50"/>
      <c r="BN38" s="50"/>
      <c r="BO38" s="50"/>
      <c r="BP38" s="50"/>
      <c r="BQ38" s="50"/>
      <c r="BR38" s="50"/>
      <c r="BS38" s="50"/>
    </row>
    <row r="39" spans="2:71" s="28" customFormat="1" x14ac:dyDescent="0.2">
      <c r="B39" s="34"/>
      <c r="C39" s="34"/>
      <c r="D39" s="47"/>
      <c r="E39" s="47"/>
      <c r="F39" s="47"/>
      <c r="G39" s="48"/>
      <c r="H39" s="34"/>
      <c r="I39" s="34"/>
      <c r="J39" s="34"/>
      <c r="K39" s="34"/>
      <c r="L39" s="34"/>
      <c r="M39" s="34"/>
      <c r="N39" s="34"/>
      <c r="O39" s="34"/>
      <c r="P39" s="34"/>
      <c r="S39" s="49"/>
      <c r="V39" s="49"/>
      <c r="BF39" s="49"/>
      <c r="BH39" s="50"/>
      <c r="BI39" s="50"/>
      <c r="BJ39" s="50"/>
      <c r="BK39" s="50"/>
      <c r="BL39" s="50"/>
      <c r="BM39" s="50"/>
      <c r="BN39" s="50"/>
      <c r="BO39" s="50"/>
      <c r="BP39" s="50"/>
      <c r="BQ39" s="50"/>
      <c r="BR39" s="50"/>
      <c r="BS39" s="50"/>
    </row>
    <row r="40" spans="2:71" s="28" customFormat="1" x14ac:dyDescent="0.2">
      <c r="B40" s="34"/>
      <c r="C40" s="34"/>
      <c r="D40" s="47"/>
      <c r="E40" s="47"/>
      <c r="F40" s="47"/>
      <c r="G40" s="48"/>
      <c r="H40" s="34"/>
      <c r="I40" s="34"/>
      <c r="J40" s="34"/>
      <c r="K40" s="34"/>
      <c r="L40" s="34"/>
      <c r="M40" s="34"/>
      <c r="N40" s="34"/>
      <c r="O40" s="34"/>
      <c r="P40" s="34"/>
      <c r="S40" s="49"/>
      <c r="V40" s="49"/>
      <c r="BF40" s="49"/>
      <c r="BH40" s="50"/>
      <c r="BI40" s="50"/>
      <c r="BJ40" s="50"/>
      <c r="BK40" s="50"/>
      <c r="BL40" s="50"/>
      <c r="BM40" s="50"/>
      <c r="BN40" s="50"/>
      <c r="BO40" s="50"/>
      <c r="BP40" s="50"/>
      <c r="BQ40" s="50"/>
      <c r="BR40" s="50"/>
      <c r="BS40" s="50"/>
    </row>
    <row r="41" spans="2:71" s="28" customFormat="1" ht="21.75" customHeight="1" x14ac:dyDescent="0.2">
      <c r="B41" s="34"/>
      <c r="C41" s="34"/>
      <c r="D41" s="47"/>
      <c r="E41" s="47"/>
      <c r="F41" s="47"/>
      <c r="G41" s="48"/>
      <c r="H41" s="34"/>
      <c r="I41" s="34"/>
      <c r="J41" s="34"/>
      <c r="K41" s="34"/>
      <c r="L41" s="34"/>
      <c r="M41" s="34"/>
      <c r="N41" s="34"/>
      <c r="O41" s="34"/>
      <c r="P41" s="34"/>
      <c r="S41" s="49"/>
      <c r="V41" s="49"/>
      <c r="BF41" s="49"/>
      <c r="BH41" s="50"/>
      <c r="BI41" s="50"/>
      <c r="BJ41" s="50"/>
      <c r="BK41" s="50"/>
      <c r="BL41" s="50"/>
      <c r="BM41" s="50"/>
      <c r="BN41" s="50"/>
      <c r="BO41" s="50"/>
      <c r="BP41" s="50"/>
      <c r="BQ41" s="50"/>
      <c r="BR41" s="50"/>
      <c r="BS41" s="50"/>
    </row>
    <row r="42" spans="2:71" s="28" customFormat="1" x14ac:dyDescent="0.2">
      <c r="B42" s="34"/>
      <c r="C42" s="34"/>
      <c r="D42" s="47"/>
      <c r="E42" s="47"/>
      <c r="F42" s="47"/>
      <c r="G42" s="48"/>
      <c r="H42" s="34"/>
      <c r="I42" s="34"/>
      <c r="J42" s="34"/>
      <c r="K42" s="34"/>
      <c r="L42" s="34"/>
      <c r="M42" s="34"/>
      <c r="N42" s="34"/>
      <c r="O42" s="34"/>
      <c r="P42" s="34"/>
      <c r="S42" s="49"/>
      <c r="V42" s="49"/>
      <c r="BF42" s="49"/>
      <c r="BH42" s="50"/>
      <c r="BI42" s="50"/>
      <c r="BJ42" s="50"/>
      <c r="BK42" s="50"/>
      <c r="BL42" s="50"/>
      <c r="BM42" s="50"/>
      <c r="BN42" s="50"/>
      <c r="BO42" s="50"/>
      <c r="BP42" s="50"/>
      <c r="BQ42" s="50"/>
      <c r="BR42" s="50"/>
      <c r="BS42" s="50"/>
    </row>
    <row r="43" spans="2:71" s="28" customFormat="1" x14ac:dyDescent="0.2">
      <c r="B43" s="34"/>
      <c r="C43" s="34"/>
      <c r="D43" s="47"/>
      <c r="E43" s="47"/>
      <c r="F43" s="47"/>
      <c r="G43" s="48"/>
      <c r="H43" s="34"/>
      <c r="I43" s="34"/>
      <c r="J43" s="34"/>
      <c r="K43" s="34"/>
      <c r="L43" s="34"/>
      <c r="M43" s="34"/>
      <c r="N43" s="34"/>
      <c r="O43" s="34"/>
      <c r="P43" s="34"/>
      <c r="S43" s="49"/>
      <c r="V43" s="49"/>
      <c r="BF43" s="49"/>
      <c r="BH43" s="50"/>
      <c r="BI43" s="50"/>
      <c r="BJ43" s="50"/>
      <c r="BK43" s="50"/>
      <c r="BL43" s="50"/>
      <c r="BM43" s="50"/>
      <c r="BN43" s="50"/>
      <c r="BO43" s="50"/>
      <c r="BP43" s="50"/>
      <c r="BQ43" s="50"/>
      <c r="BR43" s="50"/>
      <c r="BS43" s="50"/>
    </row>
    <row r="44" spans="2:71" s="28" customFormat="1" x14ac:dyDescent="0.2">
      <c r="B44" s="34"/>
      <c r="C44" s="34"/>
      <c r="D44" s="47"/>
      <c r="E44" s="47"/>
      <c r="F44" s="47"/>
      <c r="G44" s="48"/>
      <c r="H44" s="34"/>
      <c r="I44" s="34"/>
      <c r="J44" s="34"/>
      <c r="K44" s="34"/>
      <c r="L44" s="34"/>
      <c r="M44" s="34"/>
      <c r="N44" s="34"/>
      <c r="O44" s="34"/>
      <c r="P44" s="34"/>
      <c r="S44" s="49"/>
      <c r="V44" s="49"/>
      <c r="BF44" s="49"/>
      <c r="BH44" s="50"/>
      <c r="BI44" s="50"/>
      <c r="BJ44" s="50"/>
      <c r="BK44" s="50"/>
      <c r="BL44" s="50"/>
      <c r="BM44" s="50"/>
      <c r="BN44" s="50"/>
      <c r="BO44" s="50"/>
      <c r="BP44" s="50"/>
      <c r="BQ44" s="50"/>
      <c r="BR44" s="50"/>
      <c r="BS44" s="50"/>
    </row>
    <row r="45" spans="2:71" s="28" customFormat="1" x14ac:dyDescent="0.2">
      <c r="B45" s="34"/>
      <c r="C45" s="34"/>
      <c r="D45" s="47"/>
      <c r="E45" s="47"/>
      <c r="F45" s="47"/>
      <c r="G45" s="48"/>
      <c r="H45" s="34"/>
      <c r="I45" s="34"/>
      <c r="J45" s="34"/>
      <c r="K45" s="34"/>
      <c r="L45" s="34"/>
      <c r="M45" s="34"/>
      <c r="N45" s="34"/>
      <c r="O45" s="34"/>
      <c r="P45" s="34"/>
      <c r="S45" s="49"/>
      <c r="V45" s="49"/>
      <c r="BF45" s="49"/>
      <c r="BH45" s="50"/>
      <c r="BI45" s="50"/>
      <c r="BJ45" s="50"/>
      <c r="BK45" s="50"/>
      <c r="BL45" s="50"/>
      <c r="BM45" s="50"/>
      <c r="BN45" s="50"/>
      <c r="BO45" s="50"/>
      <c r="BP45" s="50"/>
      <c r="BQ45" s="50"/>
      <c r="BR45" s="50"/>
      <c r="BS45" s="50"/>
    </row>
    <row r="46" spans="2:71" s="28" customFormat="1" x14ac:dyDescent="0.2">
      <c r="B46" s="34"/>
      <c r="C46" s="34"/>
      <c r="D46" s="47"/>
      <c r="E46" s="47"/>
      <c r="F46" s="47"/>
      <c r="G46" s="48"/>
      <c r="H46" s="34"/>
      <c r="I46" s="34"/>
      <c r="J46" s="34"/>
      <c r="K46" s="34"/>
      <c r="L46" s="34"/>
      <c r="M46" s="34"/>
      <c r="N46" s="34"/>
      <c r="O46" s="34"/>
      <c r="P46" s="34"/>
      <c r="S46" s="49"/>
      <c r="V46" s="49"/>
      <c r="BF46" s="49"/>
      <c r="BH46" s="50"/>
      <c r="BI46" s="50"/>
      <c r="BJ46" s="50"/>
      <c r="BK46" s="50"/>
      <c r="BL46" s="50"/>
      <c r="BM46" s="50"/>
      <c r="BN46" s="50"/>
      <c r="BO46" s="50"/>
      <c r="BP46" s="50"/>
      <c r="BQ46" s="50"/>
      <c r="BR46" s="50"/>
      <c r="BS46" s="50"/>
    </row>
    <row r="47" spans="2:71" s="28" customFormat="1" x14ac:dyDescent="0.2">
      <c r="B47" s="34"/>
      <c r="C47" s="34"/>
      <c r="D47" s="47"/>
      <c r="E47" s="47"/>
      <c r="F47" s="47"/>
      <c r="G47" s="48"/>
      <c r="H47" s="34"/>
      <c r="I47" s="34"/>
      <c r="J47" s="34"/>
      <c r="K47" s="34"/>
      <c r="L47" s="34"/>
      <c r="M47" s="34"/>
      <c r="N47" s="34"/>
      <c r="O47" s="34"/>
      <c r="P47" s="34"/>
      <c r="S47" s="49"/>
      <c r="V47" s="49"/>
      <c r="BF47" s="49"/>
      <c r="BH47" s="50"/>
      <c r="BI47" s="50"/>
      <c r="BJ47" s="50"/>
      <c r="BK47" s="50"/>
      <c r="BL47" s="50"/>
      <c r="BM47" s="50"/>
      <c r="BN47" s="50"/>
      <c r="BO47" s="50"/>
      <c r="BP47" s="50"/>
      <c r="BQ47" s="50"/>
      <c r="BR47" s="50"/>
      <c r="BS47" s="50"/>
    </row>
    <row r="48" spans="2:71" s="28" customFormat="1" x14ac:dyDescent="0.2">
      <c r="B48" s="34"/>
      <c r="C48" s="34"/>
      <c r="D48" s="47"/>
      <c r="E48" s="47"/>
      <c r="F48" s="47"/>
      <c r="G48" s="48"/>
      <c r="H48" s="34"/>
      <c r="I48" s="34"/>
      <c r="J48" s="34"/>
      <c r="K48" s="34"/>
      <c r="L48" s="34"/>
      <c r="M48" s="34"/>
      <c r="N48" s="34"/>
      <c r="O48" s="34"/>
      <c r="P48" s="34"/>
      <c r="S48" s="49"/>
      <c r="V48" s="49"/>
      <c r="BF48" s="49"/>
      <c r="BH48" s="50"/>
      <c r="BI48" s="50"/>
      <c r="BJ48" s="50"/>
      <c r="BK48" s="50"/>
      <c r="BL48" s="50"/>
      <c r="BM48" s="50"/>
      <c r="BN48" s="50"/>
      <c r="BO48" s="50"/>
      <c r="BP48" s="50"/>
      <c r="BQ48" s="50"/>
      <c r="BR48" s="50"/>
      <c r="BS48" s="50"/>
    </row>
    <row r="49" spans="2:71" s="28" customFormat="1" x14ac:dyDescent="0.2">
      <c r="B49" s="34"/>
      <c r="C49" s="34"/>
      <c r="D49" s="47"/>
      <c r="E49" s="47"/>
      <c r="F49" s="47"/>
      <c r="G49" s="48"/>
      <c r="H49" s="34"/>
      <c r="I49" s="34"/>
      <c r="J49" s="34"/>
      <c r="K49" s="34"/>
      <c r="L49" s="34"/>
      <c r="M49" s="34"/>
      <c r="N49" s="34"/>
      <c r="O49" s="34"/>
      <c r="P49" s="34"/>
      <c r="S49" s="49"/>
      <c r="V49" s="49"/>
      <c r="BF49" s="49"/>
      <c r="BH49" s="50"/>
      <c r="BI49" s="50"/>
      <c r="BJ49" s="50"/>
      <c r="BK49" s="50"/>
      <c r="BL49" s="50"/>
      <c r="BM49" s="50"/>
      <c r="BN49" s="50"/>
      <c r="BO49" s="50"/>
      <c r="BP49" s="50"/>
      <c r="BQ49" s="50"/>
      <c r="BR49" s="50"/>
      <c r="BS49" s="50"/>
    </row>
    <row r="50" spans="2:71" s="28" customFormat="1" x14ac:dyDescent="0.2">
      <c r="B50" s="34"/>
      <c r="C50" s="34"/>
      <c r="D50" s="51"/>
      <c r="E50" s="47"/>
      <c r="F50" s="47"/>
      <c r="G50" s="48"/>
      <c r="H50" s="34"/>
      <c r="I50" s="34"/>
      <c r="J50" s="34"/>
      <c r="K50" s="34"/>
      <c r="L50" s="34"/>
      <c r="M50" s="34"/>
      <c r="N50" s="34"/>
      <c r="O50" s="34"/>
      <c r="P50" s="34"/>
      <c r="S50" s="49"/>
      <c r="V50" s="49"/>
      <c r="BF50" s="49"/>
      <c r="BH50" s="50"/>
      <c r="BI50" s="50"/>
      <c r="BJ50" s="50"/>
      <c r="BK50" s="50"/>
      <c r="BL50" s="50"/>
      <c r="BM50" s="50"/>
      <c r="BN50" s="50"/>
      <c r="BO50" s="50"/>
      <c r="BP50" s="50"/>
      <c r="BQ50" s="50"/>
      <c r="BR50" s="50"/>
      <c r="BS50" s="50"/>
    </row>
    <row r="51" spans="2:71" s="28" customFormat="1" x14ac:dyDescent="0.2">
      <c r="B51" s="34"/>
      <c r="C51" s="34"/>
      <c r="D51" s="51"/>
      <c r="E51" s="47"/>
      <c r="F51" s="47"/>
      <c r="G51" s="48"/>
      <c r="H51" s="34"/>
      <c r="I51" s="34"/>
      <c r="J51" s="34"/>
      <c r="K51" s="34"/>
      <c r="L51" s="34"/>
      <c r="M51" s="34"/>
      <c r="N51" s="34"/>
      <c r="O51" s="34"/>
      <c r="P51" s="34"/>
      <c r="S51" s="49"/>
      <c r="V51" s="49"/>
      <c r="BF51" s="49"/>
      <c r="BH51" s="50"/>
      <c r="BI51" s="50"/>
      <c r="BJ51" s="50"/>
      <c r="BK51" s="50"/>
      <c r="BL51" s="50"/>
      <c r="BM51" s="50"/>
      <c r="BN51" s="50"/>
      <c r="BO51" s="50"/>
      <c r="BP51" s="50"/>
      <c r="BQ51" s="50"/>
      <c r="BR51" s="50"/>
      <c r="BS51" s="50"/>
    </row>
    <row r="52" spans="2:71" s="28" customFormat="1" x14ac:dyDescent="0.2">
      <c r="B52" s="34"/>
      <c r="C52" s="34"/>
      <c r="D52" s="51"/>
      <c r="E52" s="47"/>
      <c r="F52" s="47"/>
      <c r="G52" s="48"/>
      <c r="H52" s="34"/>
      <c r="I52" s="34"/>
      <c r="J52" s="34"/>
      <c r="K52" s="34"/>
      <c r="L52" s="34"/>
      <c r="M52" s="34"/>
      <c r="N52" s="34"/>
      <c r="O52" s="34"/>
      <c r="P52" s="34"/>
      <c r="S52" s="49"/>
      <c r="V52" s="49"/>
      <c r="BF52" s="49"/>
      <c r="BH52" s="50"/>
      <c r="BI52" s="50"/>
      <c r="BJ52" s="50"/>
      <c r="BK52" s="50"/>
      <c r="BL52" s="50"/>
      <c r="BM52" s="50"/>
      <c r="BN52" s="50"/>
      <c r="BO52" s="50"/>
      <c r="BP52" s="50"/>
      <c r="BQ52" s="50"/>
      <c r="BR52" s="50"/>
      <c r="BS52" s="50"/>
    </row>
    <row r="53" spans="2:71" s="28" customFormat="1" x14ac:dyDescent="0.2">
      <c r="B53" s="34"/>
      <c r="C53" s="34"/>
      <c r="D53" s="51"/>
      <c r="E53" s="47"/>
      <c r="F53" s="47"/>
      <c r="G53" s="48"/>
      <c r="H53" s="34"/>
      <c r="I53" s="34"/>
      <c r="J53" s="34"/>
      <c r="K53" s="34"/>
      <c r="L53" s="34"/>
      <c r="M53" s="34"/>
      <c r="N53" s="34"/>
      <c r="O53" s="34"/>
      <c r="P53" s="34"/>
      <c r="S53" s="49"/>
      <c r="V53" s="49"/>
      <c r="BF53" s="49"/>
      <c r="BH53" s="50"/>
      <c r="BI53" s="50"/>
      <c r="BJ53" s="50"/>
      <c r="BK53" s="50"/>
      <c r="BL53" s="50"/>
      <c r="BM53" s="50"/>
      <c r="BN53" s="50"/>
      <c r="BO53" s="50"/>
      <c r="BP53" s="50"/>
      <c r="BQ53" s="50"/>
      <c r="BR53" s="50"/>
      <c r="BS53" s="50"/>
    </row>
    <row r="54" spans="2:71" s="28" customFormat="1" x14ac:dyDescent="0.2">
      <c r="B54" s="34"/>
      <c r="C54" s="34"/>
      <c r="D54" s="51"/>
      <c r="E54" s="47"/>
      <c r="F54" s="47"/>
      <c r="G54" s="48"/>
      <c r="H54" s="34"/>
      <c r="I54" s="34"/>
      <c r="J54" s="34"/>
      <c r="K54" s="34"/>
      <c r="L54" s="34"/>
      <c r="M54" s="34"/>
      <c r="N54" s="34"/>
      <c r="O54" s="34"/>
      <c r="P54" s="34"/>
      <c r="S54" s="49"/>
      <c r="V54" s="49"/>
      <c r="BF54" s="49"/>
      <c r="BH54" s="50"/>
      <c r="BI54" s="50"/>
      <c r="BJ54" s="50"/>
      <c r="BK54" s="50"/>
      <c r="BL54" s="50"/>
      <c r="BM54" s="50"/>
      <c r="BN54" s="50"/>
      <c r="BO54" s="50"/>
      <c r="BP54" s="50"/>
      <c r="BQ54" s="50"/>
      <c r="BR54" s="50"/>
      <c r="BS54" s="50"/>
    </row>
  </sheetData>
  <autoFilter ref="A6:BS33">
    <filterColumn colId="4" showButton="0"/>
    <filterColumn colId="7" showButton="0"/>
    <filterColumn colId="9" showButton="0"/>
    <filterColumn colId="11" showButton="0"/>
    <filterColumn colId="13" showButton="0"/>
  </autoFilter>
  <mergeCells count="178">
    <mergeCell ref="AR4:AT5"/>
    <mergeCell ref="AU4:AW5"/>
    <mergeCell ref="AX4:AZ5"/>
    <mergeCell ref="BA4:BC5"/>
    <mergeCell ref="BD4:BF5"/>
    <mergeCell ref="BH4:BS4"/>
    <mergeCell ref="B5:P5"/>
    <mergeCell ref="BH5:BI5"/>
    <mergeCell ref="BJ5:BK5"/>
    <mergeCell ref="BL5:BM5"/>
    <mergeCell ref="BN5:BO5"/>
    <mergeCell ref="BP5:BQ5"/>
    <mergeCell ref="BR5:BS5"/>
    <mergeCell ref="Q4:S5"/>
    <mergeCell ref="T4:V5"/>
    <mergeCell ref="W4:Y5"/>
    <mergeCell ref="Z4:AB5"/>
    <mergeCell ref="AC4:AE5"/>
    <mergeCell ref="AF4:AH5"/>
    <mergeCell ref="AI4:AK5"/>
    <mergeCell ref="AL4:AN5"/>
    <mergeCell ref="AO4:AQ5"/>
    <mergeCell ref="B1:C4"/>
    <mergeCell ref="D1:E2"/>
    <mergeCell ref="F1:K2"/>
    <mergeCell ref="L1:M1"/>
    <mergeCell ref="N1:O1"/>
    <mergeCell ref="L2:M2"/>
    <mergeCell ref="N2:O2"/>
    <mergeCell ref="D3:E4"/>
    <mergeCell ref="F3:K4"/>
    <mergeCell ref="L3:M3"/>
    <mergeCell ref="N3:O3"/>
    <mergeCell ref="L4:M4"/>
    <mergeCell ref="N4:O4"/>
    <mergeCell ref="E6:F6"/>
    <mergeCell ref="H6:I6"/>
    <mergeCell ref="J6:K6"/>
    <mergeCell ref="L6:M6"/>
    <mergeCell ref="N6:O6"/>
    <mergeCell ref="N12:O12"/>
    <mergeCell ref="E13:F13"/>
    <mergeCell ref="H13:I13"/>
    <mergeCell ref="J13:K13"/>
    <mergeCell ref="L13:M13"/>
    <mergeCell ref="N13:O13"/>
    <mergeCell ref="N8:O8"/>
    <mergeCell ref="N9:O9"/>
    <mergeCell ref="N10:O10"/>
    <mergeCell ref="E10:F10"/>
    <mergeCell ref="H10:I10"/>
    <mergeCell ref="J10:K10"/>
    <mergeCell ref="E11:F11"/>
    <mergeCell ref="H11:I11"/>
    <mergeCell ref="E8:F8"/>
    <mergeCell ref="H8:I8"/>
    <mergeCell ref="E9:F9"/>
    <mergeCell ref="B20:B23"/>
    <mergeCell ref="E20:F20"/>
    <mergeCell ref="H20:I20"/>
    <mergeCell ref="J20:K20"/>
    <mergeCell ref="L20:M20"/>
    <mergeCell ref="E16:F16"/>
    <mergeCell ref="H16:I16"/>
    <mergeCell ref="J16:K16"/>
    <mergeCell ref="L16:M16"/>
    <mergeCell ref="E22:F22"/>
    <mergeCell ref="H22:I22"/>
    <mergeCell ref="J22:K22"/>
    <mergeCell ref="L22:M22"/>
    <mergeCell ref="B7:B18"/>
    <mergeCell ref="C8:C9"/>
    <mergeCell ref="D8:D9"/>
    <mergeCell ref="H9:I9"/>
    <mergeCell ref="J9:K9"/>
    <mergeCell ref="L9:M9"/>
    <mergeCell ref="L12:M12"/>
    <mergeCell ref="L14:M14"/>
    <mergeCell ref="L10:M10"/>
    <mergeCell ref="J8:K8"/>
    <mergeCell ref="L8:M8"/>
    <mergeCell ref="N14:O14"/>
    <mergeCell ref="E14:F14"/>
    <mergeCell ref="H14:I14"/>
    <mergeCell ref="J11:K11"/>
    <mergeCell ref="J14:K14"/>
    <mergeCell ref="L11:M11"/>
    <mergeCell ref="N11:O11"/>
    <mergeCell ref="E12:F12"/>
    <mergeCell ref="H12:I12"/>
    <mergeCell ref="J12:K12"/>
    <mergeCell ref="L19:M19"/>
    <mergeCell ref="N19:O19"/>
    <mergeCell ref="J15:K15"/>
    <mergeCell ref="L15:M15"/>
    <mergeCell ref="N16:O16"/>
    <mergeCell ref="E18:F18"/>
    <mergeCell ref="H18:I18"/>
    <mergeCell ref="J18:K18"/>
    <mergeCell ref="L18:M18"/>
    <mergeCell ref="N18:O18"/>
    <mergeCell ref="E17:F17"/>
    <mergeCell ref="H17:I17"/>
    <mergeCell ref="J17:K17"/>
    <mergeCell ref="L17:M17"/>
    <mergeCell ref="N17:O17"/>
    <mergeCell ref="E15:F15"/>
    <mergeCell ref="H15:I15"/>
    <mergeCell ref="N15:O15"/>
    <mergeCell ref="B24:B28"/>
    <mergeCell ref="E24:F24"/>
    <mergeCell ref="H24:I24"/>
    <mergeCell ref="J24:K24"/>
    <mergeCell ref="L24:M24"/>
    <mergeCell ref="N24:O24"/>
    <mergeCell ref="E25:F25"/>
    <mergeCell ref="H25:I25"/>
    <mergeCell ref="J25:K25"/>
    <mergeCell ref="L25:M25"/>
    <mergeCell ref="N25:O25"/>
    <mergeCell ref="E26:F26"/>
    <mergeCell ref="H26:I26"/>
    <mergeCell ref="J26:K26"/>
    <mergeCell ref="L26:M26"/>
    <mergeCell ref="N26:O26"/>
    <mergeCell ref="H28:I28"/>
    <mergeCell ref="J28:K28"/>
    <mergeCell ref="L28:M28"/>
    <mergeCell ref="E27:F27"/>
    <mergeCell ref="H27:I27"/>
    <mergeCell ref="J27:K27"/>
    <mergeCell ref="L27:M27"/>
    <mergeCell ref="N27:O27"/>
    <mergeCell ref="B29:B32"/>
    <mergeCell ref="E29:F29"/>
    <mergeCell ref="H29:I29"/>
    <mergeCell ref="J29:K29"/>
    <mergeCell ref="L29:M29"/>
    <mergeCell ref="N29:O29"/>
    <mergeCell ref="E30:F30"/>
    <mergeCell ref="H30:I30"/>
    <mergeCell ref="J30:K30"/>
    <mergeCell ref="L30:M30"/>
    <mergeCell ref="E31:F31"/>
    <mergeCell ref="H31:I31"/>
    <mergeCell ref="J31:K31"/>
    <mergeCell ref="L31:M31"/>
    <mergeCell ref="N31:O31"/>
    <mergeCell ref="N30:O30"/>
    <mergeCell ref="E32:F32"/>
    <mergeCell ref="L32:M32"/>
    <mergeCell ref="N32:O32"/>
    <mergeCell ref="H32:I32"/>
    <mergeCell ref="J32:K32"/>
    <mergeCell ref="C27:C28"/>
    <mergeCell ref="D27:D28"/>
    <mergeCell ref="E7:F7"/>
    <mergeCell ref="H7:I7"/>
    <mergeCell ref="J7:K7"/>
    <mergeCell ref="L7:M7"/>
    <mergeCell ref="N7:O7"/>
    <mergeCell ref="N20:O20"/>
    <mergeCell ref="E21:F21"/>
    <mergeCell ref="H21:I21"/>
    <mergeCell ref="E28:F28"/>
    <mergeCell ref="N22:O22"/>
    <mergeCell ref="E23:F23"/>
    <mergeCell ref="H23:I23"/>
    <mergeCell ref="J23:K23"/>
    <mergeCell ref="L23:M23"/>
    <mergeCell ref="N23:O23"/>
    <mergeCell ref="N28:O28"/>
    <mergeCell ref="J21:K21"/>
    <mergeCell ref="L21:M21"/>
    <mergeCell ref="N21:O21"/>
    <mergeCell ref="E19:F19"/>
    <mergeCell ref="H19:I19"/>
    <mergeCell ref="J19:K19"/>
  </mergeCells>
  <printOptions horizontalCentered="1"/>
  <pageMargins left="0.43307086614173229" right="0.23622047244094491"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rowBreaks count="1" manualBreakCount="1">
    <brk id="24" min="1" max="14" man="1"/>
  </rowBreaks>
  <drawing r:id="rId2"/>
  <legacy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B1:BS25"/>
  <sheetViews>
    <sheetView showGridLines="0" tabSelected="1" topLeftCell="C4" zoomScale="110" zoomScaleNormal="110" zoomScaleSheetLayoutView="70" workbookViewId="0">
      <pane xSplit="1" ySplit="3" topLeftCell="D20" activePane="bottomRight" state="frozen"/>
      <selection activeCell="C4" sqref="C4"/>
      <selection pane="topRight" activeCell="D4" sqref="D4"/>
      <selection pane="bottomLeft" activeCell="C7" sqref="C7"/>
      <selection pane="bottomRight" activeCell="E20" sqref="E20:F20"/>
    </sheetView>
  </sheetViews>
  <sheetFormatPr baseColWidth="10" defaultColWidth="11.42578125" defaultRowHeight="12.75" x14ac:dyDescent="0.2"/>
  <cols>
    <col min="1" max="1" width="4.7109375" style="20" customWidth="1"/>
    <col min="2" max="2" width="17.28515625" style="186" customWidth="1"/>
    <col min="3" max="3" width="10.28515625" style="2" customWidth="1"/>
    <col min="4" max="4" width="35.42578125" style="18" customWidth="1"/>
    <col min="5" max="6" width="17.85546875" style="18" customWidth="1"/>
    <col min="7" max="7" width="35.85546875" style="186" customWidth="1"/>
    <col min="8" max="9" width="10.28515625" style="2" customWidth="1"/>
    <col min="10" max="10" width="17.7109375" style="2" customWidth="1"/>
    <col min="11" max="11" width="15.140625" style="2" customWidth="1"/>
    <col min="12" max="12" width="15.85546875" style="2" customWidth="1"/>
    <col min="13" max="13" width="14.28515625" style="2" customWidth="1"/>
    <col min="14" max="15" width="7.5703125" style="2" customWidth="1"/>
    <col min="16" max="18" width="11.42578125" style="20" customWidth="1"/>
    <col min="19" max="19" width="11.42578125" style="21" customWidth="1"/>
    <col min="20" max="21" width="11.42578125" style="20" customWidth="1"/>
    <col min="22" max="22" width="11.42578125" style="21" customWidth="1"/>
    <col min="23" max="28" width="11.42578125" style="20"/>
    <col min="29" max="57" width="11.42578125" style="20" customWidth="1"/>
    <col min="58" max="58" width="11.42578125" style="21" customWidth="1"/>
    <col min="59" max="59" width="15.42578125" style="20" customWidth="1"/>
    <col min="60" max="60" width="42.7109375" style="20" customWidth="1"/>
    <col min="61" max="61" width="42.7109375" style="18" customWidth="1"/>
    <col min="62" max="62" width="58.28515625" style="18" customWidth="1"/>
    <col min="63" max="63" width="54.140625" style="18" customWidth="1"/>
    <col min="64" max="71" width="31.28515625" style="18" customWidth="1"/>
    <col min="72" max="16384" width="11.42578125" style="20"/>
  </cols>
  <sheetData>
    <row r="1" spans="2:71" s="2" customFormat="1" ht="23.25" customHeight="1" x14ac:dyDescent="0.25">
      <c r="B1" s="339"/>
      <c r="C1" s="259"/>
      <c r="D1" s="257" t="s">
        <v>0</v>
      </c>
      <c r="E1" s="257"/>
      <c r="F1" s="259" t="s">
        <v>1</v>
      </c>
      <c r="G1" s="259"/>
      <c r="H1" s="259"/>
      <c r="I1" s="259"/>
      <c r="J1" s="259"/>
      <c r="K1" s="259"/>
      <c r="L1" s="341" t="s">
        <v>2</v>
      </c>
      <c r="M1" s="341"/>
      <c r="N1" s="261" t="s">
        <v>3</v>
      </c>
      <c r="O1" s="261"/>
      <c r="P1" s="1"/>
      <c r="S1" s="3"/>
      <c r="V1" s="3"/>
      <c r="BF1" s="3"/>
      <c r="BG1" s="3"/>
    </row>
    <row r="2" spans="2:71" s="2" customFormat="1" ht="23.25" customHeight="1" x14ac:dyDescent="0.25">
      <c r="B2" s="340"/>
      <c r="C2" s="260"/>
      <c r="D2" s="258"/>
      <c r="E2" s="258"/>
      <c r="F2" s="260"/>
      <c r="G2" s="260"/>
      <c r="H2" s="260"/>
      <c r="I2" s="260"/>
      <c r="J2" s="260"/>
      <c r="K2" s="260"/>
      <c r="L2" s="342" t="s">
        <v>4</v>
      </c>
      <c r="M2" s="342"/>
      <c r="N2" s="216">
        <v>2</v>
      </c>
      <c r="O2" s="216"/>
      <c r="P2" s="1"/>
      <c r="S2" s="3"/>
      <c r="V2" s="3"/>
      <c r="BF2" s="3"/>
      <c r="BG2" s="3"/>
    </row>
    <row r="3" spans="2:71" s="2" customFormat="1" ht="23.25" customHeight="1" thickBot="1" x14ac:dyDescent="0.3">
      <c r="B3" s="340"/>
      <c r="C3" s="260"/>
      <c r="D3" s="258" t="s">
        <v>5</v>
      </c>
      <c r="E3" s="258"/>
      <c r="F3" s="260" t="s">
        <v>6</v>
      </c>
      <c r="G3" s="260"/>
      <c r="H3" s="260"/>
      <c r="I3" s="260"/>
      <c r="J3" s="260"/>
      <c r="K3" s="260"/>
      <c r="L3" s="342" t="s">
        <v>7</v>
      </c>
      <c r="M3" s="342"/>
      <c r="N3" s="264">
        <v>43346</v>
      </c>
      <c r="O3" s="264"/>
      <c r="P3" s="4"/>
      <c r="Q3" s="115"/>
      <c r="R3" s="115"/>
      <c r="S3" s="5"/>
      <c r="T3" s="115"/>
      <c r="U3" s="115"/>
      <c r="V3" s="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5"/>
      <c r="BG3" s="5"/>
      <c r="BH3" s="115"/>
      <c r="BI3" s="115"/>
      <c r="BJ3" s="115"/>
      <c r="BK3" s="115"/>
      <c r="BL3" s="115"/>
      <c r="BM3" s="115"/>
      <c r="BN3" s="115"/>
      <c r="BO3" s="115"/>
      <c r="BP3" s="115"/>
      <c r="BQ3" s="115"/>
      <c r="BR3" s="115"/>
      <c r="BS3" s="115"/>
    </row>
    <row r="4" spans="2:71" s="2" customFormat="1" ht="54" customHeight="1" x14ac:dyDescent="0.25">
      <c r="B4" s="340"/>
      <c r="C4" s="260"/>
      <c r="D4" s="258"/>
      <c r="E4" s="258"/>
      <c r="F4" s="260"/>
      <c r="G4" s="260"/>
      <c r="H4" s="260"/>
      <c r="I4" s="260"/>
      <c r="J4" s="260"/>
      <c r="K4" s="260"/>
      <c r="L4" s="342" t="s">
        <v>549</v>
      </c>
      <c r="M4" s="342"/>
      <c r="N4" s="216" t="s">
        <v>8</v>
      </c>
      <c r="O4" s="216"/>
      <c r="P4" s="6" t="s">
        <v>9</v>
      </c>
      <c r="Q4" s="330" t="s">
        <v>10</v>
      </c>
      <c r="R4" s="330"/>
      <c r="S4" s="330"/>
      <c r="T4" s="330" t="s">
        <v>11</v>
      </c>
      <c r="U4" s="330"/>
      <c r="V4" s="330"/>
      <c r="W4" s="330" t="s">
        <v>12</v>
      </c>
      <c r="X4" s="330"/>
      <c r="Y4" s="330"/>
      <c r="Z4" s="330" t="s">
        <v>13</v>
      </c>
      <c r="AA4" s="330"/>
      <c r="AB4" s="330"/>
      <c r="AC4" s="330" t="s">
        <v>14</v>
      </c>
      <c r="AD4" s="330"/>
      <c r="AE4" s="330"/>
      <c r="AF4" s="330" t="s">
        <v>15</v>
      </c>
      <c r="AG4" s="330"/>
      <c r="AH4" s="330"/>
      <c r="AI4" s="330" t="s">
        <v>16</v>
      </c>
      <c r="AJ4" s="330"/>
      <c r="AK4" s="330"/>
      <c r="AL4" s="330" t="s">
        <v>17</v>
      </c>
      <c r="AM4" s="330"/>
      <c r="AN4" s="330"/>
      <c r="AO4" s="330" t="s">
        <v>18</v>
      </c>
      <c r="AP4" s="330"/>
      <c r="AQ4" s="330"/>
      <c r="AR4" s="330" t="s">
        <v>19</v>
      </c>
      <c r="AS4" s="330"/>
      <c r="AT4" s="330"/>
      <c r="AU4" s="330" t="s">
        <v>20</v>
      </c>
      <c r="AV4" s="330"/>
      <c r="AW4" s="330"/>
      <c r="AX4" s="330" t="s">
        <v>21</v>
      </c>
      <c r="AY4" s="330"/>
      <c r="AZ4" s="330"/>
      <c r="BA4" s="330" t="s">
        <v>22</v>
      </c>
      <c r="BB4" s="330"/>
      <c r="BC4" s="330"/>
      <c r="BD4" s="330" t="s">
        <v>23</v>
      </c>
      <c r="BE4" s="330"/>
      <c r="BF4" s="330"/>
      <c r="BG4" s="7" t="s">
        <v>24</v>
      </c>
      <c r="BH4" s="333" t="s">
        <v>25</v>
      </c>
      <c r="BI4" s="333"/>
      <c r="BJ4" s="333"/>
      <c r="BK4" s="333"/>
      <c r="BL4" s="333"/>
      <c r="BM4" s="333"/>
      <c r="BN4" s="333"/>
      <c r="BO4" s="333"/>
      <c r="BP4" s="333"/>
      <c r="BQ4" s="333"/>
      <c r="BR4" s="333"/>
      <c r="BS4" s="334"/>
    </row>
    <row r="5" spans="2:71" s="2" customFormat="1" ht="30" customHeight="1" x14ac:dyDescent="0.25">
      <c r="B5" s="335" t="s">
        <v>169</v>
      </c>
      <c r="C5" s="336"/>
      <c r="D5" s="336"/>
      <c r="E5" s="336"/>
      <c r="F5" s="336"/>
      <c r="G5" s="336"/>
      <c r="H5" s="336"/>
      <c r="I5" s="336"/>
      <c r="J5" s="336"/>
      <c r="K5" s="336"/>
      <c r="L5" s="336"/>
      <c r="M5" s="336"/>
      <c r="N5" s="336"/>
      <c r="O5" s="336"/>
      <c r="P5" s="337"/>
      <c r="Q5" s="331"/>
      <c r="R5" s="331"/>
      <c r="S5" s="331"/>
      <c r="T5" s="331"/>
      <c r="U5" s="331"/>
      <c r="V5" s="331"/>
      <c r="W5" s="331"/>
      <c r="X5" s="331"/>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31"/>
      <c r="AW5" s="331"/>
      <c r="AX5" s="331"/>
      <c r="AY5" s="331"/>
      <c r="AZ5" s="331"/>
      <c r="BA5" s="331"/>
      <c r="BB5" s="331"/>
      <c r="BC5" s="331"/>
      <c r="BD5" s="331"/>
      <c r="BE5" s="331"/>
      <c r="BF5" s="331"/>
      <c r="BG5" s="8">
        <v>0.2</v>
      </c>
      <c r="BH5" s="338" t="s">
        <v>27</v>
      </c>
      <c r="BI5" s="338"/>
      <c r="BJ5" s="338" t="s">
        <v>28</v>
      </c>
      <c r="BK5" s="338"/>
      <c r="BL5" s="314" t="s">
        <v>29</v>
      </c>
      <c r="BM5" s="314"/>
      <c r="BN5" s="314" t="s">
        <v>30</v>
      </c>
      <c r="BO5" s="314"/>
      <c r="BP5" s="314" t="s">
        <v>31</v>
      </c>
      <c r="BQ5" s="314"/>
      <c r="BR5" s="314" t="s">
        <v>32</v>
      </c>
      <c r="BS5" s="314"/>
    </row>
    <row r="6" spans="2:71" s="2" customFormat="1" ht="60" customHeight="1" thickBot="1" x14ac:dyDescent="0.3">
      <c r="B6" s="9" t="s">
        <v>33</v>
      </c>
      <c r="C6" s="194" t="s">
        <v>34</v>
      </c>
      <c r="D6" s="194" t="s">
        <v>35</v>
      </c>
      <c r="E6" s="332" t="s">
        <v>36</v>
      </c>
      <c r="F6" s="332"/>
      <c r="G6" s="194" t="s">
        <v>37</v>
      </c>
      <c r="H6" s="332" t="s">
        <v>38</v>
      </c>
      <c r="I6" s="332"/>
      <c r="J6" s="332" t="s">
        <v>39</v>
      </c>
      <c r="K6" s="332"/>
      <c r="L6" s="332" t="s">
        <v>40</v>
      </c>
      <c r="M6" s="332"/>
      <c r="N6" s="332" t="s">
        <v>41</v>
      </c>
      <c r="O6" s="332"/>
      <c r="P6" s="10">
        <v>0.2</v>
      </c>
      <c r="Q6" s="11" t="s">
        <v>42</v>
      </c>
      <c r="R6" s="12" t="s">
        <v>43</v>
      </c>
      <c r="S6" s="13" t="s">
        <v>44</v>
      </c>
      <c r="T6" s="11" t="s">
        <v>42</v>
      </c>
      <c r="U6" s="12" t="s">
        <v>43</v>
      </c>
      <c r="V6" s="13" t="s">
        <v>44</v>
      </c>
      <c r="W6" s="11" t="s">
        <v>42</v>
      </c>
      <c r="X6" s="12" t="s">
        <v>43</v>
      </c>
      <c r="Y6" s="14" t="s">
        <v>44</v>
      </c>
      <c r="Z6" s="11" t="s">
        <v>42</v>
      </c>
      <c r="AA6" s="12" t="s">
        <v>43</v>
      </c>
      <c r="AB6" s="14" t="s">
        <v>44</v>
      </c>
      <c r="AC6" s="11" t="s">
        <v>42</v>
      </c>
      <c r="AD6" s="60" t="s">
        <v>43</v>
      </c>
      <c r="AE6" s="61" t="s">
        <v>44</v>
      </c>
      <c r="AF6" s="11" t="s">
        <v>42</v>
      </c>
      <c r="AG6" s="60" t="s">
        <v>43</v>
      </c>
      <c r="AH6" s="61" t="s">
        <v>44</v>
      </c>
      <c r="AI6" s="11" t="s">
        <v>42</v>
      </c>
      <c r="AJ6" s="60" t="s">
        <v>43</v>
      </c>
      <c r="AK6" s="61" t="s">
        <v>44</v>
      </c>
      <c r="AL6" s="11" t="s">
        <v>42</v>
      </c>
      <c r="AM6" s="60" t="s">
        <v>43</v>
      </c>
      <c r="AN6" s="61" t="s">
        <v>44</v>
      </c>
      <c r="AO6" s="11" t="s">
        <v>42</v>
      </c>
      <c r="AP6" s="60" t="s">
        <v>43</v>
      </c>
      <c r="AQ6" s="61" t="s">
        <v>44</v>
      </c>
      <c r="AR6" s="11" t="s">
        <v>42</v>
      </c>
      <c r="AS6" s="60" t="s">
        <v>43</v>
      </c>
      <c r="AT6" s="61" t="s">
        <v>44</v>
      </c>
      <c r="AU6" s="11" t="s">
        <v>42</v>
      </c>
      <c r="AV6" s="60" t="s">
        <v>43</v>
      </c>
      <c r="AW6" s="61" t="s">
        <v>44</v>
      </c>
      <c r="AX6" s="11" t="s">
        <v>42</v>
      </c>
      <c r="AY6" s="60" t="s">
        <v>43</v>
      </c>
      <c r="AZ6" s="61" t="s">
        <v>44</v>
      </c>
      <c r="BA6" s="11" t="s">
        <v>42</v>
      </c>
      <c r="BB6" s="60" t="s">
        <v>43</v>
      </c>
      <c r="BC6" s="61" t="s">
        <v>44</v>
      </c>
      <c r="BD6" s="11" t="s">
        <v>42</v>
      </c>
      <c r="BE6" s="12" t="s">
        <v>43</v>
      </c>
      <c r="BF6" s="13" t="s">
        <v>44</v>
      </c>
      <c r="BG6" s="15">
        <f>SUM(BG7:BG21)</f>
        <v>1.4064935064935068E-2</v>
      </c>
      <c r="BH6" s="16" t="s">
        <v>45</v>
      </c>
      <c r="BI6" s="16" t="s">
        <v>46</v>
      </c>
      <c r="BJ6" s="16" t="s">
        <v>45</v>
      </c>
      <c r="BK6" s="16" t="s">
        <v>46</v>
      </c>
      <c r="BL6" s="62" t="s">
        <v>45</v>
      </c>
      <c r="BM6" s="62" t="s">
        <v>46</v>
      </c>
      <c r="BN6" s="62" t="s">
        <v>45</v>
      </c>
      <c r="BO6" s="62" t="s">
        <v>46</v>
      </c>
      <c r="BP6" s="62" t="s">
        <v>45</v>
      </c>
      <c r="BQ6" s="62" t="s">
        <v>46</v>
      </c>
      <c r="BR6" s="62" t="s">
        <v>45</v>
      </c>
      <c r="BS6" s="63" t="s">
        <v>46</v>
      </c>
    </row>
    <row r="7" spans="2:71" s="44" customFormat="1" ht="150.75" customHeight="1" x14ac:dyDescent="0.25">
      <c r="B7" s="121" t="s">
        <v>391</v>
      </c>
      <c r="C7" s="200" t="s">
        <v>48</v>
      </c>
      <c r="D7" s="199" t="s">
        <v>392</v>
      </c>
      <c r="E7" s="350" t="s">
        <v>393</v>
      </c>
      <c r="F7" s="350"/>
      <c r="G7" s="200" t="s">
        <v>394</v>
      </c>
      <c r="H7" s="351" t="s">
        <v>248</v>
      </c>
      <c r="I7" s="351"/>
      <c r="J7" s="351"/>
      <c r="K7" s="351"/>
      <c r="L7" s="351" t="s">
        <v>53</v>
      </c>
      <c r="M7" s="351"/>
      <c r="N7" s="349" t="s">
        <v>521</v>
      </c>
      <c r="O7" s="364"/>
      <c r="P7" s="169">
        <f>$P$6/11</f>
        <v>1.8181818181818184E-2</v>
      </c>
      <c r="Q7" s="40"/>
      <c r="R7" s="40"/>
      <c r="S7" s="41"/>
      <c r="T7" s="52">
        <v>1</v>
      </c>
      <c r="U7" s="52">
        <v>1</v>
      </c>
      <c r="V7" s="53">
        <f>U7/T7</f>
        <v>1</v>
      </c>
      <c r="W7" s="52">
        <v>1</v>
      </c>
      <c r="X7" s="52">
        <v>1</v>
      </c>
      <c r="Y7" s="53">
        <f>X7/W7</f>
        <v>1</v>
      </c>
      <c r="Z7" s="40"/>
      <c r="AA7" s="40"/>
      <c r="AB7" s="40"/>
      <c r="AC7" s="40"/>
      <c r="AD7" s="88"/>
      <c r="AE7" s="88"/>
      <c r="AF7" s="40"/>
      <c r="AG7" s="88"/>
      <c r="AH7" s="88"/>
      <c r="AI7" s="40"/>
      <c r="AJ7" s="88"/>
      <c r="AK7" s="88"/>
      <c r="AL7" s="40"/>
      <c r="AM7" s="88"/>
      <c r="AN7" s="88"/>
      <c r="AO7" s="40"/>
      <c r="AP7" s="88"/>
      <c r="AQ7" s="88"/>
      <c r="AR7" s="40"/>
      <c r="AS7" s="88"/>
      <c r="AT7" s="88"/>
      <c r="AU7" s="40"/>
      <c r="AV7" s="88"/>
      <c r="AW7" s="88"/>
      <c r="AX7" s="40"/>
      <c r="AY7" s="88"/>
      <c r="AZ7" s="88"/>
      <c r="BA7" s="40"/>
      <c r="BB7" s="88"/>
      <c r="BC7" s="88"/>
      <c r="BD7" s="52">
        <f>Q7+T7+W7+Z7+AC7++AF7+AI7+AL7+AO7+AR7+AU7+AX7+BA7</f>
        <v>2</v>
      </c>
      <c r="BE7" s="52">
        <f>R7+U7+X7+AA7+AD7+AG7+AJ7+AM7+AP7+AS7+AV7+AY7+BB7</f>
        <v>2</v>
      </c>
      <c r="BF7" s="53">
        <f>BE7/BD7</f>
        <v>1</v>
      </c>
      <c r="BG7" s="42">
        <f>BF7*P7*$P$6</f>
        <v>3.6363636363636372E-3</v>
      </c>
      <c r="BH7" s="199" t="s">
        <v>396</v>
      </c>
      <c r="BI7" s="199" t="s">
        <v>481</v>
      </c>
      <c r="BJ7" s="199" t="s">
        <v>396</v>
      </c>
      <c r="BK7" s="199" t="s">
        <v>480</v>
      </c>
      <c r="BL7" s="89"/>
      <c r="BM7" s="89"/>
      <c r="BN7" s="89"/>
      <c r="BO7" s="89"/>
      <c r="BP7" s="89"/>
      <c r="BQ7" s="89"/>
      <c r="BR7" s="89"/>
      <c r="BS7" s="90"/>
    </row>
    <row r="8" spans="2:71" s="44" customFormat="1" ht="131.25" customHeight="1" x14ac:dyDescent="0.25">
      <c r="B8" s="201" t="s">
        <v>397</v>
      </c>
      <c r="C8" s="196" t="s">
        <v>91</v>
      </c>
      <c r="D8" s="195" t="s">
        <v>398</v>
      </c>
      <c r="E8" s="327" t="s">
        <v>399</v>
      </c>
      <c r="F8" s="327"/>
      <c r="G8" s="196" t="s">
        <v>400</v>
      </c>
      <c r="H8" s="328" t="s">
        <v>248</v>
      </c>
      <c r="I8" s="328"/>
      <c r="J8" s="328"/>
      <c r="K8" s="328"/>
      <c r="L8" s="328" t="s">
        <v>53</v>
      </c>
      <c r="M8" s="328"/>
      <c r="N8" s="329" t="s">
        <v>401</v>
      </c>
      <c r="O8" s="358"/>
      <c r="P8" s="162">
        <f>$P$6/14</f>
        <v>1.4285714285714287E-2</v>
      </c>
      <c r="Q8" s="29"/>
      <c r="R8" s="29"/>
      <c r="S8" s="32"/>
      <c r="T8" s="29"/>
      <c r="U8" s="29"/>
      <c r="V8" s="32"/>
      <c r="W8" s="29"/>
      <c r="X8" s="167"/>
      <c r="Y8" s="167"/>
      <c r="Z8" s="30">
        <v>1</v>
      </c>
      <c r="AA8" s="30">
        <v>1</v>
      </c>
      <c r="AB8" s="31">
        <f>AA8/Z8</f>
        <v>1</v>
      </c>
      <c r="AC8" s="29"/>
      <c r="AD8" s="86"/>
      <c r="AE8" s="86"/>
      <c r="AF8" s="29"/>
      <c r="AG8" s="86"/>
      <c r="AH8" s="86"/>
      <c r="AI8" s="29"/>
      <c r="AJ8" s="86"/>
      <c r="AK8" s="86"/>
      <c r="AL8" s="29">
        <v>1</v>
      </c>
      <c r="AM8" s="86"/>
      <c r="AN8" s="86"/>
      <c r="AO8" s="29"/>
      <c r="AP8" s="86"/>
      <c r="AQ8" s="86"/>
      <c r="AR8" s="29"/>
      <c r="AS8" s="86"/>
      <c r="AT8" s="86"/>
      <c r="AU8" s="29"/>
      <c r="AV8" s="86"/>
      <c r="AW8" s="86"/>
      <c r="AX8" s="29"/>
      <c r="AY8" s="86"/>
      <c r="AZ8" s="86"/>
      <c r="BA8" s="29"/>
      <c r="BB8" s="86"/>
      <c r="BC8" s="86"/>
      <c r="BD8" s="29">
        <f>Q8+T8+W8+AB8+AC8++AF8+AI8+AL8+AO8+AR8+AU8+AX8+BA8</f>
        <v>2</v>
      </c>
      <c r="BE8" s="29">
        <f t="shared" ref="BE8" si="0">R8+U8+X8+AA8+AD8+AG8+AJ8+AM8+AP8+AS8+AV8+AY8+BB8</f>
        <v>1</v>
      </c>
      <c r="BF8" s="32">
        <f t="shared" ref="BF8" si="1">BE8/BD8</f>
        <v>0.5</v>
      </c>
      <c r="BG8" s="56">
        <f t="shared" ref="BG8" si="2">BF8*P8*$P$6</f>
        <v>1.4285714285714288E-3</v>
      </c>
      <c r="BH8" s="27"/>
      <c r="BI8" s="27"/>
      <c r="BJ8" s="195" t="s">
        <v>460</v>
      </c>
      <c r="BK8" s="27" t="s">
        <v>484</v>
      </c>
      <c r="BL8" s="91"/>
      <c r="BM8" s="91"/>
      <c r="BN8" s="91"/>
      <c r="BO8" s="91"/>
      <c r="BP8" s="91"/>
      <c r="BQ8" s="91"/>
      <c r="BR8" s="91"/>
      <c r="BS8" s="92"/>
    </row>
    <row r="9" spans="2:71" s="44" customFormat="1" ht="196.5" customHeight="1" x14ac:dyDescent="0.25">
      <c r="B9" s="201" t="s">
        <v>402</v>
      </c>
      <c r="C9" s="196" t="s">
        <v>129</v>
      </c>
      <c r="D9" s="195" t="s">
        <v>403</v>
      </c>
      <c r="E9" s="327" t="s">
        <v>404</v>
      </c>
      <c r="F9" s="327"/>
      <c r="G9" s="196" t="s">
        <v>405</v>
      </c>
      <c r="H9" s="328" t="s">
        <v>248</v>
      </c>
      <c r="I9" s="328"/>
      <c r="J9" s="328"/>
      <c r="K9" s="328"/>
      <c r="L9" s="328" t="s">
        <v>53</v>
      </c>
      <c r="M9" s="328"/>
      <c r="N9" s="329" t="s">
        <v>395</v>
      </c>
      <c r="O9" s="358"/>
      <c r="P9" s="45">
        <f t="shared" ref="P9:P21" si="3">$P$6/14</f>
        <v>1.4285714285714287E-2</v>
      </c>
      <c r="Q9" s="29"/>
      <c r="R9" s="29"/>
      <c r="S9" s="32"/>
      <c r="T9" s="30">
        <v>1</v>
      </c>
      <c r="U9" s="30">
        <v>1</v>
      </c>
      <c r="V9" s="31">
        <f>U9/T9</f>
        <v>1</v>
      </c>
      <c r="W9" s="30">
        <v>1</v>
      </c>
      <c r="X9" s="30">
        <v>1</v>
      </c>
      <c r="Y9" s="31">
        <f>X9/W9</f>
        <v>1</v>
      </c>
      <c r="Z9" s="29"/>
      <c r="AA9" s="29"/>
      <c r="AB9" s="29"/>
      <c r="AC9" s="29"/>
      <c r="AD9" s="86"/>
      <c r="AE9" s="86"/>
      <c r="AF9" s="29"/>
      <c r="AG9" s="86"/>
      <c r="AH9" s="86"/>
      <c r="AI9" s="29"/>
      <c r="AJ9" s="86"/>
      <c r="AK9" s="86"/>
      <c r="AL9" s="29"/>
      <c r="AM9" s="86"/>
      <c r="AN9" s="86"/>
      <c r="AO9" s="29"/>
      <c r="AP9" s="86"/>
      <c r="AQ9" s="86"/>
      <c r="AR9" s="29"/>
      <c r="AS9" s="86"/>
      <c r="AT9" s="86"/>
      <c r="AU9" s="29"/>
      <c r="AV9" s="86"/>
      <c r="AW9" s="86"/>
      <c r="AX9" s="29"/>
      <c r="AY9" s="86"/>
      <c r="AZ9" s="86"/>
      <c r="BA9" s="29"/>
      <c r="BB9" s="86"/>
      <c r="BC9" s="86"/>
      <c r="BD9" s="30">
        <f t="shared" ref="BD9:BD21" si="4">Q9+T9+W9+Z9+AC9++AF9+AI9+AL9+AO9+AR9+AU9+AX9+BA9</f>
        <v>2</v>
      </c>
      <c r="BE9" s="30">
        <f t="shared" ref="BE9:BE21" si="5">R9+U9+X9+AA9+AD9+AG9+AJ9+AM9+AP9+AS9+AV9+AY9+BB9</f>
        <v>2</v>
      </c>
      <c r="BF9" s="31">
        <f t="shared" ref="BF9:BF21" si="6">BE9/BD9</f>
        <v>1</v>
      </c>
      <c r="BG9" s="56">
        <f t="shared" ref="BG9:BG21" si="7">BF9*P9*$P$6</f>
        <v>2.8571428571428576E-3</v>
      </c>
      <c r="BH9" s="195" t="s">
        <v>406</v>
      </c>
      <c r="BI9" s="195" t="s">
        <v>407</v>
      </c>
      <c r="BJ9" s="170" t="s">
        <v>406</v>
      </c>
      <c r="BK9" s="195" t="s">
        <v>482</v>
      </c>
      <c r="BL9" s="91"/>
      <c r="BM9" s="91"/>
      <c r="BN9" s="91"/>
      <c r="BO9" s="91"/>
      <c r="BP9" s="91"/>
      <c r="BQ9" s="91"/>
      <c r="BR9" s="91"/>
      <c r="BS9" s="92"/>
    </row>
    <row r="10" spans="2:71" s="44" customFormat="1" ht="132" customHeight="1" x14ac:dyDescent="0.25">
      <c r="B10" s="354" t="s">
        <v>408</v>
      </c>
      <c r="C10" s="29" t="s">
        <v>150</v>
      </c>
      <c r="D10" s="195" t="s">
        <v>409</v>
      </c>
      <c r="E10" s="327" t="s">
        <v>410</v>
      </c>
      <c r="F10" s="327"/>
      <c r="G10" s="196" t="s">
        <v>411</v>
      </c>
      <c r="H10" s="328" t="s">
        <v>248</v>
      </c>
      <c r="I10" s="328"/>
      <c r="J10" s="328" t="s">
        <v>85</v>
      </c>
      <c r="K10" s="328"/>
      <c r="L10" s="328" t="s">
        <v>53</v>
      </c>
      <c r="M10" s="328"/>
      <c r="N10" s="329" t="s">
        <v>412</v>
      </c>
      <c r="O10" s="358"/>
      <c r="P10" s="162">
        <f t="shared" si="3"/>
        <v>1.4285714285714287E-2</v>
      </c>
      <c r="Q10" s="29"/>
      <c r="R10" s="29"/>
      <c r="S10" s="32"/>
      <c r="T10" s="29"/>
      <c r="U10" s="29"/>
      <c r="V10" s="32"/>
      <c r="W10" s="30">
        <v>1</v>
      </c>
      <c r="X10" s="30">
        <v>1</v>
      </c>
      <c r="Y10" s="31">
        <f>X10/W10</f>
        <v>1</v>
      </c>
      <c r="Z10" s="29"/>
      <c r="AA10" s="29"/>
      <c r="AB10" s="29"/>
      <c r="AC10" s="29">
        <v>1</v>
      </c>
      <c r="AD10" s="86"/>
      <c r="AE10" s="86"/>
      <c r="AF10" s="29"/>
      <c r="AG10" s="86"/>
      <c r="AH10" s="86"/>
      <c r="AI10" s="29">
        <v>1</v>
      </c>
      <c r="AJ10" s="86"/>
      <c r="AK10" s="86"/>
      <c r="AL10" s="29"/>
      <c r="AM10" s="86"/>
      <c r="AN10" s="86"/>
      <c r="AO10" s="29">
        <v>1</v>
      </c>
      <c r="AP10" s="86"/>
      <c r="AQ10" s="86"/>
      <c r="AR10" s="29"/>
      <c r="AS10" s="86"/>
      <c r="AT10" s="86"/>
      <c r="AU10" s="29">
        <v>1</v>
      </c>
      <c r="AV10" s="86"/>
      <c r="AW10" s="86"/>
      <c r="AX10" s="29"/>
      <c r="AY10" s="86"/>
      <c r="AZ10" s="86"/>
      <c r="BA10" s="29"/>
      <c r="BB10" s="86"/>
      <c r="BC10" s="86"/>
      <c r="BD10" s="29">
        <f t="shared" si="4"/>
        <v>5</v>
      </c>
      <c r="BE10" s="29">
        <f t="shared" si="5"/>
        <v>1</v>
      </c>
      <c r="BF10" s="32">
        <f t="shared" si="6"/>
        <v>0.2</v>
      </c>
      <c r="BG10" s="56">
        <f t="shared" si="7"/>
        <v>5.7142857142857158E-4</v>
      </c>
      <c r="BH10" s="195"/>
      <c r="BI10" s="195"/>
      <c r="BJ10" s="195" t="s">
        <v>459</v>
      </c>
      <c r="BK10" s="195" t="s">
        <v>483</v>
      </c>
      <c r="BL10" s="91"/>
      <c r="BM10" s="91"/>
      <c r="BN10" s="91"/>
      <c r="BO10" s="91"/>
      <c r="BP10" s="91"/>
      <c r="BQ10" s="91"/>
      <c r="BR10" s="91"/>
      <c r="BS10" s="92"/>
    </row>
    <row r="11" spans="2:71" s="34" customFormat="1" ht="237" customHeight="1" x14ac:dyDescent="0.25">
      <c r="B11" s="354"/>
      <c r="C11" s="29" t="s">
        <v>212</v>
      </c>
      <c r="D11" s="195" t="s">
        <v>413</v>
      </c>
      <c r="E11" s="327" t="s">
        <v>414</v>
      </c>
      <c r="F11" s="327"/>
      <c r="G11" s="196" t="s">
        <v>415</v>
      </c>
      <c r="H11" s="328" t="s">
        <v>248</v>
      </c>
      <c r="I11" s="328"/>
      <c r="J11" s="328"/>
      <c r="K11" s="328"/>
      <c r="L11" s="328" t="s">
        <v>53</v>
      </c>
      <c r="M11" s="328"/>
      <c r="N11" s="329" t="s">
        <v>401</v>
      </c>
      <c r="O11" s="358"/>
      <c r="P11" s="162">
        <f t="shared" si="3"/>
        <v>1.4285714285714287E-2</v>
      </c>
      <c r="Q11" s="29"/>
      <c r="R11" s="29"/>
      <c r="S11" s="32"/>
      <c r="T11" s="29"/>
      <c r="U11" s="29"/>
      <c r="V11" s="32"/>
      <c r="W11" s="29"/>
      <c r="X11" s="29"/>
      <c r="Y11" s="29"/>
      <c r="Z11" s="30">
        <v>1</v>
      </c>
      <c r="AA11" s="30">
        <v>1</v>
      </c>
      <c r="AB11" s="31">
        <f>AA11/Z11</f>
        <v>1</v>
      </c>
      <c r="AC11" s="29"/>
      <c r="AD11" s="86"/>
      <c r="AE11" s="86"/>
      <c r="AF11" s="29"/>
      <c r="AG11" s="86"/>
      <c r="AH11" s="86"/>
      <c r="AI11" s="29"/>
      <c r="AJ11" s="86"/>
      <c r="AK11" s="86"/>
      <c r="AL11" s="29">
        <v>1</v>
      </c>
      <c r="AM11" s="86"/>
      <c r="AN11" s="86"/>
      <c r="AO11" s="29"/>
      <c r="AP11" s="86"/>
      <c r="AQ11" s="86"/>
      <c r="AR11" s="29"/>
      <c r="AS11" s="86"/>
      <c r="AT11" s="86"/>
      <c r="AU11" s="29"/>
      <c r="AV11" s="86"/>
      <c r="AW11" s="86"/>
      <c r="AX11" s="29"/>
      <c r="AY11" s="86"/>
      <c r="AZ11" s="86"/>
      <c r="BA11" s="29"/>
      <c r="BB11" s="86"/>
      <c r="BC11" s="86"/>
      <c r="BD11" s="29">
        <f>Q11+T11+W11+AB11+AC11++AF11+AI11+AL11+AO11+AR11+AU11+AX11+BA11</f>
        <v>2</v>
      </c>
      <c r="BE11" s="29">
        <f t="shared" ref="BE11" si="8">R11+U11+X11+AA11+AD11+AG11+AJ11+AM11+AP11+AS11+AV11+AY11+BB11</f>
        <v>1</v>
      </c>
      <c r="BF11" s="32">
        <f t="shared" ref="BF11" si="9">BE11/BD11</f>
        <v>0.5</v>
      </c>
      <c r="BG11" s="56">
        <f t="shared" ref="BG11" si="10">BF11*P11*$P$6</f>
        <v>1.4285714285714288E-3</v>
      </c>
      <c r="BH11" s="27"/>
      <c r="BI11" s="27"/>
      <c r="BJ11" s="195" t="s">
        <v>461</v>
      </c>
      <c r="BK11" s="27" t="s">
        <v>485</v>
      </c>
      <c r="BL11" s="91"/>
      <c r="BM11" s="91"/>
      <c r="BN11" s="91"/>
      <c r="BO11" s="91"/>
      <c r="BP11" s="91"/>
      <c r="BQ11" s="91"/>
      <c r="BR11" s="91"/>
      <c r="BS11" s="92"/>
    </row>
    <row r="12" spans="2:71" s="44" customFormat="1" ht="60" customHeight="1" x14ac:dyDescent="0.25">
      <c r="B12" s="354"/>
      <c r="C12" s="29" t="s">
        <v>280</v>
      </c>
      <c r="D12" s="195" t="s">
        <v>416</v>
      </c>
      <c r="E12" s="327" t="s">
        <v>417</v>
      </c>
      <c r="F12" s="327"/>
      <c r="G12" s="196" t="s">
        <v>418</v>
      </c>
      <c r="H12" s="328" t="s">
        <v>248</v>
      </c>
      <c r="I12" s="328"/>
      <c r="J12" s="328" t="s">
        <v>85</v>
      </c>
      <c r="K12" s="328"/>
      <c r="L12" s="328" t="s">
        <v>53</v>
      </c>
      <c r="M12" s="328"/>
      <c r="N12" s="329" t="s">
        <v>419</v>
      </c>
      <c r="O12" s="358"/>
      <c r="P12" s="162">
        <f t="shared" si="3"/>
        <v>1.4285714285714287E-2</v>
      </c>
      <c r="Q12" s="29"/>
      <c r="R12" s="29"/>
      <c r="S12" s="32"/>
      <c r="T12" s="29"/>
      <c r="U12" s="29"/>
      <c r="V12" s="32"/>
      <c r="W12" s="29"/>
      <c r="X12" s="29"/>
      <c r="Y12" s="29"/>
      <c r="Z12" s="29"/>
      <c r="AA12" s="29"/>
      <c r="AB12" s="29"/>
      <c r="AC12" s="29"/>
      <c r="AD12" s="86"/>
      <c r="AE12" s="86"/>
      <c r="AF12" s="29"/>
      <c r="AG12" s="86"/>
      <c r="AH12" s="86"/>
      <c r="AI12" s="32">
        <v>0.5</v>
      </c>
      <c r="AJ12" s="86"/>
      <c r="AK12" s="86"/>
      <c r="AL12" s="29"/>
      <c r="AM12" s="86"/>
      <c r="AN12" s="86"/>
      <c r="AO12" s="29"/>
      <c r="AP12" s="86"/>
      <c r="AQ12" s="86"/>
      <c r="AR12" s="32">
        <v>0.5</v>
      </c>
      <c r="AS12" s="86"/>
      <c r="AT12" s="86"/>
      <c r="AU12" s="29"/>
      <c r="AV12" s="86"/>
      <c r="AW12" s="86"/>
      <c r="AX12" s="29"/>
      <c r="AY12" s="86"/>
      <c r="AZ12" s="86"/>
      <c r="BA12" s="29"/>
      <c r="BB12" s="86"/>
      <c r="BC12" s="86"/>
      <c r="BD12" s="29">
        <f t="shared" si="4"/>
        <v>1</v>
      </c>
      <c r="BE12" s="29">
        <f t="shared" si="5"/>
        <v>0</v>
      </c>
      <c r="BF12" s="32">
        <f t="shared" si="6"/>
        <v>0</v>
      </c>
      <c r="BG12" s="56">
        <f t="shared" si="7"/>
        <v>0</v>
      </c>
      <c r="BH12" s="27"/>
      <c r="BI12" s="27"/>
      <c r="BJ12" s="27"/>
      <c r="BK12" s="27"/>
      <c r="BL12" s="91"/>
      <c r="BM12" s="91"/>
      <c r="BN12" s="91"/>
      <c r="BO12" s="91"/>
      <c r="BP12" s="91"/>
      <c r="BQ12" s="91"/>
      <c r="BR12" s="91"/>
      <c r="BS12" s="92"/>
    </row>
    <row r="13" spans="2:71" s="44" customFormat="1" ht="204.75" customHeight="1" x14ac:dyDescent="0.25">
      <c r="B13" s="354"/>
      <c r="C13" s="29" t="s">
        <v>367</v>
      </c>
      <c r="D13" s="195" t="s">
        <v>420</v>
      </c>
      <c r="E13" s="327" t="s">
        <v>421</v>
      </c>
      <c r="F13" s="327"/>
      <c r="G13" s="196" t="s">
        <v>422</v>
      </c>
      <c r="H13" s="328" t="s">
        <v>248</v>
      </c>
      <c r="I13" s="328"/>
      <c r="J13" s="328"/>
      <c r="K13" s="328"/>
      <c r="L13" s="328" t="s">
        <v>53</v>
      </c>
      <c r="M13" s="328"/>
      <c r="N13" s="329" t="s">
        <v>423</v>
      </c>
      <c r="O13" s="358"/>
      <c r="P13" s="162">
        <f t="shared" si="3"/>
        <v>1.4285714285714287E-2</v>
      </c>
      <c r="Q13" s="29"/>
      <c r="R13" s="29"/>
      <c r="S13" s="32"/>
      <c r="T13" s="29"/>
      <c r="U13" s="29"/>
      <c r="V13" s="32"/>
      <c r="W13" s="29"/>
      <c r="X13" s="167"/>
      <c r="Y13" s="167"/>
      <c r="Z13" s="30">
        <v>1</v>
      </c>
      <c r="AA13" s="30">
        <v>1</v>
      </c>
      <c r="AB13" s="31">
        <f>AA13/Z13</f>
        <v>1</v>
      </c>
      <c r="AC13" s="29"/>
      <c r="AD13" s="86"/>
      <c r="AE13" s="86"/>
      <c r="AF13" s="29">
        <v>1</v>
      </c>
      <c r="AG13" s="86"/>
      <c r="AH13" s="86"/>
      <c r="AI13" s="29"/>
      <c r="AJ13" s="86"/>
      <c r="AK13" s="86"/>
      <c r="AL13" s="29">
        <v>1</v>
      </c>
      <c r="AM13" s="86"/>
      <c r="AN13" s="86"/>
      <c r="AO13" s="29"/>
      <c r="AP13" s="86"/>
      <c r="AQ13" s="86"/>
      <c r="AR13" s="29">
        <v>1</v>
      </c>
      <c r="AS13" s="86"/>
      <c r="AT13" s="86"/>
      <c r="AU13" s="29"/>
      <c r="AV13" s="86"/>
      <c r="AW13" s="86"/>
      <c r="AX13" s="29">
        <v>1</v>
      </c>
      <c r="AY13" s="86"/>
      <c r="AZ13" s="86"/>
      <c r="BA13" s="29"/>
      <c r="BB13" s="86"/>
      <c r="BC13" s="86"/>
      <c r="BD13" s="29">
        <f>Q13+T13+W13+AB13+AC13++AF13+AI13+AL13+AO13+AR13+AU13+AX13+BA13</f>
        <v>5</v>
      </c>
      <c r="BE13" s="29">
        <f t="shared" ref="BE13" si="11">R13+U13+X13+AA13+AD13+AG13+AJ13+AM13+AP13+AS13+AV13+AY13+BB13</f>
        <v>1</v>
      </c>
      <c r="BF13" s="32">
        <f t="shared" ref="BF13" si="12">BE13/BD13</f>
        <v>0.2</v>
      </c>
      <c r="BG13" s="56">
        <f t="shared" ref="BG13" si="13">BF13*P13*$P$6</f>
        <v>5.7142857142857158E-4</v>
      </c>
      <c r="BH13" s="27"/>
      <c r="BI13" s="27"/>
      <c r="BJ13" s="195" t="s">
        <v>462</v>
      </c>
      <c r="BK13" s="195" t="s">
        <v>486</v>
      </c>
      <c r="BL13" s="91"/>
      <c r="BM13" s="91"/>
      <c r="BN13" s="91"/>
      <c r="BO13" s="91"/>
      <c r="BP13" s="91"/>
      <c r="BQ13" s="91"/>
      <c r="BR13" s="91"/>
      <c r="BS13" s="92"/>
    </row>
    <row r="14" spans="2:71" s="44" customFormat="1" ht="63.95" customHeight="1" x14ac:dyDescent="0.25">
      <c r="B14" s="354"/>
      <c r="C14" s="29" t="s">
        <v>424</v>
      </c>
      <c r="D14" s="195" t="s">
        <v>425</v>
      </c>
      <c r="E14" s="327" t="s">
        <v>527</v>
      </c>
      <c r="F14" s="327"/>
      <c r="G14" s="196" t="s">
        <v>257</v>
      </c>
      <c r="H14" s="328" t="s">
        <v>248</v>
      </c>
      <c r="I14" s="328"/>
      <c r="J14" s="328"/>
      <c r="K14" s="328"/>
      <c r="L14" s="328" t="s">
        <v>53</v>
      </c>
      <c r="M14" s="328"/>
      <c r="N14" s="358">
        <v>44865</v>
      </c>
      <c r="O14" s="358"/>
      <c r="P14" s="162">
        <f t="shared" si="3"/>
        <v>1.4285714285714287E-2</v>
      </c>
      <c r="Q14" s="29"/>
      <c r="R14" s="29"/>
      <c r="S14" s="32"/>
      <c r="T14" s="29"/>
      <c r="U14" s="29"/>
      <c r="V14" s="32"/>
      <c r="W14" s="29"/>
      <c r="X14" s="29"/>
      <c r="Y14" s="29"/>
      <c r="Z14" s="29"/>
      <c r="AA14" s="29"/>
      <c r="AB14" s="29"/>
      <c r="AC14" s="29"/>
      <c r="AD14" s="86"/>
      <c r="AE14" s="86"/>
      <c r="AF14" s="29"/>
      <c r="AG14" s="86"/>
      <c r="AH14" s="86"/>
      <c r="AI14" s="29"/>
      <c r="AJ14" s="86"/>
      <c r="AK14" s="86"/>
      <c r="AL14" s="29"/>
      <c r="AM14" s="86"/>
      <c r="AN14" s="86"/>
      <c r="AO14" s="29"/>
      <c r="AP14" s="86"/>
      <c r="AQ14" s="86"/>
      <c r="AR14" s="29">
        <v>1</v>
      </c>
      <c r="AS14" s="86"/>
      <c r="AT14" s="86"/>
      <c r="AU14" s="29"/>
      <c r="AV14" s="86"/>
      <c r="AW14" s="86"/>
      <c r="AX14" s="29"/>
      <c r="AY14" s="86"/>
      <c r="AZ14" s="86"/>
      <c r="BA14" s="29"/>
      <c r="BB14" s="86"/>
      <c r="BC14" s="86"/>
      <c r="BD14" s="29">
        <f t="shared" si="4"/>
        <v>1</v>
      </c>
      <c r="BE14" s="29">
        <f t="shared" si="5"/>
        <v>0</v>
      </c>
      <c r="BF14" s="32">
        <f t="shared" si="6"/>
        <v>0</v>
      </c>
      <c r="BG14" s="56">
        <f t="shared" si="7"/>
        <v>0</v>
      </c>
      <c r="BH14" s="27"/>
      <c r="BI14" s="27"/>
      <c r="BJ14" s="27"/>
      <c r="BK14" s="27"/>
      <c r="BL14" s="91"/>
      <c r="BM14" s="91"/>
      <c r="BN14" s="91"/>
      <c r="BO14" s="91"/>
      <c r="BP14" s="91"/>
      <c r="BQ14" s="91"/>
      <c r="BR14" s="91"/>
      <c r="BS14" s="92"/>
    </row>
    <row r="15" spans="2:71" s="44" customFormat="1" ht="193.5" customHeight="1" x14ac:dyDescent="0.25">
      <c r="B15" s="201" t="s">
        <v>426</v>
      </c>
      <c r="C15" s="196" t="s">
        <v>216</v>
      </c>
      <c r="D15" s="195" t="s">
        <v>427</v>
      </c>
      <c r="E15" s="327" t="s">
        <v>428</v>
      </c>
      <c r="F15" s="327"/>
      <c r="G15" s="196" t="s">
        <v>429</v>
      </c>
      <c r="H15" s="328" t="s">
        <v>248</v>
      </c>
      <c r="I15" s="328"/>
      <c r="J15" s="328"/>
      <c r="K15" s="328"/>
      <c r="L15" s="328" t="s">
        <v>53</v>
      </c>
      <c r="M15" s="328"/>
      <c r="N15" s="329" t="s">
        <v>346</v>
      </c>
      <c r="O15" s="358"/>
      <c r="P15" s="162">
        <f t="shared" si="3"/>
        <v>1.4285714285714287E-2</v>
      </c>
      <c r="Q15" s="29"/>
      <c r="R15" s="29"/>
      <c r="S15" s="32"/>
      <c r="T15" s="29"/>
      <c r="U15" s="29"/>
      <c r="V15" s="32"/>
      <c r="W15" s="29"/>
      <c r="X15" s="29"/>
      <c r="Y15" s="29"/>
      <c r="Z15" s="29"/>
      <c r="AA15" s="29"/>
      <c r="AB15" s="29"/>
      <c r="AC15" s="29"/>
      <c r="AD15" s="86"/>
      <c r="AE15" s="86"/>
      <c r="AF15" s="29"/>
      <c r="AG15" s="86"/>
      <c r="AH15" s="86"/>
      <c r="AI15" s="29"/>
      <c r="AJ15" s="86"/>
      <c r="AK15" s="86"/>
      <c r="AL15" s="29"/>
      <c r="AM15" s="86"/>
      <c r="AN15" s="86"/>
      <c r="AO15" s="29"/>
      <c r="AP15" s="86"/>
      <c r="AQ15" s="86"/>
      <c r="AR15" s="32">
        <v>0.3</v>
      </c>
      <c r="AS15" s="86"/>
      <c r="AT15" s="86"/>
      <c r="AU15" s="29"/>
      <c r="AV15" s="86"/>
      <c r="AW15" s="86"/>
      <c r="AX15" s="32">
        <v>0.7</v>
      </c>
      <c r="AY15" s="86"/>
      <c r="AZ15" s="86"/>
      <c r="BA15" s="29"/>
      <c r="BB15" s="86"/>
      <c r="BC15" s="86"/>
      <c r="BD15" s="32">
        <f t="shared" si="4"/>
        <v>1</v>
      </c>
      <c r="BE15" s="29">
        <f t="shared" si="5"/>
        <v>0</v>
      </c>
      <c r="BF15" s="32">
        <f t="shared" si="6"/>
        <v>0</v>
      </c>
      <c r="BG15" s="56">
        <f t="shared" si="7"/>
        <v>0</v>
      </c>
      <c r="BH15" s="27"/>
      <c r="BI15" s="27"/>
      <c r="BJ15" s="27"/>
      <c r="BK15" s="27"/>
      <c r="BL15" s="91"/>
      <c r="BM15" s="91"/>
      <c r="BN15" s="91"/>
      <c r="BO15" s="91"/>
      <c r="BP15" s="91"/>
      <c r="BQ15" s="91"/>
      <c r="BR15" s="91"/>
      <c r="BS15" s="92"/>
    </row>
    <row r="16" spans="2:71" s="44" customFormat="1" ht="33" customHeight="1" x14ac:dyDescent="0.25">
      <c r="B16" s="354" t="s">
        <v>430</v>
      </c>
      <c r="C16" s="362"/>
      <c r="D16" s="363"/>
      <c r="E16" s="363"/>
      <c r="F16" s="363"/>
      <c r="G16" s="363"/>
      <c r="H16" s="362"/>
      <c r="I16" s="362"/>
      <c r="J16" s="362"/>
      <c r="K16" s="362"/>
      <c r="L16" s="362"/>
      <c r="M16" s="362"/>
      <c r="N16" s="362"/>
      <c r="O16" s="362"/>
      <c r="P16" s="162"/>
      <c r="Q16" s="29"/>
      <c r="R16" s="29"/>
      <c r="S16" s="32"/>
      <c r="T16" s="29"/>
      <c r="U16" s="29"/>
      <c r="V16" s="32"/>
      <c r="W16" s="29"/>
      <c r="X16" s="29"/>
      <c r="Y16" s="29"/>
      <c r="Z16" s="29"/>
      <c r="AA16" s="29"/>
      <c r="AB16" s="29"/>
      <c r="AC16" s="29"/>
      <c r="AD16" s="86"/>
      <c r="AE16" s="86"/>
      <c r="AF16" s="29"/>
      <c r="AG16" s="86"/>
      <c r="AH16" s="86"/>
      <c r="AI16" s="29"/>
      <c r="AJ16" s="86"/>
      <c r="AK16" s="86"/>
      <c r="AL16" s="29"/>
      <c r="AM16" s="86"/>
      <c r="AN16" s="86"/>
      <c r="AO16" s="29"/>
      <c r="AP16" s="86"/>
      <c r="AQ16" s="86"/>
      <c r="AR16" s="29"/>
      <c r="AS16" s="86"/>
      <c r="AT16" s="86"/>
      <c r="AU16" s="29"/>
      <c r="AV16" s="86"/>
      <c r="AW16" s="86"/>
      <c r="AX16" s="29"/>
      <c r="AY16" s="86"/>
      <c r="AZ16" s="86"/>
      <c r="BA16" s="29"/>
      <c r="BB16" s="86"/>
      <c r="BC16" s="86"/>
      <c r="BD16" s="29"/>
      <c r="BE16" s="29"/>
      <c r="BF16" s="32"/>
      <c r="BG16" s="56"/>
      <c r="BH16" s="27"/>
      <c r="BI16" s="27"/>
      <c r="BJ16" s="27"/>
      <c r="BK16" s="27"/>
      <c r="BL16" s="91"/>
      <c r="BM16" s="91"/>
      <c r="BN16" s="91"/>
      <c r="BO16" s="91"/>
      <c r="BP16" s="91"/>
      <c r="BQ16" s="91"/>
      <c r="BR16" s="91"/>
      <c r="BS16" s="92"/>
    </row>
    <row r="17" spans="2:71" s="44" customFormat="1" ht="70.5" customHeight="1" x14ac:dyDescent="0.25">
      <c r="B17" s="354" t="s">
        <v>491</v>
      </c>
      <c r="C17" s="196" t="s">
        <v>48</v>
      </c>
      <c r="D17" s="195" t="s">
        <v>431</v>
      </c>
      <c r="E17" s="327" t="s">
        <v>432</v>
      </c>
      <c r="F17" s="327"/>
      <c r="G17" s="196" t="s">
        <v>433</v>
      </c>
      <c r="H17" s="328" t="s">
        <v>52</v>
      </c>
      <c r="I17" s="328"/>
      <c r="J17" s="328" t="s">
        <v>434</v>
      </c>
      <c r="K17" s="328"/>
      <c r="L17" s="328" t="s">
        <v>53</v>
      </c>
      <c r="M17" s="328"/>
      <c r="N17" s="358">
        <v>44804</v>
      </c>
      <c r="O17" s="358"/>
      <c r="P17" s="162">
        <f t="shared" si="3"/>
        <v>1.4285714285714287E-2</v>
      </c>
      <c r="Q17" s="29"/>
      <c r="R17" s="29"/>
      <c r="S17" s="32"/>
      <c r="T17" s="29"/>
      <c r="U17" s="29"/>
      <c r="V17" s="32"/>
      <c r="W17" s="29"/>
      <c r="X17" s="29"/>
      <c r="Y17" s="29"/>
      <c r="Z17" s="29"/>
      <c r="AA17" s="29"/>
      <c r="AB17" s="29"/>
      <c r="AC17" s="29"/>
      <c r="AD17" s="86"/>
      <c r="AE17" s="86"/>
      <c r="AF17" s="29"/>
      <c r="AG17" s="86"/>
      <c r="AH17" s="86"/>
      <c r="AI17" s="29"/>
      <c r="AJ17" s="86"/>
      <c r="AK17" s="86"/>
      <c r="AL17" s="29">
        <v>1</v>
      </c>
      <c r="AM17" s="86"/>
      <c r="AN17" s="86"/>
      <c r="AO17" s="29"/>
      <c r="AP17" s="86"/>
      <c r="AQ17" s="86"/>
      <c r="AR17" s="29"/>
      <c r="AS17" s="86"/>
      <c r="AT17" s="86"/>
      <c r="AU17" s="29"/>
      <c r="AV17" s="86"/>
      <c r="AW17" s="86"/>
      <c r="AX17" s="29"/>
      <c r="AY17" s="86"/>
      <c r="AZ17" s="86"/>
      <c r="BA17" s="29"/>
      <c r="BB17" s="86"/>
      <c r="BC17" s="86"/>
      <c r="BD17" s="29">
        <f t="shared" si="4"/>
        <v>1</v>
      </c>
      <c r="BE17" s="29">
        <f t="shared" si="5"/>
        <v>0</v>
      </c>
      <c r="BF17" s="32">
        <f t="shared" si="6"/>
        <v>0</v>
      </c>
      <c r="BG17" s="56">
        <f t="shared" si="7"/>
        <v>0</v>
      </c>
      <c r="BH17" s="27"/>
      <c r="BI17" s="27"/>
      <c r="BJ17" s="27"/>
      <c r="BK17" s="27"/>
      <c r="BL17" s="91"/>
      <c r="BM17" s="91"/>
      <c r="BN17" s="91"/>
      <c r="BO17" s="91"/>
      <c r="BP17" s="91"/>
      <c r="BQ17" s="91"/>
      <c r="BR17" s="91"/>
      <c r="BS17" s="92"/>
    </row>
    <row r="18" spans="2:71" s="44" customFormat="1" ht="158.25" customHeight="1" x14ac:dyDescent="0.25">
      <c r="B18" s="354"/>
      <c r="C18" s="196" t="s">
        <v>56</v>
      </c>
      <c r="D18" s="195" t="s">
        <v>435</v>
      </c>
      <c r="E18" s="327" t="s">
        <v>436</v>
      </c>
      <c r="F18" s="327"/>
      <c r="G18" s="196" t="s">
        <v>437</v>
      </c>
      <c r="H18" s="328" t="s">
        <v>518</v>
      </c>
      <c r="I18" s="328"/>
      <c r="J18" s="328"/>
      <c r="K18" s="328"/>
      <c r="L18" s="328" t="s">
        <v>53</v>
      </c>
      <c r="M18" s="328"/>
      <c r="N18" s="358">
        <v>44895</v>
      </c>
      <c r="O18" s="358"/>
      <c r="P18" s="162">
        <f t="shared" si="3"/>
        <v>1.4285714285714287E-2</v>
      </c>
      <c r="Q18" s="29"/>
      <c r="R18" s="29"/>
      <c r="S18" s="32"/>
      <c r="T18" s="29"/>
      <c r="U18" s="29"/>
      <c r="V18" s="32"/>
      <c r="W18" s="29"/>
      <c r="X18" s="29"/>
      <c r="Y18" s="29"/>
      <c r="Z18" s="29"/>
      <c r="AA18" s="29"/>
      <c r="AB18" s="29"/>
      <c r="AC18" s="29"/>
      <c r="AD18" s="86"/>
      <c r="AE18" s="86"/>
      <c r="AF18" s="29"/>
      <c r="AG18" s="86"/>
      <c r="AH18" s="86"/>
      <c r="AI18" s="29"/>
      <c r="AJ18" s="86"/>
      <c r="AK18" s="86"/>
      <c r="AL18" s="29"/>
      <c r="AM18" s="86"/>
      <c r="AN18" s="86"/>
      <c r="AO18" s="29"/>
      <c r="AP18" s="86"/>
      <c r="AQ18" s="86"/>
      <c r="AR18" s="29"/>
      <c r="AS18" s="86"/>
      <c r="AT18" s="86"/>
      <c r="AU18" s="29">
        <v>1</v>
      </c>
      <c r="AV18" s="86"/>
      <c r="AW18" s="86"/>
      <c r="AX18" s="29"/>
      <c r="AY18" s="86"/>
      <c r="AZ18" s="86"/>
      <c r="BA18" s="29"/>
      <c r="BB18" s="86"/>
      <c r="BC18" s="86"/>
      <c r="BD18" s="29">
        <f t="shared" si="4"/>
        <v>1</v>
      </c>
      <c r="BE18" s="29">
        <f t="shared" si="5"/>
        <v>0</v>
      </c>
      <c r="BF18" s="32">
        <f t="shared" si="6"/>
        <v>0</v>
      </c>
      <c r="BG18" s="56">
        <f t="shared" si="7"/>
        <v>0</v>
      </c>
      <c r="BH18" s="27"/>
      <c r="BI18" s="27"/>
      <c r="BJ18" s="27"/>
      <c r="BK18" s="27"/>
      <c r="BL18" s="91"/>
      <c r="BM18" s="91"/>
      <c r="BN18" s="91"/>
      <c r="BO18" s="91"/>
      <c r="BP18" s="91"/>
      <c r="BQ18" s="91"/>
      <c r="BR18" s="91"/>
      <c r="BS18" s="92"/>
    </row>
    <row r="19" spans="2:71" s="44" customFormat="1" ht="189" customHeight="1" x14ac:dyDescent="0.25">
      <c r="B19" s="354"/>
      <c r="C19" s="196" t="s">
        <v>62</v>
      </c>
      <c r="D19" s="195" t="s">
        <v>438</v>
      </c>
      <c r="E19" s="327" t="s">
        <v>439</v>
      </c>
      <c r="F19" s="327"/>
      <c r="G19" s="196" t="s">
        <v>89</v>
      </c>
      <c r="H19" s="328" t="s">
        <v>52</v>
      </c>
      <c r="I19" s="328"/>
      <c r="J19" s="328"/>
      <c r="K19" s="328"/>
      <c r="L19" s="328" t="s">
        <v>53</v>
      </c>
      <c r="M19" s="328"/>
      <c r="N19" s="329" t="s">
        <v>440</v>
      </c>
      <c r="O19" s="329"/>
      <c r="P19" s="162">
        <f t="shared" si="3"/>
        <v>1.4285714285714287E-2</v>
      </c>
      <c r="Q19" s="29"/>
      <c r="R19" s="29"/>
      <c r="S19" s="32"/>
      <c r="T19" s="30">
        <v>1</v>
      </c>
      <c r="U19" s="30">
        <v>1</v>
      </c>
      <c r="V19" s="31">
        <f>U19/T19</f>
        <v>1</v>
      </c>
      <c r="W19" s="29"/>
      <c r="X19" s="29"/>
      <c r="Y19" s="29"/>
      <c r="Z19" s="29"/>
      <c r="AA19" s="29"/>
      <c r="AB19" s="29"/>
      <c r="AC19" s="29">
        <v>1</v>
      </c>
      <c r="AD19" s="86"/>
      <c r="AE19" s="86"/>
      <c r="AF19" s="29"/>
      <c r="AG19" s="86"/>
      <c r="AH19" s="86"/>
      <c r="AI19" s="29"/>
      <c r="AJ19" s="86"/>
      <c r="AK19" s="86"/>
      <c r="AL19" s="29">
        <v>1</v>
      </c>
      <c r="AM19" s="86"/>
      <c r="AN19" s="86"/>
      <c r="AO19" s="29"/>
      <c r="AP19" s="86"/>
      <c r="AQ19" s="86"/>
      <c r="AR19" s="29"/>
      <c r="AS19" s="86"/>
      <c r="AT19" s="86"/>
      <c r="AU19" s="29">
        <v>1</v>
      </c>
      <c r="AV19" s="86"/>
      <c r="AW19" s="86"/>
      <c r="AX19" s="29"/>
      <c r="AY19" s="86"/>
      <c r="AZ19" s="86"/>
      <c r="BA19" s="29"/>
      <c r="BB19" s="86"/>
      <c r="BC19" s="86"/>
      <c r="BD19" s="29">
        <f t="shared" si="4"/>
        <v>4</v>
      </c>
      <c r="BE19" s="29">
        <f t="shared" si="5"/>
        <v>1</v>
      </c>
      <c r="BF19" s="32">
        <f t="shared" si="6"/>
        <v>0.25</v>
      </c>
      <c r="BG19" s="56">
        <f t="shared" si="7"/>
        <v>7.1428571428571439E-4</v>
      </c>
      <c r="BH19" s="195" t="s">
        <v>441</v>
      </c>
      <c r="BI19" s="27" t="s">
        <v>442</v>
      </c>
      <c r="BJ19" s="27"/>
      <c r="BK19" s="27"/>
      <c r="BL19" s="91"/>
      <c r="BM19" s="91"/>
      <c r="BN19" s="91"/>
      <c r="BO19" s="91"/>
      <c r="BP19" s="91"/>
      <c r="BQ19" s="91"/>
      <c r="BR19" s="91"/>
      <c r="BS19" s="92"/>
    </row>
    <row r="20" spans="2:71" s="177" customFormat="1" ht="67.5" customHeight="1" x14ac:dyDescent="0.25">
      <c r="B20" s="354"/>
      <c r="C20" s="203" t="s">
        <v>69</v>
      </c>
      <c r="D20" s="202" t="s">
        <v>564</v>
      </c>
      <c r="E20" s="359" t="s">
        <v>443</v>
      </c>
      <c r="F20" s="359"/>
      <c r="G20" s="203" t="s">
        <v>444</v>
      </c>
      <c r="H20" s="360" t="s">
        <v>52</v>
      </c>
      <c r="I20" s="360"/>
      <c r="J20" s="360"/>
      <c r="K20" s="360"/>
      <c r="L20" s="360" t="s">
        <v>53</v>
      </c>
      <c r="M20" s="360"/>
      <c r="N20" s="361">
        <v>44926</v>
      </c>
      <c r="O20" s="361"/>
      <c r="P20" s="162">
        <f t="shared" si="3"/>
        <v>1.4285714285714287E-2</v>
      </c>
      <c r="Q20" s="171"/>
      <c r="R20" s="171"/>
      <c r="S20" s="172"/>
      <c r="T20" s="171"/>
      <c r="U20" s="171"/>
      <c r="V20" s="172"/>
      <c r="W20" s="171"/>
      <c r="X20" s="171"/>
      <c r="Y20" s="171"/>
      <c r="Z20" s="171"/>
      <c r="AA20" s="171"/>
      <c r="AB20" s="171"/>
      <c r="AC20" s="171"/>
      <c r="AD20" s="173"/>
      <c r="AE20" s="173"/>
      <c r="AF20" s="171"/>
      <c r="AG20" s="173"/>
      <c r="AH20" s="173"/>
      <c r="AI20" s="171"/>
      <c r="AJ20" s="173"/>
      <c r="AK20" s="173"/>
      <c r="AL20" s="171"/>
      <c r="AM20" s="173"/>
      <c r="AN20" s="173"/>
      <c r="AO20" s="171"/>
      <c r="AP20" s="173"/>
      <c r="AQ20" s="173"/>
      <c r="AR20" s="171"/>
      <c r="AS20" s="173"/>
      <c r="AT20" s="173"/>
      <c r="AU20" s="171"/>
      <c r="AV20" s="173"/>
      <c r="AW20" s="173"/>
      <c r="AX20" s="171">
        <v>1</v>
      </c>
      <c r="AY20" s="173"/>
      <c r="AZ20" s="173"/>
      <c r="BA20" s="171"/>
      <c r="BB20" s="173"/>
      <c r="BC20" s="173"/>
      <c r="BD20" s="171">
        <f t="shared" si="4"/>
        <v>1</v>
      </c>
      <c r="BE20" s="171">
        <f t="shared" si="5"/>
        <v>0</v>
      </c>
      <c r="BF20" s="172">
        <f t="shared" si="6"/>
        <v>0</v>
      </c>
      <c r="BG20" s="56">
        <f t="shared" si="7"/>
        <v>0</v>
      </c>
      <c r="BH20" s="174"/>
      <c r="BI20" s="174"/>
      <c r="BJ20" s="174"/>
      <c r="BK20" s="174"/>
      <c r="BL20" s="175"/>
      <c r="BM20" s="175"/>
      <c r="BN20" s="175"/>
      <c r="BO20" s="175"/>
      <c r="BP20" s="175"/>
      <c r="BQ20" s="175"/>
      <c r="BR20" s="175"/>
      <c r="BS20" s="176"/>
    </row>
    <row r="21" spans="2:71" s="44" customFormat="1" ht="274.5" customHeight="1" thickBot="1" x14ac:dyDescent="0.3">
      <c r="B21" s="355"/>
      <c r="C21" s="198" t="s">
        <v>75</v>
      </c>
      <c r="D21" s="197" t="s">
        <v>445</v>
      </c>
      <c r="E21" s="346" t="s">
        <v>443</v>
      </c>
      <c r="F21" s="346"/>
      <c r="G21" s="198" t="s">
        <v>444</v>
      </c>
      <c r="H21" s="347" t="s">
        <v>52</v>
      </c>
      <c r="I21" s="347"/>
      <c r="J21" s="347"/>
      <c r="K21" s="347"/>
      <c r="L21" s="347" t="s">
        <v>53</v>
      </c>
      <c r="M21" s="347"/>
      <c r="N21" s="345">
        <v>44592</v>
      </c>
      <c r="O21" s="345"/>
      <c r="P21" s="178">
        <f t="shared" si="3"/>
        <v>1.4285714285714287E-2</v>
      </c>
      <c r="Q21" s="54">
        <v>1</v>
      </c>
      <c r="R21" s="54">
        <v>1</v>
      </c>
      <c r="S21" s="55">
        <f>R21/Q21</f>
        <v>1</v>
      </c>
      <c r="T21" s="35"/>
      <c r="U21" s="35"/>
      <c r="V21" s="36"/>
      <c r="W21" s="35"/>
      <c r="X21" s="35"/>
      <c r="Y21" s="35"/>
      <c r="Z21" s="35"/>
      <c r="AA21" s="35"/>
      <c r="AB21" s="35"/>
      <c r="AC21" s="35"/>
      <c r="AD21" s="87"/>
      <c r="AE21" s="87"/>
      <c r="AF21" s="35"/>
      <c r="AG21" s="87"/>
      <c r="AH21" s="87"/>
      <c r="AI21" s="35"/>
      <c r="AJ21" s="87"/>
      <c r="AK21" s="87"/>
      <c r="AL21" s="35"/>
      <c r="AM21" s="87"/>
      <c r="AN21" s="87"/>
      <c r="AO21" s="35"/>
      <c r="AP21" s="87"/>
      <c r="AQ21" s="87"/>
      <c r="AR21" s="35"/>
      <c r="AS21" s="87"/>
      <c r="AT21" s="87"/>
      <c r="AU21" s="35"/>
      <c r="AV21" s="87"/>
      <c r="AW21" s="87"/>
      <c r="AX21" s="35"/>
      <c r="AY21" s="87"/>
      <c r="AZ21" s="87"/>
      <c r="BA21" s="35"/>
      <c r="BB21" s="87"/>
      <c r="BC21" s="87"/>
      <c r="BD21" s="54">
        <f t="shared" si="4"/>
        <v>1</v>
      </c>
      <c r="BE21" s="54">
        <f t="shared" si="5"/>
        <v>1</v>
      </c>
      <c r="BF21" s="55">
        <f t="shared" si="6"/>
        <v>1</v>
      </c>
      <c r="BG21" s="57">
        <f t="shared" si="7"/>
        <v>2.8571428571428576E-3</v>
      </c>
      <c r="BH21" s="197" t="s">
        <v>446</v>
      </c>
      <c r="BI21" s="197" t="s">
        <v>447</v>
      </c>
      <c r="BJ21" s="37"/>
      <c r="BK21" s="37"/>
      <c r="BL21" s="93"/>
      <c r="BM21" s="93"/>
      <c r="BN21" s="93"/>
      <c r="BO21" s="93"/>
      <c r="BP21" s="93"/>
      <c r="BQ21" s="93"/>
      <c r="BR21" s="93"/>
      <c r="BS21" s="94"/>
    </row>
    <row r="22" spans="2:71" s="183" customFormat="1" ht="31.5" customHeight="1" x14ac:dyDescent="0.2">
      <c r="B22" s="179"/>
      <c r="C22" s="180"/>
      <c r="D22" s="181"/>
      <c r="E22" s="181"/>
      <c r="F22" s="181"/>
      <c r="G22" s="179"/>
      <c r="H22" s="180"/>
      <c r="I22" s="180"/>
      <c r="J22" s="180"/>
      <c r="K22" s="180"/>
      <c r="L22" s="180"/>
      <c r="M22" s="180"/>
      <c r="N22" s="180"/>
      <c r="O22" s="180"/>
      <c r="P22" s="182">
        <f>20%/14</f>
        <v>1.4285714285714287E-2</v>
      </c>
      <c r="S22" s="184"/>
      <c r="V22" s="184"/>
      <c r="BF22" s="184"/>
      <c r="BI22" s="185"/>
      <c r="BJ22" s="185"/>
      <c r="BK22" s="185"/>
      <c r="BL22" s="185"/>
      <c r="BM22" s="185"/>
      <c r="BN22" s="185"/>
      <c r="BO22" s="185"/>
      <c r="BP22" s="185"/>
      <c r="BQ22" s="185"/>
      <c r="BR22" s="185"/>
      <c r="BS22" s="185"/>
    </row>
    <row r="23" spans="2:71" x14ac:dyDescent="0.2">
      <c r="D23" s="19"/>
      <c r="E23" s="19"/>
      <c r="F23" s="19"/>
    </row>
    <row r="24" spans="2:71" x14ac:dyDescent="0.2">
      <c r="D24" s="19"/>
      <c r="E24" s="19"/>
      <c r="F24" s="19"/>
    </row>
    <row r="25" spans="2:71" x14ac:dyDescent="0.2">
      <c r="D25" s="19"/>
      <c r="E25" s="19"/>
      <c r="F25" s="19"/>
    </row>
  </sheetData>
  <autoFilter ref="B6:BS22">
    <filterColumn colId="3" showButton="0"/>
    <filterColumn colId="6" showButton="0"/>
    <filterColumn colId="8" showButton="0"/>
    <filterColumn colId="10" showButton="0"/>
    <filterColumn colId="12" showButton="0"/>
  </autoFilter>
  <mergeCells count="113">
    <mergeCell ref="AR4:AT5"/>
    <mergeCell ref="AU4:AW5"/>
    <mergeCell ref="AX4:AZ5"/>
    <mergeCell ref="BA4:BC5"/>
    <mergeCell ref="BD4:BF5"/>
    <mergeCell ref="BH4:BS4"/>
    <mergeCell ref="B5:P5"/>
    <mergeCell ref="BH5:BI5"/>
    <mergeCell ref="BJ5:BK5"/>
    <mergeCell ref="BL5:BM5"/>
    <mergeCell ref="BN5:BO5"/>
    <mergeCell ref="BP5:BQ5"/>
    <mergeCell ref="BR5:BS5"/>
    <mergeCell ref="Q4:S5"/>
    <mergeCell ref="T4:V5"/>
    <mergeCell ref="W4:Y5"/>
    <mergeCell ref="Z4:AB5"/>
    <mergeCell ref="AC4:AE5"/>
    <mergeCell ref="AF4:AH5"/>
    <mergeCell ref="AI4:AK5"/>
    <mergeCell ref="AL4:AN5"/>
    <mergeCell ref="AO4:AQ5"/>
    <mergeCell ref="B1:C4"/>
    <mergeCell ref="D1:E2"/>
    <mergeCell ref="F1:K2"/>
    <mergeCell ref="L1:M1"/>
    <mergeCell ref="N1:O1"/>
    <mergeCell ref="L2:M2"/>
    <mergeCell ref="N2:O2"/>
    <mergeCell ref="D3:E4"/>
    <mergeCell ref="F3:K4"/>
    <mergeCell ref="L3:M3"/>
    <mergeCell ref="N3:O3"/>
    <mergeCell ref="L4:M4"/>
    <mergeCell ref="N4:O4"/>
    <mergeCell ref="E7:F7"/>
    <mergeCell ref="H7:I7"/>
    <mergeCell ref="J7:K7"/>
    <mergeCell ref="L7:M7"/>
    <mergeCell ref="N7:O7"/>
    <mergeCell ref="E6:F6"/>
    <mergeCell ref="H6:I6"/>
    <mergeCell ref="J6:K6"/>
    <mergeCell ref="L6:M6"/>
    <mergeCell ref="N6:O6"/>
    <mergeCell ref="N10:O10"/>
    <mergeCell ref="E11:F11"/>
    <mergeCell ref="H11:I11"/>
    <mergeCell ref="J11:K11"/>
    <mergeCell ref="L11:M11"/>
    <mergeCell ref="N11:O11"/>
    <mergeCell ref="N14:O14"/>
    <mergeCell ref="E8:F8"/>
    <mergeCell ref="H8:I8"/>
    <mergeCell ref="J8:K8"/>
    <mergeCell ref="L8:M8"/>
    <mergeCell ref="N8:O8"/>
    <mergeCell ref="E9:F9"/>
    <mergeCell ref="H9:I9"/>
    <mergeCell ref="J9:K9"/>
    <mergeCell ref="L9:M9"/>
    <mergeCell ref="N9:O9"/>
    <mergeCell ref="E10:F10"/>
    <mergeCell ref="H10:I10"/>
    <mergeCell ref="J10:K10"/>
    <mergeCell ref="L10:M10"/>
    <mergeCell ref="E13:F13"/>
    <mergeCell ref="H13:I13"/>
    <mergeCell ref="J13:K13"/>
    <mergeCell ref="N15:O15"/>
    <mergeCell ref="E15:F15"/>
    <mergeCell ref="H15:I15"/>
    <mergeCell ref="J15:K15"/>
    <mergeCell ref="L15:M15"/>
    <mergeCell ref="J12:K12"/>
    <mergeCell ref="L12:M12"/>
    <mergeCell ref="N12:O12"/>
    <mergeCell ref="E21:F21"/>
    <mergeCell ref="H21:I21"/>
    <mergeCell ref="L21:M21"/>
    <mergeCell ref="N21:O21"/>
    <mergeCell ref="J14:K14"/>
    <mergeCell ref="L14:M14"/>
    <mergeCell ref="N13:O13"/>
    <mergeCell ref="E12:F12"/>
    <mergeCell ref="H12:I12"/>
    <mergeCell ref="L19:M19"/>
    <mergeCell ref="N19:O19"/>
    <mergeCell ref="B16:O16"/>
    <mergeCell ref="B10:B14"/>
    <mergeCell ref="L13:M13"/>
    <mergeCell ref="E14:F14"/>
    <mergeCell ref="H14:I14"/>
    <mergeCell ref="B17:B21"/>
    <mergeCell ref="E17:F17"/>
    <mergeCell ref="H17:I17"/>
    <mergeCell ref="J17:K17"/>
    <mergeCell ref="L17:M17"/>
    <mergeCell ref="N17:O17"/>
    <mergeCell ref="E18:F18"/>
    <mergeCell ref="H18:I18"/>
    <mergeCell ref="L18:M18"/>
    <mergeCell ref="N18:O18"/>
    <mergeCell ref="J18:K18"/>
    <mergeCell ref="J21:K21"/>
    <mergeCell ref="E20:F20"/>
    <mergeCell ref="H20:I20"/>
    <mergeCell ref="J20:K20"/>
    <mergeCell ref="L20:M20"/>
    <mergeCell ref="N20:O20"/>
    <mergeCell ref="E19:F19"/>
    <mergeCell ref="H19:I19"/>
    <mergeCell ref="J19:K19"/>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652a727-8d49-4d64-a76b-fbe70de474b2">
      <UserInfo>
        <DisplayName/>
        <AccountId xsi:nil="true"/>
        <AccountType/>
      </UserInfo>
    </SharedWithUsers>
    <MediaLengthInSeconds xmlns="d3b219e2-fd2b-48db-a7a1-78200413b0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DD4827C56DE4144BAB9C73561A08517" ma:contentTypeVersion="6" ma:contentTypeDescription="Crear nuevo documento." ma:contentTypeScope="" ma:versionID="daac77a256b9f60bccd2deffda5bd77f">
  <xsd:schema xmlns:xsd="http://www.w3.org/2001/XMLSchema" xmlns:xs="http://www.w3.org/2001/XMLSchema" xmlns:p="http://schemas.microsoft.com/office/2006/metadata/properties" xmlns:ns2="d3b219e2-fd2b-48db-a7a1-78200413b0f9" xmlns:ns3="d652a727-8d49-4d64-a76b-fbe70de474b2" targetNamespace="http://schemas.microsoft.com/office/2006/metadata/properties" ma:root="true" ma:fieldsID="eff3ddf845e2142eadada66e73a70eac" ns2:_="" ns3:_="">
    <xsd:import namespace="d3b219e2-fd2b-48db-a7a1-78200413b0f9"/>
    <xsd:import namespace="d652a727-8d49-4d64-a76b-fbe70de474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b219e2-fd2b-48db-a7a1-78200413b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52a727-8d49-4d64-a76b-fbe70de474b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7E0F7D-9AAD-4EAC-BF6A-95FBF6D2BE5D}">
  <ds:schemaRefs>
    <ds:schemaRef ds:uri="http://schemas.microsoft.com/office/2006/metadata/properties"/>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d652a727-8d49-4d64-a76b-fbe70de474b2"/>
    <ds:schemaRef ds:uri="d3b219e2-fd2b-48db-a7a1-78200413b0f9"/>
    <ds:schemaRef ds:uri="http://purl.org/dc/elements/1.1/"/>
  </ds:schemaRefs>
</ds:datastoreItem>
</file>

<file path=customXml/itemProps2.xml><?xml version="1.0" encoding="utf-8"?>
<ds:datastoreItem xmlns:ds="http://schemas.openxmlformats.org/officeDocument/2006/customXml" ds:itemID="{F352B54E-4007-403D-A718-27FABB5E74E3}">
  <ds:schemaRefs>
    <ds:schemaRef ds:uri="http://schemas.microsoft.com/sharepoint/v3/contenttype/forms"/>
  </ds:schemaRefs>
</ds:datastoreItem>
</file>

<file path=customXml/itemProps3.xml><?xml version="1.0" encoding="utf-8"?>
<ds:datastoreItem xmlns:ds="http://schemas.openxmlformats.org/officeDocument/2006/customXml" ds:itemID="{E103F69A-E881-4450-877F-9AFDF8B85F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b219e2-fd2b-48db-a7a1-78200413b0f9"/>
    <ds:schemaRef ds:uri="d652a727-8d49-4d64-a76b-fbe70de474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Menú</vt:lpstr>
      <vt:lpstr>C 1. Riesgos Corrupción</vt:lpstr>
      <vt:lpstr>C 2. Racionalización Trámite</vt:lpstr>
      <vt:lpstr>C 3. Rendición Cuentas</vt:lpstr>
      <vt:lpstr>C 4. Atención Ciudadano</vt:lpstr>
      <vt:lpstr>C 5. Transparencia Acceso</vt:lpstr>
      <vt:lpstr>C 6. Iniciativas Adicionales</vt:lpstr>
      <vt:lpstr>'C 1. Riesgos Corrupción'!Área_de_impresión</vt:lpstr>
      <vt:lpstr>'C 3. Rendición Cuentas'!Área_de_impresión</vt:lpstr>
      <vt:lpstr>'C 4. Atención Ciudadano'!Área_de_impresión</vt:lpstr>
      <vt:lpstr>'C 5. Transparencia Acceso'!Área_de_impresión</vt:lpstr>
      <vt:lpstr>'C 6. Iniciativas Adicionales'!Área_de_impresión</vt:lpstr>
      <vt:lpstr>Menú!Área_de_impresión</vt:lpstr>
      <vt:lpstr>'C 1. Riesgos Corrupción'!Títulos_a_imprimir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Lorena Manrrique Herrera</dc:creator>
  <cp:keywords/>
  <dc:description/>
  <cp:lastModifiedBy>Claudia Patricia Ardila Díaz</cp:lastModifiedBy>
  <cp:revision/>
  <dcterms:created xsi:type="dcterms:W3CDTF">2018-12-27T14:13:29Z</dcterms:created>
  <dcterms:modified xsi:type="dcterms:W3CDTF">2022-07-07T19:51:59Z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0x0101007DD4827C56DE4144BAB9C73561A08517</vt:lpwstr>
  </property>
  <property fmtid="{D5CDD505-2E9C-101B-9397-08002B2CF9AE}" pid="3" name="Order">
    <vt:r8>1087800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xd_Signature">
    <vt:bool>false</vt:bool>
  </property>
  <property fmtid="{D5CDD505-2E9C-101B-9397-08002B2CF9AE}" pid="10" name="xd_ProgID">
    <vt:lpwstr/>
  </property>
  <property fmtid="{D5CDD505-2E9C-101B-9397-08002B2CF9AE}" pid="11" name="TemplateUrl">
    <vt:lpwstr/>
  </property>
</Properties>
</file>