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nanita/Downloads/"/>
    </mc:Choice>
  </mc:AlternateContent>
  <xr:revisionPtr revIDLastSave="0" documentId="13_ncr:1_{346A4EC7-C41E-F845-805A-42D449B6E6BD}" xr6:coauthVersionLast="45" xr6:coauthVersionMax="45" xr10:uidLastSave="{00000000-0000-0000-0000-000000000000}"/>
  <bookViews>
    <workbookView xWindow="0" yWindow="460" windowWidth="28800" windowHeight="15040" xr2:uid="{00000000-000D-0000-FFFF-FFFF00000000}"/>
  </bookViews>
  <sheets>
    <sheet name="PLAN DE ACCIÓN INICIAL 2020" sheetId="1" r:id="rId1"/>
    <sheet name="Hoja6" sheetId="6" state="hidden" r:id="rId2"/>
    <sheet name="Plan Anual de Adquisiciones" sheetId="7" r:id="rId3"/>
  </sheets>
  <externalReferences>
    <externalReference r:id="rId4"/>
  </externalReferences>
  <definedNames>
    <definedName name="_xlnm._FilterDatabase" localSheetId="0" hidden="1">'PLAN DE ACCIÓN INICIAL 2020'!$A$8:$Q$55</definedName>
    <definedName name="_xlnm.Print_Area" localSheetId="0">'PLAN DE ACCIÓN INICIAL 2020'!$A$1:$T$55</definedName>
    <definedName name="_xlnm.Print_Titles" localSheetId="0">'PLAN DE ACCIÓN INICIAL 2020'!$1:$8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9"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P55" i="1" l="1"/>
  <c r="Q55" i="1" s="1"/>
  <c r="O55" i="1"/>
</calcChain>
</file>

<file path=xl/sharedStrings.xml><?xml version="1.0" encoding="utf-8"?>
<sst xmlns="http://schemas.openxmlformats.org/spreadsheetml/2006/main" count="400" uniqueCount="164">
  <si>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</si>
  <si>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</si>
  <si>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</si>
  <si>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</si>
  <si>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</si>
  <si>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</si>
  <si>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</si>
  <si>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</si>
  <si>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</si>
  <si>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</si>
  <si>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</si>
  <si>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</si>
  <si>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</si>
  <si>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</si>
  <si>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</si>
  <si>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</si>
  <si>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</si>
  <si>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</si>
  <si>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</si>
  <si>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</si>
  <si>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</si>
  <si>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</si>
  <si>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</si>
  <si>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</si>
  <si>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</si>
  <si>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</si>
  <si>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</si>
  <si>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</si>
  <si>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</si>
  <si>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</si>
  <si>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</si>
  <si>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</si>
  <si>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</si>
  <si>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</si>
  <si>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</si>
  <si>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</si>
  <si>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</si>
  <si>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</si>
  <si>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</si>
  <si>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</si>
  <si>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</si>
  <si>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</si>
  <si>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</si>
  <si>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</si>
  <si>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</si>
  <si>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</si>
  <si>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</si>
  <si>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</si>
  <si>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</si>
  <si>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</si>
  <si>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</si>
  <si>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</si>
  <si>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</si>
  <si>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</si>
  <si>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</si>
  <si>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</si>
  <si>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</si>
  <si>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</si>
  <si>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</si>
  <si>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</si>
  <si>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</si>
  <si>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</si>
  <si>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</si>
  <si>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</si>
  <si>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</si>
  <si>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</si>
  <si>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</si>
  <si>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</si>
  <si>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</si>
  <si>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</si>
  <si>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</si>
  <si>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</si>
  <si>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</si>
  <si>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</si>
  <si>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</si>
  <si>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</si>
  <si>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</si>
  <si>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</si>
  <si>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</si>
  <si>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</si>
  <si>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</si>
  <si>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</si>
  <si>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</si>
  <si>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</si>
  <si>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</si>
  <si>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</si>
  <si>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</si>
  <si>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</si>
  <si>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</si>
  <si>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</si>
  <si>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</si>
  <si>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</si>
  <si>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</si>
  <si>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</si>
  <si>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</si>
  <si>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</si>
  <si>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</si>
  <si>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</si>
  <si>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</si>
  <si>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</si>
  <si>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</si>
  <si>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</si>
  <si>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</si>
  <si>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</si>
  <si>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</si>
  <si>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</si>
  <si>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</si>
  <si>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</si>
  <si>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</si>
  <si>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</si>
  <si>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</si>
  <si>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</si>
  <si>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</si>
  <si>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</si>
  <si>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</si>
  <si>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EJECUCIÓN</t>
  </si>
  <si>
    <t>%EJEC.</t>
  </si>
  <si>
    <t>PROGRAMACIÓN</t>
  </si>
  <si>
    <t>%EJEC,</t>
  </si>
  <si>
    <t>PRESUPUESTO</t>
  </si>
  <si>
    <t>METAS DE PRODUCTO</t>
  </si>
  <si>
    <t>COD PROG.</t>
  </si>
  <si>
    <t>COD. PROP</t>
  </si>
  <si>
    <t>DESCRIPCIÓN PROPOSITO</t>
  </si>
  <si>
    <t>PROGRAMA</t>
  </si>
  <si>
    <t>DESCRIPCIÓN META PRODUCTO</t>
  </si>
  <si>
    <t>COD IND.</t>
  </si>
  <si>
    <t>DESCIPCIÓN INDICADOR</t>
  </si>
  <si>
    <t>TIPO ANUALIZACIÓN</t>
  </si>
  <si>
    <t>PROG.</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</si>
  <si>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</si>
  <si>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</si>
  <si>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</si>
  <si>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</si>
  <si>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</si>
  <si>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</si>
  <si>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</si>
  <si>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</si>
  <si>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</si>
  <si>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</si>
  <si>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</si>
  <si>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</si>
  <si>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</si>
  <si>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</si>
  <si>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</si>
  <si>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</si>
  <si>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</si>
  <si>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</si>
  <si>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</si>
  <si>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</si>
  <si>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</si>
  <si>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</si>
  <si>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</si>
  <si>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PLAN ANUAL DE ADQUISICIONES 2020</t>
  </si>
  <si>
    <t>Proceso:</t>
  </si>
  <si>
    <t>Direccionamiento Sectorial e Institucional</t>
  </si>
  <si>
    <t>Código:</t>
  </si>
  <si>
    <t>F-DS-452</t>
  </si>
  <si>
    <t>Versión:</t>
  </si>
  <si>
    <t>Fecha Aprobación:</t>
  </si>
  <si>
    <t>Documento:</t>
  </si>
  <si>
    <t>Fecha de Vigencia: 22/11/2018</t>
  </si>
  <si>
    <t>Plan de Acción Institucional 2020 
Plan de Desarrollo "Un nuevo contrato social y ambiental para la Bogotá del siglo XXI”</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</si>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</sst>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
    <numFmt numFmtId="166" formatCode="_-* #,##0\ _€_-;\-* #,##0\ _€_-;_-* &quot;-&quot;??\ _€_-;_-@_-"/>
  </numFmts>
  <fonts count="11"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2"/>
      <color rgb="FF000000"/>
      <name val="Arial"/>
      <family val="2"/>
    </font>
    <font>
      <sz val="11"/>
      <name val="Arial"/>
      <family val="2"/>
    </font>
    <font>
      <b/>
      <sz val="22"/>
      <color rgb="FF000000"/>
      <name val="Arial"/>
      <family val="2"/>
    </font>
    <font>
      <b/>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ED8599"/>
        <bgColor indexed="64"/>
      </patternFill>
    </fill>
    <fill>
      <patternFill patternType="solid">
        <fgColor rgb="FFFFFFFF"/>
        <bgColor indexed="64"/>
      </patternFill>
    </fill>
    <fill>
      <patternFill patternType="solid">
        <fgColor rgb="FFE60B6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right/>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77">
    <xf numFmtId="0" fontId="0" fillId="0" borderId="0" xfId="0"/>
    <xf numFmtId="165"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5" fontId="0" fillId="0" borderId="2" xfId="0" applyNumberFormat="1" applyBorder="1" applyAlignment="1">
      <alignment vertical="center"/>
    </xf>
    <xf numFmtId="4" fontId="0" fillId="0" borderId="2" xfId="0" applyNumberFormat="1" applyBorder="1" applyAlignment="1">
      <alignment vertical="center"/>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0" fontId="8" fillId="5" borderId="13" xfId="0" applyFont="1" applyFill="1" applyBorder="1" applyAlignment="1">
      <alignment vertical="center" wrapText="1"/>
    </xf>
    <xf numFmtId="0" fontId="8" fillId="5" borderId="14"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4"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4"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4" fontId="0" fillId="0" borderId="6" xfId="0" applyNumberFormat="1" applyBorder="1" applyAlignment="1">
      <alignment vertical="center" wrapText="1"/>
    </xf>
    <xf numFmtId="4" fontId="0" fillId="0" borderId="0" xfId="0" applyNumberFormat="1" applyAlignment="1">
      <alignment vertical="center" wrapText="1"/>
    </xf>
    <xf numFmtId="0" fontId="10" fillId="6"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66" fontId="10" fillId="6" borderId="1" xfId="1" applyNumberFormat="1" applyFont="1" applyFill="1" applyBorder="1" applyAlignment="1">
      <alignment horizontal="center" vertical="center" wrapText="1"/>
    </xf>
    <xf numFmtId="10" fontId="10" fillId="6" borderId="1" xfId="2"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14" fontId="8" fillId="5" borderId="12"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8" fillId="5" borderId="16" xfId="0" applyNumberFormat="1" applyFont="1" applyFill="1" applyBorder="1" applyAlignment="1">
      <alignment horizontal="center"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10" fillId="6" borderId="1" xfId="0" applyNumberFormat="1" applyFont="1" applyFill="1" applyBorder="1" applyAlignment="1">
      <alignment horizontal="center" vertical="center" wrapText="1"/>
    </xf>
    <xf numFmtId="0" fontId="0" fillId="0" borderId="2" xfId="0"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left" vertical="center"/>
    </xf>
    <xf numFmtId="0" fontId="4" fillId="3" borderId="0" xfId="0" applyFont="1" applyFill="1" applyAlignment="1">
      <alignment horizontal="center" vertical="center"/>
    </xf>
    <xf numFmtId="0" fontId="5" fillId="4" borderId="0" xfId="3" applyFill="1" applyAlignment="1">
      <alignment horizontal="center" vertical="center"/>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5818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1066581</xdr:colOff>
      <xdr:row>0</xdr:row>
      <xdr:rowOff>156194</xdr:rowOff>
    </xdr:from>
    <xdr:to>
      <xdr:col>2</xdr:col>
      <xdr:colOff>819150</xdr:colOff>
      <xdr:row>4</xdr:row>
      <xdr:rowOff>317500</xdr:rowOff>
    </xdr:to>
    <xdr:pic>
      <xdr:nvPicPr>
        <xdr:cNvPr id="2" name="Imagen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3781" y="156194"/>
          <a:ext cx="1568669" cy="1304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97173"/>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0PROYECTOS%20SDSCJ/Proyectos%20de%20inversi&#243;n%20UNCSAB/lineas%20de%20inversi&#243;n/lineas%20de%20inversion%2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6"/>
      <sheetName val="Hoja7"/>
      <sheetName val="Hoja4"/>
      <sheetName val="PMR"/>
      <sheetName val="Hoja1"/>
      <sheetName val="Hoja3"/>
      <sheetName val="Hoja5"/>
      <sheetName val="Hoja9"/>
      <sheetName val="LÍNEAS DE INVERSIÓN"/>
      <sheetName val="Hoja8"/>
      <sheetName val="MODIFICACIONES"/>
      <sheetName val="VIABILIDADES"/>
      <sheetName val="REPETIDOS"/>
      <sheetName val="CDPs"/>
      <sheetName val="cdp fuente"/>
      <sheetName val="RPs"/>
      <sheetName val="PROYECTOS"/>
      <sheetName val="Catalogo conceptos gasto"/>
      <sheetName val="PROY VS PAA VS VIABILID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
          <cell r="D5">
            <v>7692</v>
          </cell>
          <cell r="E5" t="str">
            <v>7692 Consolidación de una ciudadanía transformadora para la convivencia y la seguridad en Bogotá</v>
          </cell>
          <cell r="F5" t="str">
            <v>Subsecretario(a) de Seguridad y Convivencia</v>
          </cell>
          <cell r="G5">
            <v>43466616</v>
          </cell>
          <cell r="H5" t="str">
            <v xml:space="preserve">Luz Janeth Forero Martinez </v>
          </cell>
          <cell r="I5" t="str">
            <v>luz.forero@scj.gov.co</v>
          </cell>
          <cell r="J5" t="str">
            <v>Calle 26 No 57 - 83 Torre 7 Piso 16</v>
          </cell>
          <cell r="K5" t="str">
            <v>3779595 ext. 1180</v>
          </cell>
          <cell r="L5" t="str">
            <v>Carlos Guillermo Fajardo Segura &lt;carlos.fajardo@scj.gov.co&gt;
Juan Pablo Aldana Castaneda &lt;juan.aldana@scj.gov.co&gt;</v>
          </cell>
          <cell r="M5" t="str">
            <v>Juan Carlos Mesa Rincon &lt;juan.mesa@scj.gov.co&gt;</v>
          </cell>
          <cell r="N5">
            <v>1</v>
          </cell>
          <cell r="O5" t="str">
            <v>Desarrollar comunidades participativas para la resolución de los conflictos que afectan la seguridad y la convivencia en procura de la consolidación de una cultura ciudadana centrada en la legalidad y los derechos humanos.</v>
          </cell>
        </row>
        <row r="6">
          <cell r="D6">
            <v>7640</v>
          </cell>
          <cell r="E6" t="str">
            <v>7640 Implementación de la justicia restaurativa y atención integral para adolescentes en conflicto con la ley y población pospenada en Bogotá</v>
          </cell>
          <cell r="F6" t="str">
            <v>Subsecretario(a) de Acceso a la Justicia</v>
          </cell>
          <cell r="G6">
            <v>52427309</v>
          </cell>
          <cell r="H6" t="str">
            <v>Natalia Muñoz Labajos</v>
          </cell>
          <cell r="I6" t="str">
            <v>nataliaa.munoz@scj.gov.co</v>
          </cell>
          <cell r="J6" t="str">
            <v>Calle 26 No 57 - 83 Torre 7 Piso 14</v>
          </cell>
          <cell r="K6" t="str">
            <v xml:space="preserve">3779595 ext. 1074 </v>
          </cell>
          <cell r="L6" t="str">
            <v>Yurieth Paola Rojas Mayorga &lt;yurieth.rojas@scj.gov.co&gt;</v>
          </cell>
          <cell r="M6" t="str">
            <v>Mary Lizeth Buitrago Sierra &lt;mary.buitrago@scj.gov.co&gt;</v>
          </cell>
          <cell r="N6">
            <v>1</v>
          </cell>
          <cell r="O6" t="str">
            <v>Incrementar la implementación de la justicia juvenil restaurativa y la atención con enfoque de derechos de las y los adolescentes vinculados al Sistema de responsabilidad penal adolescente-SRPA y la población adulta pospenada en el Distrito.</v>
          </cell>
        </row>
        <row r="7">
          <cell r="D7">
            <v>7765</v>
          </cell>
          <cell r="E7" t="str">
            <v>7765 Mejoramiento y protección de derechos de la población privada de la libertad en Bogotá</v>
          </cell>
          <cell r="F7" t="str">
            <v>Subsecretario(a) de Acceso a la Justicia</v>
          </cell>
          <cell r="G7">
            <v>52427309</v>
          </cell>
          <cell r="H7" t="str">
            <v>Natalia Muñoz Labajos</v>
          </cell>
          <cell r="I7" t="str">
            <v>nataliaa.munoz@scj.gov.co</v>
          </cell>
          <cell r="J7" t="str">
            <v>Calle 26 No 57 - 83 Torre 7 Piso 14</v>
          </cell>
          <cell r="K7" t="str">
            <v xml:space="preserve">3779595 ext. 1074 </v>
          </cell>
          <cell r="L7" t="str">
            <v>Yurieth Paola Rojas Mayorga &lt;yurieth.rojas@scj.gov.co&gt;</v>
          </cell>
          <cell r="M7" t="str">
            <v>Mary Lizeth Buitrago Sierra &lt;mary.buitrago@scj.gov.co&gt;</v>
          </cell>
          <cell r="N7">
            <v>1</v>
          </cell>
          <cell r="O7" t="str">
            <v>Implementar estrategias que promuevan los derechos de las personas privadas de la libertad en Bogotá</v>
          </cell>
        </row>
        <row r="8">
          <cell r="D8">
            <v>7695</v>
          </cell>
          <cell r="E8" t="str">
            <v>7695 Generación de entornos de confianza para la prevención y control del delito en Bogotá</v>
          </cell>
          <cell r="F8" t="str">
            <v>Subsecretario(a) de Seguridad y Convivencia</v>
          </cell>
          <cell r="G8">
            <v>43466616</v>
          </cell>
          <cell r="H8" t="str">
            <v xml:space="preserve">Luz Janeth Forero Martinez </v>
          </cell>
          <cell r="I8" t="str">
            <v>luz.forero@scj.gov.co</v>
          </cell>
          <cell r="J8" t="str">
            <v>Calle 26 No 57 - 83 Torre 7 Piso 16</v>
          </cell>
          <cell r="K8" t="str">
            <v>3779595 ext. 1180</v>
          </cell>
          <cell r="L8" t="str">
            <v>Carlos Guillermo Fajardo Segura &lt;carlos.fajardo@scj.gov.co&gt;
Juan Pablo Aldana Castaneda &lt;juan.aldana@scj.gov.co&gt;</v>
          </cell>
          <cell r="M8" t="str">
            <v>Juan Carlos Mesa Rincon &lt;juan.mesa@scj.gov.co&gt;</v>
          </cell>
          <cell r="N8">
            <v>1</v>
          </cell>
          <cell r="O8" t="str">
            <v>Aumentar el impacto de las estrategias, lineamientos y acciones implementadas en el territorio, para reducir la violencia y la criminalidad en Bogotá</v>
          </cell>
        </row>
        <row r="9">
          <cell r="D9">
            <v>7767</v>
          </cell>
          <cell r="E9" t="str">
            <v>7767 Fortalecimiento de estrategias para la materialización de las disposiciones del Código Nacional de Seguridad y Convivencia Ciudadana en Bogotá</v>
          </cell>
          <cell r="F9" t="str">
            <v>Subsecretario(a) de Acceso a la Justicia</v>
          </cell>
          <cell r="G9">
            <v>52427309</v>
          </cell>
          <cell r="H9" t="str">
            <v>Natalia Muñoz Labajos</v>
          </cell>
          <cell r="I9" t="str">
            <v>nataliaa.munoz@scj.gov.co</v>
          </cell>
          <cell r="J9" t="str">
            <v>Calle 26 No 57 - 83 Torre 7 Piso 14</v>
          </cell>
          <cell r="K9" t="str">
            <v xml:space="preserve">3779595 ext. 1074 </v>
          </cell>
          <cell r="L9" t="str">
            <v>Yurieth Paola Rojas Mayorga &lt;yurieth.rojas@scj.gov.co&gt;</v>
          </cell>
          <cell r="M9" t="str">
            <v>Victor Alberto Herazo Callejas &lt;victor.herazo@scj.gov.co&gt;</v>
          </cell>
          <cell r="N9">
            <v>2</v>
          </cell>
          <cell r="O9" t="str">
            <v>Fortalecer el conocimiento del Código Nacional de Seguridad y Convivencia Ciudadana por parte de la ciudadanía como instrumento para prevenir comportamientos contrarios a la convivencia en Bogotá D.C.</v>
          </cell>
        </row>
        <row r="10">
          <cell r="D10">
            <v>7783</v>
          </cell>
          <cell r="E10" t="str">
            <v>7783 Fortalecimiento de los equipamientos y capacidades del Sistema Distrital de Justicia en Bogotá</v>
          </cell>
          <cell r="F10" t="str">
            <v>Subsecretario(a) de Acceso de la Justicia</v>
          </cell>
          <cell r="G10">
            <v>52427309</v>
          </cell>
          <cell r="H10" t="str">
            <v>Natalia Muñoz Labajos</v>
          </cell>
          <cell r="I10" t="str">
            <v>nataliaa.munoz@scj.gov.co</v>
          </cell>
          <cell r="J10" t="str">
            <v>Calle 26 No 57 - 83 Torre 7 Piso 14</v>
          </cell>
          <cell r="K10" t="str">
            <v xml:space="preserve">3779595 ext. 1074 </v>
          </cell>
          <cell r="L10" t="str">
            <v>Yurieth Paola Rojas Mayorga &lt;yurieth.rojas@scj.gov.co&gt;</v>
          </cell>
          <cell r="M10" t="str">
            <v>Mary Lizeth Buitrago Sierra &lt;mary.buitrago@scj.gov.co&gt;</v>
          </cell>
          <cell r="N10">
            <v>2</v>
          </cell>
          <cell r="O10" t="str">
            <v>Fortalecer y mejorar de los equipamientos y capacidades del Sistema Distrital de Justicia para garantizar el derecho de acceso a la justicia en Bogotá</v>
          </cell>
        </row>
        <row r="11">
          <cell r="D11">
            <v>7792</v>
          </cell>
          <cell r="E11" t="str">
            <v>7792 Fortalecimiento de los organismos de seguridad y justicia en Bogotá</v>
          </cell>
          <cell r="F11" t="str">
            <v>Subsecretario(a) de Inversiones y Fortalecimiento de Capacidades Operativas</v>
          </cell>
          <cell r="G11">
            <v>9283760</v>
          </cell>
          <cell r="H11" t="str">
            <v>Oswaldo Ramos Arnedo</v>
          </cell>
          <cell r="I11" t="str">
            <v>oswaldo.ramos@scj.gov.co</v>
          </cell>
          <cell r="J11" t="str">
            <v>Calle 26 No 57 - 83 Torre 7 Piso 13</v>
          </cell>
          <cell r="K11" t="str">
            <v>3779595 ext. 1187</v>
          </cell>
          <cell r="L11" t="str">
            <v>Biainey Liceth Merchán Villa &lt;liceth.merchan@scj.gov.co&gt;</v>
          </cell>
          <cell r="M11" t="str">
            <v>Deisy Jasmin Donato Guerrero &lt;deisy.donato@scj.gov.co&gt;</v>
          </cell>
          <cell r="N11">
            <v>2</v>
          </cell>
          <cell r="O11" t="str">
            <v>Fortalecer la capacidad para dar respuesta por parte de los organismos de seguridad para regular los problemas de prevención y control del delito en la ciudadanía</v>
          </cell>
        </row>
        <row r="12">
          <cell r="D12">
            <v>7797</v>
          </cell>
          <cell r="E12" t="str">
            <v>7797 Modernización de la infraestructura  de tecnología  para la seguridad, la convivencia  y la justicia  en Bogotá</v>
          </cell>
          <cell r="F12" t="str">
            <v>Subsecretario(a) de Inversiones y Fortalecimiento de Capacidades Operativas</v>
          </cell>
          <cell r="G12">
            <v>9283760</v>
          </cell>
          <cell r="H12" t="str">
            <v>Oswaldo Ramos Arnedo</v>
          </cell>
          <cell r="I12" t="str">
            <v>oswaldo.ramos@scj.gov.co</v>
          </cell>
          <cell r="J12" t="str">
            <v>Calle 26 No 57 - 83 Torre 7 Piso 13</v>
          </cell>
          <cell r="K12" t="str">
            <v>3779595 ext. 1187</v>
          </cell>
          <cell r="L12" t="str">
            <v>Mario Alejandro Mayorga Rodriguez &lt;mario.mayorga@scj.gov.co&gt;</v>
          </cell>
          <cell r="M12" t="str">
            <v>Deisy Jasmin Donato Guerrero &lt;deisy.donato@scj.gov.co&gt;</v>
          </cell>
          <cell r="N12">
            <v>2</v>
          </cell>
          <cell r="O12" t="str">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ell>
        </row>
        <row r="13">
          <cell r="D13">
            <v>7776</v>
          </cell>
          <cell r="E13" t="str">
            <v>7776 Fortalecimiento de la gestión institucional y la participación ciudadana en la Secretaría Distrital de Seguridad, Convivencia y Justicia en Bogotá</v>
          </cell>
          <cell r="F13" t="str">
            <v>Subsecretario(a) de Gestión Institucional</v>
          </cell>
          <cell r="G13">
            <v>79327369</v>
          </cell>
          <cell r="H13" t="str">
            <v>Reinaldo Ruíz Solórzano</v>
          </cell>
          <cell r="I13" t="str">
            <v>reinaldo.ruiz@scj.gov.co</v>
          </cell>
          <cell r="J13" t="str">
            <v>Calle 26 No 57 - 83 Torre 7 Piso 6</v>
          </cell>
          <cell r="K13" t="str">
            <v>3779595 ext. 1220</v>
          </cell>
          <cell r="L13" t="str">
            <v>Hector Julian Silva Gonzalez &lt;julian.silva@scj.gov.co&gt;</v>
          </cell>
          <cell r="M13" t="str">
            <v>Victor Alberto Herazo Callejas &lt;victor.herazo@scj.gov.co&gt;</v>
          </cell>
          <cell r="N13">
            <v>1</v>
          </cell>
          <cell r="O13" t="str">
            <v>Fortalecer el modelo integrado de gestión y participación ciudadana, acorde con las dinámicas sociales, culturales y económicas de las políticas de desarrollo y eficiencia administrativa.</v>
          </cell>
        </row>
        <row r="14">
          <cell r="D14">
            <v>7781</v>
          </cell>
          <cell r="E14" t="str">
            <v>7781 Generación de conocimiento para la implementación de la política pública de seguridad, convivencia y acceso a la justicia en Bogotá</v>
          </cell>
          <cell r="F14" t="str">
            <v>Jefe Oficina de Análisis de la información y Estudios Estratégicos</v>
          </cell>
          <cell r="G14">
            <v>80815065</v>
          </cell>
          <cell r="H14" t="str">
            <v xml:space="preserve">Santiago Pardo Rodriguez </v>
          </cell>
          <cell r="I14" t="str">
            <v>santiago.pardor@scj.gov.co</v>
          </cell>
          <cell r="J14" t="str">
            <v>Calle 26 No 57 - 83 Torre 7 Piso 16</v>
          </cell>
          <cell r="K14" t="str">
            <v>3779595 ext. 1040</v>
          </cell>
          <cell r="L14" t="str">
            <v>Andrea del Pilar Rojas Alvarez &lt;andrea.rojas@scj.gov.co&gt;</v>
          </cell>
          <cell r="M14" t="str">
            <v>Juan Carlos Mesa Rincon &lt;juan.mesa@scj.gov.co&gt;</v>
          </cell>
          <cell r="N14">
            <v>1</v>
          </cell>
          <cell r="O14" t="str">
            <v>Generar y gestionar conocimiento a través de la investigación y la elaboración de documentos de seguridad, convivencia y acceso a la justicia para la toma de decisiones con diversos enfoques metodológicos</v>
          </cell>
        </row>
        <row r="15">
          <cell r="D15">
            <v>7777</v>
          </cell>
          <cell r="E15" t="str">
            <v>7777 Fortalecimiento de la gestión de las Tecnologías de la Información en la Secretaría de Seguridad, Convivencia y Justicia en el marco de las políticas de gobierno y seguridad digital en Bogotá</v>
          </cell>
          <cell r="F15" t="str">
            <v>Director(a) de Tecnologías y Sistemas de la Información</v>
          </cell>
          <cell r="G15">
            <v>51817208</v>
          </cell>
          <cell r="H15" t="str">
            <v>Diana Lucia Sanchez Morales</v>
          </cell>
          <cell r="I15" t="str">
            <v>diana.sanchezm@scj.gov.co</v>
          </cell>
          <cell r="J15" t="str">
            <v>Calle 26 No 57 - 83 Torre 7 Piso 13</v>
          </cell>
          <cell r="K15" t="str">
            <v xml:space="preserve">3779595 ext. 1074 </v>
          </cell>
          <cell r="L15" t="str">
            <v>Juan Paulo Muñoz Jimenez &lt;juan.munoz@scj.gov.co&gt;</v>
          </cell>
          <cell r="M15" t="str">
            <v>Victor Alberto Herazo Callejas &lt;victor.herazo@scj.gov.co&gt;</v>
          </cell>
          <cell r="N15">
            <v>1</v>
          </cell>
          <cell r="O15" t="str">
            <v>Fortalecer los servicios tecnológicos, sistemas de información y servicios ciudadanos digitales de la Secretaría Distrital de Seguridad, Convivencia y Justicia de Bogotá D.C, en el marco de las Políticas de Gobierno y Seguridad Digital.</v>
          </cell>
        </row>
      </sheetData>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6"/>
  <sheetViews>
    <sheetView tabSelected="1" workbookViewId="0">
      <selection activeCell="A6" sqref="A6:A8"/>
    </sheetView>
  </sheetViews>
  <sheetFormatPr baseColWidth="10" defaultColWidth="0" defaultRowHeight="15" zeroHeight="1" x14ac:dyDescent="0.2"/>
  <cols>
    <col min="1" max="1" width="6" style="14" customWidth="1"/>
    <col min="2" max="2" width="23.83203125" style="14" customWidth="1"/>
    <col min="3" max="3" width="11.5" style="14" customWidth="1"/>
    <col min="4" max="4" width="17.83203125" style="14" customWidth="1"/>
    <col min="5" max="5" width="7.33203125" style="14" customWidth="1"/>
    <col min="6" max="6" width="31.5" style="14" customWidth="1"/>
    <col min="7" max="7" width="35.83203125" style="14" customWidth="1"/>
    <col min="8" max="8" width="32.5" style="14" customWidth="1"/>
    <col min="9" max="9" width="43.1640625" style="14" customWidth="1"/>
    <col min="10" max="10" width="11.5" style="14" customWidth="1"/>
    <col min="11" max="11" width="37.5" style="14" customWidth="1"/>
    <col min="12" max="12" width="6.5" style="14" customWidth="1"/>
    <col min="13" max="13" width="43.5" style="14" customWidth="1"/>
    <col min="14" max="14" width="19.5" style="14" customWidth="1"/>
    <col min="15" max="16" width="18" style="14" customWidth="1"/>
    <col min="17" max="17" width="11.5" style="26" customWidth="1"/>
    <col min="18" max="20" width="11.5" style="14" customWidth="1"/>
    <col min="21" max="21" width="2.1640625" style="14" customWidth="1"/>
    <col min="22" max="45" width="0" style="14" hidden="1" customWidth="1"/>
    <col min="46" max="16384" width="11.5" style="14" hidden="1"/>
  </cols>
  <sheetData>
    <row r="1" spans="1:20" s="13" customFormat="1" ht="20.25" customHeight="1" thickBot="1" x14ac:dyDescent="0.25">
      <c r="A1" s="49"/>
      <c r="B1" s="49"/>
      <c r="C1" s="49"/>
      <c r="D1" s="49"/>
      <c r="E1" s="31" t="s">
        <v>154</v>
      </c>
      <c r="F1" s="32"/>
      <c r="G1" s="55" t="s">
        <v>155</v>
      </c>
      <c r="H1" s="56"/>
      <c r="I1" s="56"/>
      <c r="J1" s="56"/>
      <c r="K1" s="56"/>
      <c r="L1" s="56"/>
      <c r="M1" s="56"/>
      <c r="N1" s="56"/>
      <c r="O1" s="56"/>
      <c r="P1" s="57"/>
      <c r="Q1" s="9" t="s">
        <v>156</v>
      </c>
      <c r="R1" s="10"/>
      <c r="S1" s="41" t="s">
        <v>157</v>
      </c>
      <c r="T1" s="42"/>
    </row>
    <row r="2" spans="1:20" s="13" customFormat="1" ht="16" thickBot="1" x14ac:dyDescent="0.25">
      <c r="A2" s="49"/>
      <c r="B2" s="49"/>
      <c r="C2" s="49"/>
      <c r="D2" s="49"/>
      <c r="E2" s="51"/>
      <c r="F2" s="52"/>
      <c r="G2" s="58"/>
      <c r="H2" s="59"/>
      <c r="I2" s="59"/>
      <c r="J2" s="59"/>
      <c r="K2" s="59"/>
      <c r="L2" s="59"/>
      <c r="M2" s="59"/>
      <c r="N2" s="59"/>
      <c r="O2" s="59"/>
      <c r="P2" s="60"/>
      <c r="Q2" s="9" t="s">
        <v>158</v>
      </c>
      <c r="R2" s="10"/>
      <c r="S2" s="11">
        <v>1</v>
      </c>
      <c r="T2" s="12"/>
    </row>
    <row r="3" spans="1:20" s="13" customFormat="1" ht="16" thickBot="1" x14ac:dyDescent="0.25">
      <c r="A3" s="49"/>
      <c r="B3" s="49"/>
      <c r="C3" s="49"/>
      <c r="D3" s="49"/>
      <c r="E3" s="53"/>
      <c r="F3" s="54"/>
      <c r="G3" s="61"/>
      <c r="H3" s="62"/>
      <c r="I3" s="62"/>
      <c r="J3" s="62"/>
      <c r="K3" s="62"/>
      <c r="L3" s="62"/>
      <c r="M3" s="62"/>
      <c r="N3" s="62"/>
      <c r="O3" s="62"/>
      <c r="P3" s="63"/>
      <c r="Q3" s="43" t="s">
        <v>159</v>
      </c>
      <c r="R3" s="44"/>
      <c r="S3" s="39">
        <v>43426</v>
      </c>
      <c r="T3" s="40"/>
    </row>
    <row r="4" spans="1:20" s="13" customFormat="1" ht="38.25" customHeight="1" thickBot="1" x14ac:dyDescent="0.25">
      <c r="A4" s="49"/>
      <c r="B4" s="49"/>
      <c r="C4" s="49"/>
      <c r="D4" s="49"/>
      <c r="E4" s="31" t="s">
        <v>160</v>
      </c>
      <c r="F4" s="32"/>
      <c r="G4" s="64" t="s">
        <v>162</v>
      </c>
      <c r="H4" s="65"/>
      <c r="I4" s="65"/>
      <c r="J4" s="65"/>
      <c r="K4" s="65"/>
      <c r="L4" s="65"/>
      <c r="M4" s="65"/>
      <c r="N4" s="65"/>
      <c r="O4" s="65"/>
      <c r="P4" s="66"/>
      <c r="Q4" s="31" t="s">
        <v>161</v>
      </c>
      <c r="R4" s="32"/>
      <c r="S4" s="35" t="str">
        <f ca="1">"Página "&amp;_xlfn.SHEET()&amp;" de "&amp;_xlfn.SHEETS()</f>
        <v>Página 1 de 3</v>
      </c>
      <c r="T4" s="36"/>
    </row>
    <row r="5" spans="1:20" s="13" customFormat="1" ht="38.25" customHeight="1" x14ac:dyDescent="0.2">
      <c r="A5" s="50"/>
      <c r="B5" s="50"/>
      <c r="C5" s="50"/>
      <c r="D5" s="50"/>
      <c r="E5" s="33"/>
      <c r="F5" s="34"/>
      <c r="G5" s="67"/>
      <c r="H5" s="68"/>
      <c r="I5" s="68"/>
      <c r="J5" s="68"/>
      <c r="K5" s="68"/>
      <c r="L5" s="68"/>
      <c r="M5" s="68"/>
      <c r="N5" s="68"/>
      <c r="O5" s="68"/>
      <c r="P5" s="69"/>
      <c r="Q5" s="33"/>
      <c r="R5" s="34"/>
      <c r="S5" s="37"/>
      <c r="T5" s="38"/>
    </row>
    <row r="6" spans="1:20" x14ac:dyDescent="0.2">
      <c r="A6" s="70" t="s">
        <v>122</v>
      </c>
      <c r="B6" s="70" t="s">
        <v>123</v>
      </c>
      <c r="C6" s="70" t="s">
        <v>121</v>
      </c>
      <c r="D6" s="70" t="s">
        <v>124</v>
      </c>
      <c r="E6" s="70" t="s">
        <v>142</v>
      </c>
      <c r="F6" s="70" t="s">
        <v>143</v>
      </c>
      <c r="G6" s="70" t="s">
        <v>148</v>
      </c>
      <c r="H6" s="70" t="s">
        <v>149</v>
      </c>
      <c r="I6" s="70" t="s">
        <v>150</v>
      </c>
      <c r="J6" s="70" t="s">
        <v>147</v>
      </c>
      <c r="K6" s="70" t="s">
        <v>125</v>
      </c>
      <c r="L6" s="70" t="s">
        <v>126</v>
      </c>
      <c r="M6" s="70" t="s">
        <v>127</v>
      </c>
      <c r="N6" s="70" t="s">
        <v>128</v>
      </c>
      <c r="O6" s="70" t="s">
        <v>119</v>
      </c>
      <c r="P6" s="70"/>
      <c r="Q6" s="70"/>
      <c r="R6" s="70" t="s">
        <v>120</v>
      </c>
      <c r="S6" s="70"/>
      <c r="T6" s="70"/>
    </row>
    <row r="7" spans="1:20" x14ac:dyDescent="0.2">
      <c r="A7" s="70"/>
      <c r="B7" s="70"/>
      <c r="C7" s="70"/>
      <c r="D7" s="70"/>
      <c r="E7" s="70"/>
      <c r="F7" s="70"/>
      <c r="G7" s="70"/>
      <c r="H7" s="70"/>
      <c r="I7" s="70"/>
      <c r="J7" s="70"/>
      <c r="K7" s="70"/>
      <c r="L7" s="70"/>
      <c r="M7" s="70"/>
      <c r="N7" s="70"/>
      <c r="O7" s="70">
        <v>2020</v>
      </c>
      <c r="P7" s="70"/>
      <c r="Q7" s="70"/>
      <c r="R7" s="70">
        <v>2020</v>
      </c>
      <c r="S7" s="70"/>
      <c r="T7" s="70"/>
    </row>
    <row r="8" spans="1:20" x14ac:dyDescent="0.2">
      <c r="A8" s="70"/>
      <c r="B8" s="70"/>
      <c r="C8" s="70"/>
      <c r="D8" s="70"/>
      <c r="E8" s="70"/>
      <c r="F8" s="70"/>
      <c r="G8" s="70"/>
      <c r="H8" s="70"/>
      <c r="I8" s="70"/>
      <c r="J8" s="70"/>
      <c r="K8" s="70"/>
      <c r="L8" s="70"/>
      <c r="M8" s="70"/>
      <c r="N8" s="70"/>
      <c r="O8" s="27" t="s">
        <v>117</v>
      </c>
      <c r="P8" s="27" t="s">
        <v>115</v>
      </c>
      <c r="Q8" s="27" t="s">
        <v>118</v>
      </c>
      <c r="R8" s="27" t="s">
        <v>129</v>
      </c>
      <c r="S8" s="27" t="s">
        <v>114</v>
      </c>
      <c r="T8" s="27" t="s">
        <v>116</v>
      </c>
    </row>
    <row r="9" spans="1:20" ht="96" x14ac:dyDescent="0.2">
      <c r="A9" s="15">
        <v>3</v>
      </c>
      <c r="B9" s="15" t="s">
        <v>0</v>
      </c>
      <c r="C9" s="15">
        <v>42</v>
      </c>
      <c r="D9" s="15" t="s">
        <v>1</v>
      </c>
      <c r="E9" s="15">
        <v>7692</v>
      </c>
      <c r="F9" s="15" t="s">
        <v>144</v>
      </c>
      <c r="G9" s="15" t="str">
        <f>VLOOKUP(E9,[1]PROYECTOS!$D$5:$O$15,12,0)</f>
        <v>Desarrollar comunidades participativas para la resolución de los conflictos que afectan la seguridad y la convivencia en procura de la consolidación de una cultura ciudadana centrada en la legalidad y los derechos humanos.</v>
      </c>
      <c r="H9" s="15" t="str">
        <f>VLOOKUP(E9,[1]PROYECTOS!$D$5:$O$15,3,0)</f>
        <v>Subsecretario(a) de Seguridad y Convivencia</v>
      </c>
      <c r="I9" s="28" t="s">
        <v>163</v>
      </c>
      <c r="J9" s="15">
        <v>314</v>
      </c>
      <c r="K9" s="15" t="s">
        <v>66</v>
      </c>
      <c r="L9" s="15">
        <v>334</v>
      </c>
      <c r="M9" s="15" t="s">
        <v>20</v>
      </c>
      <c r="N9" s="15" t="s">
        <v>4</v>
      </c>
      <c r="O9" s="16">
        <v>3197292840</v>
      </c>
      <c r="P9" s="16">
        <v>1294799500</v>
      </c>
      <c r="Q9" s="17">
        <v>40.5</v>
      </c>
      <c r="R9" s="15">
        <v>10</v>
      </c>
      <c r="S9" s="15">
        <v>4.75</v>
      </c>
      <c r="T9" s="15">
        <v>47.5</v>
      </c>
    </row>
    <row r="10" spans="1:20" ht="96" x14ac:dyDescent="0.2">
      <c r="A10" s="18">
        <v>3</v>
      </c>
      <c r="B10" s="18" t="s">
        <v>0</v>
      </c>
      <c r="C10" s="18">
        <v>42</v>
      </c>
      <c r="D10" s="18" t="s">
        <v>1</v>
      </c>
      <c r="E10" s="18">
        <v>7692</v>
      </c>
      <c r="F10" s="18" t="s">
        <v>144</v>
      </c>
      <c r="G10" s="18" t="str">
        <f>VLOOKUP(E10,[1]PROYECTOS!$D$5:$O$15,12,0)</f>
        <v>Desarrollar comunidades participativas para la resolución de los conflictos que afectan la seguridad y la convivencia en procura de la consolidación de una cultura ciudadana centrada en la legalidad y los derechos humanos.</v>
      </c>
      <c r="H10" s="18" t="str">
        <f>VLOOKUP(E10,[1]PROYECTOS!$D$5:$O$15,3,0)</f>
        <v>Subsecretario(a) de Seguridad y Convivencia</v>
      </c>
      <c r="I10" s="28" t="s">
        <v>163</v>
      </c>
      <c r="J10" s="19">
        <v>315</v>
      </c>
      <c r="K10" s="18" t="s">
        <v>67</v>
      </c>
      <c r="L10" s="18">
        <v>335</v>
      </c>
      <c r="M10" s="18" t="s">
        <v>21</v>
      </c>
      <c r="N10" s="18" t="s">
        <v>4</v>
      </c>
      <c r="O10" s="20">
        <v>502757160</v>
      </c>
      <c r="P10" s="20">
        <v>40000000</v>
      </c>
      <c r="Q10" s="21">
        <v>7.96</v>
      </c>
      <c r="R10" s="18">
        <v>10</v>
      </c>
      <c r="S10" s="18">
        <v>3.31</v>
      </c>
      <c r="T10" s="18">
        <v>33.1</v>
      </c>
    </row>
    <row r="11" spans="1:20" ht="96" x14ac:dyDescent="0.2">
      <c r="A11" s="18">
        <v>3</v>
      </c>
      <c r="B11" s="18" t="s">
        <v>0</v>
      </c>
      <c r="C11" s="18">
        <v>42</v>
      </c>
      <c r="D11" s="18" t="s">
        <v>1</v>
      </c>
      <c r="E11" s="18">
        <v>7692</v>
      </c>
      <c r="F11" s="18" t="s">
        <v>144</v>
      </c>
      <c r="G11" s="18" t="str">
        <f>VLOOKUP(E11,[1]PROYECTOS!$D$5:$O$15,12,0)</f>
        <v>Desarrollar comunidades participativas para la resolución de los conflictos que afectan la seguridad y la convivencia en procura de la consolidación de una cultura ciudadana centrada en la legalidad y los derechos humanos.</v>
      </c>
      <c r="H11" s="18" t="str">
        <f>VLOOKUP(E11,[1]PROYECTOS!$D$5:$O$15,3,0)</f>
        <v>Subsecretario(a) de Seguridad y Convivencia</v>
      </c>
      <c r="I11" s="28" t="s">
        <v>163</v>
      </c>
      <c r="J11" s="19">
        <v>316</v>
      </c>
      <c r="K11" s="18" t="s">
        <v>68</v>
      </c>
      <c r="L11" s="18">
        <v>336</v>
      </c>
      <c r="M11" s="18" t="s">
        <v>22</v>
      </c>
      <c r="N11" s="18" t="s">
        <v>4</v>
      </c>
      <c r="O11" s="20">
        <v>0</v>
      </c>
      <c r="P11" s="20">
        <v>0</v>
      </c>
      <c r="Q11" s="21">
        <v>0</v>
      </c>
      <c r="R11" s="18">
        <v>0</v>
      </c>
      <c r="S11" s="18">
        <v>0</v>
      </c>
      <c r="T11" s="18">
        <v>0</v>
      </c>
    </row>
    <row r="12" spans="1:20" ht="96" x14ac:dyDescent="0.2">
      <c r="A12" s="18">
        <v>3</v>
      </c>
      <c r="B12" s="18" t="s">
        <v>0</v>
      </c>
      <c r="C12" s="18">
        <v>42</v>
      </c>
      <c r="D12" s="18" t="s">
        <v>1</v>
      </c>
      <c r="E12" s="18">
        <v>7692</v>
      </c>
      <c r="F12" s="18" t="s">
        <v>144</v>
      </c>
      <c r="G12" s="18" t="str">
        <f>VLOOKUP(E12,[1]PROYECTOS!$D$5:$O$15,12,0)</f>
        <v>Desarrollar comunidades participativas para la resolución de los conflictos que afectan la seguridad y la convivencia en procura de la consolidación de una cultura ciudadana centrada en la legalidad y los derechos humanos.</v>
      </c>
      <c r="H12" s="18" t="str">
        <f>VLOOKUP(E12,[1]PROYECTOS!$D$5:$O$15,3,0)</f>
        <v>Subsecretario(a) de Seguridad y Convivencia</v>
      </c>
      <c r="I12" s="28" t="s">
        <v>163</v>
      </c>
      <c r="J12" s="19">
        <v>317</v>
      </c>
      <c r="K12" s="18" t="s">
        <v>69</v>
      </c>
      <c r="L12" s="18">
        <v>337</v>
      </c>
      <c r="M12" s="18" t="s">
        <v>23</v>
      </c>
      <c r="N12" s="18" t="s">
        <v>3</v>
      </c>
      <c r="O12" s="20">
        <v>1210000000</v>
      </c>
      <c r="P12" s="20">
        <v>265484500</v>
      </c>
      <c r="Q12" s="21">
        <v>21.94</v>
      </c>
      <c r="R12" s="18">
        <v>250</v>
      </c>
      <c r="S12" s="18">
        <v>39</v>
      </c>
      <c r="T12" s="18">
        <v>15.6</v>
      </c>
    </row>
    <row r="13" spans="1:20" ht="96" x14ac:dyDescent="0.2">
      <c r="A13" s="18">
        <v>3</v>
      </c>
      <c r="B13" s="18" t="s">
        <v>0</v>
      </c>
      <c r="C13" s="18">
        <v>42</v>
      </c>
      <c r="D13" s="18" t="s">
        <v>1</v>
      </c>
      <c r="E13" s="18">
        <v>7692</v>
      </c>
      <c r="F13" s="18" t="s">
        <v>144</v>
      </c>
      <c r="G13" s="18" t="str">
        <f>VLOOKUP(E13,[1]PROYECTOS!$D$5:$O$15,12,0)</f>
        <v>Desarrollar comunidades participativas para la resolución de los conflictos que afectan la seguridad y la convivencia en procura de la consolidación de una cultura ciudadana centrada en la legalidad y los derechos humanos.</v>
      </c>
      <c r="H13" s="18" t="str">
        <f>VLOOKUP(E13,[1]PROYECTOS!$D$5:$O$15,3,0)</f>
        <v>Subsecretario(a) de Seguridad y Convivencia</v>
      </c>
      <c r="I13" s="28" t="s">
        <v>163</v>
      </c>
      <c r="J13" s="19">
        <v>318</v>
      </c>
      <c r="K13" s="18" t="s">
        <v>70</v>
      </c>
      <c r="L13" s="18">
        <v>338</v>
      </c>
      <c r="M13" s="18" t="s">
        <v>24</v>
      </c>
      <c r="N13" s="18" t="s">
        <v>2</v>
      </c>
      <c r="O13" s="20">
        <v>30000000</v>
      </c>
      <c r="P13" s="20">
        <v>0</v>
      </c>
      <c r="Q13" s="21">
        <v>0</v>
      </c>
      <c r="R13" s="18">
        <v>20</v>
      </c>
      <c r="S13" s="18">
        <v>8</v>
      </c>
      <c r="T13" s="18">
        <v>40</v>
      </c>
    </row>
    <row r="14" spans="1:20" ht="96" x14ac:dyDescent="0.2">
      <c r="A14" s="18">
        <v>3</v>
      </c>
      <c r="B14" s="18" t="s">
        <v>0</v>
      </c>
      <c r="C14" s="18">
        <v>42</v>
      </c>
      <c r="D14" s="18" t="s">
        <v>1</v>
      </c>
      <c r="E14" s="18">
        <v>7692</v>
      </c>
      <c r="F14" s="18" t="s">
        <v>144</v>
      </c>
      <c r="G14" s="18" t="str">
        <f>VLOOKUP(E14,[1]PROYECTOS!$D$5:$O$15,12,0)</f>
        <v>Desarrollar comunidades participativas para la resolución de los conflictos que afectan la seguridad y la convivencia en procura de la consolidación de una cultura ciudadana centrada en la legalidad y los derechos humanos.</v>
      </c>
      <c r="H14" s="18" t="str">
        <f>VLOOKUP(E14,[1]PROYECTOS!$D$5:$O$15,3,0)</f>
        <v>Subsecretario(a) de Seguridad y Convivencia</v>
      </c>
      <c r="I14" s="28" t="s">
        <v>163</v>
      </c>
      <c r="J14" s="19">
        <v>319</v>
      </c>
      <c r="K14" s="18" t="s">
        <v>71</v>
      </c>
      <c r="L14" s="18">
        <v>339</v>
      </c>
      <c r="M14" s="18" t="s">
        <v>25</v>
      </c>
      <c r="N14" s="18" t="s">
        <v>2</v>
      </c>
      <c r="O14" s="20">
        <v>439950000</v>
      </c>
      <c r="P14" s="20">
        <v>35000000</v>
      </c>
      <c r="Q14" s="21">
        <v>7.96</v>
      </c>
      <c r="R14" s="18">
        <v>800</v>
      </c>
      <c r="S14" s="18">
        <v>800</v>
      </c>
      <c r="T14" s="18">
        <v>100</v>
      </c>
    </row>
    <row r="15" spans="1:20" ht="96" x14ac:dyDescent="0.2">
      <c r="A15" s="18">
        <v>3</v>
      </c>
      <c r="B15" s="18" t="s">
        <v>0</v>
      </c>
      <c r="C15" s="18">
        <v>46</v>
      </c>
      <c r="D15" s="18" t="s">
        <v>5</v>
      </c>
      <c r="E15" s="18">
        <v>7640</v>
      </c>
      <c r="F15" s="18" t="s">
        <v>6</v>
      </c>
      <c r="G15" s="18" t="str">
        <f>VLOOKUP(E15,[1]PROYECTOS!$D$5:$O$15,12,0)</f>
        <v>Incrementar la implementación de la justicia juvenil restaurativa y la atención con enfoque de derechos de las y los adolescentes vinculados al Sistema de responsabilidad penal adolescente-SRPA y la población adulta pospenada en el Distrito.</v>
      </c>
      <c r="H15" s="18" t="str">
        <f>VLOOKUP(E15,[1]PROYECTOS!$D$5:$O$15,3,0)</f>
        <v>Subsecretario(a) de Acceso a la Justicia</v>
      </c>
      <c r="I15" s="28" t="s">
        <v>163</v>
      </c>
      <c r="J15" s="19">
        <v>337</v>
      </c>
      <c r="K15" s="18" t="s">
        <v>72</v>
      </c>
      <c r="L15" s="18">
        <v>364</v>
      </c>
      <c r="M15" s="18" t="s">
        <v>26</v>
      </c>
      <c r="N15" s="18" t="s">
        <v>3</v>
      </c>
      <c r="O15" s="20">
        <v>28800000</v>
      </c>
      <c r="P15" s="20">
        <v>28800000</v>
      </c>
      <c r="Q15" s="21">
        <v>100</v>
      </c>
      <c r="R15" s="18">
        <v>30</v>
      </c>
      <c r="S15" s="18">
        <v>9</v>
      </c>
      <c r="T15" s="18">
        <v>30</v>
      </c>
    </row>
    <row r="16" spans="1:20" ht="96" x14ac:dyDescent="0.2">
      <c r="A16" s="18">
        <v>3</v>
      </c>
      <c r="B16" s="18" t="s">
        <v>0</v>
      </c>
      <c r="C16" s="18">
        <v>46</v>
      </c>
      <c r="D16" s="18" t="s">
        <v>5</v>
      </c>
      <c r="E16" s="18">
        <v>7640</v>
      </c>
      <c r="F16" s="18" t="s">
        <v>6</v>
      </c>
      <c r="G16" s="18" t="str">
        <f>VLOOKUP(E16,[1]PROYECTOS!$D$5:$O$15,12,0)</f>
        <v>Incrementar la implementación de la justicia juvenil restaurativa y la atención con enfoque de derechos de las y los adolescentes vinculados al Sistema de responsabilidad penal adolescente-SRPA y la población adulta pospenada en el Distrito.</v>
      </c>
      <c r="H16" s="18" t="str">
        <f>VLOOKUP(E16,[1]PROYECTOS!$D$5:$O$15,3,0)</f>
        <v>Subsecretario(a) de Acceso a la Justicia</v>
      </c>
      <c r="I16" s="28" t="s">
        <v>163</v>
      </c>
      <c r="J16" s="19">
        <v>338</v>
      </c>
      <c r="K16" s="18" t="s">
        <v>73</v>
      </c>
      <c r="L16" s="18">
        <v>365</v>
      </c>
      <c r="M16" s="18" t="s">
        <v>27</v>
      </c>
      <c r="N16" s="18" t="s">
        <v>3</v>
      </c>
      <c r="O16" s="20">
        <v>84626899</v>
      </c>
      <c r="P16" s="20">
        <v>0</v>
      </c>
      <c r="Q16" s="21">
        <v>0</v>
      </c>
      <c r="R16" s="18">
        <v>40</v>
      </c>
      <c r="S16" s="18">
        <v>53</v>
      </c>
      <c r="T16" s="18">
        <v>132.5</v>
      </c>
    </row>
    <row r="17" spans="1:20" ht="96" x14ac:dyDescent="0.2">
      <c r="A17" s="18">
        <v>3</v>
      </c>
      <c r="B17" s="18" t="s">
        <v>0</v>
      </c>
      <c r="C17" s="18">
        <v>46</v>
      </c>
      <c r="D17" s="18" t="s">
        <v>5</v>
      </c>
      <c r="E17" s="18">
        <v>7640</v>
      </c>
      <c r="F17" s="18" t="s">
        <v>6</v>
      </c>
      <c r="G17" s="18" t="str">
        <f>VLOOKUP(E17,[1]PROYECTOS!$D$5:$O$15,12,0)</f>
        <v>Incrementar la implementación de la justicia juvenil restaurativa y la atención con enfoque de derechos de las y los adolescentes vinculados al Sistema de responsabilidad penal adolescente-SRPA y la población adulta pospenada en el Distrito.</v>
      </c>
      <c r="H17" s="18" t="str">
        <f>VLOOKUP(E17,[1]PROYECTOS!$D$5:$O$15,3,0)</f>
        <v>Subsecretario(a) de Acceso a la Justicia</v>
      </c>
      <c r="I17" s="28" t="s">
        <v>163</v>
      </c>
      <c r="J17" s="19">
        <v>339</v>
      </c>
      <c r="K17" s="18" t="s">
        <v>74</v>
      </c>
      <c r="L17" s="18">
        <v>366</v>
      </c>
      <c r="M17" s="18" t="s">
        <v>28</v>
      </c>
      <c r="N17" s="18" t="s">
        <v>4</v>
      </c>
      <c r="O17" s="20">
        <v>62208400</v>
      </c>
      <c r="P17" s="20">
        <v>0</v>
      </c>
      <c r="Q17" s="21">
        <v>0</v>
      </c>
      <c r="R17" s="18">
        <v>20</v>
      </c>
      <c r="S17" s="18">
        <v>5</v>
      </c>
      <c r="T17" s="18">
        <v>25</v>
      </c>
    </row>
    <row r="18" spans="1:20" ht="96" x14ac:dyDescent="0.2">
      <c r="A18" s="18">
        <v>3</v>
      </c>
      <c r="B18" s="18" t="s">
        <v>0</v>
      </c>
      <c r="C18" s="18">
        <v>46</v>
      </c>
      <c r="D18" s="18" t="s">
        <v>5</v>
      </c>
      <c r="E18" s="18">
        <v>7640</v>
      </c>
      <c r="F18" s="18" t="s">
        <v>6</v>
      </c>
      <c r="G18" s="18" t="str">
        <f>VLOOKUP(E18,[1]PROYECTOS!$D$5:$O$15,12,0)</f>
        <v>Incrementar la implementación de la justicia juvenil restaurativa y la atención con enfoque de derechos de las y los adolescentes vinculados al Sistema de responsabilidad penal adolescente-SRPA y la población adulta pospenada en el Distrito.</v>
      </c>
      <c r="H18" s="18" t="str">
        <f>VLOOKUP(E18,[1]PROYECTOS!$D$5:$O$15,3,0)</f>
        <v>Subsecretario(a) de Acceso a la Justicia</v>
      </c>
      <c r="I18" s="28" t="s">
        <v>163</v>
      </c>
      <c r="J18" s="19">
        <v>340</v>
      </c>
      <c r="K18" s="18" t="s">
        <v>75</v>
      </c>
      <c r="L18" s="18">
        <v>367</v>
      </c>
      <c r="M18" s="18" t="s">
        <v>29</v>
      </c>
      <c r="N18" s="18" t="s">
        <v>3</v>
      </c>
      <c r="O18" s="20">
        <v>0</v>
      </c>
      <c r="P18" s="20">
        <v>0</v>
      </c>
      <c r="Q18" s="21">
        <v>0</v>
      </c>
      <c r="R18" s="18">
        <v>0</v>
      </c>
      <c r="S18" s="18">
        <v>0</v>
      </c>
      <c r="T18" s="18">
        <v>0</v>
      </c>
    </row>
    <row r="19" spans="1:20" ht="96" x14ac:dyDescent="0.2">
      <c r="A19" s="18">
        <v>3</v>
      </c>
      <c r="B19" s="18" t="s">
        <v>0</v>
      </c>
      <c r="C19" s="18">
        <v>46</v>
      </c>
      <c r="D19" s="18" t="s">
        <v>5</v>
      </c>
      <c r="E19" s="18">
        <v>7640</v>
      </c>
      <c r="F19" s="18" t="s">
        <v>6</v>
      </c>
      <c r="G19" s="18" t="str">
        <f>VLOOKUP(E19,[1]PROYECTOS!$D$5:$O$15,12,0)</f>
        <v>Incrementar la implementación de la justicia juvenil restaurativa y la atención con enfoque de derechos de las y los adolescentes vinculados al Sistema de responsabilidad penal adolescente-SRPA y la población adulta pospenada en el Distrito.</v>
      </c>
      <c r="H19" s="18" t="str">
        <f>VLOOKUP(E19,[1]PROYECTOS!$D$5:$O$15,3,0)</f>
        <v>Subsecretario(a) de Acceso a la Justicia</v>
      </c>
      <c r="I19" s="28" t="s">
        <v>163</v>
      </c>
      <c r="J19" s="19">
        <v>341</v>
      </c>
      <c r="K19" s="18" t="s">
        <v>76</v>
      </c>
      <c r="L19" s="18">
        <v>368</v>
      </c>
      <c r="M19" s="18" t="s">
        <v>30</v>
      </c>
      <c r="N19" s="18" t="s">
        <v>3</v>
      </c>
      <c r="O19" s="20">
        <v>1167982389</v>
      </c>
      <c r="P19" s="20">
        <v>1065166133</v>
      </c>
      <c r="Q19" s="21">
        <v>91.2</v>
      </c>
      <c r="R19" s="18">
        <v>100</v>
      </c>
      <c r="S19" s="18">
        <v>73</v>
      </c>
      <c r="T19" s="18">
        <v>73</v>
      </c>
    </row>
    <row r="20" spans="1:20" ht="96" x14ac:dyDescent="0.2">
      <c r="A20" s="18">
        <v>3</v>
      </c>
      <c r="B20" s="18" t="s">
        <v>0</v>
      </c>
      <c r="C20" s="18">
        <v>47</v>
      </c>
      <c r="D20" s="18" t="s">
        <v>7</v>
      </c>
      <c r="E20" s="18">
        <v>7765</v>
      </c>
      <c r="F20" s="18" t="s">
        <v>8</v>
      </c>
      <c r="G20" s="18" t="str">
        <f>VLOOKUP(E20,[1]PROYECTOS!$D$5:$O$15,12,0)</f>
        <v>Implementar estrategias que promuevan los derechos de las personas privadas de la libertad en Bogotá</v>
      </c>
      <c r="H20" s="18" t="str">
        <f>VLOOKUP(E20,[1]PROYECTOS!$D$5:$O$15,3,0)</f>
        <v>Subsecretario(a) de Acceso a la Justicia</v>
      </c>
      <c r="I20" s="28" t="s">
        <v>163</v>
      </c>
      <c r="J20" s="19">
        <v>342</v>
      </c>
      <c r="K20" s="18" t="s">
        <v>77</v>
      </c>
      <c r="L20" s="18">
        <v>369</v>
      </c>
      <c r="M20" s="18" t="s">
        <v>31</v>
      </c>
      <c r="N20" s="18" t="s">
        <v>4</v>
      </c>
      <c r="O20" s="20">
        <v>18106210732</v>
      </c>
      <c r="P20" s="20">
        <v>254222048</v>
      </c>
      <c r="Q20" s="21">
        <v>1.4</v>
      </c>
      <c r="R20" s="18">
        <v>5</v>
      </c>
      <c r="S20" s="18">
        <v>3</v>
      </c>
      <c r="T20" s="18">
        <v>60</v>
      </c>
    </row>
    <row r="21" spans="1:20" ht="80" x14ac:dyDescent="0.2">
      <c r="A21" s="18">
        <v>3</v>
      </c>
      <c r="B21" s="18" t="s">
        <v>0</v>
      </c>
      <c r="C21" s="18">
        <v>47</v>
      </c>
      <c r="D21" s="18" t="s">
        <v>7</v>
      </c>
      <c r="E21" s="18">
        <v>7765</v>
      </c>
      <c r="F21" s="18" t="s">
        <v>8</v>
      </c>
      <c r="G21" s="18" t="str">
        <f>VLOOKUP(E21,[1]PROYECTOS!$D$5:$O$15,12,0)</f>
        <v>Implementar estrategias que promuevan los derechos de las personas privadas de la libertad en Bogotá</v>
      </c>
      <c r="H21" s="18" t="str">
        <f>VLOOKUP(E21,[1]PROYECTOS!$D$5:$O$15,3,0)</f>
        <v>Subsecretario(a) de Acceso a la Justicia</v>
      </c>
      <c r="I21" s="28" t="s">
        <v>163</v>
      </c>
      <c r="J21" s="19">
        <v>343</v>
      </c>
      <c r="K21" s="18" t="s">
        <v>78</v>
      </c>
      <c r="L21" s="18">
        <v>370</v>
      </c>
      <c r="M21" s="18" t="s">
        <v>32</v>
      </c>
      <c r="N21" s="18" t="s">
        <v>4</v>
      </c>
      <c r="O21" s="20">
        <v>581898000</v>
      </c>
      <c r="P21" s="20">
        <v>374464275</v>
      </c>
      <c r="Q21" s="21">
        <v>64.349999999999994</v>
      </c>
      <c r="R21" s="18">
        <v>1</v>
      </c>
      <c r="S21" s="18">
        <v>0</v>
      </c>
      <c r="T21" s="18">
        <v>0</v>
      </c>
    </row>
    <row r="22" spans="1:20" ht="80" x14ac:dyDescent="0.2">
      <c r="A22" s="18">
        <v>3</v>
      </c>
      <c r="B22" s="18" t="s">
        <v>0</v>
      </c>
      <c r="C22" s="18">
        <v>47</v>
      </c>
      <c r="D22" s="18" t="s">
        <v>7</v>
      </c>
      <c r="E22" s="18">
        <v>7765</v>
      </c>
      <c r="F22" s="18" t="s">
        <v>8</v>
      </c>
      <c r="G22" s="18" t="str">
        <f>VLOOKUP(E22,[1]PROYECTOS!$D$5:$O$15,12,0)</f>
        <v>Implementar estrategias que promuevan los derechos de las personas privadas de la libertad en Bogotá</v>
      </c>
      <c r="H22" s="18" t="str">
        <f>VLOOKUP(E22,[1]PROYECTOS!$D$5:$O$15,3,0)</f>
        <v>Subsecretario(a) de Acceso a la Justicia</v>
      </c>
      <c r="I22" s="28" t="s">
        <v>163</v>
      </c>
      <c r="J22" s="19">
        <v>344</v>
      </c>
      <c r="K22" s="18" t="s">
        <v>79</v>
      </c>
      <c r="L22" s="18">
        <v>371</v>
      </c>
      <c r="M22" s="18" t="s">
        <v>33</v>
      </c>
      <c r="N22" s="18" t="s">
        <v>2</v>
      </c>
      <c r="O22" s="20">
        <v>6555102000</v>
      </c>
      <c r="P22" s="20">
        <v>1254103657</v>
      </c>
      <c r="Q22" s="21">
        <v>19.13</v>
      </c>
      <c r="R22" s="18">
        <v>100</v>
      </c>
      <c r="S22" s="18">
        <v>45</v>
      </c>
      <c r="T22" s="18">
        <v>45</v>
      </c>
    </row>
    <row r="23" spans="1:20" ht="80" x14ac:dyDescent="0.2">
      <c r="A23" s="18">
        <v>3</v>
      </c>
      <c r="B23" s="18" t="s">
        <v>0</v>
      </c>
      <c r="C23" s="18">
        <v>48</v>
      </c>
      <c r="D23" s="18" t="s">
        <v>9</v>
      </c>
      <c r="E23" s="18">
        <v>7783</v>
      </c>
      <c r="F23" s="18" t="s">
        <v>12</v>
      </c>
      <c r="G23" s="18" t="str">
        <f>VLOOKUP(E23,[1]PROYECTOS!$D$5:$O$15,12,0)</f>
        <v>Fortalecer y mejorar de los equipamientos y capacidades del Sistema Distrital de Justicia para garantizar el derecho de acceso a la justicia en Bogotá</v>
      </c>
      <c r="H23" s="18" t="str">
        <f>VLOOKUP(E23,[1]PROYECTOS!$D$5:$O$15,3,0)</f>
        <v>Subsecretario(a) de Acceso de la Justicia</v>
      </c>
      <c r="I23" s="28" t="s">
        <v>163</v>
      </c>
      <c r="J23" s="19">
        <v>345</v>
      </c>
      <c r="K23" s="18" t="s">
        <v>80</v>
      </c>
      <c r="L23" s="18">
        <v>372</v>
      </c>
      <c r="M23" s="18" t="s">
        <v>34</v>
      </c>
      <c r="N23" s="18" t="s">
        <v>4</v>
      </c>
      <c r="O23" s="20">
        <v>6600522306</v>
      </c>
      <c r="P23" s="20">
        <v>1227597815</v>
      </c>
      <c r="Q23" s="21">
        <v>18.600000000000001</v>
      </c>
      <c r="R23" s="18">
        <v>23</v>
      </c>
      <c r="S23" s="18">
        <v>0</v>
      </c>
      <c r="T23" s="18">
        <v>0</v>
      </c>
    </row>
    <row r="24" spans="1:20" ht="80" x14ac:dyDescent="0.2">
      <c r="A24" s="18">
        <v>3</v>
      </c>
      <c r="B24" s="18" t="s">
        <v>0</v>
      </c>
      <c r="C24" s="18">
        <v>48</v>
      </c>
      <c r="D24" s="18" t="s">
        <v>9</v>
      </c>
      <c r="E24" s="18">
        <v>7792</v>
      </c>
      <c r="F24" s="18" t="s">
        <v>145</v>
      </c>
      <c r="G24" s="18" t="str">
        <f>VLOOKUP(E24,[1]PROYECTOS!$D$5:$O$15,12,0)</f>
        <v>Fortalecer la capacidad para dar respuesta por parte de los organismos de seguridad para regular los problemas de prevención y control del delito en la ciudadanía</v>
      </c>
      <c r="H24" s="18" t="str">
        <f>VLOOKUP(E24,[1]PROYECTOS!$D$5:$O$15,3,0)</f>
        <v>Subsecretario(a) de Inversiones y Fortalecimiento de Capacidades Operativas</v>
      </c>
      <c r="I24" s="28" t="s">
        <v>163</v>
      </c>
      <c r="J24" s="19">
        <v>346</v>
      </c>
      <c r="K24" s="18" t="s">
        <v>81</v>
      </c>
      <c r="L24" s="18">
        <v>373</v>
      </c>
      <c r="M24" s="18" t="s">
        <v>35</v>
      </c>
      <c r="N24" s="18" t="s">
        <v>4</v>
      </c>
      <c r="O24" s="20">
        <v>32576755000</v>
      </c>
      <c r="P24" s="20">
        <v>8057764454</v>
      </c>
      <c r="Q24" s="21">
        <v>24.73</v>
      </c>
      <c r="R24" s="18">
        <v>0.6</v>
      </c>
      <c r="S24" s="18">
        <v>0.4</v>
      </c>
      <c r="T24" s="18">
        <v>0</v>
      </c>
    </row>
    <row r="25" spans="1:20" ht="80" x14ac:dyDescent="0.2">
      <c r="A25" s="18">
        <v>3</v>
      </c>
      <c r="B25" s="18" t="s">
        <v>0</v>
      </c>
      <c r="C25" s="18">
        <v>48</v>
      </c>
      <c r="D25" s="18" t="s">
        <v>9</v>
      </c>
      <c r="E25" s="18">
        <v>7783</v>
      </c>
      <c r="F25" s="18" t="s">
        <v>12</v>
      </c>
      <c r="G25" s="18" t="str">
        <f>VLOOKUP(E25,[1]PROYECTOS!$D$5:$O$15,12,0)</f>
        <v>Fortalecer y mejorar de los equipamientos y capacidades del Sistema Distrital de Justicia para garantizar el derecho de acceso a la justicia en Bogotá</v>
      </c>
      <c r="H25" s="18" t="str">
        <f>VLOOKUP(E25,[1]PROYECTOS!$D$5:$O$15,3,0)</f>
        <v>Subsecretario(a) de Acceso de la Justicia</v>
      </c>
      <c r="I25" s="28" t="s">
        <v>163</v>
      </c>
      <c r="J25" s="19">
        <v>347</v>
      </c>
      <c r="K25" s="18" t="s">
        <v>82</v>
      </c>
      <c r="L25" s="18">
        <v>374</v>
      </c>
      <c r="M25" s="18" t="s">
        <v>36</v>
      </c>
      <c r="N25" s="18" t="s">
        <v>4</v>
      </c>
      <c r="O25" s="20">
        <v>496422113</v>
      </c>
      <c r="P25" s="20">
        <v>0</v>
      </c>
      <c r="Q25" s="21">
        <v>0</v>
      </c>
      <c r="R25" s="18">
        <v>0.35</v>
      </c>
      <c r="S25" s="18">
        <v>0.1</v>
      </c>
      <c r="T25" s="18">
        <v>0</v>
      </c>
    </row>
    <row r="26" spans="1:20" ht="80" x14ac:dyDescent="0.2">
      <c r="A26" s="18">
        <v>3</v>
      </c>
      <c r="B26" s="18" t="s">
        <v>0</v>
      </c>
      <c r="C26" s="18">
        <v>48</v>
      </c>
      <c r="D26" s="18" t="s">
        <v>9</v>
      </c>
      <c r="E26" s="18">
        <v>7783</v>
      </c>
      <c r="F26" s="18" t="s">
        <v>12</v>
      </c>
      <c r="G26" s="18" t="str">
        <f>VLOOKUP(E26,[1]PROYECTOS!$D$5:$O$15,12,0)</f>
        <v>Fortalecer y mejorar de los equipamientos y capacidades del Sistema Distrital de Justicia para garantizar el derecho de acceso a la justicia en Bogotá</v>
      </c>
      <c r="H26" s="18" t="str">
        <f>VLOOKUP(E26,[1]PROYECTOS!$D$5:$O$15,3,0)</f>
        <v>Subsecretario(a) de Acceso de la Justicia</v>
      </c>
      <c r="I26" s="28" t="s">
        <v>163</v>
      </c>
      <c r="J26" s="19">
        <v>348</v>
      </c>
      <c r="K26" s="18" t="s">
        <v>83</v>
      </c>
      <c r="L26" s="18">
        <v>375</v>
      </c>
      <c r="M26" s="18" t="s">
        <v>37</v>
      </c>
      <c r="N26" s="18" t="s">
        <v>4</v>
      </c>
      <c r="O26" s="20">
        <v>476618000</v>
      </c>
      <c r="P26" s="20">
        <v>261800000</v>
      </c>
      <c r="Q26" s="21">
        <v>54.93</v>
      </c>
      <c r="R26" s="18">
        <v>10</v>
      </c>
      <c r="S26" s="18">
        <v>2.5</v>
      </c>
      <c r="T26" s="18">
        <v>25</v>
      </c>
    </row>
    <row r="27" spans="1:20" ht="192" x14ac:dyDescent="0.2">
      <c r="A27" s="18">
        <v>3</v>
      </c>
      <c r="B27" s="18" t="s">
        <v>0</v>
      </c>
      <c r="C27" s="18">
        <v>48</v>
      </c>
      <c r="D27" s="18" t="s">
        <v>9</v>
      </c>
      <c r="E27" s="18">
        <v>7797</v>
      </c>
      <c r="F27" s="18" t="s">
        <v>13</v>
      </c>
      <c r="G27" s="18" t="str">
        <f>VLOOKUP(E27,[1]PROYECTOS!$D$5:$O$15,12,0)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27" s="18" t="str">
        <f>VLOOKUP(E27,[1]PROYECTOS!$D$5:$O$15,3,0)</f>
        <v>Subsecretario(a) de Inversiones y Fortalecimiento de Capacidades Operativas</v>
      </c>
      <c r="I27" s="28" t="s">
        <v>163</v>
      </c>
      <c r="J27" s="19">
        <v>349</v>
      </c>
      <c r="K27" s="18" t="s">
        <v>84</v>
      </c>
      <c r="L27" s="18">
        <v>376</v>
      </c>
      <c r="M27" s="18" t="s">
        <v>38</v>
      </c>
      <c r="N27" s="18" t="s">
        <v>4</v>
      </c>
      <c r="O27" s="20">
        <v>19767548041</v>
      </c>
      <c r="P27" s="20">
        <v>9157033389</v>
      </c>
      <c r="Q27" s="21">
        <v>46.32</v>
      </c>
      <c r="R27" s="18">
        <v>15</v>
      </c>
      <c r="S27" s="18">
        <v>10</v>
      </c>
      <c r="T27" s="18">
        <v>66.67</v>
      </c>
    </row>
    <row r="28" spans="1:20" ht="80" x14ac:dyDescent="0.2">
      <c r="A28" s="18">
        <v>3</v>
      </c>
      <c r="B28" s="18" t="s">
        <v>0</v>
      </c>
      <c r="C28" s="18">
        <v>48</v>
      </c>
      <c r="D28" s="18" t="s">
        <v>9</v>
      </c>
      <c r="E28" s="18">
        <v>7783</v>
      </c>
      <c r="F28" s="18" t="s">
        <v>12</v>
      </c>
      <c r="G28" s="18" t="str">
        <f>VLOOKUP(E28,[1]PROYECTOS!$D$5:$O$15,12,0)</f>
        <v>Fortalecer y mejorar de los equipamientos y capacidades del Sistema Distrital de Justicia para garantizar el derecho de acceso a la justicia en Bogotá</v>
      </c>
      <c r="H28" s="18" t="str">
        <f>VLOOKUP(E28,[1]PROYECTOS!$D$5:$O$15,3,0)</f>
        <v>Subsecretario(a) de Acceso de la Justicia</v>
      </c>
      <c r="I28" s="28" t="s">
        <v>163</v>
      </c>
      <c r="J28" s="19">
        <v>350</v>
      </c>
      <c r="K28" s="18" t="s">
        <v>85</v>
      </c>
      <c r="L28" s="18">
        <v>377</v>
      </c>
      <c r="M28" s="18" t="s">
        <v>39</v>
      </c>
      <c r="N28" s="18" t="s">
        <v>4</v>
      </c>
      <c r="O28" s="20">
        <v>48000000</v>
      </c>
      <c r="P28" s="20">
        <v>44000000</v>
      </c>
      <c r="Q28" s="21">
        <v>91.67</v>
      </c>
      <c r="R28" s="18">
        <v>10</v>
      </c>
      <c r="S28" s="18">
        <v>4</v>
      </c>
      <c r="T28" s="18">
        <v>40</v>
      </c>
    </row>
    <row r="29" spans="1:20" ht="192" x14ac:dyDescent="0.2">
      <c r="A29" s="18">
        <v>3</v>
      </c>
      <c r="B29" s="18" t="s">
        <v>0</v>
      </c>
      <c r="C29" s="18">
        <v>48</v>
      </c>
      <c r="D29" s="18" t="s">
        <v>9</v>
      </c>
      <c r="E29" s="18">
        <v>7797</v>
      </c>
      <c r="F29" s="18" t="s">
        <v>13</v>
      </c>
      <c r="G29" s="18" t="str">
        <f>VLOOKUP(E29,[1]PROYECTOS!$D$5:$O$15,12,0)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29" s="18" t="str">
        <f>VLOOKUP(E29,[1]PROYECTOS!$D$5:$O$15,3,0)</f>
        <v>Subsecretario(a) de Inversiones y Fortalecimiento de Capacidades Operativas</v>
      </c>
      <c r="I29" s="28" t="s">
        <v>163</v>
      </c>
      <c r="J29" s="19">
        <v>351</v>
      </c>
      <c r="K29" s="18" t="s">
        <v>86</v>
      </c>
      <c r="L29" s="18">
        <v>378</v>
      </c>
      <c r="M29" s="18" t="s">
        <v>40</v>
      </c>
      <c r="N29" s="18" t="s">
        <v>4</v>
      </c>
      <c r="O29" s="20">
        <v>9252786851</v>
      </c>
      <c r="P29" s="20">
        <v>3327953135</v>
      </c>
      <c r="Q29" s="21">
        <v>35.97</v>
      </c>
      <c r="R29" s="18">
        <v>20</v>
      </c>
      <c r="S29" s="18">
        <v>0</v>
      </c>
      <c r="T29" s="18">
        <v>0</v>
      </c>
    </row>
    <row r="30" spans="1:20" ht="192" x14ac:dyDescent="0.2">
      <c r="A30" s="18">
        <v>3</v>
      </c>
      <c r="B30" s="18" t="s">
        <v>0</v>
      </c>
      <c r="C30" s="18">
        <v>48</v>
      </c>
      <c r="D30" s="18" t="s">
        <v>9</v>
      </c>
      <c r="E30" s="18">
        <v>7797</v>
      </c>
      <c r="F30" s="18" t="s">
        <v>13</v>
      </c>
      <c r="G30" s="18" t="str">
        <f>VLOOKUP(E30,[1]PROYECTOS!$D$5:$O$15,12,0)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30" s="18" t="str">
        <f>VLOOKUP(E30,[1]PROYECTOS!$D$5:$O$15,3,0)</f>
        <v>Subsecretario(a) de Inversiones y Fortalecimiento de Capacidades Operativas</v>
      </c>
      <c r="I30" s="28" t="s">
        <v>163</v>
      </c>
      <c r="J30" s="19">
        <v>352</v>
      </c>
      <c r="K30" s="18" t="s">
        <v>87</v>
      </c>
      <c r="L30" s="18">
        <v>379</v>
      </c>
      <c r="M30" s="18" t="s">
        <v>41</v>
      </c>
      <c r="N30" s="18" t="s">
        <v>4</v>
      </c>
      <c r="O30" s="20">
        <v>0</v>
      </c>
      <c r="P30" s="20">
        <v>0</v>
      </c>
      <c r="Q30" s="21">
        <v>0</v>
      </c>
      <c r="R30" s="18">
        <v>5012</v>
      </c>
      <c r="S30" s="18">
        <v>0</v>
      </c>
      <c r="T30" s="18">
        <v>0</v>
      </c>
    </row>
    <row r="31" spans="1:20" ht="112" x14ac:dyDescent="0.2">
      <c r="A31" s="18">
        <v>3</v>
      </c>
      <c r="B31" s="18" t="s">
        <v>0</v>
      </c>
      <c r="C31" s="18">
        <v>48</v>
      </c>
      <c r="D31" s="18" t="s">
        <v>9</v>
      </c>
      <c r="E31" s="18">
        <v>7695</v>
      </c>
      <c r="F31" s="18" t="s">
        <v>10</v>
      </c>
      <c r="G31" s="18" t="str">
        <f>VLOOKUP(E31,[1]PROYECTOS!$D$5:$O$15,12,0)</f>
        <v>Aumentar el impacto de las estrategias, lineamientos y acciones implementadas en el territorio, para reducir la violencia y la criminalidad en Bogotá</v>
      </c>
      <c r="H31" s="18" t="str">
        <f>VLOOKUP(E31,[1]PROYECTOS!$D$5:$O$15,3,0)</f>
        <v>Subsecretario(a) de Seguridad y Convivencia</v>
      </c>
      <c r="I31" s="28" t="s">
        <v>163</v>
      </c>
      <c r="J31" s="19">
        <v>354</v>
      </c>
      <c r="K31" s="18" t="s">
        <v>88</v>
      </c>
      <c r="L31" s="18">
        <v>381</v>
      </c>
      <c r="M31" s="18" t="s">
        <v>42</v>
      </c>
      <c r="N31" s="18" t="s">
        <v>4</v>
      </c>
      <c r="O31" s="20">
        <v>3732332000</v>
      </c>
      <c r="P31" s="20">
        <v>2246473865</v>
      </c>
      <c r="Q31" s="21">
        <v>60.19</v>
      </c>
      <c r="R31" s="18">
        <v>10</v>
      </c>
      <c r="S31" s="18">
        <v>4.34</v>
      </c>
      <c r="T31" s="18">
        <v>43.4</v>
      </c>
    </row>
    <row r="32" spans="1:20" ht="128" x14ac:dyDescent="0.2">
      <c r="A32" s="18">
        <v>3</v>
      </c>
      <c r="B32" s="18" t="s">
        <v>0</v>
      </c>
      <c r="C32" s="18">
        <v>48</v>
      </c>
      <c r="D32" s="18" t="s">
        <v>9</v>
      </c>
      <c r="E32" s="18">
        <v>7695</v>
      </c>
      <c r="F32" s="18" t="s">
        <v>10</v>
      </c>
      <c r="G32" s="18" t="str">
        <f>VLOOKUP(E32,[1]PROYECTOS!$D$5:$O$15,12,0)</f>
        <v>Aumentar el impacto de las estrategias, lineamientos y acciones implementadas en el territorio, para reducir la violencia y la criminalidad en Bogotá</v>
      </c>
      <c r="H32" s="18" t="str">
        <f>VLOOKUP(E32,[1]PROYECTOS!$D$5:$O$15,3,0)</f>
        <v>Subsecretario(a) de Seguridad y Convivencia</v>
      </c>
      <c r="I32" s="28" t="s">
        <v>163</v>
      </c>
      <c r="J32" s="19">
        <v>355</v>
      </c>
      <c r="K32" s="18" t="s">
        <v>89</v>
      </c>
      <c r="L32" s="18">
        <v>382</v>
      </c>
      <c r="M32" s="18" t="s">
        <v>43</v>
      </c>
      <c r="N32" s="18" t="s">
        <v>4</v>
      </c>
      <c r="O32" s="20">
        <v>1050000000</v>
      </c>
      <c r="P32" s="20">
        <v>94600000</v>
      </c>
      <c r="Q32" s="21">
        <v>9.01</v>
      </c>
      <c r="R32" s="18">
        <v>10</v>
      </c>
      <c r="S32" s="18">
        <v>5</v>
      </c>
      <c r="T32" s="18">
        <v>50</v>
      </c>
    </row>
    <row r="33" spans="1:20" ht="80" x14ac:dyDescent="0.2">
      <c r="A33" s="18">
        <v>3</v>
      </c>
      <c r="B33" s="18" t="s">
        <v>0</v>
      </c>
      <c r="C33" s="18">
        <v>48</v>
      </c>
      <c r="D33" s="18" t="s">
        <v>9</v>
      </c>
      <c r="E33" s="18">
        <v>7783</v>
      </c>
      <c r="F33" s="18" t="s">
        <v>12</v>
      </c>
      <c r="G33" s="18" t="str">
        <f>VLOOKUP(E33,[1]PROYECTOS!$D$5:$O$15,12,0)</f>
        <v>Fortalecer y mejorar de los equipamientos y capacidades del Sistema Distrital de Justicia para garantizar el derecho de acceso a la justicia en Bogotá</v>
      </c>
      <c r="H33" s="18" t="str">
        <f>VLOOKUP(E33,[1]PROYECTOS!$D$5:$O$15,3,0)</f>
        <v>Subsecretario(a) de Acceso de la Justicia</v>
      </c>
      <c r="I33" s="28" t="s">
        <v>163</v>
      </c>
      <c r="J33" s="19">
        <v>356</v>
      </c>
      <c r="K33" s="18" t="s">
        <v>90</v>
      </c>
      <c r="L33" s="18">
        <v>383</v>
      </c>
      <c r="M33" s="18" t="s">
        <v>44</v>
      </c>
      <c r="N33" s="18" t="s">
        <v>4</v>
      </c>
      <c r="O33" s="20">
        <v>1809973981</v>
      </c>
      <c r="P33" s="20">
        <v>1039796263</v>
      </c>
      <c r="Q33" s="21">
        <v>57.45</v>
      </c>
      <c r="R33" s="18">
        <v>10</v>
      </c>
      <c r="S33" s="18">
        <v>0.6</v>
      </c>
      <c r="T33" s="18">
        <v>6</v>
      </c>
    </row>
    <row r="34" spans="1:20" ht="80" x14ac:dyDescent="0.2">
      <c r="A34" s="18">
        <v>3</v>
      </c>
      <c r="B34" s="18" t="s">
        <v>0</v>
      </c>
      <c r="C34" s="18">
        <v>48</v>
      </c>
      <c r="D34" s="18" t="s">
        <v>9</v>
      </c>
      <c r="E34" s="18">
        <v>7767</v>
      </c>
      <c r="F34" s="18" t="s">
        <v>11</v>
      </c>
      <c r="G34" s="18" t="str">
        <f>VLOOKUP(E34,[1]PROYECTOS!$D$5:$O$15,12,0)</f>
        <v>Fortalecer el conocimiento del Código Nacional de Seguridad y Convivencia Ciudadana por parte de la ciudadanía como instrumento para prevenir comportamientos contrarios a la convivencia en Bogotá D.C.</v>
      </c>
      <c r="H34" s="18" t="str">
        <f>VLOOKUP(E34,[1]PROYECTOS!$D$5:$O$15,3,0)</f>
        <v>Subsecretario(a) de Acceso a la Justicia</v>
      </c>
      <c r="I34" s="28" t="s">
        <v>163</v>
      </c>
      <c r="J34" s="19">
        <v>357</v>
      </c>
      <c r="K34" s="18" t="s">
        <v>91</v>
      </c>
      <c r="L34" s="18">
        <v>384</v>
      </c>
      <c r="M34" s="18" t="s">
        <v>45</v>
      </c>
      <c r="N34" s="18" t="s">
        <v>4</v>
      </c>
      <c r="O34" s="20">
        <v>2183553917</v>
      </c>
      <c r="P34" s="20">
        <v>130740211</v>
      </c>
      <c r="Q34" s="21">
        <v>5.99</v>
      </c>
      <c r="R34" s="18">
        <v>15</v>
      </c>
      <c r="S34" s="18">
        <v>6</v>
      </c>
      <c r="T34" s="18">
        <v>40</v>
      </c>
    </row>
    <row r="35" spans="1:20" ht="80" x14ac:dyDescent="0.2">
      <c r="A35" s="18">
        <v>3</v>
      </c>
      <c r="B35" s="18" t="s">
        <v>0</v>
      </c>
      <c r="C35" s="18">
        <v>48</v>
      </c>
      <c r="D35" s="18" t="s">
        <v>9</v>
      </c>
      <c r="E35" s="18">
        <v>7695</v>
      </c>
      <c r="F35" s="18" t="s">
        <v>10</v>
      </c>
      <c r="G35" s="18" t="str">
        <f>VLOOKUP(E35,[1]PROYECTOS!$D$5:$O$15,12,0)</f>
        <v>Aumentar el impacto de las estrategias, lineamientos y acciones implementadas en el territorio, para reducir la violencia y la criminalidad en Bogotá</v>
      </c>
      <c r="H35" s="18" t="str">
        <f>VLOOKUP(E35,[1]PROYECTOS!$D$5:$O$15,3,0)</f>
        <v>Subsecretario(a) de Seguridad y Convivencia</v>
      </c>
      <c r="I35" s="28" t="s">
        <v>163</v>
      </c>
      <c r="J35" s="19">
        <v>358</v>
      </c>
      <c r="K35" s="18" t="s">
        <v>92</v>
      </c>
      <c r="L35" s="18">
        <v>385</v>
      </c>
      <c r="M35" s="18" t="s">
        <v>46</v>
      </c>
      <c r="N35" s="18" t="s">
        <v>2</v>
      </c>
      <c r="O35" s="20">
        <v>160532000</v>
      </c>
      <c r="P35" s="20">
        <v>73032000</v>
      </c>
      <c r="Q35" s="21">
        <v>45.49</v>
      </c>
      <c r="R35" s="18">
        <v>1</v>
      </c>
      <c r="S35" s="18">
        <v>0.5</v>
      </c>
      <c r="T35" s="18">
        <v>50</v>
      </c>
    </row>
    <row r="36" spans="1:20" ht="192" x14ac:dyDescent="0.2">
      <c r="A36" s="18">
        <v>3</v>
      </c>
      <c r="B36" s="18" t="s">
        <v>0</v>
      </c>
      <c r="C36" s="18">
        <v>48</v>
      </c>
      <c r="D36" s="18" t="s">
        <v>9</v>
      </c>
      <c r="E36" s="18">
        <v>7797</v>
      </c>
      <c r="F36" s="18" t="s">
        <v>13</v>
      </c>
      <c r="G36" s="18" t="str">
        <f>VLOOKUP(E36,[1]PROYECTOS!$D$5:$O$15,12,0)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36" s="18" t="str">
        <f>VLOOKUP(E36,[1]PROYECTOS!$D$5:$O$15,3,0)</f>
        <v>Subsecretario(a) de Inversiones y Fortalecimiento de Capacidades Operativas</v>
      </c>
      <c r="I36" s="28" t="s">
        <v>163</v>
      </c>
      <c r="J36" s="19">
        <v>361</v>
      </c>
      <c r="K36" s="18" t="s">
        <v>93</v>
      </c>
      <c r="L36" s="18">
        <v>388</v>
      </c>
      <c r="M36" s="18" t="s">
        <v>47</v>
      </c>
      <c r="N36" s="18" t="s">
        <v>4</v>
      </c>
      <c r="O36" s="20">
        <v>18926629584</v>
      </c>
      <c r="P36" s="20">
        <v>17374890556</v>
      </c>
      <c r="Q36" s="21">
        <v>91.8</v>
      </c>
      <c r="R36" s="18">
        <v>20</v>
      </c>
      <c r="S36" s="18">
        <v>0</v>
      </c>
      <c r="T36" s="18">
        <v>0</v>
      </c>
    </row>
    <row r="37" spans="1:20" ht="80" x14ac:dyDescent="0.2">
      <c r="A37" s="18">
        <v>3</v>
      </c>
      <c r="B37" s="18" t="s">
        <v>0</v>
      </c>
      <c r="C37" s="18">
        <v>48</v>
      </c>
      <c r="D37" s="18" t="s">
        <v>9</v>
      </c>
      <c r="E37" s="18">
        <v>7695</v>
      </c>
      <c r="F37" s="18" t="s">
        <v>10</v>
      </c>
      <c r="G37" s="18" t="str">
        <f>VLOOKUP(E37,[1]PROYECTOS!$D$5:$O$15,12,0)</f>
        <v>Aumentar el impacto de las estrategias, lineamientos y acciones implementadas en el territorio, para reducir la violencia y la criminalidad en Bogotá</v>
      </c>
      <c r="H37" s="18" t="str">
        <f>VLOOKUP(E37,[1]PROYECTOS!$D$5:$O$15,3,0)</f>
        <v>Subsecretario(a) de Seguridad y Convivencia</v>
      </c>
      <c r="I37" s="28" t="s">
        <v>163</v>
      </c>
      <c r="J37" s="19">
        <v>362</v>
      </c>
      <c r="K37" s="18" t="s">
        <v>94</v>
      </c>
      <c r="L37" s="18">
        <v>389</v>
      </c>
      <c r="M37" s="18" t="s">
        <v>48</v>
      </c>
      <c r="N37" s="18" t="s">
        <v>2</v>
      </c>
      <c r="O37" s="20">
        <v>0</v>
      </c>
      <c r="P37" s="20">
        <v>0</v>
      </c>
      <c r="Q37" s="21">
        <v>0</v>
      </c>
      <c r="R37" s="18">
        <v>0</v>
      </c>
      <c r="S37" s="18">
        <v>0</v>
      </c>
      <c r="T37" s="18">
        <v>0</v>
      </c>
    </row>
    <row r="38" spans="1:20" ht="80" x14ac:dyDescent="0.2">
      <c r="A38" s="18">
        <v>3</v>
      </c>
      <c r="B38" s="18" t="s">
        <v>0</v>
      </c>
      <c r="C38" s="18">
        <v>48</v>
      </c>
      <c r="D38" s="18" t="s">
        <v>9</v>
      </c>
      <c r="E38" s="18">
        <v>7767</v>
      </c>
      <c r="F38" s="18" t="s">
        <v>11</v>
      </c>
      <c r="G38" s="18" t="str">
        <f>VLOOKUP(E38,[1]PROYECTOS!$D$5:$O$15,12,0)</f>
        <v>Fortalecer el conocimiento del Código Nacional de Seguridad y Convivencia Ciudadana por parte de la ciudadanía como instrumento para prevenir comportamientos contrarios a la convivencia en Bogotá D.C.</v>
      </c>
      <c r="H38" s="18" t="str">
        <f>VLOOKUP(E38,[1]PROYECTOS!$D$5:$O$15,3,0)</f>
        <v>Subsecretario(a) de Acceso a la Justicia</v>
      </c>
      <c r="I38" s="28" t="s">
        <v>163</v>
      </c>
      <c r="J38" s="19">
        <v>363</v>
      </c>
      <c r="K38" s="18" t="s">
        <v>95</v>
      </c>
      <c r="L38" s="18">
        <v>390</v>
      </c>
      <c r="M38" s="18" t="s">
        <v>49</v>
      </c>
      <c r="N38" s="18" t="s">
        <v>4</v>
      </c>
      <c r="O38" s="20">
        <v>1487208707</v>
      </c>
      <c r="P38" s="20">
        <v>30000000</v>
      </c>
      <c r="Q38" s="21">
        <v>2.02</v>
      </c>
      <c r="R38" s="18">
        <v>15</v>
      </c>
      <c r="S38" s="18">
        <v>5</v>
      </c>
      <c r="T38" s="18">
        <v>33.33</v>
      </c>
    </row>
    <row r="39" spans="1:20" ht="80" x14ac:dyDescent="0.2">
      <c r="A39" s="18">
        <v>3</v>
      </c>
      <c r="B39" s="18" t="s">
        <v>0</v>
      </c>
      <c r="C39" s="18">
        <v>48</v>
      </c>
      <c r="D39" s="18" t="s">
        <v>9</v>
      </c>
      <c r="E39" s="18">
        <v>7783</v>
      </c>
      <c r="F39" s="18" t="s">
        <v>12</v>
      </c>
      <c r="G39" s="18" t="str">
        <f>VLOOKUP(E39,[1]PROYECTOS!$D$5:$O$15,12,0)</f>
        <v>Fortalecer y mejorar de los equipamientos y capacidades del Sistema Distrital de Justicia para garantizar el derecho de acceso a la justicia en Bogotá</v>
      </c>
      <c r="H39" s="18" t="str">
        <f>VLOOKUP(E39,[1]PROYECTOS!$D$5:$O$15,3,0)</f>
        <v>Subsecretario(a) de Acceso de la Justicia</v>
      </c>
      <c r="I39" s="28" t="s">
        <v>163</v>
      </c>
      <c r="J39" s="19">
        <v>365</v>
      </c>
      <c r="K39" s="18" t="s">
        <v>96</v>
      </c>
      <c r="L39" s="18">
        <v>392</v>
      </c>
      <c r="M39" s="18" t="s">
        <v>50</v>
      </c>
      <c r="N39" s="18" t="s">
        <v>4</v>
      </c>
      <c r="O39" s="20">
        <v>0</v>
      </c>
      <c r="P39" s="20">
        <v>0</v>
      </c>
      <c r="Q39" s="21">
        <v>0</v>
      </c>
      <c r="R39" s="18">
        <v>0</v>
      </c>
      <c r="S39" s="18">
        <v>0</v>
      </c>
      <c r="T39" s="18">
        <v>0</v>
      </c>
    </row>
    <row r="40" spans="1:20" ht="80" x14ac:dyDescent="0.2">
      <c r="A40" s="18">
        <v>3</v>
      </c>
      <c r="B40" s="18" t="s">
        <v>0</v>
      </c>
      <c r="C40" s="18">
        <v>48</v>
      </c>
      <c r="D40" s="18" t="s">
        <v>9</v>
      </c>
      <c r="E40" s="18">
        <v>7792</v>
      </c>
      <c r="F40" s="18" t="s">
        <v>145</v>
      </c>
      <c r="G40" s="18" t="str">
        <f>VLOOKUP(E40,[1]PROYECTOS!$D$5:$O$15,12,0)</f>
        <v>Fortalecer la capacidad para dar respuesta por parte de los organismos de seguridad para regular los problemas de prevención y control del delito en la ciudadanía</v>
      </c>
      <c r="H40" s="18" t="str">
        <f>VLOOKUP(E40,[1]PROYECTOS!$D$5:$O$15,3,0)</f>
        <v>Subsecretario(a) de Inversiones y Fortalecimiento de Capacidades Operativas</v>
      </c>
      <c r="I40" s="28" t="s">
        <v>163</v>
      </c>
      <c r="J40" s="19">
        <v>366</v>
      </c>
      <c r="K40" s="18" t="s">
        <v>97</v>
      </c>
      <c r="L40" s="18">
        <v>393</v>
      </c>
      <c r="M40" s="18" t="s">
        <v>51</v>
      </c>
      <c r="N40" s="18" t="s">
        <v>2</v>
      </c>
      <c r="O40" s="20">
        <v>78015923748</v>
      </c>
      <c r="P40" s="20">
        <v>46475554365</v>
      </c>
      <c r="Q40" s="21">
        <v>59.57</v>
      </c>
      <c r="R40" s="18">
        <v>100</v>
      </c>
      <c r="S40" s="18">
        <v>79</v>
      </c>
      <c r="T40" s="18">
        <v>79</v>
      </c>
    </row>
    <row r="41" spans="1:20" ht="96" x14ac:dyDescent="0.2">
      <c r="A41" s="18">
        <v>3</v>
      </c>
      <c r="B41" s="18" t="s">
        <v>0</v>
      </c>
      <c r="C41" s="18">
        <v>48</v>
      </c>
      <c r="D41" s="18" t="s">
        <v>9</v>
      </c>
      <c r="E41" s="18">
        <v>7695</v>
      </c>
      <c r="F41" s="18" t="s">
        <v>10</v>
      </c>
      <c r="G41" s="18" t="str">
        <f>VLOOKUP(E41,[1]PROYECTOS!$D$5:$O$15,12,0)</f>
        <v>Aumentar el impacto de las estrategias, lineamientos y acciones implementadas en el territorio, para reducir la violencia y la criminalidad en Bogotá</v>
      </c>
      <c r="H41" s="18" t="str">
        <f>VLOOKUP(E41,[1]PROYECTOS!$D$5:$O$15,3,0)</f>
        <v>Subsecretario(a) de Seguridad y Convivencia</v>
      </c>
      <c r="I41" s="28" t="s">
        <v>163</v>
      </c>
      <c r="J41" s="19">
        <v>367</v>
      </c>
      <c r="K41" s="18" t="s">
        <v>98</v>
      </c>
      <c r="L41" s="18">
        <v>394</v>
      </c>
      <c r="M41" s="18" t="s">
        <v>52</v>
      </c>
      <c r="N41" s="18" t="s">
        <v>4</v>
      </c>
      <c r="O41" s="20">
        <v>90000000</v>
      </c>
      <c r="P41" s="20">
        <v>0</v>
      </c>
      <c r="Q41" s="21">
        <v>0</v>
      </c>
      <c r="R41" s="18">
        <v>10</v>
      </c>
      <c r="S41" s="18">
        <v>0</v>
      </c>
      <c r="T41" s="18">
        <v>0</v>
      </c>
    </row>
    <row r="42" spans="1:20" ht="96" x14ac:dyDescent="0.2">
      <c r="A42" s="18">
        <v>3</v>
      </c>
      <c r="B42" s="18" t="s">
        <v>0</v>
      </c>
      <c r="C42" s="18">
        <v>48</v>
      </c>
      <c r="D42" s="18" t="s">
        <v>9</v>
      </c>
      <c r="E42" s="18">
        <v>7792</v>
      </c>
      <c r="F42" s="18" t="s">
        <v>145</v>
      </c>
      <c r="G42" s="18" t="str">
        <f>VLOOKUP(E42,[1]PROYECTOS!$D$5:$O$15,12,0)</f>
        <v>Fortalecer la capacidad para dar respuesta por parte de los organismos de seguridad para regular los problemas de prevención y control del delito en la ciudadanía</v>
      </c>
      <c r="H42" s="18" t="str">
        <f>VLOOKUP(E42,[1]PROYECTOS!$D$5:$O$15,3,0)</f>
        <v>Subsecretario(a) de Inversiones y Fortalecimiento de Capacidades Operativas</v>
      </c>
      <c r="I42" s="28" t="s">
        <v>163</v>
      </c>
      <c r="J42" s="19">
        <v>368</v>
      </c>
      <c r="K42" s="18" t="s">
        <v>99</v>
      </c>
      <c r="L42" s="18">
        <v>395</v>
      </c>
      <c r="M42" s="18" t="s">
        <v>53</v>
      </c>
      <c r="N42" s="18" t="s">
        <v>2</v>
      </c>
      <c r="O42" s="20">
        <v>2049561154</v>
      </c>
      <c r="P42" s="20">
        <v>125750000</v>
      </c>
      <c r="Q42" s="21">
        <v>6.14</v>
      </c>
      <c r="R42" s="18">
        <v>100</v>
      </c>
      <c r="S42" s="18">
        <v>8</v>
      </c>
      <c r="T42" s="18">
        <v>8</v>
      </c>
    </row>
    <row r="43" spans="1:20" ht="112" x14ac:dyDescent="0.2">
      <c r="A43" s="18">
        <v>3</v>
      </c>
      <c r="B43" s="18" t="s">
        <v>0</v>
      </c>
      <c r="C43" s="18">
        <v>48</v>
      </c>
      <c r="D43" s="18" t="s">
        <v>9</v>
      </c>
      <c r="E43" s="18">
        <v>7783</v>
      </c>
      <c r="F43" s="18" t="s">
        <v>12</v>
      </c>
      <c r="G43" s="18" t="str">
        <f>VLOOKUP(E43,[1]PROYECTOS!$D$5:$O$15,12,0)</f>
        <v>Fortalecer y mejorar de los equipamientos y capacidades del Sistema Distrital de Justicia para garantizar el derecho de acceso a la justicia en Bogotá</v>
      </c>
      <c r="H43" s="18" t="str">
        <f>VLOOKUP(E43,[1]PROYECTOS!$D$5:$O$15,3,0)</f>
        <v>Subsecretario(a) de Acceso de la Justicia</v>
      </c>
      <c r="I43" s="28" t="s">
        <v>163</v>
      </c>
      <c r="J43" s="19">
        <v>369</v>
      </c>
      <c r="K43" s="18" t="s">
        <v>100</v>
      </c>
      <c r="L43" s="18">
        <v>396</v>
      </c>
      <c r="M43" s="18" t="s">
        <v>54</v>
      </c>
      <c r="N43" s="18" t="s">
        <v>4</v>
      </c>
      <c r="O43" s="20">
        <v>210195931</v>
      </c>
      <c r="P43" s="20">
        <v>62280000</v>
      </c>
      <c r="Q43" s="21">
        <v>29.63</v>
      </c>
      <c r="R43" s="18">
        <v>2</v>
      </c>
      <c r="S43" s="18">
        <v>0</v>
      </c>
      <c r="T43" s="18">
        <v>0</v>
      </c>
    </row>
    <row r="44" spans="1:20" ht="80" x14ac:dyDescent="0.2">
      <c r="A44" s="18">
        <v>3</v>
      </c>
      <c r="B44" s="18" t="s">
        <v>0</v>
      </c>
      <c r="C44" s="18">
        <v>48</v>
      </c>
      <c r="D44" s="18" t="s">
        <v>9</v>
      </c>
      <c r="E44" s="18">
        <v>7783</v>
      </c>
      <c r="F44" s="18" t="s">
        <v>12</v>
      </c>
      <c r="G44" s="18" t="str">
        <f>VLOOKUP(E44,[1]PROYECTOS!$D$5:$O$15,12,0)</f>
        <v>Fortalecer y mejorar de los equipamientos y capacidades del Sistema Distrital de Justicia para garantizar el derecho de acceso a la justicia en Bogotá</v>
      </c>
      <c r="H44" s="18" t="str">
        <f>VLOOKUP(E44,[1]PROYECTOS!$D$5:$O$15,3,0)</f>
        <v>Subsecretario(a) de Acceso de la Justicia</v>
      </c>
      <c r="I44" s="28" t="s">
        <v>163</v>
      </c>
      <c r="J44" s="19">
        <v>370</v>
      </c>
      <c r="K44" s="18" t="s">
        <v>101</v>
      </c>
      <c r="L44" s="18">
        <v>397</v>
      </c>
      <c r="M44" s="18" t="s">
        <v>55</v>
      </c>
      <c r="N44" s="18" t="s">
        <v>4</v>
      </c>
      <c r="O44" s="20">
        <v>216000000</v>
      </c>
      <c r="P44" s="20">
        <v>22921635</v>
      </c>
      <c r="Q44" s="21">
        <v>10.61</v>
      </c>
      <c r="R44" s="18">
        <v>0.1</v>
      </c>
      <c r="S44" s="18">
        <v>0</v>
      </c>
      <c r="T44" s="18">
        <v>0</v>
      </c>
    </row>
    <row r="45" spans="1:20" ht="192" x14ac:dyDescent="0.2">
      <c r="A45" s="18">
        <v>3</v>
      </c>
      <c r="B45" s="18" t="s">
        <v>0</v>
      </c>
      <c r="C45" s="18">
        <v>48</v>
      </c>
      <c r="D45" s="18" t="s">
        <v>9</v>
      </c>
      <c r="E45" s="18">
        <v>7797</v>
      </c>
      <c r="F45" s="18" t="s">
        <v>13</v>
      </c>
      <c r="G45" s="18" t="str">
        <f>VLOOKUP(E45,[1]PROYECTOS!$D$5:$O$15,12,0)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45" s="18" t="str">
        <f>VLOOKUP(E45,[1]PROYECTOS!$D$5:$O$15,3,0)</f>
        <v>Subsecretario(a) de Inversiones y Fortalecimiento de Capacidades Operativas</v>
      </c>
      <c r="I45" s="28" t="s">
        <v>163</v>
      </c>
      <c r="J45" s="19">
        <v>371</v>
      </c>
      <c r="K45" s="18" t="s">
        <v>102</v>
      </c>
      <c r="L45" s="18">
        <v>398</v>
      </c>
      <c r="M45" s="18" t="s">
        <v>56</v>
      </c>
      <c r="N45" s="18" t="s">
        <v>4</v>
      </c>
      <c r="O45" s="20">
        <v>18150468</v>
      </c>
      <c r="P45" s="20">
        <v>14199270</v>
      </c>
      <c r="Q45" s="21">
        <v>78.23</v>
      </c>
      <c r="R45" s="18">
        <v>40</v>
      </c>
      <c r="S45" s="18">
        <v>20</v>
      </c>
      <c r="T45" s="18">
        <v>50</v>
      </c>
    </row>
    <row r="46" spans="1:20" ht="80" x14ac:dyDescent="0.2">
      <c r="A46" s="18">
        <v>3</v>
      </c>
      <c r="B46" s="18" t="s">
        <v>0</v>
      </c>
      <c r="C46" s="18">
        <v>48</v>
      </c>
      <c r="D46" s="18" t="s">
        <v>9</v>
      </c>
      <c r="E46" s="18">
        <v>7792</v>
      </c>
      <c r="F46" s="18" t="s">
        <v>145</v>
      </c>
      <c r="G46" s="18" t="str">
        <f>VLOOKUP(E46,[1]PROYECTOS!$D$5:$O$15,12,0)</f>
        <v>Fortalecer la capacidad para dar respuesta por parte de los organismos de seguridad para regular los problemas de prevención y control del delito en la ciudadanía</v>
      </c>
      <c r="H46" s="18" t="str">
        <f>VLOOKUP(E46,[1]PROYECTOS!$D$5:$O$15,3,0)</f>
        <v>Subsecretario(a) de Inversiones y Fortalecimiento de Capacidades Operativas</v>
      </c>
      <c r="I46" s="28" t="s">
        <v>163</v>
      </c>
      <c r="J46" s="19">
        <v>372</v>
      </c>
      <c r="K46" s="18" t="s">
        <v>103</v>
      </c>
      <c r="L46" s="18">
        <v>399</v>
      </c>
      <c r="M46" s="18" t="s">
        <v>57</v>
      </c>
      <c r="N46" s="18" t="s">
        <v>3</v>
      </c>
      <c r="O46" s="20">
        <v>0</v>
      </c>
      <c r="P46" s="20">
        <v>0</v>
      </c>
      <c r="Q46" s="21">
        <v>0</v>
      </c>
      <c r="R46" s="18">
        <v>0</v>
      </c>
      <c r="S46" s="18">
        <v>0</v>
      </c>
      <c r="T46" s="18">
        <v>0</v>
      </c>
    </row>
    <row r="47" spans="1:20" ht="80" x14ac:dyDescent="0.2">
      <c r="A47" s="18">
        <v>5</v>
      </c>
      <c r="B47" s="18" t="s">
        <v>14</v>
      </c>
      <c r="C47" s="18">
        <v>51</v>
      </c>
      <c r="D47" s="18" t="s">
        <v>15</v>
      </c>
      <c r="E47" s="18">
        <v>7776</v>
      </c>
      <c r="F47" s="18" t="s">
        <v>146</v>
      </c>
      <c r="G47" s="18" t="str">
        <f>VLOOKUP(E47,[1]PROYECTOS!$D$5:$O$15,12,0)</f>
        <v>Fortalecer el modelo integrado de gestión y participación ciudadana, acorde con las dinámicas sociales, culturales y económicas de las políticas de desarrollo y eficiencia administrativa.</v>
      </c>
      <c r="H47" s="18" t="str">
        <f>VLOOKUP(E47,[1]PROYECTOS!$D$5:$O$15,3,0)</f>
        <v>Subsecretario(a) de Gestión Institucional</v>
      </c>
      <c r="I47" s="45" t="s">
        <v>151</v>
      </c>
      <c r="J47" s="19">
        <v>416</v>
      </c>
      <c r="K47" s="18" t="s">
        <v>104</v>
      </c>
      <c r="L47" s="18">
        <v>445</v>
      </c>
      <c r="M47" s="18" t="s">
        <v>58</v>
      </c>
      <c r="N47" s="18" t="s">
        <v>2</v>
      </c>
      <c r="O47" s="20">
        <v>1142448692</v>
      </c>
      <c r="P47" s="20">
        <v>675644520</v>
      </c>
      <c r="Q47" s="21">
        <v>59.14</v>
      </c>
      <c r="R47" s="18">
        <v>100</v>
      </c>
      <c r="S47" s="18">
        <v>50</v>
      </c>
      <c r="T47" s="18">
        <v>50</v>
      </c>
    </row>
    <row r="48" spans="1:20" ht="80" x14ac:dyDescent="0.2">
      <c r="A48" s="18">
        <v>5</v>
      </c>
      <c r="B48" s="18" t="s">
        <v>14</v>
      </c>
      <c r="C48" s="18">
        <v>51</v>
      </c>
      <c r="D48" s="18" t="s">
        <v>15</v>
      </c>
      <c r="E48" s="18">
        <v>7776</v>
      </c>
      <c r="F48" s="18" t="s">
        <v>146</v>
      </c>
      <c r="G48" s="18" t="str">
        <f>VLOOKUP(E48,[1]PROYECTOS!$D$5:$O$15,12,0)</f>
        <v>Fortalecer el modelo integrado de gestión y participación ciudadana, acorde con las dinámicas sociales, culturales y económicas de las políticas de desarrollo y eficiencia administrativa.</v>
      </c>
      <c r="H48" s="18" t="str">
        <f>VLOOKUP(E48,[1]PROYECTOS!$D$5:$O$15,3,0)</f>
        <v>Subsecretario(a) de Gestión Institucional</v>
      </c>
      <c r="I48" s="47"/>
      <c r="J48" s="19">
        <v>418</v>
      </c>
      <c r="K48" s="18" t="s">
        <v>105</v>
      </c>
      <c r="L48" s="18">
        <v>447</v>
      </c>
      <c r="M48" s="18" t="s">
        <v>59</v>
      </c>
      <c r="N48" s="18" t="s">
        <v>4</v>
      </c>
      <c r="O48" s="20">
        <v>590931204</v>
      </c>
      <c r="P48" s="20">
        <v>20900000</v>
      </c>
      <c r="Q48" s="21">
        <v>3.54</v>
      </c>
      <c r="R48" s="18">
        <v>10</v>
      </c>
      <c r="S48" s="18">
        <v>5</v>
      </c>
      <c r="T48" s="18">
        <v>50</v>
      </c>
    </row>
    <row r="49" spans="1:20" ht="80" x14ac:dyDescent="0.2">
      <c r="A49" s="18">
        <v>5</v>
      </c>
      <c r="B49" s="18" t="s">
        <v>14</v>
      </c>
      <c r="C49" s="18">
        <v>51</v>
      </c>
      <c r="D49" s="18" t="s">
        <v>15</v>
      </c>
      <c r="E49" s="18">
        <v>7776</v>
      </c>
      <c r="F49" s="18" t="s">
        <v>146</v>
      </c>
      <c r="G49" s="18" t="str">
        <f>VLOOKUP(E49,[1]PROYECTOS!$D$5:$O$15,12,0)</f>
        <v>Fortalecer el modelo integrado de gestión y participación ciudadana, acorde con las dinámicas sociales, culturales y económicas de las políticas de desarrollo y eficiencia administrativa.</v>
      </c>
      <c r="H49" s="18" t="str">
        <f>VLOOKUP(E49,[1]PROYECTOS!$D$5:$O$15,3,0)</f>
        <v>Subsecretario(a) de Gestión Institucional</v>
      </c>
      <c r="I49" s="47"/>
      <c r="J49" s="19">
        <v>419</v>
      </c>
      <c r="K49" s="18" t="s">
        <v>106</v>
      </c>
      <c r="L49" s="18">
        <v>448</v>
      </c>
      <c r="M49" s="18" t="s">
        <v>60</v>
      </c>
      <c r="N49" s="18" t="s">
        <v>2</v>
      </c>
      <c r="O49" s="20">
        <v>341104000</v>
      </c>
      <c r="P49" s="20">
        <v>211032000</v>
      </c>
      <c r="Q49" s="21">
        <v>61.87</v>
      </c>
      <c r="R49" s="18">
        <v>100</v>
      </c>
      <c r="S49" s="18">
        <v>50</v>
      </c>
      <c r="T49" s="18">
        <v>50</v>
      </c>
    </row>
    <row r="50" spans="1:20" ht="80" x14ac:dyDescent="0.2">
      <c r="A50" s="18">
        <v>5</v>
      </c>
      <c r="B50" s="18" t="s">
        <v>14</v>
      </c>
      <c r="C50" s="18">
        <v>51</v>
      </c>
      <c r="D50" s="18" t="s">
        <v>15</v>
      </c>
      <c r="E50" s="18">
        <v>7776</v>
      </c>
      <c r="F50" s="18" t="s">
        <v>146</v>
      </c>
      <c r="G50" s="18" t="str">
        <f>VLOOKUP(E50,[1]PROYECTOS!$D$5:$O$15,12,0)</f>
        <v>Fortalecer el modelo integrado de gestión y participación ciudadana, acorde con las dinámicas sociales, culturales y económicas de las políticas de desarrollo y eficiencia administrativa.</v>
      </c>
      <c r="H50" s="18" t="str">
        <f>VLOOKUP(E50,[1]PROYECTOS!$D$5:$O$15,3,0)</f>
        <v>Subsecretario(a) de Gestión Institucional</v>
      </c>
      <c r="I50" s="48"/>
      <c r="J50" s="19">
        <v>427</v>
      </c>
      <c r="K50" s="18" t="s">
        <v>107</v>
      </c>
      <c r="L50" s="18">
        <v>460</v>
      </c>
      <c r="M50" s="18" t="s">
        <v>61</v>
      </c>
      <c r="N50" s="18" t="s">
        <v>2</v>
      </c>
      <c r="O50" s="20">
        <v>342860104</v>
      </c>
      <c r="P50" s="20">
        <v>110378259</v>
      </c>
      <c r="Q50" s="21">
        <v>32.19</v>
      </c>
      <c r="R50" s="18">
        <v>100</v>
      </c>
      <c r="S50" s="18">
        <v>50</v>
      </c>
      <c r="T50" s="18">
        <v>50</v>
      </c>
    </row>
    <row r="51" spans="1:20" ht="80" x14ac:dyDescent="0.2">
      <c r="A51" s="18">
        <v>5</v>
      </c>
      <c r="B51" s="18" t="s">
        <v>14</v>
      </c>
      <c r="C51" s="18">
        <v>53</v>
      </c>
      <c r="D51" s="18" t="s">
        <v>16</v>
      </c>
      <c r="E51" s="18">
        <v>7781</v>
      </c>
      <c r="F51" s="18" t="s">
        <v>17</v>
      </c>
      <c r="G51" s="18" t="str">
        <f>VLOOKUP(E51,[1]PROYECTOS!$D$5:$O$15,12,0)</f>
        <v>Generar y gestionar conocimiento a través de la investigación y la elaboración de documentos de seguridad, convivencia y acceso a la justicia para la toma de decisiones con diversos enfoques metodológicos</v>
      </c>
      <c r="H51" s="18" t="str">
        <f>VLOOKUP(E51,[1]PROYECTOS!$D$5:$O$15,3,0)</f>
        <v>Jefe Oficina de Análisis de la información y Estudios Estratégicos</v>
      </c>
      <c r="I51" s="28" t="s">
        <v>163</v>
      </c>
      <c r="J51" s="19">
        <v>455</v>
      </c>
      <c r="K51" s="18" t="s">
        <v>108</v>
      </c>
      <c r="L51" s="18">
        <v>490</v>
      </c>
      <c r="M51" s="18" t="s">
        <v>62</v>
      </c>
      <c r="N51" s="18" t="s">
        <v>3</v>
      </c>
      <c r="O51" s="20">
        <v>30000000</v>
      </c>
      <c r="P51" s="20">
        <v>21000000</v>
      </c>
      <c r="Q51" s="21">
        <v>70</v>
      </c>
      <c r="R51" s="18">
        <v>0</v>
      </c>
      <c r="S51" s="18">
        <v>0</v>
      </c>
      <c r="T51" s="18">
        <v>0</v>
      </c>
    </row>
    <row r="52" spans="1:20" ht="80" x14ac:dyDescent="0.2">
      <c r="A52" s="18">
        <v>5</v>
      </c>
      <c r="B52" s="18" t="s">
        <v>14</v>
      </c>
      <c r="C52" s="18">
        <v>53</v>
      </c>
      <c r="D52" s="18" t="s">
        <v>16</v>
      </c>
      <c r="E52" s="18">
        <v>7781</v>
      </c>
      <c r="F52" s="18" t="s">
        <v>17</v>
      </c>
      <c r="G52" s="18" t="str">
        <f>VLOOKUP(E52,[1]PROYECTOS!$D$5:$O$15,12,0)</f>
        <v>Generar y gestionar conocimiento a través de la investigación y la elaboración de documentos de seguridad, convivencia y acceso a la justicia para la toma de decisiones con diversos enfoques metodológicos</v>
      </c>
      <c r="H52" s="18" t="str">
        <f>VLOOKUP(E52,[1]PROYECTOS!$D$5:$O$15,3,0)</f>
        <v>Jefe Oficina de Análisis de la información y Estudios Estratégicos</v>
      </c>
      <c r="I52" s="28" t="s">
        <v>163</v>
      </c>
      <c r="J52" s="19">
        <v>456</v>
      </c>
      <c r="K52" s="18" t="s">
        <v>109</v>
      </c>
      <c r="L52" s="18">
        <v>491</v>
      </c>
      <c r="M52" s="18" t="s">
        <v>63</v>
      </c>
      <c r="N52" s="18" t="s">
        <v>3</v>
      </c>
      <c r="O52" s="20">
        <v>230000000</v>
      </c>
      <c r="P52" s="20">
        <v>22887900</v>
      </c>
      <c r="Q52" s="21">
        <v>9.9499999999999993</v>
      </c>
      <c r="R52" s="18">
        <v>1</v>
      </c>
      <c r="S52" s="18">
        <v>0</v>
      </c>
      <c r="T52" s="18">
        <v>0</v>
      </c>
    </row>
    <row r="53" spans="1:20" ht="96" x14ac:dyDescent="0.2">
      <c r="A53" s="18">
        <v>5</v>
      </c>
      <c r="B53" s="18" t="s">
        <v>14</v>
      </c>
      <c r="C53" s="18">
        <v>54</v>
      </c>
      <c r="D53" s="18" t="s">
        <v>18</v>
      </c>
      <c r="E53" s="18">
        <v>7777</v>
      </c>
      <c r="F53" s="18" t="s">
        <v>19</v>
      </c>
      <c r="G53" s="18" t="str">
        <f>VLOOKUP(E53,[1]PROYECTOS!$D$5:$O$15,12,0)</f>
        <v>Fortalecer los servicios tecnológicos, sistemas de información y servicios ciudadanos digitales de la Secretaría Distrital de Seguridad, Convivencia y Justicia de Bogotá D.C, en el marco de las Políticas de Gobierno y Seguridad Digital.</v>
      </c>
      <c r="H53" s="18" t="str">
        <f>VLOOKUP(E53,[1]PROYECTOS!$D$5:$O$15,3,0)</f>
        <v>Director(a) de Tecnologías y Sistemas de la Información</v>
      </c>
      <c r="I53" s="45" t="s">
        <v>152</v>
      </c>
      <c r="J53" s="19">
        <v>471</v>
      </c>
      <c r="K53" s="18" t="s">
        <v>110</v>
      </c>
      <c r="L53" s="18">
        <v>516</v>
      </c>
      <c r="M53" s="18" t="s">
        <v>64</v>
      </c>
      <c r="N53" s="18" t="s">
        <v>4</v>
      </c>
      <c r="O53" s="20">
        <v>3196992036</v>
      </c>
      <c r="P53" s="20">
        <v>1112876158</v>
      </c>
      <c r="Q53" s="21">
        <v>34.81</v>
      </c>
      <c r="R53" s="18">
        <v>20</v>
      </c>
      <c r="S53" s="18">
        <v>10</v>
      </c>
      <c r="T53" s="18">
        <v>0</v>
      </c>
    </row>
    <row r="54" spans="1:20" ht="96" x14ac:dyDescent="0.2">
      <c r="A54" s="22">
        <v>5</v>
      </c>
      <c r="B54" s="22" t="s">
        <v>14</v>
      </c>
      <c r="C54" s="22">
        <v>54</v>
      </c>
      <c r="D54" s="22" t="s">
        <v>18</v>
      </c>
      <c r="E54" s="22">
        <v>7777</v>
      </c>
      <c r="F54" s="22" t="s">
        <v>19</v>
      </c>
      <c r="G54" s="22" t="str">
        <f>VLOOKUP(E54,[1]PROYECTOS!$D$5:$O$15,12,0)</f>
        <v>Fortalecer los servicios tecnológicos, sistemas de información y servicios ciudadanos digitales de la Secretaría Distrital de Seguridad, Convivencia y Justicia de Bogotá D.C, en el marco de las Políticas de Gobierno y Seguridad Digital.</v>
      </c>
      <c r="H54" s="22" t="str">
        <f>VLOOKUP(E54,[1]PROYECTOS!$D$5:$O$15,3,0)</f>
        <v>Director(a) de Tecnologías y Sistemas de la Información</v>
      </c>
      <c r="I54" s="46"/>
      <c r="J54" s="23">
        <v>472</v>
      </c>
      <c r="K54" s="22" t="s">
        <v>111</v>
      </c>
      <c r="L54" s="22">
        <v>517</v>
      </c>
      <c r="M54" s="22" t="s">
        <v>65</v>
      </c>
      <c r="N54" s="22" t="s">
        <v>4</v>
      </c>
      <c r="O54" s="24">
        <v>50000000</v>
      </c>
      <c r="P54" s="24">
        <v>0</v>
      </c>
      <c r="Q54" s="25">
        <v>0</v>
      </c>
      <c r="R54" s="22">
        <v>10</v>
      </c>
      <c r="S54" s="22">
        <v>0</v>
      </c>
      <c r="T54" s="22">
        <v>0</v>
      </c>
    </row>
    <row r="55" spans="1:20" x14ac:dyDescent="0.2">
      <c r="N55" s="27" t="s">
        <v>112</v>
      </c>
      <c r="O55" s="29">
        <f>SUM(O9:O54)</f>
        <v>217059878257</v>
      </c>
      <c r="P55" s="29">
        <f t="shared" ref="P55" si="0">SUM(P9:P54)</f>
        <v>96553145908</v>
      </c>
      <c r="Q55" s="30">
        <f>+P55/O55</f>
        <v>0.44482262997347022</v>
      </c>
    </row>
    <row r="56" spans="1:20" ht="15.75" customHeight="1" x14ac:dyDescent="0.2"/>
  </sheetData>
  <autoFilter ref="A8:Q55" xr:uid="{00000000-0009-0000-0000-000000000000}"/>
  <mergeCells count="30">
    <mergeCell ref="R6:T6"/>
    <mergeCell ref="R7:T7"/>
    <mergeCell ref="O6:Q6"/>
    <mergeCell ref="E6:E8"/>
    <mergeCell ref="F6:F8"/>
    <mergeCell ref="G6:G8"/>
    <mergeCell ref="H6:H8"/>
    <mergeCell ref="I6:I8"/>
    <mergeCell ref="N6:N8"/>
    <mergeCell ref="J6:J8"/>
    <mergeCell ref="K6:K8"/>
    <mergeCell ref="L6:L8"/>
    <mergeCell ref="M6:M8"/>
    <mergeCell ref="I53:I54"/>
    <mergeCell ref="I47:I50"/>
    <mergeCell ref="A1:D5"/>
    <mergeCell ref="E1:F3"/>
    <mergeCell ref="E4:F5"/>
    <mergeCell ref="G1:P3"/>
    <mergeCell ref="G4:P5"/>
    <mergeCell ref="O7:Q7"/>
    <mergeCell ref="A6:A8"/>
    <mergeCell ref="B6:B8"/>
    <mergeCell ref="C6:C8"/>
    <mergeCell ref="D6:D8"/>
    <mergeCell ref="Q4:R5"/>
    <mergeCell ref="S4:T5"/>
    <mergeCell ref="S3:T3"/>
    <mergeCell ref="S1:T1"/>
    <mergeCell ref="Q3:R3"/>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2"/>
  <sheetViews>
    <sheetView topLeftCell="A19" workbookViewId="0">
      <selection activeCell="A34" sqref="A34"/>
    </sheetView>
  </sheetViews>
  <sheetFormatPr baseColWidth="10" defaultRowHeight="15" x14ac:dyDescent="0.2"/>
  <cols>
    <col min="1" max="1" width="40.5" style="2" customWidth="1"/>
    <col min="2" max="2" width="7.33203125" customWidth="1"/>
    <col min="3" max="4" width="10.1640625" style="1" customWidth="1"/>
    <col min="6" max="9" width="10.1640625" style="1" customWidth="1"/>
  </cols>
  <sheetData>
    <row r="2" spans="1:9" ht="30" customHeight="1" x14ac:dyDescent="0.2">
      <c r="A2" s="73" t="s">
        <v>141</v>
      </c>
      <c r="B2" s="73" t="s">
        <v>137</v>
      </c>
      <c r="C2" s="72">
        <v>2020</v>
      </c>
      <c r="D2" s="72"/>
      <c r="E2" s="72"/>
      <c r="F2" s="3">
        <v>2021</v>
      </c>
      <c r="G2" s="3">
        <v>2022</v>
      </c>
      <c r="H2" s="3">
        <v>2023</v>
      </c>
      <c r="I2" s="3">
        <v>2024</v>
      </c>
    </row>
    <row r="3" spans="1:9" x14ac:dyDescent="0.2">
      <c r="A3" s="73"/>
      <c r="B3" s="73"/>
      <c r="C3" s="4" t="s">
        <v>139</v>
      </c>
      <c r="D3" s="4" t="s">
        <v>140</v>
      </c>
      <c r="E3" s="5" t="s">
        <v>116</v>
      </c>
      <c r="F3" s="4" t="s">
        <v>139</v>
      </c>
      <c r="G3" s="4" t="s">
        <v>139</v>
      </c>
      <c r="H3" s="4" t="s">
        <v>139</v>
      </c>
      <c r="I3" s="4" t="s">
        <v>139</v>
      </c>
    </row>
    <row r="4" spans="1:9" ht="16" x14ac:dyDescent="0.2">
      <c r="A4" s="74" t="s">
        <v>130</v>
      </c>
      <c r="B4" s="74"/>
      <c r="C4" s="74"/>
      <c r="D4" s="74"/>
      <c r="E4" s="74"/>
      <c r="F4" s="74"/>
      <c r="G4" s="74"/>
      <c r="H4" s="74"/>
      <c r="I4" s="74"/>
    </row>
    <row r="5" spans="1:9" ht="15" customHeight="1" x14ac:dyDescent="0.2">
      <c r="A5" s="71" t="s">
        <v>100</v>
      </c>
      <c r="B5" s="6" t="s">
        <v>138</v>
      </c>
      <c r="C5" s="7">
        <v>210195931</v>
      </c>
      <c r="D5" s="7">
        <v>62280000</v>
      </c>
      <c r="E5" s="8">
        <v>29.63</v>
      </c>
      <c r="F5" s="7">
        <v>1984759000</v>
      </c>
      <c r="G5" s="7">
        <v>1898125322</v>
      </c>
      <c r="H5" s="7">
        <v>1581909708</v>
      </c>
      <c r="I5" s="7">
        <v>1638075770</v>
      </c>
    </row>
    <row r="6" spans="1:9" x14ac:dyDescent="0.2">
      <c r="A6" s="71"/>
      <c r="B6" s="6" t="s">
        <v>113</v>
      </c>
      <c r="C6" s="6">
        <v>2</v>
      </c>
      <c r="D6" s="6">
        <v>0</v>
      </c>
      <c r="E6" s="6">
        <v>0</v>
      </c>
      <c r="F6" s="6">
        <v>4</v>
      </c>
      <c r="G6" s="6">
        <v>6</v>
      </c>
      <c r="H6" s="6">
        <v>7</v>
      </c>
      <c r="I6" s="6">
        <v>7</v>
      </c>
    </row>
    <row r="7" spans="1:9" ht="16" x14ac:dyDescent="0.2">
      <c r="A7" s="74" t="s">
        <v>131</v>
      </c>
      <c r="B7" s="74"/>
      <c r="C7" s="74"/>
      <c r="D7" s="74"/>
      <c r="E7" s="74"/>
      <c r="F7" s="74"/>
      <c r="G7" s="74"/>
      <c r="H7" s="74"/>
      <c r="I7" s="74"/>
    </row>
    <row r="8" spans="1:9" ht="15" customHeight="1" x14ac:dyDescent="0.2">
      <c r="A8" s="71" t="s">
        <v>69</v>
      </c>
      <c r="B8" s="6" t="s">
        <v>138</v>
      </c>
      <c r="C8" s="7">
        <v>1210000000</v>
      </c>
      <c r="D8" s="7">
        <v>265484500</v>
      </c>
      <c r="E8" s="8">
        <v>21.94</v>
      </c>
      <c r="F8" s="7">
        <v>2648181000</v>
      </c>
      <c r="G8" s="7">
        <v>1600000000</v>
      </c>
      <c r="H8" s="7">
        <v>1600000000</v>
      </c>
      <c r="I8" s="7">
        <v>978000000</v>
      </c>
    </row>
    <row r="9" spans="1:9" x14ac:dyDescent="0.2">
      <c r="A9" s="71"/>
      <c r="B9" s="6" t="s">
        <v>113</v>
      </c>
      <c r="C9" s="6">
        <v>250</v>
      </c>
      <c r="D9" s="6">
        <v>39</v>
      </c>
      <c r="E9" s="6">
        <v>15.6</v>
      </c>
      <c r="F9" s="6">
        <v>2900</v>
      </c>
      <c r="G9" s="6">
        <v>2900</v>
      </c>
      <c r="H9" s="6">
        <v>2950</v>
      </c>
      <c r="I9" s="6">
        <v>1000</v>
      </c>
    </row>
    <row r="10" spans="1:9" ht="16" x14ac:dyDescent="0.2">
      <c r="A10" s="74" t="s">
        <v>132</v>
      </c>
      <c r="B10" s="74"/>
      <c r="C10" s="74"/>
      <c r="D10" s="74"/>
      <c r="E10" s="74"/>
      <c r="F10" s="74"/>
      <c r="G10" s="74"/>
      <c r="H10" s="74"/>
      <c r="I10" s="74"/>
    </row>
    <row r="11" spans="1:9" ht="15" customHeight="1" x14ac:dyDescent="0.2">
      <c r="A11" s="71" t="s">
        <v>88</v>
      </c>
      <c r="B11" s="6" t="s">
        <v>138</v>
      </c>
      <c r="C11" s="7">
        <v>3732332000</v>
      </c>
      <c r="D11" s="7">
        <v>2246473865</v>
      </c>
      <c r="E11" s="8">
        <v>60.19</v>
      </c>
      <c r="F11" s="7">
        <v>5486438000</v>
      </c>
      <c r="G11" s="7">
        <v>5000000000</v>
      </c>
      <c r="H11" s="7">
        <v>5000000000</v>
      </c>
      <c r="I11" s="7">
        <v>2116000000</v>
      </c>
    </row>
    <row r="12" spans="1:9" x14ac:dyDescent="0.2">
      <c r="A12" s="71"/>
      <c r="B12" s="6" t="s">
        <v>113</v>
      </c>
      <c r="C12" s="6">
        <v>10</v>
      </c>
      <c r="D12" s="6">
        <v>4.34</v>
      </c>
      <c r="E12" s="6">
        <v>43.4</v>
      </c>
      <c r="F12" s="6">
        <v>40</v>
      </c>
      <c r="G12" s="6">
        <v>70</v>
      </c>
      <c r="H12" s="6">
        <v>90</v>
      </c>
      <c r="I12" s="6">
        <v>100</v>
      </c>
    </row>
    <row r="13" spans="1:9" ht="16" x14ac:dyDescent="0.2">
      <c r="A13" s="74" t="s">
        <v>133</v>
      </c>
      <c r="B13" s="74"/>
      <c r="C13" s="74"/>
      <c r="D13" s="74"/>
      <c r="E13" s="74"/>
      <c r="F13" s="74"/>
      <c r="G13" s="74"/>
      <c r="H13" s="74"/>
      <c r="I13" s="74"/>
    </row>
    <row r="14" spans="1:9" ht="15" customHeight="1" x14ac:dyDescent="0.2">
      <c r="A14" s="71" t="s">
        <v>77</v>
      </c>
      <c r="B14" s="6" t="s">
        <v>138</v>
      </c>
      <c r="C14" s="7">
        <v>18106210732</v>
      </c>
      <c r="D14" s="7">
        <v>254222048</v>
      </c>
      <c r="E14" s="8">
        <v>1.4</v>
      </c>
      <c r="F14" s="7">
        <v>20454864000</v>
      </c>
      <c r="G14" s="7">
        <v>7592869000</v>
      </c>
      <c r="H14" s="7">
        <v>5192868000</v>
      </c>
      <c r="I14" s="7">
        <v>2726891398</v>
      </c>
    </row>
    <row r="15" spans="1:9" x14ac:dyDescent="0.2">
      <c r="A15" s="71"/>
      <c r="B15" s="6" t="s">
        <v>113</v>
      </c>
      <c r="C15" s="6">
        <v>5</v>
      </c>
      <c r="D15" s="6">
        <v>3</v>
      </c>
      <c r="E15" s="6">
        <v>60</v>
      </c>
      <c r="F15" s="6">
        <v>20</v>
      </c>
      <c r="G15" s="6">
        <v>60</v>
      </c>
      <c r="H15" s="6">
        <v>95</v>
      </c>
      <c r="I15" s="6">
        <v>100</v>
      </c>
    </row>
    <row r="16" spans="1:9" ht="16" x14ac:dyDescent="0.2">
      <c r="A16" s="74" t="s">
        <v>134</v>
      </c>
      <c r="B16" s="74"/>
      <c r="C16" s="74"/>
      <c r="D16" s="74"/>
      <c r="E16" s="74"/>
      <c r="F16" s="74"/>
      <c r="G16" s="74"/>
      <c r="H16" s="74"/>
      <c r="I16" s="74"/>
    </row>
    <row r="17" spans="1:9" ht="15" customHeight="1" x14ac:dyDescent="0.2">
      <c r="A17" s="71" t="s">
        <v>83</v>
      </c>
      <c r="B17" s="6" t="s">
        <v>138</v>
      </c>
      <c r="C17" s="7">
        <v>476618000</v>
      </c>
      <c r="D17" s="7">
        <v>261800000</v>
      </c>
      <c r="E17" s="8">
        <v>54.93</v>
      </c>
      <c r="F17" s="7">
        <v>5687940000</v>
      </c>
      <c r="G17" s="7">
        <v>45000000000</v>
      </c>
      <c r="H17" s="7">
        <v>45000000000</v>
      </c>
      <c r="I17" s="7">
        <v>323382000</v>
      </c>
    </row>
    <row r="18" spans="1:9" x14ac:dyDescent="0.2">
      <c r="A18" s="71"/>
      <c r="B18" s="6" t="s">
        <v>113</v>
      </c>
      <c r="C18" s="6">
        <v>10</v>
      </c>
      <c r="D18" s="6">
        <v>2.5</v>
      </c>
      <c r="E18" s="6">
        <v>25</v>
      </c>
      <c r="F18" s="6">
        <v>35</v>
      </c>
      <c r="G18" s="6">
        <v>60</v>
      </c>
      <c r="H18" s="6">
        <v>85</v>
      </c>
      <c r="I18" s="6">
        <v>100</v>
      </c>
    </row>
    <row r="19" spans="1:9" ht="16" x14ac:dyDescent="0.2">
      <c r="A19" s="74" t="s">
        <v>135</v>
      </c>
      <c r="B19" s="74"/>
      <c r="C19" s="74"/>
      <c r="D19" s="74"/>
      <c r="E19" s="74"/>
      <c r="F19" s="74"/>
      <c r="G19" s="74"/>
      <c r="H19" s="74"/>
      <c r="I19" s="74"/>
    </row>
    <row r="20" spans="1:9" ht="15" customHeight="1" x14ac:dyDescent="0.2">
      <c r="A20" s="71" t="s">
        <v>84</v>
      </c>
      <c r="B20" s="6" t="s">
        <v>138</v>
      </c>
      <c r="C20" s="7">
        <v>19767548041</v>
      </c>
      <c r="D20" s="7">
        <v>9157033389</v>
      </c>
      <c r="E20" s="6">
        <v>46.32</v>
      </c>
      <c r="F20" s="7">
        <v>56663408000</v>
      </c>
      <c r="G20" s="7">
        <v>6005664181</v>
      </c>
      <c r="H20" s="7">
        <v>4493900449</v>
      </c>
      <c r="I20" s="7">
        <v>1106144268</v>
      </c>
    </row>
    <row r="21" spans="1:9" x14ac:dyDescent="0.2">
      <c r="A21" s="71"/>
      <c r="B21" s="6" t="s">
        <v>113</v>
      </c>
      <c r="C21" s="6">
        <v>15</v>
      </c>
      <c r="D21" s="6">
        <v>10</v>
      </c>
      <c r="E21" s="6">
        <v>66.67</v>
      </c>
      <c r="F21" s="6">
        <v>35</v>
      </c>
      <c r="G21" s="6">
        <v>50</v>
      </c>
      <c r="H21" s="6">
        <v>75</v>
      </c>
      <c r="I21" s="6">
        <v>100</v>
      </c>
    </row>
    <row r="22" spans="1:9" ht="15" customHeight="1" x14ac:dyDescent="0.2">
      <c r="A22" s="71" t="s">
        <v>86</v>
      </c>
      <c r="B22" s="6" t="s">
        <v>138</v>
      </c>
      <c r="C22" s="7">
        <v>9252786851</v>
      </c>
      <c r="D22" s="7">
        <v>3327953135</v>
      </c>
      <c r="E22" s="6">
        <v>35.97</v>
      </c>
      <c r="F22" s="7">
        <v>114614221000</v>
      </c>
      <c r="G22" s="7">
        <v>61100478000</v>
      </c>
      <c r="H22" s="7">
        <v>50212438148</v>
      </c>
      <c r="I22" s="7">
        <v>13069000000</v>
      </c>
    </row>
    <row r="23" spans="1:9" x14ac:dyDescent="0.2">
      <c r="A23" s="71"/>
      <c r="B23" s="6" t="s">
        <v>113</v>
      </c>
      <c r="C23" s="6">
        <v>20</v>
      </c>
      <c r="D23" s="6">
        <v>0</v>
      </c>
      <c r="E23" s="6">
        <v>0</v>
      </c>
      <c r="F23" s="6">
        <v>50</v>
      </c>
      <c r="G23" s="6">
        <v>80</v>
      </c>
      <c r="H23" s="6">
        <v>90</v>
      </c>
      <c r="I23" s="6">
        <v>100</v>
      </c>
    </row>
    <row r="24" spans="1:9" ht="15" customHeight="1" x14ac:dyDescent="0.2">
      <c r="A24" s="71" t="s">
        <v>87</v>
      </c>
      <c r="B24" s="6" t="s">
        <v>138</v>
      </c>
      <c r="C24" s="7">
        <v>0</v>
      </c>
      <c r="D24" s="7">
        <v>0</v>
      </c>
      <c r="E24" s="6">
        <v>0</v>
      </c>
      <c r="F24" s="7">
        <v>0</v>
      </c>
      <c r="G24" s="7">
        <v>6800000000</v>
      </c>
      <c r="H24" s="7">
        <v>5000000000</v>
      </c>
      <c r="I24" s="7">
        <v>0</v>
      </c>
    </row>
    <row r="25" spans="1:9" x14ac:dyDescent="0.2">
      <c r="A25" s="71"/>
      <c r="B25" s="6" t="s">
        <v>113</v>
      </c>
      <c r="C25" s="6">
        <v>5012</v>
      </c>
      <c r="D25" s="6">
        <v>0</v>
      </c>
      <c r="E25" s="6">
        <v>0</v>
      </c>
      <c r="F25" s="6">
        <v>5263</v>
      </c>
      <c r="G25" s="6">
        <v>5513</v>
      </c>
      <c r="H25" s="6">
        <v>5764</v>
      </c>
      <c r="I25" s="6">
        <v>5812</v>
      </c>
    </row>
    <row r="26" spans="1:9" ht="15" customHeight="1" x14ac:dyDescent="0.2">
      <c r="A26" s="71" t="s">
        <v>93</v>
      </c>
      <c r="B26" s="6" t="s">
        <v>138</v>
      </c>
      <c r="C26" s="7">
        <v>18926629584</v>
      </c>
      <c r="D26" s="7">
        <v>17374890556</v>
      </c>
      <c r="E26" s="6">
        <v>91.8</v>
      </c>
      <c r="F26" s="7">
        <v>6314159000</v>
      </c>
      <c r="G26" s="7">
        <v>23206666666</v>
      </c>
      <c r="H26" s="7">
        <v>20724577039</v>
      </c>
      <c r="I26" s="7">
        <v>3796857777</v>
      </c>
    </row>
    <row r="27" spans="1:9" x14ac:dyDescent="0.2">
      <c r="A27" s="71"/>
      <c r="B27" s="6" t="s">
        <v>113</v>
      </c>
      <c r="C27" s="6">
        <v>20</v>
      </c>
      <c r="D27" s="6">
        <v>0</v>
      </c>
      <c r="E27" s="6">
        <v>0</v>
      </c>
      <c r="F27" s="6">
        <v>50</v>
      </c>
      <c r="G27" s="6">
        <v>80</v>
      </c>
      <c r="H27" s="6">
        <v>90</v>
      </c>
      <c r="I27" s="6">
        <v>100</v>
      </c>
    </row>
    <row r="28" spans="1:9" ht="15" customHeight="1" x14ac:dyDescent="0.2">
      <c r="A28" s="71" t="s">
        <v>102</v>
      </c>
      <c r="B28" s="6" t="s">
        <v>138</v>
      </c>
      <c r="C28" s="7">
        <v>18150468</v>
      </c>
      <c r="D28" s="7">
        <v>14199270</v>
      </c>
      <c r="E28" s="6">
        <v>78.23</v>
      </c>
      <c r="F28" s="7">
        <v>29904920000</v>
      </c>
      <c r="G28" s="7">
        <v>4564249532</v>
      </c>
      <c r="H28" s="7">
        <v>4030200000</v>
      </c>
      <c r="I28" s="7">
        <v>890000000</v>
      </c>
    </row>
    <row r="29" spans="1:9" x14ac:dyDescent="0.2">
      <c r="A29" s="71"/>
      <c r="B29" s="6" t="s">
        <v>113</v>
      </c>
      <c r="C29" s="6">
        <v>40</v>
      </c>
      <c r="D29" s="6">
        <v>20</v>
      </c>
      <c r="E29" s="6">
        <v>50</v>
      </c>
      <c r="F29" s="6">
        <v>60</v>
      </c>
      <c r="G29" s="6">
        <v>80</v>
      </c>
      <c r="H29" s="6">
        <v>90</v>
      </c>
      <c r="I29" s="6">
        <v>100</v>
      </c>
    </row>
    <row r="30" spans="1:9" ht="16" x14ac:dyDescent="0.2">
      <c r="A30" s="74" t="s">
        <v>136</v>
      </c>
      <c r="B30" s="74"/>
      <c r="C30" s="74"/>
      <c r="D30" s="74"/>
      <c r="E30" s="74"/>
      <c r="F30" s="74"/>
      <c r="G30" s="74"/>
      <c r="H30" s="74"/>
      <c r="I30" s="74"/>
    </row>
    <row r="31" spans="1:9" x14ac:dyDescent="0.2">
      <c r="A31" s="71" t="s">
        <v>81</v>
      </c>
      <c r="B31" s="6" t="s">
        <v>138</v>
      </c>
      <c r="C31" s="7">
        <v>32576755000</v>
      </c>
      <c r="D31" s="7">
        <v>8057764454</v>
      </c>
      <c r="E31" s="8">
        <v>24.73</v>
      </c>
      <c r="F31" s="7">
        <v>47000000000</v>
      </c>
      <c r="G31" s="7">
        <v>0</v>
      </c>
      <c r="H31" s="7">
        <v>0</v>
      </c>
      <c r="I31" s="7">
        <v>0</v>
      </c>
    </row>
    <row r="32" spans="1:9" x14ac:dyDescent="0.2">
      <c r="A32" s="71"/>
      <c r="B32" s="6" t="s">
        <v>113</v>
      </c>
      <c r="C32" s="6">
        <v>0.6</v>
      </c>
      <c r="D32" s="6">
        <v>0.4</v>
      </c>
      <c r="E32" s="6">
        <v>0</v>
      </c>
      <c r="F32" s="6">
        <v>1</v>
      </c>
      <c r="G32" s="6">
        <v>0</v>
      </c>
      <c r="H32" s="6">
        <v>0</v>
      </c>
      <c r="I32" s="6">
        <v>0</v>
      </c>
    </row>
  </sheetData>
  <mergeCells count="21">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 ref="A8:A9"/>
    <mergeCell ref="A14:A15"/>
    <mergeCell ref="C2:E2"/>
    <mergeCell ref="B2:B3"/>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C9" sqref="C9"/>
    </sheetView>
  </sheetViews>
  <sheetFormatPr baseColWidth="10" defaultRowHeight="15" x14ac:dyDescent="0.2"/>
  <sheetData>
    <row r="1" spans="1:6" x14ac:dyDescent="0.2">
      <c r="A1" s="75" t="s">
        <v>153</v>
      </c>
      <c r="B1" s="75"/>
      <c r="C1" s="75"/>
      <c r="D1" s="75"/>
      <c r="E1" s="75"/>
      <c r="F1" s="75"/>
    </row>
    <row r="2" spans="1:6" x14ac:dyDescent="0.2">
      <c r="A2" s="75"/>
      <c r="B2" s="75"/>
      <c r="C2" s="75"/>
      <c r="D2" s="75"/>
      <c r="E2" s="75"/>
      <c r="F2" s="75"/>
    </row>
    <row r="3" spans="1:6" x14ac:dyDescent="0.2">
      <c r="A3" s="76"/>
      <c r="B3" s="76"/>
      <c r="C3" s="76"/>
      <c r="D3" s="76"/>
      <c r="E3" s="76"/>
      <c r="F3" s="76"/>
    </row>
    <row r="4" spans="1:6" x14ac:dyDescent="0.2">
      <c r="A4" s="76"/>
      <c r="B4" s="76"/>
      <c r="C4" s="76"/>
      <c r="D4" s="76"/>
      <c r="E4" s="76"/>
      <c r="F4" s="76"/>
    </row>
    <row r="5" spans="1:6" x14ac:dyDescent="0.2">
      <c r="A5" s="76"/>
      <c r="B5" s="76"/>
      <c r="C5" s="76"/>
      <c r="D5" s="76"/>
      <c r="E5" s="76"/>
      <c r="F5" s="76"/>
    </row>
  </sheetData>
  <mergeCells count="2">
    <mergeCell ref="A1:F2"/>
    <mergeCell ref="A3: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INICIAL 2020</vt:lpstr>
      <vt:lpstr>Hoja6</vt:lpstr>
      <vt:lpstr>Plan Anual de Adquisiciones</vt:lpstr>
      <vt:lpstr>'PLAN DE ACCIÓN INICIAL 2020'!Área_de_impresión</vt:lpstr>
      <vt:lpstr>'PLAN DE ACCIÓN INICIAL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Microsoft Office User</cp:lastModifiedBy>
  <cp:lastPrinted>2020-11-03T15:55:26Z</cp:lastPrinted>
  <dcterms:created xsi:type="dcterms:W3CDTF">2020-10-20T20:50:29Z</dcterms:created>
  <dcterms:modified xsi:type="dcterms:W3CDTF">2020-11-05T00:52:52Z</dcterms:modified>
</cp:coreProperties>
</file>