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showInkAnnotation="0"/>
  <mc:AlternateContent xmlns:mc="http://schemas.openxmlformats.org/markup-compatibility/2006">
    <mc:Choice Requires="x15">
      <x15ac:absPath xmlns:x15ac="http://schemas.microsoft.com/office/spreadsheetml/2010/11/ac" url="/Users/nanita/Desktop/"/>
    </mc:Choice>
  </mc:AlternateContent>
  <xr:revisionPtr revIDLastSave="0" documentId="13_ncr:1_{1D4E0FAD-A4FA-A846-B0FA-8555C31236E4}" xr6:coauthVersionLast="47" xr6:coauthVersionMax="47" xr10:uidLastSave="{00000000-0000-0000-0000-000000000000}"/>
  <bookViews>
    <workbookView xWindow="1240" yWindow="460" windowWidth="26180" windowHeight="15560" xr2:uid="{00000000-000D-0000-FFFF-FFFF00000000}"/>
  </bookViews>
  <sheets>
    <sheet name="Hoja1" sheetId="1" r:id="rId1"/>
  </sheets>
  <definedNames>
    <definedName name="_xlnm._FilterDatabase" localSheetId="0" hidden="1">Hoja1!$A$4:$O$76</definedName>
    <definedName name="_Toc71304250" localSheetId="0">Hoja1!$L$38</definedName>
    <definedName name="_xlnm.Print_Area" localSheetId="0">Hoja1!$A$4:$O$81</definedName>
    <definedName name="_xlnm.Print_Titles" localSheetId="0">Hoja1!$10:$12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4" i="1" l="1"/>
  <c r="P73" i="1"/>
  <c r="P72" i="1"/>
  <c r="P71" i="1"/>
  <c r="P70" i="1"/>
  <c r="P69" i="1"/>
  <c r="P68" i="1" l="1"/>
  <c r="P66" i="1"/>
  <c r="P62" i="1"/>
  <c r="P57" i="1"/>
  <c r="P43" i="1"/>
  <c r="P37" i="1"/>
  <c r="P32" i="1"/>
  <c r="P30" i="1"/>
  <c r="K74" i="1"/>
  <c r="K73" i="1"/>
  <c r="K72" i="1"/>
  <c r="K71" i="1"/>
  <c r="K70" i="1"/>
  <c r="K69" i="1"/>
  <c r="P17" i="1"/>
  <c r="K54" i="1"/>
  <c r="K18" i="1"/>
  <c r="K22" i="1"/>
  <c r="K21" i="1"/>
  <c r="K23" i="1"/>
  <c r="K20" i="1"/>
  <c r="K42" i="1"/>
  <c r="K40" i="1"/>
  <c r="K41" i="1"/>
  <c r="K16" i="1"/>
  <c r="K29" i="1"/>
  <c r="K28" i="1" l="1"/>
  <c r="K51" i="1"/>
  <c r="K50" i="1"/>
  <c r="K58" i="1"/>
  <c r="K67" i="1" l="1"/>
  <c r="K19" i="1"/>
  <c r="K49" i="1"/>
  <c r="K61" i="1"/>
  <c r="K76" i="1"/>
  <c r="K26" i="1"/>
  <c r="K65" i="1"/>
  <c r="K60" i="1"/>
  <c r="K53" i="1"/>
  <c r="K63" i="1"/>
  <c r="K24" i="1"/>
  <c r="K27" i="1"/>
  <c r="K25" i="1"/>
  <c r="K52" i="1"/>
  <c r="K59" i="1"/>
  <c r="K56" i="1"/>
  <c r="K55" i="1"/>
  <c r="K46" i="1"/>
  <c r="K47" i="1"/>
  <c r="K48" i="1"/>
  <c r="K35" i="1"/>
  <c r="K45" i="1"/>
  <c r="K44" i="1"/>
  <c r="K34" i="1"/>
  <c r="K33" i="1"/>
  <c r="K39" i="1"/>
  <c r="K64" i="1"/>
  <c r="K36" i="1"/>
</calcChain>
</file>

<file path=xl/sharedStrings.xml><?xml version="1.0" encoding="utf-8"?>
<sst xmlns="http://schemas.openxmlformats.org/spreadsheetml/2006/main" count="465" uniqueCount="297">
  <si>
    <t>Indicador</t>
  </si>
  <si>
    <t>Producto</t>
  </si>
  <si>
    <t>Nombre</t>
  </si>
  <si>
    <t>Objetivo Estratégico</t>
  </si>
  <si>
    <t>Fuente</t>
  </si>
  <si>
    <t>Dependencia a cargo del reporte</t>
  </si>
  <si>
    <t>Servidor público responsable del reporte</t>
  </si>
  <si>
    <t xml:space="preserve">PLAN ESTRATÉGICO INSTITUCIONAL -PEI </t>
  </si>
  <si>
    <t xml:space="preserve">Programado </t>
  </si>
  <si>
    <t>Avance</t>
  </si>
  <si>
    <t>Tipo Indicador</t>
  </si>
  <si>
    <t xml:space="preserve">Descripción Avance Productos </t>
  </si>
  <si>
    <t>Tercer
Avance</t>
  </si>
  <si>
    <t>PROCESO:</t>
  </si>
  <si>
    <t>DOCUMENTO:</t>
  </si>
  <si>
    <t xml:space="preserve">TOTAL ACUMULADO
 </t>
  </si>
  <si>
    <t>Metas</t>
  </si>
  <si>
    <t xml:space="preserve">Porcentaje de avance en el diseño e implementación de una (1) estrategia de sensibilización y mitigación del riesgo para la ciudad con énfasis en las poblaciones con alto riesgo </t>
  </si>
  <si>
    <t>Porcentaje de avance en el fortalecimiento de la política de integridad y transparencia en la gestión pública en la Secretaría de Seguridad, Convivencia y Justicia</t>
  </si>
  <si>
    <t>Estrategia de sensibilización y mitigación del riesgo para la ciudad, con énfasis en las poblaciones en alto riesgo, diseñada e implementada</t>
  </si>
  <si>
    <t>Estrategia de mediación comunitaria para dar respuesta a la conflictividad social, diseñada  e implementada</t>
  </si>
  <si>
    <t>Dirección de Seguridad</t>
  </si>
  <si>
    <t xml:space="preserve">Subsecretaría de Gestión Institucional </t>
  </si>
  <si>
    <t>Reynaldo Ruiz solorzano</t>
  </si>
  <si>
    <t>Número de sedes de la Policía Metropolitana de Bogotá construidas</t>
  </si>
  <si>
    <t>Porcentaje de avance en la implementación de un (1) Plan de infraestructura y dotación de los organismos de seguridad y justicia con enfoque territorial</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</si>
  <si>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</si>
  <si>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</si>
  <si>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 xml:space="preserve">Número de investigaciones realizadas para construir las herramientas, insumos y/o recomendaciones que faciliten la toma de decisiones de la Secretaría de Seguridad, Convivencia y Acceso a la Justicia </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</si>
  <si>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</si>
  <si>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 (1) plan de fortalecimiento del Centro de Comando, Control, Comunicaciones y Cómputo C4</t>
  </si>
  <si>
    <t>Porcentaje de avance en la formulación e implementación del Plan de continuidad de negocio del C4 con sitios alternos multipropósito</t>
  </si>
  <si>
    <t xml:space="preserve">Porcentaje cámaras aumentadas,  instaladas y en funcionamiento en la ciudad </t>
  </si>
  <si>
    <t>Porcentaje de avance en la modernización del Número Único de Seguridad y Emergencias (NUSE 123)</t>
  </si>
  <si>
    <t>Sede de la policía metropolitana de Bogotá construida</t>
  </si>
  <si>
    <t>Plan de infraestructura y dotación de los organismos de seguridad y justicia, con enfoque territorial, implementado</t>
  </si>
  <si>
    <t>Política de Gobierno Digital acorde a la normativa distrital y nacional en la Secretaría de Seguridad, Convivencia y Justicia, implementada</t>
  </si>
  <si>
    <t>Política de Seguridad Digital acorde a la normativa distrital y nacional en la Secretaría de Seguridad, Convivencia y Justicia, implementada al 50%</t>
  </si>
  <si>
    <t>8 investigaciones para construir las herramientas, insumos y/o recomendaciones que faciliten la toma de decisiones de la Secretaría de Seguridad, Convivencia y Acceso a la Justicia elaborados</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</si>
  <si>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</si>
  <si>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</si>
  <si>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 Plan de Continuidad de Negocio del C4 con sitios alternos multipropósito, formulado e implementado</t>
  </si>
  <si>
    <t>Cámaras aumentadas en 15%, instadas y en funcionamiento en la Ciudad</t>
  </si>
  <si>
    <t>Número Único de Seguridad y Emergencias (NUSE 123), modernizado</t>
  </si>
  <si>
    <t>Subsecretaría de Inversiones</t>
  </si>
  <si>
    <t>Dirección de Tecnología y Sistemas de información</t>
  </si>
  <si>
    <t>Oficina de Análisis de la Información y estudios estratégicos</t>
  </si>
  <si>
    <t>Dirección de Prevención y Cultura Ciudadana</t>
  </si>
  <si>
    <t>C4</t>
  </si>
  <si>
    <r>
      <t xml:space="preserve">1.   </t>
    </r>
    <r>
      <rPr>
        <sz val="11"/>
        <color theme="1"/>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</si>
  <si>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r>
      <t xml:space="preserve">3.   </t>
    </r>
    <r>
      <rPr>
        <sz val="11"/>
        <color theme="1"/>
        <rFont val="Calibri"/>
        <family val="2"/>
        <scheme val="minor"/>
      </rPr>
      <t xml:space="preserve">Prevenir, atender, proteger y sancionar las violencias contra las mujeres por razón de género y generar las condiciones necesarias para que mujeres y niñas vivan de manera autónoma, libre y segura. </t>
    </r>
  </si>
  <si>
    <r>
      <t xml:space="preserve">4.   </t>
    </r>
    <r>
      <rPr>
        <sz val="11"/>
        <color theme="1"/>
        <rFont val="Calibri"/>
        <family val="2"/>
        <scheme val="minor"/>
      </rPr>
      <t xml:space="preserve">Desarrollar programas especiales de protección para que los niños, niñas y jóvenes no sean cooptados e instrumentalizados por estructuras criminales. </t>
    </r>
  </si>
  <si>
    <r>
      <t xml:space="preserve">5.   </t>
    </r>
    <r>
      <rPr>
        <sz val="11"/>
        <color theme="1"/>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</si>
  <si>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7.   </t>
    </r>
    <r>
      <rPr>
        <sz val="11"/>
        <color theme="1"/>
        <rFont val="Calibri"/>
        <family val="2"/>
        <scheme val="minor"/>
      </rPr>
      <t>Implementar estrategias para fortalecer la convivencia ciudadana desde la aplicación del Código Nacional de Seguridad y Convivencia.</t>
    </r>
  </si>
  <si>
    <r>
      <t xml:space="preserve">8.   </t>
    </r>
    <r>
      <rPr>
        <sz val="11"/>
        <color theme="1"/>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</si>
  <si>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1"/>
        <color theme="1"/>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</si>
  <si>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1"/>
        <color theme="1"/>
        <rFont val="Calibri"/>
        <family val="2"/>
        <scheme val="minor"/>
      </rPr>
      <t>F</t>
    </r>
    <r>
      <rPr>
        <sz val="11"/>
        <color rgb="FF000000"/>
        <rFont val="Calibri"/>
        <family val="2"/>
        <scheme val="minor"/>
      </rPr>
      <t>ortalecer la capacidad Institucional y la gestión administrativa que permita el cumplimiento de la misión institucional.</t>
    </r>
  </si>
  <si>
    <t>346 - Construir al 100% la sede de la policía metropolitana de Bogotá</t>
  </si>
  <si>
    <t>366 - Implementar al 100% el plan de infraestructura y dotación de los organismos de seguridad y justicia, con enfoque territorial.</t>
  </si>
  <si>
    <t>471 - Implementar el 100% de la Política de Gobierno Digital acorde a la normativa distrital y nacional en la Secretaría de Seguridad, Convivencia y Justicia</t>
  </si>
  <si>
    <t>472 - Implementar el 50% de la Política de Seguridad Digital acorde a la normativa distrital y nacional en la Secretaría de Seguridad, Convivencia y Justicia</t>
  </si>
  <si>
    <t>456 - Elaborar 8 investigaciones para construir las herramientas, insumos y/o recomendaciones que faciliten la toma de decisiones de la Secretaría de Seguridad, Convivencia y Acceso a la Justicia</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</si>
  <si>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</si>
  <si>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</si>
  <si>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361 - Formular e implementar al 100% el Plan de Continuidad de Negocio del C4 con sitios alternos multipropósito </t>
  </si>
  <si>
    <t>352 - Aumentar  en 15% el número de cámaras instaladas y en funcionamiento en la Ciudad</t>
  </si>
  <si>
    <t>371 - Modernizar al 100% el Número Único de Seguridad y Emergencias (NUSE 123)</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</si>
  <si>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</si>
  <si>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</si>
  <si>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</si>
  <si>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 a través de rutas del programa distrital de Justicia Juvenil Restaurativa</t>
  </si>
  <si>
    <t>Número de adolescentes y jóvenes vinculados al Sistema de Responsabilidad Penal Adolescente mediante la implementación de estrategias orientadas al fortalecimiento de la atención integral</t>
  </si>
  <si>
    <t>Número de jóvenes formados en habilidades de mediación, tolerancia, empatía, autocontrol y manejo de emociones para prevenir su vinculación al delito, violencias o consumo de SPA</t>
  </si>
  <si>
    <t>300 Jóvenes vinculados al Sistema de Responsabilidad Penal Adolescente con consumo problemático de sustancias psicoactivas que ingresan al programa de seguimiento judicial de tratamiento de drogas y a la estrategia de resposabilización</t>
  </si>
  <si>
    <t>800 Adolescentes y jóvenes atendidos a través de rutas del programa distrital de Justicia Juvenil Restaurativa</t>
  </si>
  <si>
    <t>1.500 adolescentes y jóvenes del Sistema de Responsabilidad Penal Adolescente vinculados mediante la implementación de estrategias orientadas a fortalecer su atención integral</t>
  </si>
  <si>
    <t>10.000 jóvenes  formados  en habilidades de mediación, tolerancia, empatía, autocontrol y manejo de emociones para prevenir la vinculación de jóvenes al delito, violencias y consumo de sustancias.</t>
  </si>
  <si>
    <t>Dirección de Responsabilidad Penal Adolescente</t>
  </si>
  <si>
    <t>317 - Formar a 10.000 jóvenes en habilidades de mediación, tolerancia, empatía, autocontrol y manejo de emociones para prevenir la vinculación de jóvenes al delito, violencias y consumo de sustancias.</t>
  </si>
  <si>
    <t>337 -     300 jóvenes vinculados al Sistema de Responsabilidad Penal Adolescente con consumo problemático de sustancias psicoactivas que ingresan al programa de seguimiento judicial de tratamiento de drogas y a la estrategia de responsabilización.</t>
  </si>
  <si>
    <t>338 -  Atender 800 adolescentes y jóvenes a través de las diferentes rutas del programa distrital de Justicia Juvenil Restaurativa</t>
  </si>
  <si>
    <t>341 -  Vincular 1.500 adolescentes y jóvenes del Sistema de Responsabilidad Penal Adolescente mediante la implementación de estrategias orientadas a fortalecer su atención integral</t>
  </si>
  <si>
    <t>Implementar y poner en operación el 100% del Sistema de Gestión de Documentos Electrónicos y Archivo - SGDEA en la Secretaría de Seguridad, Convivencia y Justicia</t>
  </si>
  <si>
    <t>Número de grupos de ciudadanos vinculados a instancias de participación para la convivencia y seguridad</t>
  </si>
  <si>
    <t>Porcentaje de avance en la implementación de una (1) estrategia de participación ciudadana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</si>
  <si>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</si>
  <si>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y puesta en operación del Sistema de Gestión de Documentos Electrónicos y Archivo -SGDES en la Secretaría de Seguridad, Convivencia y Justicia</t>
  </si>
  <si>
    <t>800 grupos de ciudadanos vinculados a instancias de participación para la convivencia y seguridad, fortalecidos</t>
  </si>
  <si>
    <t>Estrategia de participación ciudadana en la Secretaría de Seguridad, Convivencia y Justicia, Implementada</t>
  </si>
  <si>
    <t>Política pública Distrital de atención y servicio a la ciudadanía en la Secretaría de Seguridad, Convivencia y Justicia, Implementada</t>
  </si>
  <si>
    <t>Dirección de Recursos Físicos y Gestión Documental</t>
  </si>
  <si>
    <t>319 - Fortalecer 800 grupos de ciudadanos vinculados a instancias de participación para la convivencia y seguridad.</t>
  </si>
  <si>
    <t>419 - Implementar al 100% una (1) estrategia de participación ciudadana en la Secretaría de Seguridad, Convivencia y Justicia</t>
  </si>
  <si>
    <t>418 - Implementar al 100% la política pública Distrital de atención y servicio a la ciudadanía en la Secretaría de Seguridad, Convivencia y Justicia</t>
  </si>
  <si>
    <t>427 - Implementar y poner en operación el 100% del Sistema de Gestión de Documentos Electrónicos y Archivo - SGDEA en la Secretaría de Seguridad, Convivencia y Justicia</t>
  </si>
  <si>
    <t>Porcentaje de avance en el diseño e implementación del programa Casa Libertad para pospenados y jóvenes egresados del Sistema de Responsabilidad Penal Adolescente</t>
  </si>
  <si>
    <t>Porcentaje de avance en el mantenimiento de los estándares de calidad y operación en la Cárcel Distrital de Varones y Anexo de Mujeres</t>
  </si>
  <si>
    <t>Número de estrategias implementadas para el mejoramiento de las condiciones personales e interpersonales y para el proceso de justicia restaurativa de las personas privadas de la libertad en Bogotá</t>
  </si>
  <si>
    <t>Porcentaje de avance en el diseño y la implementación de las acciones priorizadas en el Plan de mejoramiento para la problemática del hacinamiento carcelario en Bogotá</t>
  </si>
  <si>
    <t>Casas de la justicia priorizadas con modelos para la atención integral para las mujeres</t>
  </si>
  <si>
    <t>Modelos de atención virtual implementados para facilitar el acceso a los servicios de justicia en lo local en las casas de justicia</t>
  </si>
  <si>
    <t>Porcentaje de avance en el diseño e implementación de la estrategia "Facilitadores para el acceso a la justicia"</t>
  </si>
  <si>
    <t>Porcentaje de avance en el diseño e implementación de una (1) estrategia de coordinación con los organismo de justicia</t>
  </si>
  <si>
    <t>Número de equipamiento de justicia en el Distrito</t>
  </si>
  <si>
    <t>Número de sedes del Programa Distrital de Justicia Juvenil Restaurativa creadas</t>
  </si>
  <si>
    <t>Porcentaje de avance en el diseño e implementación de un (1) plan de mejoramiento y ampliación de las Unidades de Reacción Inmediata URI</t>
  </si>
  <si>
    <t>Programa casa libertad para pospenados y jóvenes egresados del  Sistema de Responsabilidad Penal Adolescente implementado</t>
  </si>
  <si>
    <t>Estándares de calidad y Operación en la  Cárcel Distrital de Varones y Anexo de Mujeres</t>
  </si>
  <si>
    <t>(3) estrategias implementadas, orientadas al mejoramiento de las condiciones personales e interpersonales y al proceso de justicia restaurativa de las personas privadas de la libertad en Bogotá</t>
  </si>
  <si>
    <t xml:space="preserve"> 100% de las acciones priorizadas del plan de mejoramiento para la problemática de hacinamiento diseñadas e implementadas</t>
  </si>
  <si>
    <t>7 casas de justicia priorizadas con modelo de atención con ruta integral para mujeres Implementado</t>
  </si>
  <si>
    <t>Casas de Justicia con modelo de atención virtual para facilitar el acceso a los servicios de justicia en lo local Implementado</t>
  </si>
  <si>
    <t xml:space="preserve">Estrategia "facilitadores para el acceso a la justicia"  diseñada  e implementada </t>
  </si>
  <si>
    <t>Estrategia de coordinación con los organismos de justicia diseñada e implementada</t>
  </si>
  <si>
    <t>1 equipamiento de justicia aumentado en el distrito y  mantenimiento de veinticuatro (24) existentes</t>
  </si>
  <si>
    <t>2 nuevas sedes del Programa Distrital de Justicia Juvenil Restaurativa creados</t>
  </si>
  <si>
    <t>Plan de mejoramiento de las Unidades de Reacción Inmediata - URI existentes, diseñado e implementado y  tres URI nuevas construidas</t>
  </si>
  <si>
    <t>Dirección Responsabilidad Penal Adolescente</t>
  </si>
  <si>
    <t>Dirección Cárcel Distrital</t>
  </si>
  <si>
    <t>Dirección Acceso a la Justicia</t>
  </si>
  <si>
    <t>339 - Diseñar e implementar al 100% el programa casa libertad para pospenados y jóvenes egresados del  Sistema de Responsabilidad Penal Adolescente</t>
  </si>
  <si>
    <t>344 - Mantener el 100% de los estándares de calidad y Operación en la  Cárcel Distrital de Varones y Anexo de Mujeres</t>
  </si>
  <si>
    <t>343 - Implementar tres (3) estrategias orientadas al mejoramiento de las condiciones personales e interpersonales y al proceso de justicia restaurativa de las personas privadas de la libertad en Bogotá</t>
  </si>
  <si>
    <t>342 - Diseñar e implementar el 100% de las acciones priorizadas del plan de mejoramiento para la problemática de hacinamiento carcelario en Bogotá, que incluyen los diseños de la primera fase para la construcción de la nueva cárcel distrital</t>
  </si>
  <si>
    <t>369 - Implementar en 7 casas de justicia priorizadas un modelo de atención con ruta integral para mujeres</t>
  </si>
  <si>
    <t>370 - Implementar en las Casas de Justicia un (1) modelo de atención virtual para facilitar el acceso a los servicios de justicia en lo local</t>
  </si>
  <si>
    <t>350 - Diseñar e implementar al 100% la estrategia "facilitadores para el acceso a la justicia"</t>
  </si>
  <si>
    <t>356 - Diseñar e implementar al 100% una estrategia de coordinación con los organismos de justicia</t>
  </si>
  <si>
    <t>345 - Aumentar en un (1) los equipamientos de justicia en el distrito y garantizar el mantenimiento de veinticuatro (24) existentes</t>
  </si>
  <si>
    <t>347 - Crear dos (2) nuevas sedes del Programa Distrital de Justicia Juvenil Restaurativa.</t>
  </si>
  <si>
    <t>348 - Diseñar e implementar al 100% el plan de mejoramiento de las Unidades de Reacción Inmediata -URI existentes y construcción de tres URI nuevas.</t>
  </si>
  <si>
    <t>Porcentaje de avance en la implementación de una (1) estrategia que apoye la cualificación del personal uniformado distrital para el mejoramiento del servicio a la ciudadanía</t>
  </si>
  <si>
    <t>Porcentaje de avance en el diseño y la implementación del Plan Integral de Mejoramiento Tecnológico para la seguridad</t>
  </si>
  <si>
    <t>Porcentaje de avance en el diseño e implementación de una (1) estrategia pedagógica del Código Nacional de Seguridad y Convivencia Ciudadana</t>
  </si>
  <si>
    <t>Porcentaje de avance en la formulación e implementación de un (1) lineamiento técnico de acciones de materialización del Código Nacional de Seguridad y Convivencia Ciudadana</t>
  </si>
  <si>
    <t>Estrategia implementada que apoye la cualificación del personal uniformado distrital para el mejoramiento del servicio a la ciudadanía basado en Derechos Humanos, el enfoque de género, y la atención de violencias, conflictividades y delitos urbanos.</t>
  </si>
  <si>
    <t>Plan integral de mejoramiento tecnológico para la seguridad, diseñado e implementado</t>
  </si>
  <si>
    <t>Estrategia pedagógica del Código Nacional de Seguridad y Convivencia Ciudadana, diseñada e implementada</t>
  </si>
  <si>
    <t>Lineamiento técnico de acciones de materialización del Código Nacional de Seguridad y Convivencia Ciudadana, formulado e implementado</t>
  </si>
  <si>
    <t>Subsecretaría de Acceso a la Justicia</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</si>
  <si>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</si>
  <si>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349 - Diseñar e implementar al 100% el plan integral de mejoramiento tecnológico para la seguridad</t>
  </si>
  <si>
    <t xml:space="preserve">357 - Diseñar e implementar al 100% una estrategia pedagógica del Código Nacional de Seguridad y Convivencia Ciudadana </t>
  </si>
  <si>
    <t>363 - Formular e implementar al 100% un lineamiento técnico de acciones de materialización del Código Nacional de Seguridad y Convivencia Ciudadana</t>
  </si>
  <si>
    <t xml:space="preserve">Porcentaje de avance en el diseño e implementación de una (1) estrategia  contra las estructuras criminales vinculadas a escenarios de economía ilegal </t>
  </si>
  <si>
    <t xml:space="preserve">Número de consejos de seguridad social por localidad realizados </t>
  </si>
  <si>
    <t>Inventario unificado de estructuras criminales elaborado</t>
  </si>
  <si>
    <t>Estrategia intersectorial contra las estructuras criminales vinculadas a escenarios de economía ilegal diseñada e implementada.</t>
  </si>
  <si>
    <t xml:space="preserve">Un consejo de seguridad social por localidad al año como mínimo realizado </t>
  </si>
  <si>
    <t xml:space="preserve">inventario unificado de estructuras criminales </t>
  </si>
  <si>
    <t xml:space="preserve">Dirección de Seguridad </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</si>
  <si>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</si>
  <si>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318 - Realizar como mínimo un consejo de seguridad social por localidad al año</t>
  </si>
  <si>
    <t xml:space="preserve">358 - Elaborar 1  inventario unificado de estructuras criminales </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</si>
  <si>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</si>
  <si>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</si>
  <si>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Objetivo 1 al 9</t>
  </si>
  <si>
    <t>Porcentaje de avance en la formulación e implementación de un (1) Plan Integral de Convivencia, Seguridad y Justicia</t>
  </si>
  <si>
    <t>362 - Formular e implementar al 100% el Plan Integral de convivencia, seguridad y justicia.</t>
  </si>
  <si>
    <t xml:space="preserve">Plan Integral de convivencia, seguridad y justicia formulado e implementado  </t>
  </si>
  <si>
    <t>Porcentaje de avance en el fortalecimiento de la política de Integridad y transparencia en la gestión pública</t>
  </si>
  <si>
    <t>Porcentaje de avance en la implementación de la política pública distrital de servicio a la Ciudadanía a cargo de la Secretaría Distrital de Seguridad, Convivencia y Justicia</t>
  </si>
  <si>
    <t>Porcentaje de avance en la implementación y puesta en operación del Sistema de Gestión de Documentos Electrónicos y Archivo – SGDEA en la Secretaría de Seguridad, convivencia y Justicia</t>
  </si>
  <si>
    <t>Número de Dimensiones para la implementación del Modelo Integrado de Planeación y Gestión – MIPG fortalecidas y mantenidas</t>
  </si>
  <si>
    <t>Porcentaje de Avance en la atención de las necesidades de mantenimiento y mejoramiento de las sedes administrativas de la Secretaría Distrital de Seguridad, Convivencia y Justicia</t>
  </si>
  <si>
    <t>Política de Integridad y trasparencia en la gestión pública fortalecida</t>
  </si>
  <si>
    <t>Estrategia de Participación Ciudadana implementada</t>
  </si>
  <si>
    <t>Política pública distrital de servicio a la Ciudadanía implementada</t>
  </si>
  <si>
    <t>Sistema de gestión de documentos electrónicos y Archivo – SGDEA desarrollado e implementado</t>
  </si>
  <si>
    <t>Dimensiones Fortalecidas y mantenidas</t>
  </si>
  <si>
    <t>Sedes Administrativas mantenidas y mejorada</t>
  </si>
  <si>
    <t>Subsecretaría de Gestión Institucional</t>
  </si>
  <si>
    <t>1 - Fortalecer al 100% la Política de Integridad y trasparencia en la gestión pública</t>
  </si>
  <si>
    <t>2 - Implementar al 100% la estrategia de Participación Ciudadana</t>
  </si>
  <si>
    <t>3 - Implementar al 100% la política pública distrital de servicio a la Ciudadanía a cargo de la Secretaría Distrital de Seguridad, Convivencia y Justicia</t>
  </si>
  <si>
    <t>4 - Desarrollar e Implementar al 100% un sistema de gestión de documentos electrónicos y Archivo - SGDEA</t>
  </si>
  <si>
    <t>5 - Fortalecer y mantener las 7 dimensiones para la implementación del Modelo Integrado de Planeación y Gestión - MIPG</t>
  </si>
  <si>
    <t>6 - Atender al 100% las necesidades de mantenimiento y mejoramiento de las sedes administrativas de la Secretaría Distrital de Seguridad, Convivencia y Justicia</t>
  </si>
  <si>
    <t>367 - Implementar al 100% una (1) estrategia institucional para la prevención y el control del delito, con énfasis en la gestión del riesgo de las amenazas y los hechos terroristas a la infraestructura vital y las entradas y salidas de la ciudad.</t>
  </si>
  <si>
    <t>Sistema SEGPLAN</t>
  </si>
  <si>
    <t>Oswaldo Ramos Arnedo</t>
  </si>
  <si>
    <t>Diana Lucia Sánchez  Morales</t>
  </si>
  <si>
    <t>Luz  Yasmine Pintor</t>
  </si>
  <si>
    <t xml:space="preserve">Ivan Arturo Torres </t>
  </si>
  <si>
    <t>Marcela Guerrero</t>
  </si>
  <si>
    <t>Reynaldo Ruiz Solorzano</t>
  </si>
  <si>
    <t>Natalia Alejandra Muñoz Labajos</t>
  </si>
  <si>
    <t>Programado</t>
  </si>
  <si>
    <t xml:space="preserve">Ejecutado </t>
  </si>
  <si>
    <t>416 - Garantizar al 100% el fortalecimiento de la política de integridad y transparencia en la gestión pública en la Secretaría de Seguridad, Convivencia y Justicia</t>
  </si>
  <si>
    <t>315 - Diseñar e implementar al 100% una (1) estrategia de sensibilización y mitigación del riesgo para la ciudad, con énfasis en las poblaciones en alto riesgo</t>
  </si>
  <si>
    <t>Alejandro Londoño Hurtado</t>
  </si>
  <si>
    <t>Reynaldo Ruiz solórzano</t>
  </si>
  <si>
    <t>Daniela Gómez</t>
  </si>
  <si>
    <t>Isabel Cristina Ramirez</t>
  </si>
  <si>
    <t>Mauricio Ciaz Pineda</t>
  </si>
  <si>
    <t xml:space="preserve">Creciente </t>
  </si>
  <si>
    <t xml:space="preserve">Sumna </t>
  </si>
  <si>
    <t>Constante</t>
  </si>
  <si>
    <t xml:space="preserve">Constante </t>
  </si>
  <si>
    <t>Suma</t>
  </si>
  <si>
    <t>Contante</t>
  </si>
  <si>
    <t>Cosntante</t>
  </si>
  <si>
    <t>Creciente</t>
  </si>
  <si>
    <t>Sistema SEGPLAN Proyecto 7776</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</si>
  <si>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</si>
  <si>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</si>
  <si>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OBJETIVO 2</t>
  </si>
  <si>
    <t>OBJETIVO 3</t>
  </si>
  <si>
    <t>OBJETIVO 4</t>
  </si>
  <si>
    <t>OBJETIVO 5</t>
  </si>
  <si>
    <t>OBJETIVO 6</t>
  </si>
  <si>
    <t>OBJETIVO 7</t>
  </si>
  <si>
    <t>OBJETIVO 8</t>
  </si>
  <si>
    <t>OBJETIVO 9</t>
  </si>
  <si>
    <t>OBJETIVO 10</t>
  </si>
  <si>
    <t>Avance (%)</t>
  </si>
  <si>
    <r>
      <rPr>
        <sz val="11"/>
        <rFont val="Calibri"/>
        <family val="2"/>
        <scheme val="minor"/>
      </rPr>
      <t>314 -  Dis</t>
    </r>
    <r>
      <rPr>
        <sz val="11"/>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</si>
  <si>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t>Carmen Salamanca Hernández</t>
  </si>
  <si>
    <t>CUATRIENIO</t>
  </si>
  <si>
    <t>F-DS-570</t>
  </si>
  <si>
    <t>Pagina 1 de ___</t>
  </si>
  <si>
    <t>Se avanzó con la creación del documento base para el desarrollo de las estrategias y el cumplimiento de las mismas durante el periodo 2021. El documento contiene dos ejes principales, el plan especial de seguimiento a delitos a personas LGBTI, trabajo que fue articulado con la Dirección de Diversidad Sexual de la Secretaría de Planeación y la Policía Metropolitana de Bogotá. El otro es, entornos de confianza para Bici, el cual fue tomado de la estrategia #EnBiciNosCuidamos, de la Mesa Distrital de Seguridad para Ciclistas, la Unidad Administrativa Especial de Servicios Públicos -UAESP-, la Policía Metropolitana de Bogotá, la Mesa Local de Graffiti de la localidad de Barrios Unidos y la Secretaría Distrital de Seguridad, Convivencia y Justicia, con el apoyo del Instituto Distrital de la Participación y Acción Comunal -IDPAC- unieron esfuerzos para cambiarle la cara a varios tramos de la ciclorruta por medio del arte, mejor iluminación y mayor presencia de la Policía.</t>
  </si>
  <si>
    <t>El trabajo interinstitucional ha permitido dar inicio al trabajo mancomunado que permitirá el cumplimiento total de la meta.</t>
  </si>
  <si>
    <t>316 -  Diseñar e implementar al 100% una estrategia de mediación comunitaria para dar respuesta a la conflictividad social</t>
  </si>
  <si>
    <t>En el marco de las estrategias "Transporte público" y "En bici nos cuidamos", 200 jóvenes capacitados por el Instituto Distrital para la Protección de la Niñez y la Juventud - IDIPRON se tomaron varios escenarios públicos como estaciones de TransMilenio, paraderos, alamedas, parques y ciclorutas, sensibilizando a la ciudadanía en temas de seguridad, cuidado y prevención de hurtos. Durante las próximas semanas se continuará con la sensibilización ciudadana en diferentes puntos de la ciudad priorizados por tener el mayor número de hurtos.</t>
  </si>
  <si>
    <t>Desde la Secretaría de seguridad, y Justicia, se creó una mesa distrital con Alcaldes y Alcaldesas locales para la definición de un plan de acción diferencial para cada localidad en el primer semestre de 2021. La agenda fue concertada con Policía según estación y COSEC y resultó en el plan de trabajo.</t>
  </si>
  <si>
    <t>Con la Activación del “Patrullando” como estrategia de diagnóstico en campo basado en teoría de ventanas rotas. Los recorridos cuentan con acción posterior de UAESP y conformación de redes #CUIDAdanas. Se han realizado 15 con 42 responsabilidades interinstitucionales. Se han desarrollado 848 acciones comunitarias para la seguridad y convivencia y 25 frentes locales de seguridad creados con codificación de Policía.</t>
  </si>
  <si>
    <t xml:space="preserve">Con corte a 31 de marzo de 2021, se avanzó en un 16,67% de la meta, correspondiente a 10 adolescentes y jóvenes que fueron vinculados al sistema de responsabilidad penal adolescente, los cuales están recibiendo tratamiento por consumo de sustancias psicoactivas.
De igual manera, se logró la articulación con las EPS Capital Salud, Famisanar EPS y Sanitas EPS, lo que permite que los tiempos de asignación de citas sean ágiles y que se asignen con un criterio de oportunidad a los jóvenes vinculados. 
Se espera para la vigencia 2021, vincular a 50 jóvenes más para que sean beneficiarios del programa. 
</t>
  </si>
  <si>
    <t xml:space="preserve">En lo corrido de la vigencia 2021, se ha trabajado en la actualización del programa Casa Libertad para Bogotá, con el fin de contar con la implementación de un nuevo modelo de atención postpenitenciaria de conformidad con los lineamientos para la implementación del programa nacional de prevención de la reincidencia desde un modelo de atención pospenitenciaria -Casa Libertad- expedidos por el Ministerio de Justicia y del Derecho, en ese sentido, se implementó una nueva figura para la prestación del servicio al usuario pospenado beneficiario del programa, que se denomina articulador. El articulador es el profesional que valora, articula, estructura y concreta el plan de trabajo individual con el ciudadano.
 Adicionalmente, se estructuró una nueva ruta de atención y monitoreo a cada una de las dimensiones del programa.
</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</si>
  <si>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</si>
  <si>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340-  Mejorar en dos (2) unidades de atención del Sistema de Responsabilidad Penal Adolescente la infraestructura y/o los dispositivos tecnológicos para el mejoramiento de las condiciones de seguridad.</t>
  </si>
  <si>
    <t xml:space="preserve">Si bien la meta no presenta avance en magnitud, se han realizado las siguientes actividades de gestión:
Se estudia la posibilidad de brindar servicios de atención a población egresada del SRPA en la sede Casa Libertad, en este sentido se avanzó en una propuesta de espacios requeridos y actividades que allí se realizarían. Con apoyo del SENA se avanzó en la elaboración del requerimiento de dotaciones para los talleres de formación que se dictarían.
Para la dotación de dispositivos de seguridad en el CAE Nuevo Redentor, se acordó con ICBF y en reunión del Subcomité de Seguridad e infraestructura del Comité de Coordinación Distrital de Responsabilidad Penal para Adolescentes, realizar la identificación de necesidades para su operación.
</t>
  </si>
  <si>
    <t xml:space="preserve">A corte 31 de marzo, esta meta avanzó el 7% de lo programado durante la vigencia, lo cual corresponde a entregas de elementos de protección personal y aseo y  kits de aseo y colchonetas con destino al personal asignado a la vigilancia  de las personas privadas de la libertad en Estaciones de Policía y URI. 
Se espera llegar en esta vigencia al 20% de la implementación de la estrategia
</t>
  </si>
  <si>
    <t xml:space="preserve">Con corte a 31 de marzo de 2021 se avanzó en un 33% en  el desarrollo de una estrategia en orientadas al mejoramiento de las condiciones personales e interpersonales y al proceso de justicia restaurativa de las personas privadas de la libertad en Bogotá, representadas en las siguientes acciones:  
• Se logra mediante el contrato de salud con la Sub Red Centro Oriente, dar inicio al Programa Piloto de Salud Mental y Consumo de SPA, en el cual se realizó el Tamizaje de la población, cuyos resultados sirvieron de línea base para la Atención Grupal y posterior Atenciones Individuales; así como se logra que, un Psiquiatra asuma la Consulta para los privados de libertad al Interior del Centro Carcelario.
• La meta de la Junta de Evaluación Trabajo Estudio y enseñanza JETEE para el año 2021 es lograr mantener un porcentaje de ocupación de las Personas Privadas de la Libertad en actividades validas de redención de pena en el 80%, para este fin se puede evidenciar que se ha logrado mantener la meta: Para el mes de  Enero el número de PPL vinculadas a actividades válidas para redención de pena fue de 93,6 %, con un total de 10 talleres ofrecidos, para el mes de Febrero el  número de PPL vinculadas a actividades válidas para redención de pena fue de 90,5 % en 10 talleres ofrecidos; y para el mes de Marzo el número de PPL vinculadas a actividades válidas para redención de pena fue de 86,8 % en 10 talleres ofrecidos.
• La Ocupación de la Población privada de la libertad en las actividades válidas para redención de pena que no solo permiten el registro de horas para que el Juez de ejecución de penas realice la respectiva redención de tiempo, sino que potencializa el desarrollo de habilidades y hábitos necesarios para la construcción de un nuevo y renovado proyecto de vida para su vida en libertad, así como la ocupación del tiempo.
</t>
  </si>
  <si>
    <t xml:space="preserve">Esta meta alcanzó un 25% de avance, con corte a 30 de marzo de 2021, el cual está representado en las siguientes acciones:
• En cuanto al área de alimentos se elaboraron de manera conjunta con el área de contratación de la cárcel, los documentos de Estudios Previos y Ficha Técnica del Servicio para el proceso de contratación del suministro de alimentación a las personas privadas de la libertad (PPL) - 2021, el cual deberá ser adjudicado una vez se surtan las diferentes etapas del proceso para el mes de mayo de 2021.
• El servicio de alimentos de la Cárcel Distrital de Varones y Anexo de Mujeres, mediante el contratista SERVINUTRIR suministró las raciones alimentarias a la totalidad de las PPL en lo trascurrido del primer trimestre del año 2021, de acuerdo a la minuta patrón y a los ciclos de menú (21) establecidos por la Secretaría de Seguridad Convivencia y Justicia, para el mes de enero 29855.3 raciones, febrero 25706.6 raciones, marzo 27527.5 raciones.
• El servicio de alimentos de la Cárcel Distrital de Varones y Anexo de Mujeres, mediante el contratista SERVINUTRIR suministró el total de dietas terapéuticas requeridas para los PPL que presentan diagnóstico médico, en lo trascurrido del primer trimestre del año 2021. El servicio de alimentación cuenta con un nutricionista que realiza las valoraciones y así mismo hace el seguimiento de las dietas diagnosticadas por la red de servicios de salud de la Cárcel Distrital de Varones y Anexo de Mujeres. Para el mes de enero 105, febrero 115, marzo 117 para un total de 332 dietas terapéuticas.
</t>
  </si>
  <si>
    <t xml:space="preserve">Esta meta alcanzó un nivel de cumplimiento con corte a 31 de marzo de 2021 del 95%, representado en el mantenimiento realizado. De igual manera, se destaca que para los equipamientos en arriendo se gestionaron los contratos necesarios en aras de garantizar la operatividad de las casas y el servicio de acceso a la justicia de las localidades para las Casas de Justicia de Barrios Unidos, Kennedy, Suba 1 y 2 y Usaquén.
Así mismo, se realizaron las adecuaciones de infraestructura y ampliación de espacios en la Casa de Justicia de Ciudad Bolívar, para los equipos de Fiscalía, UMC, consultorio Jurídico.
La Dirección de Acceso a la Justicia ha realizado el traslado, seguimiento y acompañamiento a todas las solicitudes de adecuaciones, mantenimientos y novedades presentadas tanto en los equipamientos propio, como en los arrendados, para responder a recomendaciones de la ARL hallazgos resultantes de las diferentes auditorias de las cuales son objeto los equipamientos.
</t>
  </si>
  <si>
    <t xml:space="preserve">El avance físico que se tiene de la obra de construcción de la MEBOG, con corte a 31 de marzo del 2021, es de 66,78% del 100% de lo que se tiene previsto para finalizar la obra.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 Hasta el 31 de marzo del 2021 se han adelantado las siguientes actividades de obra de acuerdo con la programación de obra vigente con fecha de terminación 31 de julio de 2021.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construcción de muros divisorios, construcción de muros en concreto arquitectónico armerillo nivel -,380, construcción de recalces arquitectónicos, alistado de pisos y construcción de pisos endurecidos, instalación de enchapes en muros. En ejecución fachada en vidrio y segunda piel en elementos de arcilla. En ejecución obras exteriores costado occidental. En ejecución actividades preliminares en obras exteriores constado oriental
 En materia de temas administrativos se tiene lo siguiente:
 Se han tramitado los pagos a los contratistas de obra e interventoría, en materia de cortes de obra.
 Se celebran los comités de obra semanalmente (control programación, temas técnicos, administrativos, financieros, ambientales y SSTC)
 Se adelantan visitas técnicas de obra.
 Se ha suscrito la Modificación No. 10 al Contrato 1132 de 2018, correspondientes a la inclusión de actividades no previstas.
Relación de personal en obra 
Conforme a la reprogramación de obra vigente y el PAPSO Versión 6, aprobado por la Interventoría, se trabaja en obra con hasta máximo 260 personas en jornada extendida, es decir iniciando ingreso a la obra desde las 5:45 Am y terminación de labores hasta las 6:30 pm, con rotación de turnos. 
Dificultades planteadas en términos de retos:  No obstante, que el rendimiento se vio restringido por la contingencia debida al COVID19 en atención a que, conforme a lo establecido en los protocolos de bioseguridad y movilidad segura, el personal bajó en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El constructor ha realizado solicitud de pago por costos asociados a la implementación de protocolos de bioseguridad en obra (PAPSO), los cuales han sido revisados por la Interventoría y trasladados a la entidad para el respectivo reconocimiento. Dicha solicitud se encuentra en revisión de la Dirección de Bienes. 
Con las anteriores consideraciones y conforme a lo informado por la Interventoría en Comité de Obra, el porcentaje programado es del 88,67,42% contra una ejecución física del 87,88%, lo cual arroja un atraso consolidado de 11 días y atraso de ocho (08) semanas en la ruta crítica. Se han presentado dificultades en la atención oportuna por parte del consultor Universidad Nacional de Consultas Técnicas surgidas en desarrollo de las obras, que están afectando el avance de las obras. 
Por otra parte, el Constructor ha presentado solicitudes por presunta formula de reajuste de precios unitarios, así como de presuntos costos por mayor permanencia de obra. Para lo anterior se acordó según Modificación no. 9 al contrato 1132 de 2018 realizar mesas de trabajo para exposición de argumentación y soportes, las cuales se han realizado en los meses de enero, febrero y marzo de 2021. La Interventoría ha emitido concepto respecto del tema presunta formula de reajuste de precios unitarios, el cual se encuentra en revisión de la Dirección de Bienes. Respecto de la presunta mayor permanencia de obra, en la última mesa de trabajo realizada en el mes de marzo el contratista manifestó que se encontraba organizando los soportes para envío a la Interventoría, sin embargo, a la fecha no obra concepto de la Interventoría al respecto. 
El proyecto no está financiado en un 100% para dar total terminación a las obras. En consecuencia, se deberán adicionar y prorrogar los contratos de obra, de Interventoría y de Supervisión Arquitectónica, a partir de la vigencia 2021.
Respecto del balance presupuestal para la adición pendiente de realizar para dar total terminación al proyecto, la Interventoría presentó un balance estimado en el mes de febrero de 2021, el cual una vez revisado por la entidad no contaba con los debidos soportes, por lo que fueron requeridos por la Entidad con plazo máximo del 31 de marzo de 2021. No obstante, lo anterior, el Constructor radicó ante la Interventoría una solicitud de actualización de precios para el listado de insumos básicos, que conforman las actividades de obra objeto de adición presupuestal. La Interventoría ha emitido concepto ante la Entidad al respecto, el cual se encuentra en revisión por parte de la Dirección de Bienes. 
Con los recursos adicionales que hacen falta para dar terminación al 100% del proyecto, se estima concluirlo en primer semestre del año 2022.
</t>
  </si>
  <si>
    <t xml:space="preserve">Con corte a 31 de marzo de 2021, la meta avanzó en un 38%, representado en el inicio de  la adecuación física una nueva sede del Programa Distrital de Justicia Juvenil Restaurativa en las instalaciones del Centro de Servicios Judiciales para Adolescentes CESPA, a la cual se accedió gracias al Contrato Interadministrativo de Comodato 11-1628-2020 suscrito con la Regional Bogotá del ICBF; las obras buscan acondicionar el espacio y adecuarlo a las actividades que se desarrollarán con las víctimas, las y los adolescentes y jóvenes y sus familias.
La intervención supone la habilitación de los siguientes espacios:
- Dos salas de atención psicosocial individual y familiar.
- Dos salas para talleres grupales.
- Una sala de grabación y su respectivo cuarto de control, para la grabación de material audiovisual y para el monitoreo de los procesos de formación en atención psicosocial.
- Una sala infantil para los niños y niñas familiares o acompañantes de los jóvenes ofensores y las víctimas, que no asisten al proceso de atención y requieren un espacio en condiciones adecuadas para permanecer mientras se lleva a cabo dicho proceso.
</t>
  </si>
  <si>
    <t xml:space="preserve">
Esta meta tiene dos líneas de trabajo. La primera, relacionada con la habilitación de tres nuevas URI en la ciudad. La segunda, relacionada con el mantenimiento de las URI existentes. A continuación, se revisan ambas líneas de trabajo.
En 2021, se inyectaron 200 millones de pesos al contrato de mantenimiento de equipamientos de la Secretaría con destino a la URI Puente Aranda, cuya ejecución se viene desarrollando e irá hasta el 9 de mayo. La Secretaría se encuentra en etapa de estructuración del nuevo contrato de mantenimiento que incluye las URI de Puente Aranda y Engativá, de acuerdo con el listado de necesidades que ya se levantó a partir de visitas de campo.
Se estableció una mesa de trabajo entre los equipos de la SDSCJ y la FGN para revisar alcance del mantenimiento de la URI de Engativá, puesto que la FGN quiere una intervención estructural pero la misma podría ser muy costosa, durar mucho tiempo y ser poco eficiente (por ejemplo, solo generaría 20 cupos adicionales a los existentes).
</t>
  </si>
  <si>
    <t xml:space="preserve">Se esta realizando la estructuración del plan integral de mejoramiento tecnologico para la vigencia 2021-2024,articulado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</si>
  <si>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Esta meta alcanzó un avance de cumplimiento del 42%, con corte a 31 de marzo de 2021, representado en los logros obtenidos a través del empoderamiento, cultura ciudadana y dignificación del territorio, Reconocimiento del  territorio (Demandas y necesidades de la localidad) en términos de justicia, articulación mesas locales, JAL, alcaldías, organizaciones y líderes comunitarios, espacios de construcción social, Reconocimiento de las políticas públicas en términos de acceso a la justicia y Garantizar el acceso a la justicia formal en las localidades de Bogotá, alcanzando que el diseño de la estrategia de facilitadores para la implementación  llegara a 5 localidades de Bogotá. </t>
  </si>
  <si>
    <t xml:space="preserve">Se está realizando la estructuración del plan integral de mejoramiento tecnológico para la vigencia 2021-2024, 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</si>
  <si>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No se asignaron recursos en la vigencia 2021 para la compra de cámaras durante el 2021 y aumentar el número de cámaras en la vigencia 2021</t>
  </si>
  <si>
    <t xml:space="preserve">Se logró avanzar en 341 intervenciones que permitieron acercarse a las localidades y así intervenir en los diferentes espacios.
Adicionalmente, se articuló con la Secretaría de Educación para acordar lineamientos técnicos de Mesa de Entornos Escolares y priorización de instituciones educativas que inician Reapertura Gradual, Progresiva y Segura (R-GPS) en 2021 incluyendo temática de personas habitante de calle. Lo anterior, permitió generar un plan piloto de convivencia y reapertura con Policía de Prevención y Gestores en nueve (9) localidades.
</t>
  </si>
  <si>
    <t xml:space="preserve">La SCJ viene desarrollando junto con la Policía Metropolitana de Bogotá y la Dirección Seccional de Fiscalías una estrategia integral para atacar a las bandas delincuenciales en la ciudad centrado en: 1) la identificación del mercado criminal, 2) los eslabones más relevantes, 3) los grupos criminales que se dedican a dinamizar los delitos y 4) las zonas de mayor complejidad en materia de distribución y venta de estupefacientes.
El objetivo es intervenir con grupos especializados de inteligencia, policía judicial, despachos de fiscalía y Unidades de Reacción Inmediata (URI) a las redes criminales de mayor relevancia para afectar el funcionamiento de las bandas delincuenciales desde dos dimensiones: en primer lugar, operaciones estructurales y en segundo lugar, operaciones exprés que a través de allanamientos alimenten los procesos estructurales y produzcan presión en el corto plazo para reducir las manifestaciones violentas de estos grupos.
En el primer trimestre, se avanzó con la desarticulación de 28 bandas y 127 capturas estratégicas.
</t>
  </si>
  <si>
    <t xml:space="preserve">Esta meta logró un avance del 31.43% en lo corrido de la vigencia 2021, representado en la evaluación final del Sistema Distrital de Justicia a la Oficina Asesora de Planeación de la SDSCJ.
Se espera en el próximo reporte, avanzar con la evaluación final para identificar ejes de trabajo de cara al fortalecimiento del Sistema Distrital de Justicia y la articulación interinstitucional. 
</t>
  </si>
  <si>
    <t xml:space="preserve">Para la vigencia 2021, se encuentra programada la realización de 250 jornadas de difusión y prevención, al 31 de marzo se han realizado 40 jornadas, con un alcance total de 5.845 participantes divididos en dos categorías: 818 participantes directos en actividades, y 5,027 visualizaciones en las transmisiones realizadas en Facebook y YouTube.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
Para el cierre de este periodo se tuvo:
• Actividades Presenciales: durante el periodo reportado se realizaron 14 actividades con un total de 479 participantes, de los cuales 310 fueron miembros del personal uniformado de la Policía Nacional en la localidad de Usme, y con grupos de los Escuadrones Móviles Antidisturbios ESMAD, en 8 jornadas, además del proceso desarrollado con 169 gestores locales de la SDSCJ, gestores de diferentes localidades, y actores comunitarios.
• Actividades Virtuales: para este periodo se realizaron 18 actividades con un total de 339 participantes, de los cuales 65 fueron funcionarios de diferentes instituciones (Alcaldía Local Rafael Uribe Uribe, SDSCJ, IDIPRON) y 274 fueron ciudadanos pertenecientes a diferentes grupos y/o organizaciones sociales.
• Actividades virtuales de alcance masivo: se realizaron 7 actividades transmitidas en redes sociales y medios de comunicación como Facebook y YouTube, las cuales tuvieron un alcance de 3.127 visualizaciones, desarrolladas con la Corporación Universitaria Republicana y con el programa de radio Propiedad Horizontal al Día.
• Actividades virtuales Facebook Live Institucional: se realizó una jornada en Facebook Live de la SDSCJ, por parte del equipo de CNSCC, en la cual se alcanzaron a generar 1.900 visualizaciones.
En total se realizaron 40 actividades en el trimestre, con un alcance total de 5.845 participantes divididos en dos categorías: 818 participantes directos en actividad, y 5.027 visualizaciones en las transmisiones realizadas en Facebook y YouTube.
</t>
  </si>
  <si>
    <t>El proyecto se encuentra en su fase de construcción, la cual permite el diseño metodológico del desarrollo del inventario, junto con sus objetivos, que permitirán la elaboración del inventario que fortaleza el trabajo que se realiza desde la Secretaría de Seguridad y Convivencia, de manera integral.</t>
  </si>
  <si>
    <t xml:space="preserve">En comité directivo del 19 de marzo se aprobó el plan de continuidad del negocio del C4 diseñado en coordinación entre la oficina asesora de planeación y el personal del C4. El plan de continuidad se presentó como respuesta a las oportunidades de mejora identificadas en la operación del C4, donde se resaltan la siguientes:
• Baja capacidad del C4 para continuar prestando sus servicios ante la ocurrencia de incidentes disruptivos: 
• Infraestructura TI con enfoque operacional de nivel mínimo
• No disponibilidad mecanismos funcionales alternos (TI/misión)
• Obsolescencia tecnológica
• Falta de integración e interoperabilidad sistemas
• Centralización (punto único de falla)
• Ausencia de trazabilidad en llamadas y acciones (RPO)
• Bajo nivel de conformidad frente a estándares técnicos
Como alternativa de solución se seleccionó desarrollar un sistema de gestión de continuidad de negocio (BCMS). Este basado en estándares y buenas prácticas internacionales que involucre planes de recuperación de desastres, resiliencia de los servicios, gestión de capacidades técnicas en continuidad de agencias y colaboradores en integración e interoperabilidad 
</t>
  </si>
  <si>
    <t xml:space="preserve">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
</t>
  </si>
  <si>
    <t>365- Habilitar en cinco (5) Casas de Justicia un sistema de radicación electrónica de demandas a formato</t>
  </si>
  <si>
    <t xml:space="preserve">Diseño e implementación del plan de Infraestructura
Se avanza en la estructuración metodológica para la elaboración del Plan Institucional de Infraestructura para el cuatrienio con la Oficina Asesora de Planeación. 
En este sentido se aclara, que dentro del documento se describe que los principales componentes del plan institucional de Infraestructura de la Secretaría Distrital de Seguridad, Convivencia y Justicia, son:
*Facilitar la gestión integral de infraestructura de los organismos de seguridad en cuanto a los equipamientos a cargo de la Secretaria Distrital de Seguridad Convivencia y justicia (SDSCJ).
•Apoyar en la gestión integral de infraestructura de los equipamientos de justicia.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Implementar el plan de infraestructura
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Obra Brigada XIII:
Se tiene Convenio interadministrativo con la Brigada XII, cuyo objeto es “Aunar esfuerzos técnicos y administrativos entre la Secretaria de Seguridad Convivencia y justicia del Distrito y Ministerio de Defensa Nacional -El Ejercito Nacional- Comando de ingenieros-Brigada XII a través del CENAC de Ingenieros- para adelantar las gestiones necesarias encaminadas a la construcción del comando de la décima tercera Brigada del ejército Nacional de acuerdo al alcance del convenio”, la Secretaría Distrital de Seguridad convivencia y justicia en el cumplimiento de dicho convenio ha realizado la consecución de los recursos con el fin de llevar acabo dicho proyecto, y ha suscrito el contrato 1580-2020 con el fin de “Contratar la asistencia técnica y administración de recursos para llevar a cabo la contratación de la construcción e interventoría del comando de la brigada XIII del ejército”
Convenio COREC: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La Secretaria Distrital de Seguridad Convivencia y Justicia, a través de la Dirección de Bienes realiza el seguimiento a los recursos girados al convenio para asegurar, la utilización adecuada de los mismos.
A la fecha no se ha iniciado la construcción del proyecto. Se encuentran en ejecución las labores de consultoría.
Estado entrega de los CAI's Telecom, Santa Librada y Guaymaral. 
Se tiene avance del 99.9%. para culminar la entrega de los tres CAI, se precisa que se encuentra en proceso de firma de las actas de verificación por parte de la MEBOG. 
CAI campoverde
CAI Campoverde, hace parte del proyecto Diseño y construcción de un Centro Integral de Justicia (CIJ) y Centro de Atención Especializada (CAE), ubicado en el Plan Parcial Campo Verde - Localidad de Bosa.  
Los equipamientos que componen el Centro Integral de Justicia (CIJ), son: Unidad de Reacción Inmediata–URI; Casa de Justicia-CJ; Centro de Traslado por Protección–CTP; Comando de Atención Inmediata–CAI.
Con corte a 31 de marzo del presente, el mobiliario y la Obra del CAI Campoverde se encuentra finalizada, está pendiente el recibo de las mismas por parte de la MEBOG.
CAI Engativa
Se han realizado las siguientes actividades que se describen a continuación:
*Mediante el radicado 20215410074331 del 25 de febrero de 2021, fue recibido el requerimiento para la construcción del CAI Engativá, remitido por parte de la Policía Metropolitana de Bogotá*Se solicitó mediante el documento con Radicado No. 20214100174372 con fecha del 15 de marzo del año 2021 la actualización del acta de entrega predio Engativá, para la construcción del CAI Engativá por parte de los actuales Directivos y sus equipos de trabajo. A la fecha se está a la espera de la respectiva respuesta por parte del DADEP
Mantenimiento de Equipamientos
El avance fìsico que se tiene con corte a 31 de marzo de 2021, se han realizado interventción en las celdas de la Estaciòn Rafael Uribe.
Seguros
La Secretaría Distrital de Seguridad, Convivencia y Justicia, la cual ha consolidado, depurado e incluido en sus bases de datos los bienes reportados por el Almacén General de la SDSCJ, respecto a cada uno de los elementos, equipos electrónicos, equipamientos, automotores, semovientes, y en general, cualquier tipo de bien de propiedad de la entidad. 
La información que en la actualidad se controla es transversal respecto a cada uno de los servicios que, desde esta dependencia se prestan para la correcta administración de bienes, y respecto al riesgo que puede afrontar la entidad como consecuencia de la custodia o manejo de los mismos por parte de los servidores públicos, personas naturales que prestan sus servicios directamente para la SDSCJ o en las distintas entidades con las cuales se han suscrito contratos de comodatos y convenios para la entrega de elementos que, permitan la prestación de servicios de conformidad con la misionalidad de cada una de ellas.
Desarrollar estrategia para la entrega de la dotación a los organismos de seguridad y justicia
En el primer trimestre de la vigencia 2021, se han realizado las siguientes actividades:
Entrega de Elementos de Bioseguridad
Se ha entregado a la MEBOG con corte a 31 de Marzo, elementos de consumo tales como:
• Jabón antibacterial x galón
• Alcohol etílico por galón
• Alcohol antiséptico por litro
• Solución desinfectante hipoclorito
• Mezcla para desinfección caneca de 20 litros (amonio cuaternario)
• Tapabocas desechables x unidad
• Tapabocas N95
Por un valor de $      477.798.272= 
Adquisición de condecoraciones
Se atendió el requerimiento enviado por la MEBOG para la adquisición de las condecoraciones y reconocer la labor realizada por los funcionarios más destacados de dicha agencia.
Semovientes
Se han mantenido los semovientes al servicio de los organismos de seguridad, para ello se han ejecutado los siguientes recursos:
Alimentos= $134.810.587=
Medicamentos y Sostenimiento= $32.359.414=
Atalajes= $35.001.733=
Servicio de Atención Clínica y de Emergencias=$ 14.268.810
Dificultades planteadas en términos de retos
La escases de la materia prima por parte de los proveedores a razón de la pandemia generada por el COVID 19, por el cual genera retrasos tanto en la fabricación de los elementos como en la entrega de estos
</t>
  </si>
  <si>
    <t>Se ha avanzado en el diseño e implementación de la ruta de atención en los centros de radicación y método de remisión a los consultorios jurídicos para el seguimiento a los casos que lo requieran, así mismo, articulación con referentes de la casa de justicia para el inicio de la estrategia, así como en la evaluación y solicitud de equipamientos de las oficinas de los facilitadores en las casas de justicia que se van a implementar los centros de radicación y articulación con el CSJ para el fortalecimiento de capacidades en el uso de la plataforma virtual.</t>
  </si>
  <si>
    <t>Durante la vigencia se logró avanzar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Así mismos se activaron planes de seguridad para prevenir el delito en la ciudad de Bogotá.</t>
  </si>
  <si>
    <t xml:space="preserve">Como avance en la implementación de una estrategia que apoye la cualificación del personal uniformado distrital para el mejoramiento del servicio a la ciudadanía basado en Derechos Humanos, el enfoque de género, y la atención de violencias, conflictividades y delitos urbanos, en el periodo entre enero y marzo de 2021 se han realizado ejecutado las siguientes acciones.
 Diseño de la Estrategia “Formación para formadores de ciudadanía”.
 Aprobación del plan de acción de la estrategia por parte del Secretario de CSJ.
 Exploración de posibilidades para un convenio interadministrativo con una institución de educación superior.
 Elaboración de requerimientos técnicos para cotización de servicios
 Socialización a 20 estaciones de Policía
 Socialización a 80 CAIS
 Recepción de 100 ejemplares de libro al viento de IDARTE.
 Desarrollo de formulario de Registro para acceso a Plan Bienestar, que regula la estrategia que apoya la cualificación del personal uniformado distrital para el mejoramiento del servicio a la ciudadanía. 
 Definición de personal (491) para condecoraciones. 
 Creación de buzón de correo para el Plan Bienestar. 
 Respuesta a 17 requerimientos a Plan Bienestar.
 Actualización de matriz de oferta de las secretarias del Distrito. 
 Modelos de respuesta según oferta actualizada. 
 Socialización a 117 nuevos policías.
 Construcción de Base de datos de solicitantes. 
 Coordinación con la Secretaria de Habitad para Subsidios de vivienda
Incentivos para el personal uniformado de los organismos de seguridad
Con corte al 31 de marzo se han recibido requerimientos y suministrado un total de 94 tiquetes aéreos, con destinos nacionales. A la fecha se han tramitado tres pagos por un valor total de $2.446.192
Así mismo se ha contribuido con el pago de los gastos de desplazamiento del esquema de seguridad del Alcalde o Alcaldesa Mayor y de los Concejales de la Ciudad que prestan sus servicios tanto en las instalaciones distritales, residencias o en los desplazamientos propios de sus cargos, correspondiente al mes de enero y febrero del 2021.
se adelantó la contratación de los servicios profesionales necesarios para la Brigada XIII y la MEBOG.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</si>
  <si>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Se realizaron mesas de trabajo con Fiscalía General y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que la remisión se hará a través de canales remotos de atención como las líneas telefónicas y correo electrónico que suministro la FGN: Línea 5702000 opción (#7) en Bogotá, 018000919748 o  línea celular 122 para el resto del país, la entidad pone a disposición de la ciudadanía los correos electrónicos  denunciaanonima@fiscalia.gov.co , hechoscorrupcion@fiscalia.gov.co y en Bogotá el correo electrónico; atencionusuario.bogota@fiscalia.gov.co.
Se realizó la contratación de dos CRI Mujer para la orientación a Mujeres víctimas de violencias que acudan a solicitar el servicio. 
Así mismo, se realizó la entrega de 22 puestos de trabajo para las unidades de delitos sexuales y violencia intrafamiliar de la Fiscalía General de la Nación con el respectivo mobiliario.
De igual manera, se realizaron gestiones con la Dirección de Comunicaciones, Dirección de Bienes y Dirección de tecnologías para las adecuaciones requeridas para la puesta en marcha de la Ruta de Atención integral en Ciudad Bolívar.
</t>
  </si>
  <si>
    <t xml:space="preserve">Esta meta alcanzó un porcentaje de avance del 28.57% en lo corrido de la vigencia 2021, representado en la apertura de nuevos canales de atención digital permitió que durante el primer trimestre de 2021 se hayan realizado 7952 atenciones a través de medios no presenciales, Chat virtual (45.93%), correo electrónico (0.05%) y línea WhatsApp (54.02%)
En lo que hace referencia a mediación virtual Se han agendado en el trimestre 176 mediaciones virtuales, de las cuales han asistido las dos partes en 68 casos, inasistencia parcial en 58 casos y en 40 ha habido inasistencia total, en 23 casos no hay reporte. Adicionalmente se han agendado 55 conciliaciones en equidad virtual, de las cuales se atendieron 45 durante el trimestre con 6 conciliadores en equidad de Kennedy.
</t>
  </si>
  <si>
    <t xml:space="preserve">Se avanzó en la estructuración de fichas técnicas y estructuración de convenio con la registraduría general para obtener permisos para realizar análisis de información en el sistema de videovigilancia lo cual permitiría realizar reconocimiento de rostros y mejorar los procesos de policía judicial.
Adicionalmente, se continua en la implementación y seguimiento del cronograma presentado por la ETB para la puesta a punto de la planta telefónica NG911 de C4.
</t>
  </si>
  <si>
    <t xml:space="preserve">Se realizó la aprobación del Plan de Participación Ciudadana, el cual tiene por objeto: Identificar, definir y socializar los espacios físicos y virtuales generadores de participación que permiten involucrar a la ciudadanía y demás grupos de interés, a través de una comunicación en doble vía de la gestión misional y administrativa de la Secretaría Distrital de Seguridad, Convivencia y Justicia, para propiciar la participación en la toma de decisiones que beneficie la satisfacción de las partes interesadas respecto a la prestación de servicio, garantizando la transparencia en la gestión de la Administración Pública.
En este sentido, para el 2021 se realizó la formulación de la estrategia de rendición de cuentas, en la cual se establece como parte de la fase de ejecución el desarrollo de los espacios de diálogo ciudadano, de los cuales para el primer trimestre de la vigencia se desarrollaron dos, así: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A partir de los cuales, se publicó y divulgó el informe de rendición de cuentas de la SDSCJ de la vigencia 2020, para conocimiento de la comunidad y partes interesadas (https://bit.ly/3m3m0Ka), y la actualización del micrositio de rendición de cuentas https://scj.gov.co/es/transparencia/rendicion-de-cuentas. </t>
  </si>
  <si>
    <t>455 - Elaborar 16 documentos de política pública para evaluar con evidencia empírica la implementación de las metas del PDD para el Sector de Seguridad, Convivencia y Acceso a la Justicia</t>
  </si>
  <si>
    <t xml:space="preserve">Actualmente están terminados los siguientes documentos:
1. El código de policía en retrospectiva. Una mirada a la reiterancia en Bogotá
2. Análisis espacial de la violencia contra la mujer en contexto de pandemia en Bogotá.
Así mismo, se encuentran en la fase de discusión metodológica, consolidación de información cuantitativa - cualitativa y escritura preliminar de los siguientes documentos:
3. Evaluación de las Unidades de Mediación y Conciliación (UMC).
4. Análisis del crimen y COVID 19 en la ciudad de Bogotá.
</t>
  </si>
  <si>
    <t xml:space="preserve">De acuerdo a las actividades contempladas para la realización de los estudios, se llevó a cabo el diseño y consolidación de una base de hechos de homicidios que integra información proveniente de fuentes alternas como el PMU - NUSE y relatos de prensa. Con esta base se pretende complementar la información de las fuentes oficiales sobre tipos de violencia, modalidades, móviles, contextos y actores, así como profundizar en el análisis cualitativo de las dinámicas del conflicto en los territorios, de tal forma que se puedan generar estrategias acordes a las condiciones en las que se presenta la violencia homicida.
Así mismo, se dio inicio al desarrollo de una investigación sobre el fenómeno de Desapariciones voluntarias e involuntarias en la ciudad, la cual busca determinar la dimensión histórica de esta práctica y conocer el perfil de las víctimas, así como las rutas institucionales existentes y el marco legislativo actual para la respuesta a estos casos.
</t>
  </si>
  <si>
    <t xml:space="preserve">a. Se publicó la Política de Seguridad y Privacidad de la Información en el sitio web de la Entidad y expidió la resolución 0025 del 29 de enero del 2021 por medio de la cual se adopta la misma.
b. Se realizó la medición y reporte al FURAG para vigencia 2020 en marco de las políticas de seguridad digital.
c. Se detectaron y controlaron 5.313 eventos de seguridad informática, correspondientes a intentos de intrusiones y denegaciones de servicio, manteniendo la disponibilidad, integridad y confidencialidad de la infraestructura que soporta las soluciones y servicios tecnológicos de la Secretaría.
d. Se aumentó la disponibilidad del servicio de conectividad MPLS entre las sedes y nivel central, mediante la instalación y puesta en funcionamiento de un enlace de comunicación de backup.
</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</si>
  <si>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</si>
  <si>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</si>
  <si>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</si>
  <si>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</si>
  <si>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</si>
  <si>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</si>
  <si>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</si>
  <si>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</si>
  <si>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</si>
  <si>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Casas de la Justicia habilitadas con un sistema de radicación electrónica de demandas a formato</t>
  </si>
  <si>
    <t xml:space="preserve">5 Casas de Justicia con sistema de radicación electrónica de demandas a formato habilitado </t>
  </si>
  <si>
    <t>TOTAL ACUMULADO A
30/03/2021</t>
  </si>
  <si>
    <t>% Ejecución</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</si>
  <si>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</si>
  <si>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</si>
  <si>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</si>
  <si>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TOTAL PROMEDIO ENTIDAD</t>
  </si>
  <si>
    <t xml:space="preserve">En el primer trimestre, se alcanzó con el cumplimiento de varias acciones a través de estrategias como la reactivación de la mesa interinstucional en donde participaron funcionarios de las Secretarías de Seguridad, de la Mujer, de Integración Social. Adicionalmente, la Policía, Fiscalía, ICBF, Migración Colombia y Ministerio del Interior. Lo anterior se realizó con el fin de hacer análisis, seguimiento y prevención de casos de feminicidios en la ciudad.
Ahora bien, con la articulación de la Secretaría de Seguridad y de la Mujer, se desarrolló una campaña de comunicación para dar a conocer en qué consiste la violencia contra las mujeres y sus derechos, y a dónde pueden recurrir en caso de ser víctimas de la violencia.
Teniendo en cuenta lo anterior, y conforme con las estrategias implementadas, se logró el fortalecimiento ciudadano en temas de seguridad y convivencia permitiendo avanzar en procesos de habilidades de resolución de conflictos.
</t>
  </si>
  <si>
    <t xml:space="preserve">
Durante el periodo de enero a marzo de 2021, un total de 20 adolescentes y jóvenes han sido vinculados a estrategias orientadas a fortalecer su atención integral.
Gracias a la articulación del Equipo Pedagógico Artístico de la DRPA, la Secretaria Distrital de Educación y la Corporación Infancia y Desarrollo se logró vincular a la oferta educativa a 12 adolescentes y jóvenes que se encontraban desvinculados del sistema educativo. Los demás adolescentes y jóvenes del CAE Bosconia que son bachilleres se vincularon a educación universitaria o educación virtual con el SENA, implementándose de manera gradual procesos de alternancia educativa en espacios fuera del centro con autorización del juez competente, lo cual
ha permitido fortalecer la adherencia a los procesos de atención y ha fortalecido la construcción de los proyectos de vida de los jóvenes y adolescentes.
De igual manera, se están realizando espacios de formación deportiva y de expresión artística de lunes a viernes (entrenamiento personalizado, talleres de artes plásticas, arte circense, música, propuestas productivas, tejido y cine-foro), con participación de todos los jóvenes y adolescentes del CAE; las artes son asumidas como una mediación para trabajar en su responsabilización, el fortalecimiento de la empatía (para que puedan entender el daño causado con su actuar), el desarrollo del crecimiento personal y el cultivo del pensamiento crítico. Se ha conseguido una total adherencia de los jóvenes y adolescentes a estos espacios y eso ha permitido avanzar en los procesos que algunos de ellos llevan en el PDJJR.
Por otra parte, en el marco de la estrategia de atención especializada a víctimas y adolescentes y jóvenes ofensores vinculados al SRPA por la presunta comisión de delitos contra la libertad, integridad y formación sexual en Bogotá, se ha logrado la articulación y posicionamiento de la Estrategia con autoridades judiciales que reconocen el avance en su diseño e implementación. En la actualidad se reciben remisiones de diferentes fiscalías y juzgados del SRPA, se ha avanzado en el conocimiento de estrategias para el abordaje de este tipo de delitos, partiendo de reconocer experiencias basadas en evidencia con resultados favorables para Latinoamérica, Bogotá se posiciona como pionera en materia de atención de ofensores sexuales adolescentes de cara a prevenir la reincidencia.
La Estrategia ha permitido evidenciar que este tipo de delitos afecta principalmente a los niñas, niñas y adolescentes, que los ofensores son mayoritariamente integrantes de sus propias familias y que las agresiones y abusos ocurren primordialmente al interior de sus propias casas.
</t>
  </si>
  <si>
    <t>Formulación de la estrategia de integridad en el marco del plan anticorrupción y de atención al ciudadano, elaboración del procedimiento de conflicto de interés y del lineamiento anti soborno. Monitoreo al cumplimiento de la ley de transparencia. Aprobación del plan anticorrupción 2021 y actualización del botón de transparencia</t>
  </si>
  <si>
    <t xml:space="preserve">Se aprobó el plan de participación y la estrategia de rendición de cuentas para 2021, se desarrollaron dos eventos de diálogo, donde se establecieron compromisos con la comunidad, se publicó el informe de rendición de cuentas y se apoyo el informe para la rendición de cuentas de la Alcaldesa, se actualizó el micro sitio de rendición de cuentas y se realizó el seguimiento a los compromisos de la plataforma colibrí de la Veeduría Distrital </t>
  </si>
  <si>
    <t>Se realizan las siguientes actividades:
1. Reunión con asesoras de la Secretaria General para establecer y verificar las actividades ya cumplidas en vigencia anterior y como seria el reporte de las mismas para este primer seguimiento. 
2. Se solicita reporte a las dependencias a cargo de los avances de las actividades inmersas en el Plan de Acción de la PPDSC.
3, Se realizo la propuesta de presentación a socializar a directivos para presentación propuesta final del sistema de turnos institucional.</t>
  </si>
  <si>
    <t>Se realizó el reporte de Furag con la respuesta de más de 450 de preguntas, se realizó en análisis de brechas del reporte de la vigencia 2019. Se actualizó el procedimiento de sostenibilidad de mipg y el formato del plan de adecuación y sostenibilidad de mipg. Se realizaron dos comités de gestión y desempeño el 27 de enero y el 15 de marzo.</t>
  </si>
  <si>
    <t>Conforme al diagnóstico SGDEA entregado a la dirección de Recursos Físicos y Gestión Documental en diciembre 2020, durante este primer trimestre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recursos físicos y documental y alineados al SIG</t>
  </si>
  <si>
    <t xml:space="preserve">Durante el primer trimestre del año 2021 se han ejecutado las siguientes actividades en el área administrativa de la Cárcel Distrital:
- Desmonte de alfombra e instalación de piso vinílico.
- Desmonte de divisiones piso techo.
- Instalación muros en drywall para oficinas. 
- Instalación divisiones en vidrio para fachadas de oficinas.
- Instalación de islas y puestos de trabajo.
 Para el Centro de Comando, Control, Comunicaciones y Cómputo (C4) se está adelantando el estudio de mercado y estudio previo para la compra de sillas ergonómicas de acuerdo a las especificaciones dadas por la ARL POSITIVA, para los funcionarios que operan en esta sede. </t>
  </si>
  <si>
    <t xml:space="preserve">En el marco de esta meta se ejecutaron actividades relacionadas con los siguientes frentes: construcción del Plan Anticorrupción y Atención al Ciudadano –PAAC y seguimiento del PAAC
Plan Anticorrupción y Atención al Ciudadano –PAAC. El Plan Anticorrupción y Atención al Ciudadano es un instrumento de tipo preventivo para el control de la corrupción que tiene como objetivo coadyuvar a la generación de una cultura transparente y ética, a través de la implementación de mecanismos de lucha contra la corrupción, acceso a la información, fomento de la participación ciudadana, mejoramiento de la atención al ciudadano y promoción de la gestión ética.
Dando cumplimiento a lo señalado en el artículo 73 de la Ley 1474 de 2011 Estatuto Anticorrupción, a los lineamientos establecidos en el documento Estrategias para la construcción del Plan Anticorrupción y de Atención al Ciudadano versión 2, elaborado por la Presidencia de la República, el Departamento Nacional de Planeación – DNP y el Departamento Administrativo de la Función Pública, y al documento Iniciativas para fortalecer el proceso participativo de formulación de Planes Anticorrupción y de Atención al Ciudadano – PAAC emitido por la Secretaría General de la Alcaldía Mayor de Bogotá, la Secretaría Distrital de Seguridad, Convivencia y Justicia construyó su Plan Anticorrupción y de Atención al Ciudadano 2021, bajo la coordinación de la Oficina Asesora de Planeación y con la participación de los procesos de la Entidad, de la ciudadanía y partes interesadas. En el marco del proceso de participación ciudadana en la construcción del PAAC se publicó un formulario virtual con preguntas puntuales. Adicionalmente, a través de noticia en el sitio web, publicaciones en redes sociales y correos electrónicos remitidos a ciudadanos de las instancias de participación ciudadana que trabajan por la seguridad y convivencia de la ciudad y a ciudadanos y grupos de interés registrados en las bases de datos de la Dirección de Acceso a la Justicia de la SDSCJ y del equipo del Código Nacional de Seguridad y Convivencia Ciudadana -CNSCC. En total se recogieron 62 aportes ciudadanos. Las ideas ciudadanas viables se incorporaron en el PAAC.  El 27 de enero, el Comité Institucional de Gestión y Desempeño aprobó el PAAC y por ende se publicó la versión final del documento en el sitio web.
Seguimiento del PAAC . El 12 de febrero, la Oficina Asesora de Planeación con apoyo de la Oficina de Control Interno, remitieron memorandos a los procesos de la SDSCJ con las directrices para el monitoreo y seguimiento al Plan Anticorrupción y de Atención al Ciudadano 2021. Posteriormente, el 3 de febrero, la Oficina Asesora de Planeación solicitó a las áreas, el reporte de los primeros avances y soportes de la ejecución de las actividades, correspondiente al primer seguimiento con corte a 28 de febrero de 2021. A continuación se relacionan los avances de las actividades de los componentes del PAAC a la fecha:
• Componente 1. Gestión del riesgo de corrupción – mapa de riesgos de corrupción. Cumpliendo lo requerido por la Ley de Transparencia, se realizó el análisis y verificación de la Matriz de Riesgos con la cual se afrontará el año 2021, contando con la participación de todos los procesos de la entidad logrando la validación del 100% de los Riesgos y controles existentes en la Matriz de Riesgos de Corrupción vigente en la Entidad, lo cual se evidencia en la Matriz publicada en la Página Web de la Secretaría, dentro de los plazos establecidos para ello.  A si mismo se han adelantado las gestiones correspondientes para adoptar los nuevos lineamientos del Departamento Administrativo de la Función Pública referentes a la Administración del Riesgo que fueron emitidos en diciembre del 2020, junto con la apropiación de los lineamientos del SARLAFT emitidos por la Secretaria General, ambas actividades tienen programada su culminación antes de la finalización del primer semestre del presente año. Mientras se realiza dicha actualización se continuará realizando la gestión del Riesgo sin excepción en todos los procesos de la Entidad.
• Componente 2. Racionalización de trámites. Teniendo en cuenta que se registró en el Sistema Único de Información de Trámites -SUIT la actividad de racionalización del trámite Autorización para ingreso como visitante a la Cárcel Distrital de Varones y Anexo de Mujeres, la cual consiste en la implementación del servicio digital para que los interesados en realizar visitas a las personas privadas de la libertad- PPL, realicen la solicitud de permiso a través de un formulario virtual y le puedan hacer seguimiento. Se presentan avances por parte de la Dirección de Tecnologías y Sistemas de la Información, se realizaron ajustes en la capa de presentación y los microservicios luego de realizar las pruebas unitarias al servicio ciudadano digital para visitas PPL. Actualmente, se encuentra en ambiente de desarrollo.
• Componente 3. Rendición de cuentas. Promoviendo la participación ciudadana y la transparencia para el fortalecimiento de la confianza ciudadana en las instituciones, se desarrollaron dos (2) diálogos ciudadanos virtuales en el mes de marzo: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Es importante mencionar que previo a los diálogos ciudadanos, se publicó y divulgó el informe de rendición de cuentas de la Secretaría para la vigencia 2020, con el objetivo de informar a la comunidad y partes interesadas (https://bit.ly/3m3m0Ka). Así mismo, la Oficina Asesora de Planeación realizó jornadas de trabajo para capacitar y socializar a las dependencias responsables de los diálogos ciudadanos, sobre los lineamientos y elementos claves de la rendición de cuentas.
• Componente 4. Mecanismos para mejorar la atención al ciudadano.  La Oficina de Control Disciplinario Interno en articulación con la Dirección de Gestión Humana de la Entidad desarrollaron cinco (5) capacitaciones virtuales dirigidas a los servidores(as) de la Oficina Centro de Comando, Control, Comunicaciones y Cómputo -C4, sobre el tema de faltas disciplinarias de servidores(as) públicos(as).
• Componente 5. Mecanismos para la transparencia y acceso a la información pública.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un avance del 97% en la actualización de los ítems requeridos por la ley de transparencia. Se recordó a través de correos electrónicos a las áreas sobre la actualización de las secciones que se requerían a la fecha.
Así mismo, la Oficina Asesora de Planeación y la Dirección de Tecnologías y Sistemas de la Información, remitieron el, 2 de marzo de 2021, el memorando No. 20215100075593 a todas las dependencias de la SDSCJ, para recordar y dar cumplimiento a lo contemplando y aprobado en la Resolución N° 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la publicación de la información establecida en la Ley 1712 de 2014.
• Componente 6. Iniciativas adicionales /plan de gestión de la integridad (en cumplimiento al artículo 2° del decreto 118 de 2018).  En el marco de la implementación del Código de Integridad, la Dirección de Gestión Humana realizó una reunión con el grupo de Gestores de Integridad de la Secretaría de Seguridad, Convivencia y Justicia de Bogotá, en la vigencia 2021 para socializar el plan de trabajo y cronograma.
Por otro lado, en los meses de enero, febrero y marzo de 2021, se llevaron a cabo reuniones de la Mesa Técnica de Integridad para revisar y definir el procedimiento de Declaración Conflicto de Intereses y la Circular Antisoborno.
</t>
  </si>
  <si>
    <t xml:space="preserve">Durante el primer trimestre de 2021, se presentan avances en los siguientes frentes:
• Estrategia TIC:
1. Se realizó un análisis de las necesidades actuales de la Dirección de Tecnologías y Sistemas de la Información en cuanto a la operación diaria de la Entidad, sobre las cuales se estructuró la justificación técnica, los objetos, perfiles y obligaciones, de los contratos de OPS, los cuales fueron revisados y aprobados por la Dirección Jurídica y Contractual; de manera que se puedan disponer de los recursos necesarios para esta vigencia.
2. Se construyó un instrumento para la verificación de los requisitos exigidos para garantizar la idoneidad y experiencia de los 30 Contratistas profesionales y de apoyo a la gestión de la Dirección.
3. Se elaboró un cronograma de contratación en el que se plasmó toda la información precontractual de los 18 procesos para la adquisición de bienes y servicios que se adelantaran en la vigencia 2021, permitiendo tener un control y seguimiento del avance que se tiene sobre los mismos.
4. Se liquidaron 2 contratos de la vigencia 2020, logrando disminuir la reserva presupuestal constituida, por un valor de diecinueve millones novecientos cuarenta y seis mil doscientos veinticuatro pesos M/Cte ($19.946.224).
5. El Plan Estratégico de las Tecnologías de la Información – PETI 2020- 2024, fue aprobado en el Comité Institucional de Gestión y Desempeño el 27 de enero, publicado en el sitio web de la Entidad y se realizaron sesiones de socialización con los líderes de los 18 procesos y se inició un trabajo conjunto para la identificación de necesidades tecnológicas por procedimientos y proyectos de inversión. 
• Gobierno TIC 
1. En el marco del proyecto de inversión, se actualizó el plan de trabajo de revisión de los documentos asociados con el dominio de Gobierno de TI, de acuerdo con los lineamientos distritales, nacionales y las mejores prácticas.
2. Se actualizaron los 17 procedimientos y la caracterización del proceso de Gestión de Tecnologías de la Información en el marco del alistamiento para la auditoría externa de calidad - 2021.
3. Se realizó la verificación documental en el proceso de Gestión de Tecnología de la Información con la Oficina Asesora de Planeación.
• Gestión de la Información 
1. Se fortaleció la interoperabilidad entre los sistemas de SICAPITAL y BOGDATA implementando en el módulo SISCO (Sistema de contratación Distrital) las variables concepto de gasto, fondo, fuente de financiación y elemento PEP (Variable Producto para BOGDATA), acondicionándose a las solicitudes de la Secretaria Distrital de Hacienda.
2. Para facilitar el control por parte del ordenador del gasto de los valores netos a pagar de las cuentas por pagar que se procesen en BOGDATA se elaboró un reporte tipo planilla.
3. En el sistema SICAPITAL se realizó el cargue masivo de las líneas del plan de inversión para la vigencia 2021, permitiendo la apertura de la contratación de esta vigencia.
4. Se automatizó el proceso de legalización de varios contratos bajo un mismo CDPs para las dos unidades ejecutoras con las que cuenta la entidad. 
5. Se elaboró una nueva certificación de ingresos y retenciones para contratistas discriminando el impuesto solidario por COVID-19.
6. Se implementó la generación de archivos planos de información exógena de contratistas, de acuerdo con la resolución 070 de 2.019 expedido por la DIAN y se desarrolló el nuevo formato 2276 para la presentación de la información exógena de los empleados de planta de la entidad.
7. En el sistema SIAP (Sistema Integrado de administración de personal), se incorporó nueva información al formato 220 Certificados de ingresos y retenciones de la DIAN de la Vigencia 2020 para los funcionarios de planta de la Secretaría.
8. Se avanzó en la integración de los sistemas COPE (Sistema de gestión del cobro persuasivo) con el Sistema LICO (Liquidador de comparendos) interoperando en línea para obtener la generación de reportes unificados. 
9. Implementación de opciones que permiten reducir los tiempos en los despliegues en los ambientes de pruebas y producción del Sistema Casa Libertad.
• Sistemas de Información y Servicios Ciudadanos Digitales 
1. En el sistema SICAPITAL se realizaron mejoras para la habilitación en SISCO (Sistema de contratación Distrital) del registro de la duración del contrato por parte del supervisor, se realizó el ajuste estructural en las solicitudes de CDP, permitiendo registrar un mismo estudio previo para más de un más de un contrato y se modificó el procedimiento de actualización del número de comodato.
2. En el módulo SAI/SAE (Sistemas de administración de Inventarios / Sistema de Administración de elementos) se crearon nuevas transacciones y reportes de almacén e inventarios, se realizó la modificación al proceso de depreciación de acuerdo con la nueva política contable de la Entidad.
3. En el subsistema SICAS (Sistema de Información que permite el registro de la atención de usuarios en las Casas de Justicia) se liberó la primera versión del módulo CRIMUJER (CRI-Centro de recepción de Información).
4. Se desplegó en ambiente de producción del sistema SISIPEC (Sistema de información que permite la radicación, control y gestión de toda la información penitenciaria, carcelaria y jurídica de los internos recluidos en la Cárcel Distrital de Varones y Anexo de Mujeres) el módulo de Trabajo, Estudio y Enseñanza (TEE) funcionalidades funcionarios TEE, Solicitudes y Asignación solicitudes.
5. Se implementó en el sistema Orfeo la funcionalidad de clasificación de temas y subtemas en los derechos de petición, además de la generación de radicación masiva con documento en línea.
6. Se atendieron 5.999 casos reportados en la herramienta Servicie Manager de los 6.337 que fueron registrados logrando una tasa de efectividad en la atención del 94.67%. 
7. Se desarrolló la totalidad de solicitudes de nuevos sistemas de información y se realizaron las actividades de soporte, desarrollo, mantenimiento correctivo, adaptativo, evolutivo respecto de los nuevos sistemas misionales y de apoyo.
• Servicios Tecnológicos 
1. Se dispuso de la infraestructura tecnológica para la realización del trámite de autorización de visitas a los PPL en la Cárcel Distrital de Varones y Anexo de Mujeres. 
En lo que respecta a la disposición de los servicios en nube de Oracle Cloud y Microsoft Azure:
1. Se efectuaron con éxito y dentro de los tiempos previstos, las ventanas de mantenimiento programadas durante el trimestre, permitiendo el fortalecimiento de los servicios y la infraestructura tecnológica.
2. Se fortaleció el acceso concurrente a bases de datos mediante la implementación de perfilamientos específicos para la conexión por parte de los usuarios, obteniendo una mayor disponibilidad de la información.
3. Se fortalecieron los servicios de autenticación de usuarios, mediante la estabilización de la replicación del Directorio Activo onpremise y en nube.
En lo que respecta a los otros servicios y herramientas tecnológicas: 
1. Se mantuvo la disposición, configuración y monitoreo de los servicios de Office 365, para el uso remoto de las diferentes herramientas colaborativas.
2. Se brindó apoyo y soporte técnico a los usuarios con actividades en la modalidad de trabajo en casa, así como a los usuarios con actividades presenciales. 
3. Se dio atención al 95.2% de solicitudes de servicios recibidas durante el periodo 01 de enero a 31 de marzo de 2021, manteniendo en 95% el nivel de satisfacción del servicio prestado.
4. Durante el primer trimestre de 2021 se dispusieron 4 impresoras adicionales, las cuales fueron distribuidas en las diferentes sedes para fortalecer el servicio de impresión y suplir necesidades de los funcionarios de la Entidad. 
En lo que respecta al apoyo tecnológico a otros procesos:
1. A través del trabajo articulado y continuo con el Centro de Comando, Control, Comunicaciones y Cómputo - C4, se ha obtenido la identificación de necesidades en tecnología permitiendo evidenciar escenarios de optimización de recursos.
2. Se prestó acompañamiento técnico a la Dirección de Recursos Físicos y Gestión Documental, en cuanto a la definición de obligaciones de orden técnico para el Datacenter del piso 14, que permitirán mejorar la disponibilidad de la infraestructura dispuesta por parte de la Secretaría en el centro de datos en mención.
3. Se han impartido lineamientos tecnológicos a la Subsecretaría de Acceso a la Justicia, respecto a las intervenciones requeridas en las nuevas sedes de la Secretaría, generando conciencia sobre la importancia de adoptar las buenas prácticas, normatividad y estándar para la habilitación de la infraestructura de puestos de trabajo y servicios tecnológicos en dichas sedes.
• Uso y apropiación:
1. Se desarrolló la primera campaña de sensibilización 2021, “Iniciando año en nuestra Secretaría” cuyo objetivo fue fortalecer el uso y apropiación de las herramientas tecnológicas que actualmente se tienen disponibles para optimizar el trabajo institucional desde casa, para la cual se realizaron 22 piezas de información siendo divulgadas a través de 10 Boletines Semanales y correos masivos.  
2. Se realizaron 17 actividades de entrenamiento en ORFEO, TEAMS, SIDIJUS, SIRPA, SI-Capital y Microsoft Dynamics participando 221 personas entre funcionarios y contratistas.
</t>
  </si>
  <si>
    <t xml:space="preserve">
Con corte a 31 de marzo de 2021, se alcanzó el 31% de lo programado para esta vigencia, correspondiente a la atención de 31 adolescentes y jóvenes a través de las diferentes rutas del programa distrital de Justicia Juvenil Restaurativa. 
Las dos líneas de atención a través de las cuales se ha brindado atención durante este periodo en el Programa Distrital de Justicia Juvenil Restaurativa (PDJJR) son: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ofensor en los que participan las familias y, si es del caso, los miembros de la comunidad que puedan llegar a verse afectados.
La justicia restaurativa parte del reconocimiento de un conflicto entre la víctima y el ofensor, en el que tiene interés la comunidad. Ella, se centra en el daño más que en el delito e involucra a la víctima (a la que busca atender, proteger y reparar), al adolescente / joven infractor (a quienes procura responsabilizar por la conducta delictiva, comprometer en iniciativas orientadas a reparar el daño causado y a generar capacidades para mediar su inclusión social, educativa, productiva, etc.), y a la comunidad (a la que busca hacer co-responsable de la resolución de los conflictos en que se ven inmersos sus adolescentes y jóvenes).
El Equipo Pedagógico Artístico de la DRPA, en articulación con la Secretaria Distrital de Educación y la Corporación Infancia y Desarrollo ha logrado vincular a la oferta educativa a 24 adolescentes y jóvenes que se encontraban desvinculados del sistema educativo y no tenían contemplado retomarlo; se trabajó frente a su proyecto de vida y actualmente se encuentran avanzando satisfactoriamente.
</t>
  </si>
  <si>
    <t xml:space="preserve">En cumplimiento de esta meta, durante el periodo 1 de enero al 31 de marzo de 2021, realizó lo siguiente:
• Estructurar la propuesta de medición de satisfacción a ciudadanos que recibieron respuesta de la SDSCJ.
• Definir el plan de mejoramiento resultado de la revisión por la dirección, llevada a cabo en el mes de diciembre de 2020, para la medición de satisfacción a ciudadanos que recibieron respuesta de la SDSCJ.
• Realizar la presentación de los resultados obtenidos por la SDSCJ en la medición del Índice Distrital de Servicio a la Ciudadanía 2020 y establecer el plan de acción a incluir en el PAAC.
• Emitir un lineamiento respecto a las alertas y el seguimiento de las PQRS en trámite en Cárcel Distrital de Varones y Anexo de Mujeres.
• Establecer un lineamiento para realizar el reporte de las PQRS que durante el periodo no fueron oportunas en el trámite de las peticiones ciudadanas.
• Solicitar a directivos la delegación de enlaces de atención y servicio al ciudadano para la vigencia 2021.
• Consolidar y documentar el avance de las actividades a cargo del Equipo de Atención y Servicio al Ciudadano de la Subsecretaría de Gestión Institucional establecidas en el FURAG.
• Identificación temas y subtemas SDSCJ 2021 relacionados con COVID19.
• Se dio acompañamiento por parte de la interprete en lengua de señas a la población sorda que acude a los servicios de la Entidad, así mismo, se ha realizado la traducción a lengua de señas de los videos, noticias, plataforma estratégica de la Entidad y el acompañamiento de actividades de Facebook live y a los diálogos ciudadanos de acceso a la justicia, y seguridad y convivencia.
• Se realizó el reporte de la cuenta anual de la contraloría relacionada con las PQRS tramitadas en la Entidad durante la vigencia 2020.
• La gestión de las PQRS que ingresan por el Sistema Distrital Bogotá Te Escucha SDQS, en lo relacionado al registro y cierre de las peticiones en trámite de la Entidad por competencia.
• Los informes de PQRS de la SDSCJ, con el fin de determinar puntos de control y oportunidades de mejora dentro de los procesos de la entidad; los cuales se encuentran publicados en la página web de la Entidad.
• Se realizaron las gestiones necesarias con la Secretaria General para que los funcionarios y contratistas de la Entidad participen en las actividades de cualificación y e-cualficación 2021.
• Se emitieron orientaciones respecto a la organización y custodia de archivo PQRS; así como solicitud de capacitación.
• Se estructuró, con las partes involucradas, la propuesta de diagnóstico para el diseño e implementación de un sistema de turnos integral en la Entidad, que incluya la medición de la satisfacción de la atención realizada a los ciudadanos desde los distintos puntos.
• Se realizó el reporte de avance de las actividades inmersas en PAAC.
• Se llevó a cabo el ajuste a la caracterización del proceso, procedimiento de PQRS y demás herramientas en el marco de las mejoras del sistema de gestión de calidad.
• Se socializaron, mediante pieza comunicativa las tipologías y tiempos de respuesta de las mismas de conformidad con lineamientos normativos generados durante la pandemia por COVID19.
Trámite de peticiones ciudadanas - SDSCJ.
A continuación, se relacionan los datos del total de las peticiones radicadas y tramitadas en la SDSCJ por parte de los ciudadanos, durante el periodo enero – marzo de 2021:
• Peticiones recibidas: durante este periodo ingresaron a la Entidad un total de 3.615 registros de peticiones ciudadanas, de las cuales el 84.39%, equivalen a 3051 peticiones, asignadas para respuesta de fondo en la SDSCJ. Adicionalmente, se realizaron 487 traslados a otras entidades (13.47%) y se cerraron desde atención al ciudadano 77 por no competencia y/o desistimiento (2.13%).
• Peticiones por canal de ingreso: durante el primer trimestre de 2021, los canales de interacción más utilizados por los ciudadanos para presentar sus peticiones ante la SDSCJ son: en primer lugar el canal E-mail con un total de 996 peticiones radicadas que representa el 32.6%; en segundo lugar está el canal Web con 877, que representa el 28.7%; en tercer lugar el canal Escrito con un total de 663 representando un 21.73%; seguido del canal telefónico con 468 representando un 15.3%; luego están los canales presencial, buzón, y redes con 32, 12 y 3 peticiones respectivamente, para un total de 3.051 peticiones atendidas con respuesta de fondo por la SCJ.
• Peticiones por tipología: durante este periodo la tipología más utilizada por los ciudadanos para tramitar sus solicitudes ante la Secretaría Distrital de Seguridad, Convivencia y Justicia fue el Derecho de Petición de Interés Particular, debido a que la gran mayoría de las peticiones que ingresan a la Entidad corresponden a las Personas Privadas de la Libertad que se encuentra en la Cárcel Distrital de Varones y Anexo de Mujeres. Se obtuvo una participación porcentual del 59.75%, equivalente a 1.823 peticiones, respecto al total de 3.051 peticiones ingresadas para ser atendidos con respuesta de fondo por la SCJ; en segundo lugar, un 32% corresponde a peticiones ciudadanas sin una tipología definida, a razón que son aquellas a las que se les ha evaluado para eventos como cierres por no competencia y/o desistimiento, o solicitud de aclaración, etc.; seguido por el 12% de peticiones cuya tipología corresponde a derechos de petición de interés general que abarcan diferentes tipos de problemáticas referentes al interés general de la ciudadanía en temas como: Comparendos del Código de Policía; asuntos propios de las Personas Privadas de la Libertad; Seguridad y Convivencia Ciudadana, entre otros.
Retos:
• Aumentar el porcentaje de ciudadanos con percepción positiva respecto a la pertinencia, calidad, sencillez y claridad de los trámites, procesos y la información ofrecida por la Entidad.
• Realizar las acciones necesarias para establecer mecanismos de medición de tiempos de espera y respuesta en los canales presencial, telefónica y virtual, que permita la toma de decisiones para la mejora continua en la prestación del servicio.
• Implementar la medición de la satisfacción a los ciudadanos de las respuestas recibidas a sus solicitudes, mediante encuesta fortaleciendo así el modelo y la cultura del servicio al ciudadano en la Entidad.
• Socializar en cada periodo vencido los extemporáneos resultantes a los usuarios, enlaces y jefes de cada una de las direcciones, oficinas y grupos de la SDCJ, con el fin de hacer tomar conciencia de la importancia que tiene el indicador de tiempos de respuesta con resultado sobresaliente.
• Identificar temáticas recurrentes, con el fin de establecer espacios de retroalimentación con las áreas técnicas competentes para atender la solicitud y ser facilitadores para mejorar la prestación del servicio y así evitar la multiplicidad de quejas reclamos sugerencias y denuncias con los mismos temas.
</t>
  </si>
  <si>
    <t xml:space="preserve">En cumplimiento de esta meta se reportan los siguientes frentes:
• Gestión Documental: involucra todo lo relacionado con las Tablas de Retención Documental, Registro de Activos de Información e Índice de Información Clasificada y Reservada. Durante este primer trimestre se realiza el cronograma de capacitación y divulgación conforme al PIC de la Entidad, adicionalmente mediante el boletín interno No. 131 se realizó la divulgación interna a los funcionarios de este instrumento archivístico.
• Programa de Gestión Documental (PGD) - Plan Institucional de Archivos (PINAR): durante este primer trimestre de 2021, se presentan el PGD y PINAR al Comité Institucional de Gestión y Desempeño del 27 de enero de 2021, se genera la Resolución 0128 del 19 de marzo de 2021 para la adopción del PGD, adicionalmente se identifican las actividades a realizar en esta vigencia mediante la Matriz de Seguimiento de las Actividades del PGD y PINAR, y se realiza la programación de socialización de estos instrumentos durante el 2021 conforme al PIC de la Entidad. Adicionalmente mediante el boletín interno No. 131 se realizó la divulgación interna a los funcionarios de estos instrumentos archivísticos.
• Sistemas de Gestión de Documentos Electrónicos de Archivo – SGDEA: conforme al diagnóstico SGDEA entregado a la dirección de Recursos Físicos y Gestión Documental en diciembre 2020, durante este primer trimestre DE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 Físico y Documental y alineado al Sistema Integrado de Gestión de la Entidad.
• Sistema Integrado de Conservación: dentro del cual se destaca el Plan de Conservación Documental, este componente tiene un mayor nivel de madurez y está conformado por seis (6) estrategias con sus respectivos programas de conservación preventiva. En el primer trimestre del año 2021 se consolidó el plan de trabajo de los programas:
o Programa de Capacitación: estructura del cronograma fechas y temáticas en el PIC.
o Programa de inspección de sistemas de almacenamiento e instalaciones físicas: cronograma de visitas a las sedes de la Entidad, que iniciará en el mes de abril, descripción de requerimientos de infraestructura para el Archivo Central como solicitud al contratista de arrendamiento.
o Programa de saneamiento ambiental (limpieza y desinfección): remisión de aspectos técnicos que se deben incluir en los estudios previos del contrato de fumigación, desinfección y control de roedores.
o Programa de almacenamiento y re-almacenamiento: el proyecto de Planos, se inscribe en este programa del SIC, cuyo objetivo es identificar la cantidad real de documentos de gran formato y contar con un inventario unificado para evaluar el estado de conservación de esta documentación. Durante este trimestre se avanzó en la formulación del formato de inventario documental que tiene 26 campos:
- Identificación/ descripción: 11 campos
- Características físicas: 3 campos
- Estado de conservación: 11 campos
- Observaciones: 1 campo.
Una vez establecidos estos campos del FUID y complementados con elementos propios de los documentos planimétricos, durante el primer trimestre se levanta el inventario de 860 planos inventariados, lo que corresponde a un 30% sobre el segmento total de planos.
Lo anterior corresponde a un total de 6.282 planos, cantidad que puede variar conforme se haga la corroboración uno a uno, por lo cual se dio prioridad al segmento de documentos de la Dirección de Cárcel Distrital, ya que esta información es de reserva y tiene valores secundarios de tipo histórico, técnico y de investigación. Esta priorización consiste en que el personal realizará a corte de junio 30, el inventario y elaborará un diagnóstico de estado de conservación del total de planos del segmento Cárcel Distrital, dejando cuantificados y unas recomendaciones de almacenamiento compilado en un informe.
• Plan de Preservación Digital: Para el primer trimestre de la vigencia 2021 se plantea el plan de trabajo, cuyas actividades iniciaran el mes de abril.
• Inventario Documental de los Archivos de Gestión de los documentos en físico: se identificaron un total de 656 metros lineales de documentos de los cuales 468 corresponden a documentos identificados según las TRD de la Entidad y 195 son documentos de apoyo, esto permitió realizar el proceso de transferencia documental de 17 dependencias con información de la vigencia 2017 y 2018, adicionalmente en este periodo se divulgaron los resultados del proyecto a todos los funcionarios de la Entidad, mediante el boletín interno No. 140. Las próximas actividades a realizar será la publicación de los inventarios en una ruta en SharePoint, lo anterior con miras al documento electrónico y teniendo en cuenta lo solicitado a la Dirección de TICS sobre el uso de esta herramienta colaborativa en la Entidad, como repositorio temporal de la información, por otro lado las dependencias deberán realizar los procesos de organización de documentos a la documentación a transferir en el marco de la Política de Cero Papel.
• Transferencias documentales primarias: durante el primer trimestre de la vigencia 2021, el equipo de gestión documental continuó con las visitas a las dependencias para realizar las transferencias documentales correspondientes a la vigencia 2017 y en algunos casos de vigencia 2018, por lo cual se logra que diez (10) dependencias realicen entrega formal de 177 cajas con 938 carpetas que serán trasladadas al Archivo Central, conforme a los procedimientos y normatividad archivística. Adicionalmente se realiza el cronograma de transferencias documentales para la vigencia 2021.
• Intervención archivística a la serie contratos y convenios: a corte de marzo 2021, se ha realizado la intervención de aproximadamente 154.116 folios equivalentes a 24.5 Metros Lineales, lo cual equivale a 35% de avance en intervención frente al total de contratos identificados desde la vigencia 2016 - 2018. Para la Dirección de Operaciones en este primer trimestre se realizó el descargue, impresión y quema de CDs de información relacionado con la serie Contratos y Convenios de 458 radicados lo que equivale aproximadamente a 4.580 folios equivalentes a 0,76 metros lineales. Por otro lado, se llevó a cabo la intervención de 34 contratos con todos los procesos archivísticos equivalente a 11.572 folios es decir un total de 1.92 metros lineales. En total la Dirección de Operaciones ha intervenido 7.5% de los contratos de la vigencia 2019. 
El 100% de los contratos entregados a 30 de marzo de la vigencia 2021 se encuentran rotulados e inventariados, el 12.4% se encuentra intervenido con todos los procesos archivísticos. En el mes de marzo se llevaron a cabo 102 préstamos de expedientes. Los cuales se registran en el control de préstamo de documentos.
• Programa de Capacitación - Gestión Documental: conforme al Plan Institucional de Capacitación – PIC de la vigencia 2021, durante este primer trimestre se realiza el cronograma de capacitaciones de gestión documental que incluye los siguientes temas: Aplicación de Tablas de Retención Documental: actualización de TRD, Socialización del Programa de Gestión Documental -PGD- y Plan Institucional de Archivos -PINAR- 2020-2024, Rescate documental luego de un incendio y/o inundación, Socializar la nueva Política de Gestión Documental, Normatividad archivística y Sistema Integrado de Conservación, Organización de documentos electrónicos y las obligaciones de los servidores con la información pública.
• Archivo Central: durante el primer trimestre del 2021, se evidencian las siguientes actividades realizadas y su respectivo avance:
o Consultas y préstamos: durante el primer trimestre del 2021 se dio respuesta a un total de 153 de solicitudes, de las cuales se realizó la búsqueda de 152 requerimientos en físico y de estos se realizó la digitalización de 121 expedientes para un total de 46.086 imágenes digitalizadas.
o Verificación y levantamiento de inventarios (Eliminación): la actividad se concentró en la verificación y levantamiento de inventarios documentales de la documentación con disposición final “Eliminación (E)”, establecida en las siguientes fases: 1 y 2 (publicadas) en vigencias anteriores:
- Fase 1 (Eliminación): establecida por documentación entre las vigencias 1983 al 2008, se realizó el ingreso de 275 registros nuevos, un alto porcentaje de series relacionadas a Ordenes/Ordenes de servicio e Historias de vehículos, un promedio de 10,90 Metros Lineales (MTL). Adicionalmente, se realizó la corrección del 98% de la información registrada en los campos series/subseries, asuntos, fechas, folios, números de cajas y carpetas.
- Fase 2 (Eliminación): establecida por documentación entre las vigencias 1989 al 2013, se realizó el ingreso de 24 registros nuevos, un alto porcentaje de series relacionadas a Ordenes/Ordenes de servicio e Historias de vehículos, un promedio de 9,96 Metros Lineales (MTL). Adicionalmente, se realizó la corrección del 98% de la información registrada en los campos series/subseries, asuntos, fechas, folios, números de cajas y carpetas.
o Verificación documentación y levantamiento de inventario: se realizó el levantamiento de inventarios de la documentación objeto de eliminación o verificación de la documentación conservada en el Archivo Central con el propósito de ser clasificada, entre los que se encuentran:
o Eliminación de contratos 1984 a 1999: levantamiento del inventario documental de la serie contratos seleccionados para eliminación, en los que se encuentra un total de 665 expedientes de la serie, un gran volumen documental corresponde a 33% de contratos de prestación de servicios y un 28% de estos contratos de arrendamiento, en el levantamiento de la información se registró un promedio de 64.022 folios, para un aproximado de 10,16 MTL. Se identificaron un volumen documental considerado de contratos entre las vigencias 1995 al 1998, que cumplieron su tiempo de retención en el Archivo Central.
o Intervención y organización de documentación: durante este periodo se realizó la foliación de 21 carpetas contenidas en cuatro (4) cajas X-200, relacionadas al Fondo de Vigilancia y Seguridad en Liquidación (FVSL), el aproximado es 2.606 folios, un promedio de 0,41 MTL.
• Actividades en ejecución:
o Verificación y levantamiento de inventarios (Eliminación): dando alcance a la actividad esta se concreta en la culminación de la misma, mediante el levantamiento de inventarios de la documentación seleccionada disposición final “Eliminación”, por parte del Contrato 121 del 2018, de la empresa Teguia Logística e Información S.A.S., establecida en la fase 6.
o Clasificación de fondo acumulado rezago 80 MTL: Actualmente se encuentra en proceso de clasificación más de 5 metros lineales (MTL) de rezago de documentación pendiente por intervenir en la organización más adelante, se encuentra pendiente recibir el concepto técnico del Archivo de Bogotá para determinar las actividades a realizar en el siguiente periodo.
• Ventanilla de correspondencia
o Correspondencia Externa Recibida: durante este primer trimestre del 2021, en la ventanilla de correspondencia se radicaron un total de 11.741 comunicaciones recibidas en la sede Central y las sedes alternas: Cárcel Distrital, C4, Casa de Justicia Usaquén y Ventanilla Virtual.
o Correspondencia Externa Enviada: durante este primer trimestre, en la ventanilla de correspondencia se radicaron un total de 12.365 comunicaciones enviadas por medio de mensajería y correo electrónico, éste último implementado durante el estado de emergencia.
</t>
  </si>
  <si>
    <t xml:space="preserve">Se elaboró un documento diagnostico que caracterizó las 20 medidas correctivas que contempla la Ley 1801 de 2016, haciendo énfasis en cada una de sus singularidades, naturaleza, dinámica, operatividad y actualización normativa, evidenciando así las medidas correctivas reglamentadas y las que se encuentran pendientes de reglamentación.
Sobre esto último cabe destacar que dentro de la caracterización se pudo concluir que a la fecha carecen de reglamentación a nivel nacional las medidas correctivas de decomiso, destrucción del bien de carácter no penal, inutilización de bienes y destrucción del bien. Por lo que se espera la pronta expedición del decreto reglamentario por parte del Gobierno Nacional para la plena implementación en la Ciudad. Se aclara que la Ley 1801 de 2016 dispuso de su reglamentación a cargo del Gobierno Nacional.
Por otra parte, la estrategia de materialización de medidas correctivas, se refiere a las responsabilidades que se han asignado a esta Secretaría frente a las medidas correctivas de multa y participación en actividad pedagógica y de convivencia o programa comunitario.
Para el desarrollo de las Actividades Pedagógicas de Convivencia - APC- en lo que respecta al primer trimestre del año en curso, el equipo de CNSCC ha mantenido y efectuado dos métodos de participación, los cuales son: APC presencial y APC virtual, con el fin de que la totalidad de los ciudadanos que solicitaron su participación para el cumplimiento de la medida correctiva, independiente o como opción de conmutabilidad frente a la medida correctiva de multa general tipo 1 y 2, pudiesen acceder a las actividades pedagógicas de convivencia ofertadas por esta Secretaría.
Participación en actividad pedagógica y programa comunitario: durante el periodo a reportar, se programaron y ejecutaron 486 actividades pedagógicas de convivencia, en las que participaron 3.272 ciudadanos.
Para este período se mantuvo atención presencial en 4 casas de justicia (Mártires, Kennedy, Calle 45 y Usme) en las cuales se dio atención a 1.527 ciudadanos.
Aunado a lo anterior, se brindó asesoramiento y atención frente a los procesos y procedimientos que se pueden efectuar frente a la expedición de una orden de comparendo, así las cosas, a continuación, se presentan los resultados anteriormente mencionados:
• Canal de WhatsApp: 12.867 ciudadanos
• Chat Virtual Secretaría Distrital de Seguridad: 243 ciudadanos 
• Correo electrónico: 7.325 ciudadanos.
• Respuestas a derechos de petición radicados por la ciudadanía a través del canal PQRS: 522 ciudadanos.
Multa (cobro persuasivo), en relación con la materialización de la medida correctiva de multa, durante el periodo reportado se presentaron 3.467 casos de pago voluntario, para un valor recaudado de $1.533.036.316.
Adicionalmente, se radicaron 985 expedientes contentivos de multas por infracciones al CNSCC, de las cuales 110 expedientes fueron objeto de devolución a los inspectores, por lo que, una vez realizada la verificación de los requisitos de validez de los títulos ejecutivos aportados durante el periodo comprendido entre el 1 de enero al 31 de marzo de 2021, se aprobaron para gestión persuasiva 875 multas.
Adicionalmente, toda vez que para la materialización de estas medidas correctivas es necesario atender los requerimientos ciudadanos en esta materia, a continuación, se presentan las cifras de atención al ciudadano: 230 Llamadas; 793 Correos electrónicos y 175.663 mensajes de texto.
En el marco de esta meta, 3.272 ciudadanos han sido beneficiados con las actividades pedagógicas y 22.484 ciudadanos han sido atendidos a través de los diferentes canales.
Es importante manifestar que se presenta dificultad para que la administración materialice la medida correctiva de demolición y remoción de bienes, cuando el infractor no la cumple de manera voluntaria, ya que implica una caracterización de los predios y sus habitantes, así como la elaboración e implementación de protocolos de restitución y desalojo de inmuebles, protegiendo los derechos de todos los ciudadanos en especial de los sujetos protección constitucional reforzada. Se ha dificultado la coordinación de esta medida con las demás autoridades de policía.
</t>
  </si>
  <si>
    <t>Proceso: Direccionamiento Sectorial e Institucional</t>
  </si>
  <si>
    <t>Documento: Seguimiento Plan Estratégico Institucional - PEI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</si>
</sst>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6" x14ac:knownFonts="1">
    <font>
      <sz val="11"/>
      <color theme="1"/>
      <name val="Calibri"/>
      <family val="2"/>
      <scheme val="minor"/>
    </font>
    <font>
      <sz val="10"/>
      <name val="Arial"/>
      <family val="2"/>
    </font>
    <font>
      <sz val="11"/>
      <color theme="1"/>
      <name val="Calibri"/>
      <family val="2"/>
      <scheme val="minor"/>
    </font>
    <font>
      <b/>
      <sz val="11"/>
      <color theme="0"/>
      <name val="Calibri"/>
      <family val="2"/>
      <scheme val="minor"/>
    </font>
    <font>
      <sz val="11"/>
      <name val="Calibri"/>
      <family val="2"/>
      <scheme val="minor"/>
    </font>
    <font>
      <b/>
      <sz val="11"/>
      <color rgb="FF650F2E"/>
      <name val="Calibri"/>
      <family val="2"/>
      <scheme val="minor"/>
    </font>
    <font>
      <sz val="11"/>
      <color rgb="FF000000"/>
      <name val="Calibri"/>
      <family val="2"/>
      <scheme val="minor"/>
    </font>
    <font>
      <b/>
      <sz val="11"/>
      <color theme="1"/>
      <name val="Calibri"/>
      <family val="2"/>
      <scheme val="minor"/>
    </font>
    <font>
      <b/>
      <sz val="11"/>
      <name val="Calibri"/>
      <family val="2"/>
      <scheme val="minor"/>
    </font>
    <font>
      <b/>
      <sz val="11"/>
      <color rgb="FFFFFFFF"/>
      <name val="Calibri"/>
      <family val="2"/>
      <scheme val="minor"/>
    </font>
    <font>
      <b/>
      <sz val="12"/>
      <color theme="0"/>
      <name val="Calibri"/>
      <family val="2"/>
      <scheme val="minor"/>
    </font>
    <font>
      <b/>
      <sz val="12"/>
      <color theme="1"/>
      <name val="Arial"/>
      <family val="2"/>
    </font>
    <font>
      <b/>
      <sz val="12"/>
      <name val="Arial"/>
      <family val="2"/>
    </font>
    <font>
      <sz val="11"/>
      <color theme="0"/>
      <name val="Calibri"/>
      <family val="2"/>
      <scheme val="minor"/>
    </font>
    <font>
      <sz val="11"/>
      <color theme="1"/>
      <name val="Calibri"/>
      <family val="2"/>
    </font>
    <font>
      <b/>
      <sz val="16"/>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xf numFmtId="9" fontId="2" fillId="0" borderId="0" applyFont="0" applyFill="0" applyBorder="0" applyAlignment="0" applyProtection="0"/>
    <xf numFmtId="43" fontId="2" fillId="0" borderId="0" applyFont="0" applyFill="0" applyBorder="0" applyAlignment="0" applyProtection="0"/>
  </cellStyleXfs>
  <cellXfs count="169">
    <xf numFmtId="0" fontId="0" fillId="0" borderId="0" xfId="0"/>
    <xf numFmtId="0" fontId="0" fillId="0" borderId="1" xfId="0" applyFont="1" applyBorder="1" applyAlignment="1">
      <alignment horizontal="justify" vertical="top" wrapText="1"/>
    </xf>
    <xf numFmtId="164" fontId="0" fillId="3" borderId="1" xfId="2" applyNumberFormat="1" applyFont="1" applyFill="1" applyBorder="1" applyAlignment="1">
      <alignment horizontal="center" vertical="center"/>
    </xf>
    <xf numFmtId="0" fontId="0" fillId="3" borderId="1" xfId="0" applyFont="1" applyFill="1" applyBorder="1" applyAlignment="1">
      <alignment horizontal="justify" vertical="top" wrapText="1"/>
    </xf>
    <xf numFmtId="0" fontId="4" fillId="3" borderId="1" xfId="0" applyFont="1" applyFill="1" applyBorder="1" applyAlignment="1">
      <alignment horizontal="justify" vertical="top" wrapText="1"/>
    </xf>
    <xf numFmtId="0" fontId="0" fillId="3" borderId="1" xfId="0" applyFont="1" applyFill="1" applyBorder="1" applyAlignment="1">
      <alignment vertical="top" wrapText="1"/>
    </xf>
    <xf numFmtId="0" fontId="0" fillId="3" borderId="1" xfId="0" applyFont="1" applyFill="1" applyBorder="1" applyAlignment="1">
      <alignment horizontal="center" vertical="center" wrapText="1"/>
    </xf>
    <xf numFmtId="0" fontId="0" fillId="0" borderId="1" xfId="0" applyFont="1" applyFill="1" applyBorder="1" applyAlignment="1">
      <alignment horizontal="justify" vertical="top" wrapText="1"/>
    </xf>
    <xf numFmtId="2" fontId="0" fillId="0" borderId="1" xfId="2" applyNumberFormat="1" applyFont="1" applyFill="1" applyBorder="1" applyAlignment="1">
      <alignment horizontal="center" vertical="center" wrapText="1"/>
    </xf>
    <xf numFmtId="165" fontId="0" fillId="0" borderId="1" xfId="2" applyNumberFormat="1" applyFont="1" applyFill="1" applyBorder="1" applyAlignment="1">
      <alignment horizontal="center" vertical="center" wrapText="1"/>
    </xf>
    <xf numFmtId="9" fontId="0" fillId="0" borderId="1" xfId="2" applyFont="1" applyFill="1" applyBorder="1" applyAlignment="1">
      <alignment horizontal="center" vertical="center"/>
    </xf>
    <xf numFmtId="2" fontId="0" fillId="0" borderId="1" xfId="0" applyNumberFormat="1" applyFont="1" applyFill="1" applyBorder="1" applyAlignment="1">
      <alignment horizontal="center" vertical="center"/>
    </xf>
    <xf numFmtId="9" fontId="0" fillId="3" borderId="1" xfId="2" applyFont="1" applyFill="1" applyBorder="1" applyAlignment="1">
      <alignment horizontal="center" vertical="center"/>
    </xf>
    <xf numFmtId="10" fontId="0" fillId="3" borderId="1" xfId="2" applyNumberFormat="1" applyFont="1" applyFill="1" applyBorder="1" applyAlignment="1">
      <alignment horizontal="center" vertical="center"/>
    </xf>
    <xf numFmtId="0" fontId="0" fillId="4" borderId="1"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0" borderId="1" xfId="0" applyFont="1" applyBorder="1" applyAlignment="1">
      <alignment vertical="center" wrapText="1"/>
    </xf>
    <xf numFmtId="0" fontId="8" fillId="3" borderId="1" xfId="0" applyFont="1" applyFill="1" applyBorder="1" applyAlignment="1">
      <alignment horizontal="justify" vertical="top" wrapText="1"/>
    </xf>
    <xf numFmtId="0" fontId="0" fillId="3" borderId="1" xfId="0" applyFont="1" applyFill="1" applyBorder="1" applyAlignment="1">
      <alignment horizontal="justify" vertical="top"/>
    </xf>
    <xf numFmtId="0" fontId="6" fillId="3" borderId="1" xfId="0" applyFont="1" applyFill="1" applyBorder="1" applyAlignment="1">
      <alignment horizontal="justify" vertical="top" wrapText="1"/>
    </xf>
    <xf numFmtId="10" fontId="0" fillId="3" borderId="1" xfId="0" applyNumberFormat="1" applyFont="1" applyFill="1" applyBorder="1" applyAlignment="1">
      <alignment horizontal="center" vertical="center"/>
    </xf>
    <xf numFmtId="164" fontId="0" fillId="3" borderId="1" xfId="0" applyNumberFormat="1" applyFont="1" applyFill="1" applyBorder="1" applyAlignment="1">
      <alignment horizontal="center" vertical="center"/>
    </xf>
    <xf numFmtId="10" fontId="0" fillId="3" borderId="1" xfId="0" applyNumberFormat="1" applyFont="1" applyFill="1" applyBorder="1" applyAlignment="1">
      <alignment horizontal="center" vertical="center" wrapText="1"/>
    </xf>
    <xf numFmtId="0" fontId="0" fillId="0" borderId="1" xfId="0" applyFont="1" applyFill="1" applyBorder="1" applyAlignment="1">
      <alignment horizontal="justify" vertical="top"/>
    </xf>
    <xf numFmtId="0" fontId="9" fillId="2" borderId="1" xfId="0" applyFont="1" applyFill="1" applyBorder="1" applyAlignment="1">
      <alignment horizontal="center" vertical="center" wrapText="1"/>
    </xf>
    <xf numFmtId="9" fontId="4" fillId="3" borderId="1" xfId="2" applyFont="1" applyFill="1" applyBorder="1" applyAlignment="1">
      <alignment horizontal="justify" vertical="top" wrapText="1"/>
    </xf>
    <xf numFmtId="0" fontId="0" fillId="0" borderId="1" xfId="0" applyFont="1" applyBorder="1"/>
    <xf numFmtId="0" fontId="0" fillId="3" borderId="1" xfId="0" applyFont="1" applyFill="1" applyBorder="1" applyAlignment="1">
      <alignment horizontal="center" vertical="center"/>
    </xf>
    <xf numFmtId="0" fontId="0" fillId="4" borderId="1" xfId="0" applyFont="1" applyFill="1" applyBorder="1" applyAlignment="1">
      <alignment vertical="center" wrapText="1"/>
    </xf>
    <xf numFmtId="0" fontId="6" fillId="3" borderId="1" xfId="0" applyFont="1" applyFill="1" applyBorder="1" applyAlignment="1">
      <alignment horizontal="justify" vertical="top"/>
    </xf>
    <xf numFmtId="9" fontId="0" fillId="3" borderId="1" xfId="0" applyNumberFormat="1" applyFont="1" applyFill="1" applyBorder="1" applyAlignment="1">
      <alignment horizontal="center" vertical="center"/>
    </xf>
    <xf numFmtId="0" fontId="0" fillId="0" borderId="1" xfId="0" applyFont="1" applyFill="1" applyBorder="1"/>
    <xf numFmtId="0" fontId="0" fillId="3" borderId="1" xfId="0" applyFont="1" applyFill="1" applyBorder="1"/>
    <xf numFmtId="0" fontId="0" fillId="4" borderId="1" xfId="0" applyFont="1" applyFill="1" applyBorder="1" applyAlignment="1">
      <alignment horizontal="justify" vertical="top" wrapText="1"/>
    </xf>
    <xf numFmtId="9" fontId="0" fillId="3" borderId="1" xfId="0" applyNumberFormat="1" applyFont="1" applyFill="1" applyBorder="1" applyAlignment="1">
      <alignment horizontal="justify" vertical="top" wrapText="1"/>
    </xf>
    <xf numFmtId="0" fontId="6" fillId="0" borderId="1" xfId="0" applyFont="1" applyBorder="1" applyAlignment="1">
      <alignment horizontal="justify" vertical="top" wrapText="1"/>
    </xf>
    <xf numFmtId="0" fontId="0" fillId="0" borderId="1" xfId="0" applyFont="1" applyBorder="1" applyAlignment="1">
      <alignment horizontal="justify" vertical="top"/>
    </xf>
    <xf numFmtId="0" fontId="0" fillId="3" borderId="1" xfId="0" applyFont="1" applyFill="1" applyBorder="1" applyAlignment="1">
      <alignment horizontal="left" vertical="top" wrapText="1"/>
    </xf>
    <xf numFmtId="0" fontId="0" fillId="0" borderId="1" xfId="0" applyBorder="1" applyAlignment="1">
      <alignment vertical="center"/>
    </xf>
    <xf numFmtId="0" fontId="0" fillId="3"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0" fillId="2" borderId="3" xfId="0" applyFont="1" applyFill="1" applyBorder="1"/>
    <xf numFmtId="14" fontId="3" fillId="2" borderId="13" xfId="0" applyNumberFormat="1" applyFont="1" applyFill="1" applyBorder="1" applyAlignment="1">
      <alignment horizontal="center" vertical="center"/>
    </xf>
    <xf numFmtId="14" fontId="9" fillId="2" borderId="13" xfId="0" applyNumberFormat="1" applyFont="1" applyFill="1" applyBorder="1" applyAlignment="1">
      <alignment horizontal="center" vertical="center" wrapText="1"/>
    </xf>
    <xf numFmtId="0" fontId="0" fillId="2" borderId="13" xfId="0" applyFont="1" applyFill="1" applyBorder="1"/>
    <xf numFmtId="0" fontId="5" fillId="0" borderId="16" xfId="0" applyFont="1" applyBorder="1" applyAlignment="1">
      <alignment horizontal="justify" vertical="center"/>
    </xf>
    <xf numFmtId="0" fontId="9" fillId="2" borderId="8" xfId="0" applyFont="1" applyFill="1" applyBorder="1" applyAlignment="1">
      <alignment horizontal="center" vertical="center" wrapText="1"/>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1" xfId="0" applyFont="1" applyFill="1" applyBorder="1" applyAlignment="1">
      <alignment vertical="center" wrapText="1"/>
    </xf>
    <xf numFmtId="0" fontId="8" fillId="0" borderId="1" xfId="0" applyFont="1" applyBorder="1" applyAlignment="1">
      <alignment horizontal="justify" vertical="center"/>
    </xf>
    <xf numFmtId="0" fontId="4" fillId="3" borderId="1" xfId="0" applyFont="1" applyFill="1" applyBorder="1" applyAlignment="1">
      <alignment horizontal="center" vertical="top" wrapText="1"/>
    </xf>
    <xf numFmtId="1" fontId="0" fillId="3" borderId="1" xfId="2" applyNumberFormat="1" applyFont="1" applyFill="1" applyBorder="1" applyAlignment="1">
      <alignment horizontal="center" vertical="center"/>
    </xf>
    <xf numFmtId="0" fontId="9" fillId="2" borderId="17" xfId="0" applyFont="1" applyFill="1" applyBorder="1" applyAlignment="1">
      <alignment horizontal="center" vertical="center" wrapText="1"/>
    </xf>
    <xf numFmtId="0" fontId="3" fillId="2" borderId="18" xfId="0" applyFont="1" applyFill="1" applyBorder="1" applyAlignment="1">
      <alignment vertical="center"/>
    </xf>
    <xf numFmtId="0" fontId="3" fillId="2" borderId="18" xfId="0" applyFont="1" applyFill="1" applyBorder="1" applyAlignment="1">
      <alignment horizontal="center" vertical="center"/>
    </xf>
    <xf numFmtId="0" fontId="3" fillId="2" borderId="1" xfId="0" applyFont="1" applyFill="1" applyBorder="1" applyAlignment="1">
      <alignment vertical="center"/>
    </xf>
    <xf numFmtId="0" fontId="5" fillId="3" borderId="16" xfId="0" applyFont="1" applyFill="1" applyBorder="1" applyAlignment="1">
      <alignment vertical="center"/>
    </xf>
    <xf numFmtId="0" fontId="5" fillId="3" borderId="16" xfId="0" applyFont="1" applyFill="1" applyBorder="1" applyAlignment="1">
      <alignment horizontal="justify" vertical="center"/>
    </xf>
    <xf numFmtId="0" fontId="5" fillId="3" borderId="15" xfId="0" applyFont="1" applyFill="1" applyBorder="1" applyAlignment="1">
      <alignment vertical="center"/>
    </xf>
    <xf numFmtId="0" fontId="5" fillId="3" borderId="14" xfId="0" applyFont="1" applyFill="1" applyBorder="1" applyAlignment="1">
      <alignment horizontal="justify" vertical="center"/>
    </xf>
    <xf numFmtId="0" fontId="11" fillId="0" borderId="1" xfId="0" applyFont="1" applyBorder="1" applyAlignment="1"/>
    <xf numFmtId="0" fontId="12" fillId="0" borderId="1" xfId="1" applyFont="1" applyFill="1" applyBorder="1" applyAlignment="1">
      <alignment vertical="center" wrapText="1"/>
    </xf>
    <xf numFmtId="0" fontId="12" fillId="0" borderId="1" xfId="1" applyFont="1" applyFill="1" applyBorder="1" applyAlignment="1">
      <alignment horizontal="center" vertical="center" wrapText="1"/>
    </xf>
    <xf numFmtId="0" fontId="3" fillId="2" borderId="1" xfId="0" applyFont="1" applyFill="1" applyBorder="1" applyAlignment="1">
      <alignment vertical="center" wrapText="1"/>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lignment horizontal="justify" vertical="center"/>
    </xf>
    <xf numFmtId="0" fontId="6" fillId="0" borderId="1" xfId="0" applyFont="1" applyBorder="1" applyAlignment="1">
      <alignment horizontal="justify" vertical="center"/>
    </xf>
    <xf numFmtId="0" fontId="13" fillId="2" borderId="1" xfId="0" applyFont="1" applyFill="1" applyBorder="1" applyAlignment="1">
      <alignment horizontal="center" vertical="center"/>
    </xf>
    <xf numFmtId="2" fontId="0" fillId="0" borderId="1" xfId="0" applyNumberFormat="1" applyBorder="1" applyAlignment="1">
      <alignment vertical="center"/>
    </xf>
    <xf numFmtId="9" fontId="0" fillId="3" borderId="1" xfId="2" applyFont="1" applyFill="1" applyBorder="1" applyAlignment="1">
      <alignment horizontal="center" vertical="center" wrapText="1"/>
    </xf>
    <xf numFmtId="9" fontId="0" fillId="3" borderId="1" xfId="2" applyFont="1" applyFill="1" applyBorder="1" applyAlignment="1">
      <alignment vertical="center" wrapText="1"/>
    </xf>
    <xf numFmtId="10" fontId="4" fillId="3" borderId="1" xfId="2" applyNumberFormat="1" applyFont="1" applyFill="1" applyBorder="1" applyAlignment="1">
      <alignment horizontal="center" vertical="center"/>
    </xf>
    <xf numFmtId="10" fontId="7" fillId="3" borderId="1" xfId="2" applyNumberFormat="1" applyFont="1" applyFill="1" applyBorder="1" applyAlignment="1">
      <alignment horizontal="center" vertical="center"/>
    </xf>
    <xf numFmtId="9" fontId="7" fillId="3" borderId="1" xfId="2" applyNumberFormat="1" applyFont="1" applyFill="1" applyBorder="1" applyAlignment="1">
      <alignment horizontal="center" vertical="center"/>
    </xf>
    <xf numFmtId="10" fontId="0" fillId="3" borderId="1" xfId="2" applyNumberFormat="1" applyFont="1" applyFill="1" applyBorder="1" applyAlignment="1">
      <alignment vertical="center"/>
    </xf>
    <xf numFmtId="2" fontId="0" fillId="3" borderId="1" xfId="0" applyNumberFormat="1" applyFill="1" applyBorder="1" applyAlignment="1">
      <alignment vertical="center"/>
    </xf>
    <xf numFmtId="0" fontId="0" fillId="3" borderId="1" xfId="2" applyNumberFormat="1" applyFont="1" applyFill="1" applyBorder="1" applyAlignment="1">
      <alignment vertical="center"/>
    </xf>
    <xf numFmtId="2" fontId="0" fillId="3" borderId="1" xfId="2" applyNumberFormat="1" applyFont="1" applyFill="1" applyBorder="1" applyAlignment="1">
      <alignment vertical="center"/>
    </xf>
    <xf numFmtId="10" fontId="0" fillId="3" borderId="1" xfId="2" applyNumberFormat="1" applyFont="1" applyFill="1" applyBorder="1" applyAlignment="1">
      <alignment horizontal="center" vertical="center" wrapText="1"/>
    </xf>
    <xf numFmtId="10" fontId="4" fillId="3" borderId="1" xfId="2" applyNumberFormat="1" applyFont="1" applyFill="1" applyBorder="1" applyAlignment="1">
      <alignment horizontal="center" vertical="center" wrapText="1"/>
    </xf>
    <xf numFmtId="0" fontId="0" fillId="3" borderId="1" xfId="0" applyFont="1" applyFill="1" applyBorder="1" applyAlignment="1">
      <alignment vertical="top"/>
    </xf>
    <xf numFmtId="0" fontId="9" fillId="2" borderId="18" xfId="0" applyFont="1" applyFill="1" applyBorder="1" applyAlignment="1">
      <alignment horizontal="center" vertical="center" wrapText="1"/>
    </xf>
    <xf numFmtId="14" fontId="9" fillId="2" borderId="18" xfId="0" applyNumberFormat="1" applyFont="1" applyFill="1" applyBorder="1" applyAlignment="1">
      <alignment horizontal="center" vertical="center" wrapText="1"/>
    </xf>
    <xf numFmtId="0" fontId="0" fillId="2" borderId="18" xfId="0" applyFont="1" applyFill="1" applyBorder="1"/>
    <xf numFmtId="43" fontId="0" fillId="0" borderId="1" xfId="3" applyFont="1" applyBorder="1" applyAlignment="1">
      <alignment horizontal="center" vertical="center"/>
    </xf>
    <xf numFmtId="164" fontId="0" fillId="0" borderId="1" xfId="2" applyNumberFormat="1" applyFont="1" applyBorder="1" applyAlignment="1">
      <alignment horizontal="center" vertical="center"/>
    </xf>
    <xf numFmtId="0" fontId="0" fillId="3" borderId="1" xfId="0" applyFont="1" applyFill="1" applyBorder="1" applyAlignment="1"/>
    <xf numFmtId="9" fontId="0" fillId="3" borderId="1" xfId="2" applyFont="1" applyFill="1" applyBorder="1" applyAlignment="1"/>
    <xf numFmtId="43" fontId="0" fillId="0" borderId="1" xfId="3" applyFont="1" applyBorder="1" applyAlignment="1">
      <alignment vertical="center"/>
    </xf>
    <xf numFmtId="164" fontId="0" fillId="0" borderId="1" xfId="2" applyNumberFormat="1" applyFont="1" applyBorder="1" applyAlignment="1">
      <alignment vertical="center"/>
    </xf>
    <xf numFmtId="9" fontId="0" fillId="3" borderId="1" xfId="2" applyFont="1" applyFill="1" applyBorder="1" applyAlignment="1">
      <alignment vertical="top" wrapText="1"/>
    </xf>
    <xf numFmtId="9" fontId="0" fillId="0" borderId="1" xfId="2" applyFont="1" applyBorder="1" applyAlignment="1">
      <alignment horizontal="center" vertical="center"/>
    </xf>
    <xf numFmtId="2" fontId="14" fillId="3" borderId="1" xfId="0" applyNumberFormat="1" applyFont="1" applyFill="1" applyBorder="1" applyAlignment="1">
      <alignment vertical="center"/>
    </xf>
    <xf numFmtId="10" fontId="14" fillId="0" borderId="1" xfId="2" applyNumberFormat="1" applyFont="1" applyFill="1" applyBorder="1" applyAlignment="1">
      <alignment horizontal="center" vertical="center"/>
    </xf>
    <xf numFmtId="9" fontId="0" fillId="3" borderId="1" xfId="2" applyFont="1" applyFill="1" applyBorder="1" applyAlignment="1">
      <alignment vertical="top"/>
    </xf>
    <xf numFmtId="0" fontId="0" fillId="0" borderId="1" xfId="0" applyBorder="1" applyAlignment="1">
      <alignment horizontal="justify" vertical="top" wrapText="1"/>
    </xf>
    <xf numFmtId="2" fontId="0" fillId="3" borderId="1" xfId="0" applyNumberFormat="1" applyFill="1" applyBorder="1" applyAlignment="1">
      <alignment horizontal="center" vertical="center"/>
    </xf>
    <xf numFmtId="0" fontId="0" fillId="0" borderId="1" xfId="0" applyBorder="1" applyAlignment="1">
      <alignment horizontal="justify" vertical="top"/>
    </xf>
    <xf numFmtId="4" fontId="0" fillId="0" borderId="1" xfId="0" applyNumberFormat="1" applyBorder="1" applyAlignment="1">
      <alignment horizontal="center" vertical="center"/>
    </xf>
    <xf numFmtId="10" fontId="0" fillId="0" borderId="1" xfId="2" applyNumberFormat="1" applyFont="1" applyBorder="1" applyAlignment="1">
      <alignment horizontal="center" vertical="center"/>
    </xf>
    <xf numFmtId="10" fontId="7" fillId="3" borderId="1" xfId="0" applyNumberFormat="1" applyFont="1" applyFill="1" applyBorder="1" applyAlignment="1">
      <alignment horizontal="center" vertical="center"/>
    </xf>
    <xf numFmtId="10" fontId="4" fillId="0" borderId="1" xfId="2" applyNumberFormat="1" applyFont="1" applyBorder="1" applyAlignment="1">
      <alignment horizontal="center" vertical="center"/>
    </xf>
    <xf numFmtId="0" fontId="7" fillId="3" borderId="1" xfId="0" applyFont="1" applyFill="1" applyBorder="1" applyAlignment="1">
      <alignment horizontal="justify" vertical="top" wrapText="1"/>
    </xf>
    <xf numFmtId="2" fontId="0" fillId="0" borderId="1" xfId="0" applyNumberFormat="1" applyBorder="1" applyAlignment="1">
      <alignment vertical="center" wrapText="1"/>
    </xf>
    <xf numFmtId="2" fontId="0" fillId="3" borderId="1" xfId="2" applyNumberFormat="1" applyFont="1" applyFill="1" applyBorder="1" applyAlignment="1">
      <alignment horizontal="center" vertical="center"/>
    </xf>
    <xf numFmtId="0" fontId="0" fillId="3" borderId="1" xfId="2" applyNumberFormat="1" applyFont="1" applyFill="1" applyBorder="1" applyAlignment="1">
      <alignment horizontal="center" vertical="center"/>
    </xf>
    <xf numFmtId="0" fontId="0" fillId="3"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0" borderId="14" xfId="0" applyFont="1" applyBorder="1" applyAlignment="1">
      <alignment horizontal="justify" vertical="center"/>
    </xf>
    <xf numFmtId="0" fontId="5" fillId="0" borderId="15" xfId="0" applyFont="1" applyBorder="1" applyAlignment="1">
      <alignment horizontal="justify" vertical="center"/>
    </xf>
    <xf numFmtId="0" fontId="0" fillId="0" borderId="1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5" xfId="0" applyFont="1" applyBorder="1" applyAlignment="1">
      <alignment horizontal="center" vertical="center" wrapText="1"/>
    </xf>
    <xf numFmtId="0" fontId="5" fillId="0" borderId="16" xfId="0" applyFont="1" applyBorder="1" applyAlignment="1">
      <alignment horizontal="justify" vertical="center"/>
    </xf>
    <xf numFmtId="0" fontId="8" fillId="0" borderId="17" xfId="0" applyFont="1" applyBorder="1" applyAlignment="1">
      <alignment horizontal="justify" vertical="center"/>
    </xf>
    <xf numFmtId="0" fontId="8" fillId="0" borderId="15" xfId="0" applyFont="1" applyBorder="1" applyAlignment="1">
      <alignment horizontal="justify" vertical="center"/>
    </xf>
    <xf numFmtId="0" fontId="5" fillId="0" borderId="17" xfId="0" applyFont="1" applyBorder="1" applyAlignment="1">
      <alignment horizontal="justify" vertical="center"/>
    </xf>
    <xf numFmtId="0" fontId="5" fillId="0" borderId="14" xfId="0" applyFont="1" applyBorder="1" applyAlignment="1">
      <alignment horizontal="justify" vertical="top"/>
    </xf>
    <xf numFmtId="0" fontId="5" fillId="0" borderId="17" xfId="0" applyFont="1" applyBorder="1" applyAlignment="1">
      <alignment horizontal="justify" vertical="top"/>
    </xf>
    <xf numFmtId="0" fontId="5" fillId="0" borderId="15" xfId="0" applyFont="1" applyBorder="1" applyAlignment="1">
      <alignment horizontal="justify" vertical="top"/>
    </xf>
    <xf numFmtId="0" fontId="9" fillId="2" borderId="1" xfId="0" applyFont="1" applyFill="1" applyBorder="1" applyAlignment="1">
      <alignment horizontal="center" vertical="center" wrapText="1"/>
    </xf>
    <xf numFmtId="17" fontId="3" fillId="2" borderId="8" xfId="0" applyNumberFormat="1" applyFont="1" applyFill="1" applyBorder="1" applyAlignment="1">
      <alignment horizontal="center" vertical="center" wrapText="1"/>
    </xf>
    <xf numFmtId="17" fontId="3" fillId="2" borderId="9" xfId="0" applyNumberFormat="1"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7" xfId="0" applyFont="1" applyFill="1" applyBorder="1" applyAlignment="1">
      <alignment horizontal="center" vertical="center" wrapText="1"/>
    </xf>
    <xf numFmtId="14" fontId="9" fillId="2" borderId="19" xfId="0" applyNumberFormat="1" applyFont="1" applyFill="1" applyBorder="1" applyAlignment="1">
      <alignment horizontal="center" vertical="center" wrapText="1"/>
    </xf>
    <xf numFmtId="14" fontId="9" fillId="2" borderId="20" xfId="0" applyNumberFormat="1" applyFont="1" applyFill="1" applyBorder="1" applyAlignment="1">
      <alignment horizontal="center" vertical="center" wrapText="1"/>
    </xf>
    <xf numFmtId="14" fontId="9" fillId="2" borderId="21" xfId="0" applyNumberFormat="1"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 xfId="0" applyFont="1" applyFill="1" applyBorder="1" applyAlignment="1">
      <alignment horizontal="center" vertical="center"/>
    </xf>
    <xf numFmtId="0" fontId="9" fillId="2" borderId="3" xfId="0" applyFont="1" applyFill="1" applyBorder="1" applyAlignment="1">
      <alignment horizontal="center" vertical="center" wrapText="1"/>
    </xf>
    <xf numFmtId="0" fontId="3" fillId="2" borderId="1" xfId="1" applyFont="1" applyFill="1" applyBorder="1" applyAlignment="1">
      <alignment horizontal="center" vertical="center" wrapText="1"/>
    </xf>
    <xf numFmtId="0" fontId="7" fillId="0" borderId="1" xfId="0" applyFont="1" applyBorder="1" applyAlignment="1">
      <alignment horizontal="center"/>
    </xf>
    <xf numFmtId="0" fontId="3" fillId="2" borderId="1" xfId="0" applyFont="1" applyFill="1" applyBorder="1" applyAlignment="1">
      <alignment horizontal="center" vertical="center"/>
    </xf>
    <xf numFmtId="0" fontId="15" fillId="0" borderId="4" xfId="0" applyFont="1" applyBorder="1" applyAlignment="1">
      <alignment horizontal="center"/>
    </xf>
    <xf numFmtId="0" fontId="15" fillId="0" borderId="10" xfId="0" applyFont="1" applyBorder="1" applyAlignment="1">
      <alignment horizontal="center"/>
    </xf>
    <xf numFmtId="0" fontId="15" fillId="0" borderId="5" xfId="0" applyFont="1" applyBorder="1" applyAlignment="1">
      <alignment horizontal="center"/>
    </xf>
    <xf numFmtId="0" fontId="15" fillId="0" borderId="22" xfId="0" applyFont="1" applyBorder="1" applyAlignment="1">
      <alignment horizontal="center"/>
    </xf>
    <xf numFmtId="0" fontId="15" fillId="0" borderId="0" xfId="0" applyFont="1" applyBorder="1" applyAlignment="1">
      <alignment horizontal="center"/>
    </xf>
    <xf numFmtId="0" fontId="15" fillId="0" borderId="23" xfId="0" applyFont="1" applyBorder="1" applyAlignment="1">
      <alignment horizontal="center"/>
    </xf>
    <xf numFmtId="0" fontId="15" fillId="0" borderId="6" xfId="0" applyFont="1" applyBorder="1" applyAlignment="1">
      <alignment horizontal="center"/>
    </xf>
    <xf numFmtId="0" fontId="15" fillId="0" borderId="11" xfId="0" applyFont="1" applyBorder="1" applyAlignment="1">
      <alignment horizontal="center"/>
    </xf>
    <xf numFmtId="0" fontId="15" fillId="0" borderId="7" xfId="0" applyFont="1" applyBorder="1" applyAlignment="1">
      <alignment horizont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3"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cellXfs>
  <cellStyles count="4">
    <cellStyle name="Millares" xfId="3" builtinId="3"/>
    <cellStyle name="Normal" xfId="0" builtinId="0"/>
    <cellStyle name="Normal 3" xfId="1" xr:uid="{00000000-0005-0000-0000-000002000000}"/>
    <cellStyle name="Porcentaje" xfId="2" builtinId="5"/>
  </cellStyles>
  <dxfs count="0"/>
  <tableStyles count="0" defaultTableStyle="TableStyleMedium2" defaultPivotStyle="PivotStyleLight16"/>
  <colors>
    <mruColors>
      <color rgb="FF0070C0"/>
      <color rgb="FFED7D31"/>
      <color rgb="FFC6E0B4"/>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452467</xdr:colOff>
      <xdr:row>4</xdr:row>
      <xdr:rowOff>143934</xdr:rowOff>
    </xdr:from>
    <xdr:to>
      <xdr:col>0</xdr:col>
      <xdr:colOff>2200363</xdr:colOff>
      <xdr:row>8</xdr:row>
      <xdr:rowOff>220134</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67" y="461434"/>
          <a:ext cx="1747896" cy="134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9"/>
  <sheetViews>
    <sheetView tabSelected="1" topLeftCell="A4" zoomScale="50" zoomScaleNormal="70" zoomScaleSheetLayoutView="50" workbookViewId="0">
      <selection activeCell="B5" sqref="B5:H7"/>
    </sheetView>
  </sheetViews>
  <sheetFormatPr baseColWidth="10" defaultColWidth="5.33203125" defaultRowHeight="15" x14ac:dyDescent="0.2"/>
  <cols>
    <col min="1" max="1" width="35.33203125" style="26" customWidth="1"/>
    <col min="2" max="2" width="36.1640625" style="26" customWidth="1"/>
    <col min="3" max="3" width="43.1640625" style="26" customWidth="1"/>
    <col min="4" max="4" width="43.6640625" style="26" customWidth="1"/>
    <col min="5" max="5" width="12.5" style="26" customWidth="1"/>
    <col min="6" max="6" width="16.33203125" style="26" customWidth="1"/>
    <col min="7" max="7" width="15.5" style="26" customWidth="1"/>
    <col min="8" max="8" width="10.1640625" style="26" customWidth="1"/>
    <col min="9" max="11" width="16.6640625" style="26" customWidth="1"/>
    <col min="12" max="12" width="151.1640625" style="26" customWidth="1"/>
    <col min="13" max="13" width="11.83203125" style="26" customWidth="1"/>
    <col min="14" max="14" width="17.5" style="26" customWidth="1"/>
    <col min="15" max="15" width="20.33203125" style="26" customWidth="1"/>
    <col min="16" max="16" width="15" style="26" customWidth="1"/>
    <col min="17" max="16384" width="5.33203125" style="26"/>
  </cols>
  <sheetData>
    <row r="1" spans="1:16" ht="15" hidden="1" customHeight="1" x14ac:dyDescent="0.2">
      <c r="A1" s="145" t="s">
        <v>7</v>
      </c>
      <c r="B1" s="146"/>
      <c r="C1" s="146"/>
      <c r="D1" s="146"/>
      <c r="E1" s="146"/>
      <c r="F1" s="146"/>
      <c r="G1" s="146"/>
      <c r="H1" s="146"/>
      <c r="I1" s="146"/>
      <c r="J1" s="146"/>
      <c r="K1" s="146"/>
      <c r="L1" s="146"/>
      <c r="M1" s="146"/>
      <c r="N1" s="146"/>
      <c r="O1" s="147"/>
    </row>
    <row r="2" spans="1:16" ht="15" hidden="1" customHeight="1" x14ac:dyDescent="0.2">
      <c r="A2" s="148"/>
      <c r="B2" s="149"/>
      <c r="C2" s="149"/>
      <c r="D2" s="149"/>
      <c r="E2" s="149"/>
      <c r="F2" s="149"/>
      <c r="G2" s="149"/>
      <c r="H2" s="149"/>
      <c r="I2" s="149"/>
      <c r="J2" s="149"/>
      <c r="K2" s="149"/>
      <c r="L2" s="149"/>
      <c r="M2" s="149"/>
      <c r="N2" s="149"/>
      <c r="O2" s="150"/>
    </row>
    <row r="3" spans="1:16" ht="30" hidden="1" customHeight="1" x14ac:dyDescent="0.2">
      <c r="A3" s="148"/>
      <c r="B3" s="149"/>
      <c r="C3" s="149"/>
      <c r="D3" s="149"/>
      <c r="E3" s="149"/>
      <c r="F3" s="149"/>
      <c r="G3" s="149"/>
      <c r="H3" s="149"/>
      <c r="I3" s="149"/>
      <c r="J3" s="149"/>
      <c r="K3" s="149"/>
      <c r="L3" s="149"/>
      <c r="M3" s="149"/>
      <c r="N3" s="149"/>
      <c r="O3" s="150"/>
    </row>
    <row r="4" spans="1:16" ht="25.5" customHeight="1" x14ac:dyDescent="0.2">
      <c r="A4" s="151"/>
      <c r="B4" s="152"/>
      <c r="C4" s="152"/>
      <c r="D4" s="152"/>
      <c r="E4" s="152"/>
      <c r="F4" s="152"/>
      <c r="G4" s="152"/>
      <c r="H4" s="152"/>
      <c r="I4" s="152"/>
      <c r="J4" s="152"/>
      <c r="K4" s="152"/>
      <c r="L4" s="152"/>
      <c r="M4" s="152"/>
      <c r="N4" s="152"/>
      <c r="O4" s="153"/>
    </row>
    <row r="5" spans="1:16" ht="25.5" customHeight="1" x14ac:dyDescent="0.2">
      <c r="A5" s="143"/>
      <c r="B5" s="144" t="s">
        <v>13</v>
      </c>
      <c r="C5" s="144"/>
      <c r="D5" s="144"/>
      <c r="E5" s="144"/>
      <c r="F5" s="144"/>
      <c r="G5" s="144"/>
      <c r="H5" s="144"/>
      <c r="I5" s="154" t="s">
        <v>295</v>
      </c>
      <c r="J5" s="155"/>
      <c r="K5" s="155"/>
      <c r="L5" s="156"/>
      <c r="M5" s="142"/>
      <c r="N5" s="142"/>
      <c r="O5" s="65" t="s">
        <v>220</v>
      </c>
      <c r="P5" s="61"/>
    </row>
    <row r="6" spans="1:16" ht="25.5" customHeight="1" x14ac:dyDescent="0.2">
      <c r="A6" s="143"/>
      <c r="B6" s="144"/>
      <c r="C6" s="144"/>
      <c r="D6" s="144"/>
      <c r="E6" s="144"/>
      <c r="F6" s="144"/>
      <c r="G6" s="144"/>
      <c r="H6" s="144"/>
      <c r="I6" s="157"/>
      <c r="J6" s="158"/>
      <c r="K6" s="158"/>
      <c r="L6" s="159"/>
      <c r="M6" s="142"/>
      <c r="N6" s="142"/>
      <c r="O6" s="65">
        <v>1</v>
      </c>
      <c r="P6" s="61"/>
    </row>
    <row r="7" spans="1:16" ht="25.5" customHeight="1" x14ac:dyDescent="0.2">
      <c r="A7" s="143"/>
      <c r="B7" s="144"/>
      <c r="C7" s="144"/>
      <c r="D7" s="144"/>
      <c r="E7" s="144"/>
      <c r="F7" s="144"/>
      <c r="G7" s="144"/>
      <c r="H7" s="144"/>
      <c r="I7" s="160"/>
      <c r="J7" s="161"/>
      <c r="K7" s="161"/>
      <c r="L7" s="162"/>
      <c r="M7" s="142"/>
      <c r="N7" s="142"/>
      <c r="O7" s="66">
        <v>43711</v>
      </c>
      <c r="P7" s="61"/>
    </row>
    <row r="8" spans="1:16" ht="25.5" customHeight="1" x14ac:dyDescent="0.2">
      <c r="A8" s="143"/>
      <c r="B8" s="144" t="s">
        <v>14</v>
      </c>
      <c r="C8" s="144"/>
      <c r="D8" s="144"/>
      <c r="E8" s="144"/>
      <c r="F8" s="144"/>
      <c r="G8" s="144"/>
      <c r="H8" s="144"/>
      <c r="I8" s="163" t="s">
        <v>296</v>
      </c>
      <c r="J8" s="164"/>
      <c r="K8" s="164"/>
      <c r="L8" s="165"/>
      <c r="M8" s="142"/>
      <c r="N8" s="142"/>
      <c r="O8" s="63" t="s">
        <v>221</v>
      </c>
      <c r="P8" s="62"/>
    </row>
    <row r="9" spans="1:16" ht="25.5" customHeight="1" x14ac:dyDescent="0.2">
      <c r="A9" s="143"/>
      <c r="B9" s="144"/>
      <c r="C9" s="144"/>
      <c r="D9" s="144"/>
      <c r="E9" s="144"/>
      <c r="F9" s="144"/>
      <c r="G9" s="144"/>
      <c r="H9" s="144"/>
      <c r="I9" s="166"/>
      <c r="J9" s="167"/>
      <c r="K9" s="167"/>
      <c r="L9" s="168"/>
      <c r="M9" s="142"/>
      <c r="N9" s="142"/>
      <c r="O9" s="63"/>
      <c r="P9" s="62"/>
    </row>
    <row r="10" spans="1:16" ht="117.75" customHeight="1" x14ac:dyDescent="0.2">
      <c r="A10" s="125" t="s">
        <v>3</v>
      </c>
      <c r="B10" s="125" t="s">
        <v>16</v>
      </c>
      <c r="C10" s="46" t="s">
        <v>0</v>
      </c>
      <c r="D10" s="125" t="s">
        <v>1</v>
      </c>
      <c r="E10" s="125" t="s">
        <v>4</v>
      </c>
      <c r="F10" s="125" t="s">
        <v>5</v>
      </c>
      <c r="G10" s="125" t="s">
        <v>6</v>
      </c>
      <c r="H10" s="125" t="s">
        <v>10</v>
      </c>
      <c r="I10" s="129" t="s">
        <v>12</v>
      </c>
      <c r="J10" s="130"/>
      <c r="K10" s="131"/>
      <c r="L10" s="125" t="s">
        <v>11</v>
      </c>
      <c r="M10" s="125" t="s">
        <v>11</v>
      </c>
      <c r="N10" s="64" t="s">
        <v>15</v>
      </c>
      <c r="O10" s="64"/>
    </row>
    <row r="11" spans="1:16" ht="51.75" customHeight="1" x14ac:dyDescent="0.2">
      <c r="A11" s="125"/>
      <c r="B11" s="125"/>
      <c r="C11" s="24" t="s">
        <v>2</v>
      </c>
      <c r="D11" s="125"/>
      <c r="E11" s="125"/>
      <c r="F11" s="125"/>
      <c r="G11" s="125"/>
      <c r="H11" s="125"/>
      <c r="I11" s="132"/>
      <c r="J11" s="133"/>
      <c r="K11" s="134"/>
      <c r="L11" s="125"/>
      <c r="M11" s="125"/>
      <c r="N11" s="126" t="s">
        <v>275</v>
      </c>
      <c r="O11" s="127"/>
      <c r="P11" s="128"/>
    </row>
    <row r="12" spans="1:16" ht="47.25" customHeight="1" thickBot="1" x14ac:dyDescent="0.25">
      <c r="A12" s="141"/>
      <c r="B12" s="141"/>
      <c r="C12" s="141"/>
      <c r="D12" s="141"/>
      <c r="E12" s="141"/>
      <c r="F12" s="141"/>
      <c r="G12" s="141"/>
      <c r="H12" s="141"/>
      <c r="I12" s="135">
        <v>44285</v>
      </c>
      <c r="J12" s="136"/>
      <c r="K12" s="137"/>
      <c r="L12" s="41"/>
      <c r="M12" s="41"/>
      <c r="N12" s="138" t="s">
        <v>219</v>
      </c>
      <c r="O12" s="139"/>
      <c r="P12" s="140"/>
    </row>
    <row r="13" spans="1:16" ht="31.5" customHeight="1" x14ac:dyDescent="0.2">
      <c r="A13" s="111"/>
      <c r="B13" s="112"/>
      <c r="C13" s="112"/>
      <c r="D13" s="112"/>
      <c r="E13" s="112"/>
      <c r="F13" s="112"/>
      <c r="G13" s="112"/>
      <c r="H13" s="112"/>
      <c r="I13" s="42" t="s">
        <v>187</v>
      </c>
      <c r="J13" s="42" t="s">
        <v>188</v>
      </c>
      <c r="K13" s="42" t="s">
        <v>9</v>
      </c>
      <c r="L13" s="44"/>
      <c r="M13" s="43"/>
      <c r="N13" s="56" t="s">
        <v>8</v>
      </c>
      <c r="O13" s="67" t="s">
        <v>216</v>
      </c>
      <c r="P13" s="70" t="s">
        <v>276</v>
      </c>
    </row>
    <row r="14" spans="1:16" ht="31.5" customHeight="1" x14ac:dyDescent="0.2">
      <c r="A14" s="53"/>
      <c r="B14" s="84"/>
      <c r="C14" s="84"/>
      <c r="D14" s="84"/>
      <c r="E14" s="84"/>
      <c r="F14" s="84"/>
      <c r="G14" s="84"/>
      <c r="H14" s="84"/>
      <c r="I14" s="85"/>
      <c r="J14" s="85"/>
      <c r="K14" s="85"/>
      <c r="L14" s="86"/>
      <c r="M14" s="85"/>
      <c r="N14" s="54"/>
      <c r="O14" s="55"/>
      <c r="P14" s="41"/>
    </row>
    <row r="15" spans="1:16" ht="117" customHeight="1" x14ac:dyDescent="0.2">
      <c r="A15" s="113" t="s">
        <v>49</v>
      </c>
      <c r="B15" s="3" t="s">
        <v>190</v>
      </c>
      <c r="C15" s="3" t="s">
        <v>17</v>
      </c>
      <c r="D15" s="3" t="s">
        <v>19</v>
      </c>
      <c r="E15" s="3" t="s">
        <v>179</v>
      </c>
      <c r="F15" s="3" t="s">
        <v>21</v>
      </c>
      <c r="G15" s="25" t="s">
        <v>191</v>
      </c>
      <c r="H15" s="25" t="s">
        <v>196</v>
      </c>
      <c r="I15" s="27">
        <v>40</v>
      </c>
      <c r="J15" s="27">
        <v>10</v>
      </c>
      <c r="K15" s="12">
        <v>0.25</v>
      </c>
      <c r="L15" s="100" t="s">
        <v>222</v>
      </c>
      <c r="M15" s="4"/>
      <c r="N15" s="47">
        <v>100</v>
      </c>
      <c r="O15" s="77">
        <v>0.1</v>
      </c>
      <c r="P15" s="74">
        <v>0.1</v>
      </c>
    </row>
    <row r="16" spans="1:16" ht="409.5" customHeight="1" x14ac:dyDescent="0.2">
      <c r="A16" s="114"/>
      <c r="B16" s="3" t="s">
        <v>189</v>
      </c>
      <c r="C16" s="3" t="s">
        <v>18</v>
      </c>
      <c r="D16" s="3" t="s">
        <v>20</v>
      </c>
      <c r="E16" s="3" t="s">
        <v>179</v>
      </c>
      <c r="F16" s="3" t="s">
        <v>22</v>
      </c>
      <c r="G16" s="25" t="s">
        <v>192</v>
      </c>
      <c r="H16" s="25" t="s">
        <v>198</v>
      </c>
      <c r="I16" s="87">
        <v>100</v>
      </c>
      <c r="J16" s="87">
        <v>25</v>
      </c>
      <c r="K16" s="88">
        <f t="shared" ref="K16" si="0">IFERROR(J16/I16,0)</f>
        <v>0.25</v>
      </c>
      <c r="L16" s="3" t="s">
        <v>289</v>
      </c>
      <c r="M16" s="4"/>
      <c r="N16" s="78">
        <v>100</v>
      </c>
      <c r="O16" s="78">
        <v>100</v>
      </c>
      <c r="P16" s="88">
        <v>0.2</v>
      </c>
    </row>
    <row r="17" spans="1:16" s="32" customFormat="1" ht="40.5" customHeight="1" x14ac:dyDescent="0.2">
      <c r="A17" s="57"/>
      <c r="B17" s="40" t="s">
        <v>205</v>
      </c>
      <c r="C17" s="89"/>
      <c r="D17" s="89"/>
      <c r="E17" s="89"/>
      <c r="F17" s="89"/>
      <c r="G17" s="89"/>
      <c r="H17" s="89"/>
      <c r="I17" s="89"/>
      <c r="J17" s="89"/>
      <c r="K17" s="90"/>
      <c r="L17" s="89"/>
      <c r="M17" s="89"/>
      <c r="N17" s="89"/>
      <c r="O17" s="20"/>
      <c r="P17" s="76">
        <f>SUM(P15:P16)/2</f>
        <v>0.15000000000000002</v>
      </c>
    </row>
    <row r="18" spans="1:16" ht="409.5" customHeight="1" x14ac:dyDescent="0.2">
      <c r="A18" s="115" t="s">
        <v>206</v>
      </c>
      <c r="B18" s="3" t="s">
        <v>57</v>
      </c>
      <c r="C18" s="3" t="s">
        <v>24</v>
      </c>
      <c r="D18" s="3" t="s">
        <v>34</v>
      </c>
      <c r="E18" s="3" t="s">
        <v>179</v>
      </c>
      <c r="F18" s="3" t="s">
        <v>44</v>
      </c>
      <c r="G18" s="3" t="s">
        <v>180</v>
      </c>
      <c r="H18" s="3" t="s">
        <v>196</v>
      </c>
      <c r="I18" s="87">
        <v>1</v>
      </c>
      <c r="J18" s="87">
        <v>0.67</v>
      </c>
      <c r="K18" s="88">
        <f t="shared" ref="K18" si="1">IFERROR(J18/I18,0)</f>
        <v>0.67</v>
      </c>
      <c r="L18" s="4" t="s">
        <v>237</v>
      </c>
      <c r="M18" s="17"/>
      <c r="N18" s="78">
        <v>1</v>
      </c>
      <c r="O18" s="79">
        <v>0.67</v>
      </c>
      <c r="P18" s="13">
        <v>0.67</v>
      </c>
    </row>
    <row r="19" spans="1:16" ht="409.5" customHeight="1" x14ac:dyDescent="0.2">
      <c r="A19" s="116"/>
      <c r="B19" s="3" t="s">
        <v>58</v>
      </c>
      <c r="C19" s="3" t="s">
        <v>25</v>
      </c>
      <c r="D19" s="3" t="s">
        <v>35</v>
      </c>
      <c r="E19" s="3" t="s">
        <v>179</v>
      </c>
      <c r="F19" s="3" t="s">
        <v>44</v>
      </c>
      <c r="G19" s="3" t="s">
        <v>180</v>
      </c>
      <c r="H19" s="3" t="s">
        <v>198</v>
      </c>
      <c r="I19" s="87">
        <v>100</v>
      </c>
      <c r="J19" s="87">
        <v>33</v>
      </c>
      <c r="K19" s="88">
        <f t="shared" ref="K19:K22" si="2">IFERROR(J19/I19,0)</f>
        <v>0.33</v>
      </c>
      <c r="L19" s="4" t="s">
        <v>252</v>
      </c>
      <c r="M19" s="17"/>
      <c r="N19" s="47">
        <v>100</v>
      </c>
      <c r="O19" s="80">
        <v>100</v>
      </c>
      <c r="P19" s="13">
        <v>0.2</v>
      </c>
    </row>
    <row r="20" spans="1:16" ht="134.25" customHeight="1" x14ac:dyDescent="0.2">
      <c r="A20" s="116"/>
      <c r="B20" s="3" t="s">
        <v>260</v>
      </c>
      <c r="C20" s="3" t="s">
        <v>264</v>
      </c>
      <c r="D20" s="3" t="s">
        <v>265</v>
      </c>
      <c r="E20" s="3" t="s">
        <v>179</v>
      </c>
      <c r="F20" s="36" t="s">
        <v>266</v>
      </c>
      <c r="G20" s="3" t="s">
        <v>267</v>
      </c>
      <c r="H20" s="3" t="s">
        <v>200</v>
      </c>
      <c r="I20" s="87">
        <v>6</v>
      </c>
      <c r="J20" s="87">
        <v>2</v>
      </c>
      <c r="K20" s="88">
        <f t="shared" si="2"/>
        <v>0.33333333333333331</v>
      </c>
      <c r="L20" s="4" t="s">
        <v>261</v>
      </c>
      <c r="M20" s="17"/>
      <c r="N20" s="47">
        <v>16</v>
      </c>
      <c r="O20" s="80">
        <v>2</v>
      </c>
      <c r="P20" s="13">
        <v>0.125</v>
      </c>
    </row>
    <row r="21" spans="1:16" ht="409.5" customHeight="1" x14ac:dyDescent="0.2">
      <c r="A21" s="116"/>
      <c r="B21" s="3" t="s">
        <v>59</v>
      </c>
      <c r="C21" s="3" t="s">
        <v>26</v>
      </c>
      <c r="D21" s="3" t="s">
        <v>36</v>
      </c>
      <c r="E21" s="3" t="s">
        <v>179</v>
      </c>
      <c r="F21" s="3" t="s">
        <v>45</v>
      </c>
      <c r="G21" s="3" t="s">
        <v>181</v>
      </c>
      <c r="H21" s="3" t="s">
        <v>196</v>
      </c>
      <c r="I21" s="87">
        <v>50</v>
      </c>
      <c r="J21" s="87">
        <v>32</v>
      </c>
      <c r="K21" s="88">
        <f t="shared" si="2"/>
        <v>0.64</v>
      </c>
      <c r="L21" s="4" t="s">
        <v>290</v>
      </c>
      <c r="M21" s="17"/>
      <c r="N21" s="47">
        <v>100</v>
      </c>
      <c r="O21" s="80">
        <v>32</v>
      </c>
      <c r="P21" s="13">
        <v>0.32</v>
      </c>
    </row>
    <row r="22" spans="1:16" ht="107.25" customHeight="1" x14ac:dyDescent="0.2">
      <c r="A22" s="116"/>
      <c r="B22" s="3" t="s">
        <v>60</v>
      </c>
      <c r="C22" s="3" t="s">
        <v>27</v>
      </c>
      <c r="D22" s="3" t="s">
        <v>37</v>
      </c>
      <c r="E22" s="3" t="s">
        <v>179</v>
      </c>
      <c r="F22" s="3" t="s">
        <v>45</v>
      </c>
      <c r="G22" s="3" t="s">
        <v>181</v>
      </c>
      <c r="H22" s="3" t="s">
        <v>196</v>
      </c>
      <c r="I22" s="87">
        <v>20</v>
      </c>
      <c r="J22" s="87">
        <v>15</v>
      </c>
      <c r="K22" s="88">
        <f t="shared" si="2"/>
        <v>0.75</v>
      </c>
      <c r="L22" s="4" t="s">
        <v>263</v>
      </c>
      <c r="M22" s="17"/>
      <c r="N22" s="47">
        <v>50</v>
      </c>
      <c r="O22" s="80">
        <v>15</v>
      </c>
      <c r="P22" s="13">
        <v>0.3</v>
      </c>
    </row>
    <row r="23" spans="1:16" ht="120.75" customHeight="1" x14ac:dyDescent="0.2">
      <c r="A23" s="116"/>
      <c r="B23" s="3" t="s">
        <v>61</v>
      </c>
      <c r="C23" s="3" t="s">
        <v>28</v>
      </c>
      <c r="D23" s="3" t="s">
        <v>38</v>
      </c>
      <c r="E23" s="3" t="s">
        <v>179</v>
      </c>
      <c r="F23" s="3" t="s">
        <v>46</v>
      </c>
      <c r="G23" s="3" t="s">
        <v>193</v>
      </c>
      <c r="H23" s="3" t="s">
        <v>200</v>
      </c>
      <c r="I23" s="87">
        <v>2</v>
      </c>
      <c r="J23" s="87">
        <v>0</v>
      </c>
      <c r="K23" s="88">
        <f t="shared" ref="K23" si="3">IFERROR(J23/I23,0)</f>
        <v>0</v>
      </c>
      <c r="L23" s="4" t="s">
        <v>262</v>
      </c>
      <c r="M23" s="17"/>
      <c r="N23" s="47">
        <v>8</v>
      </c>
      <c r="O23" s="80">
        <v>1</v>
      </c>
      <c r="P23" s="13">
        <v>0.125</v>
      </c>
    </row>
    <row r="24" spans="1:16" ht="161.25" customHeight="1" x14ac:dyDescent="0.2">
      <c r="A24" s="116"/>
      <c r="B24" s="3" t="s">
        <v>62</v>
      </c>
      <c r="C24" s="3" t="s">
        <v>29</v>
      </c>
      <c r="D24" s="3" t="s">
        <v>39</v>
      </c>
      <c r="E24" s="3" t="s">
        <v>179</v>
      </c>
      <c r="F24" s="3" t="s">
        <v>47</v>
      </c>
      <c r="G24" s="3" t="s">
        <v>194</v>
      </c>
      <c r="H24" s="3" t="s">
        <v>196</v>
      </c>
      <c r="I24" s="91">
        <v>40</v>
      </c>
      <c r="J24" s="91">
        <v>10</v>
      </c>
      <c r="K24" s="92">
        <f t="shared" ref="K24" si="4">IFERROR(J24/I24,0)</f>
        <v>0.25</v>
      </c>
      <c r="L24" s="4" t="s">
        <v>244</v>
      </c>
      <c r="M24" s="17"/>
      <c r="N24" s="47">
        <v>100</v>
      </c>
      <c r="O24" s="80">
        <v>10</v>
      </c>
      <c r="P24" s="13">
        <v>0.1</v>
      </c>
    </row>
    <row r="25" spans="1:16" ht="204" customHeight="1" x14ac:dyDescent="0.2">
      <c r="A25" s="116"/>
      <c r="B25" s="3" t="s">
        <v>63</v>
      </c>
      <c r="C25" s="3" t="s">
        <v>30</v>
      </c>
      <c r="D25" s="3" t="s">
        <v>40</v>
      </c>
      <c r="E25" s="3" t="s">
        <v>179</v>
      </c>
      <c r="F25" s="3" t="s">
        <v>48</v>
      </c>
      <c r="G25" s="3" t="s">
        <v>182</v>
      </c>
      <c r="H25" s="3" t="s">
        <v>196</v>
      </c>
      <c r="I25" s="87">
        <v>50</v>
      </c>
      <c r="J25" s="87">
        <v>27</v>
      </c>
      <c r="K25" s="88">
        <f t="shared" ref="K25:K26" si="5">IFERROR(J25/I25,0)</f>
        <v>0.54</v>
      </c>
      <c r="L25" s="4" t="s">
        <v>242</v>
      </c>
      <c r="M25" s="17"/>
      <c r="N25" s="47">
        <v>100</v>
      </c>
      <c r="O25" s="80">
        <v>27</v>
      </c>
      <c r="P25" s="13">
        <v>0.27</v>
      </c>
    </row>
    <row r="26" spans="1:16" ht="165" customHeight="1" x14ac:dyDescent="0.2">
      <c r="A26" s="116"/>
      <c r="B26" s="3" t="s">
        <v>64</v>
      </c>
      <c r="C26" s="3" t="s">
        <v>31</v>
      </c>
      <c r="D26" s="3" t="s">
        <v>41</v>
      </c>
      <c r="E26" s="3" t="s">
        <v>179</v>
      </c>
      <c r="F26" s="3" t="s">
        <v>48</v>
      </c>
      <c r="G26" s="3" t="s">
        <v>182</v>
      </c>
      <c r="H26" s="3" t="s">
        <v>196</v>
      </c>
      <c r="I26" s="87">
        <v>50</v>
      </c>
      <c r="J26" s="87">
        <v>22</v>
      </c>
      <c r="K26" s="88">
        <f t="shared" si="5"/>
        <v>0.44</v>
      </c>
      <c r="L26" s="4" t="s">
        <v>249</v>
      </c>
      <c r="M26" s="17"/>
      <c r="N26" s="47">
        <v>100</v>
      </c>
      <c r="O26" s="80">
        <v>22</v>
      </c>
      <c r="P26" s="13">
        <v>0.22</v>
      </c>
    </row>
    <row r="27" spans="1:16" ht="63" customHeight="1" x14ac:dyDescent="0.2">
      <c r="A27" s="116"/>
      <c r="B27" s="3" t="s">
        <v>65</v>
      </c>
      <c r="C27" s="3" t="s">
        <v>32</v>
      </c>
      <c r="D27" s="3" t="s">
        <v>42</v>
      </c>
      <c r="E27" s="3" t="s">
        <v>179</v>
      </c>
      <c r="F27" s="3" t="s">
        <v>48</v>
      </c>
      <c r="G27" s="3" t="s">
        <v>182</v>
      </c>
      <c r="H27" s="3" t="s">
        <v>196</v>
      </c>
      <c r="I27" s="87">
        <v>5263</v>
      </c>
      <c r="J27" s="87">
        <v>6338</v>
      </c>
      <c r="K27" s="88">
        <f t="shared" ref="K27:K29" si="6">IFERROR(J27/I27,0)</f>
        <v>1.2042561276838306</v>
      </c>
      <c r="L27" s="4" t="s">
        <v>243</v>
      </c>
      <c r="M27" s="17"/>
      <c r="N27" s="47">
        <v>5812</v>
      </c>
      <c r="O27" s="80">
        <v>6338</v>
      </c>
      <c r="P27" s="13">
        <v>1.09050240880936</v>
      </c>
    </row>
    <row r="28" spans="1:16" ht="74.25" customHeight="1" x14ac:dyDescent="0.2">
      <c r="A28" s="116"/>
      <c r="B28" s="3" t="s">
        <v>66</v>
      </c>
      <c r="C28" s="3" t="s">
        <v>33</v>
      </c>
      <c r="D28" s="3" t="s">
        <v>43</v>
      </c>
      <c r="E28" s="3" t="s">
        <v>179</v>
      </c>
      <c r="F28" s="3" t="s">
        <v>48</v>
      </c>
      <c r="G28" s="3" t="s">
        <v>182</v>
      </c>
      <c r="H28" s="3" t="s">
        <v>196</v>
      </c>
      <c r="I28" s="87">
        <v>60</v>
      </c>
      <c r="J28" s="87">
        <v>42</v>
      </c>
      <c r="K28" s="88">
        <f t="shared" si="6"/>
        <v>0.7</v>
      </c>
      <c r="L28" s="4" t="s">
        <v>258</v>
      </c>
      <c r="M28" s="17"/>
      <c r="N28" s="78">
        <v>100</v>
      </c>
      <c r="O28" s="78">
        <v>42</v>
      </c>
      <c r="P28" s="102">
        <v>0.42</v>
      </c>
    </row>
    <row r="29" spans="1:16" ht="104.25" customHeight="1" x14ac:dyDescent="0.2">
      <c r="A29" s="117"/>
      <c r="B29" s="3" t="s">
        <v>277</v>
      </c>
      <c r="C29" s="36" t="s">
        <v>278</v>
      </c>
      <c r="D29" s="36" t="s">
        <v>279</v>
      </c>
      <c r="E29" s="3" t="s">
        <v>179</v>
      </c>
      <c r="F29" s="1" t="s">
        <v>21</v>
      </c>
      <c r="G29" s="3" t="s">
        <v>191</v>
      </c>
      <c r="H29" s="3" t="s">
        <v>200</v>
      </c>
      <c r="I29" s="87">
        <v>600</v>
      </c>
      <c r="J29" s="87">
        <v>0</v>
      </c>
      <c r="K29" s="88">
        <f t="shared" si="6"/>
        <v>0</v>
      </c>
      <c r="L29" s="4"/>
      <c r="M29" s="17"/>
      <c r="N29" s="78">
        <v>2000</v>
      </c>
      <c r="O29" s="78">
        <v>0</v>
      </c>
      <c r="P29" s="102">
        <v>0</v>
      </c>
    </row>
    <row r="30" spans="1:16" s="32" customFormat="1" ht="38.25" customHeight="1" x14ac:dyDescent="0.2">
      <c r="A30" s="58"/>
      <c r="B30" s="40" t="s">
        <v>207</v>
      </c>
      <c r="C30" s="5"/>
      <c r="D30" s="5"/>
      <c r="E30" s="5"/>
      <c r="F30" s="5"/>
      <c r="G30" s="5"/>
      <c r="H30" s="5"/>
      <c r="I30" s="5"/>
      <c r="J30" s="5"/>
      <c r="K30" s="93"/>
      <c r="L30" s="5"/>
      <c r="M30" s="5"/>
      <c r="N30" s="5"/>
      <c r="O30" s="81"/>
      <c r="P30" s="75">
        <f>SUM(P18:P29)/12</f>
        <v>0.32004186740078006</v>
      </c>
    </row>
    <row r="31" spans="1:16" ht="138.75" customHeight="1" x14ac:dyDescent="0.2">
      <c r="A31" s="45" t="s">
        <v>50</v>
      </c>
      <c r="B31" s="18" t="s">
        <v>217</v>
      </c>
      <c r="C31" s="18" t="s">
        <v>67</v>
      </c>
      <c r="D31" s="18" t="s">
        <v>68</v>
      </c>
      <c r="E31" s="3" t="s">
        <v>179</v>
      </c>
      <c r="F31" s="18" t="s">
        <v>47</v>
      </c>
      <c r="G31" s="3" t="s">
        <v>194</v>
      </c>
      <c r="H31" s="3" t="s">
        <v>196</v>
      </c>
      <c r="I31" s="87">
        <v>40</v>
      </c>
      <c r="J31" s="87">
        <v>10</v>
      </c>
      <c r="K31" s="94">
        <v>0.25</v>
      </c>
      <c r="L31" s="106" t="s">
        <v>281</v>
      </c>
      <c r="M31" s="4"/>
      <c r="N31" s="95">
        <v>100</v>
      </c>
      <c r="O31" s="95">
        <v>10</v>
      </c>
      <c r="P31" s="96">
        <v>0.1</v>
      </c>
    </row>
    <row r="32" spans="1:16" s="32" customFormat="1" ht="40.5" customHeight="1" x14ac:dyDescent="0.2">
      <c r="A32" s="58"/>
      <c r="B32" s="40" t="s">
        <v>208</v>
      </c>
      <c r="C32" s="83"/>
      <c r="D32" s="83"/>
      <c r="E32" s="83"/>
      <c r="F32" s="83"/>
      <c r="G32" s="83"/>
      <c r="H32" s="83"/>
      <c r="I32" s="83"/>
      <c r="J32" s="83"/>
      <c r="K32" s="97"/>
      <c r="L32" s="68"/>
      <c r="M32" s="83"/>
      <c r="N32" s="83"/>
      <c r="O32" s="20"/>
      <c r="P32" s="103">
        <f>SUM(P31)/1</f>
        <v>0.1</v>
      </c>
    </row>
    <row r="33" spans="1:16" ht="174" customHeight="1" x14ac:dyDescent="0.2">
      <c r="A33" s="113" t="s">
        <v>51</v>
      </c>
      <c r="B33" s="39" t="s">
        <v>79</v>
      </c>
      <c r="C33" s="39" t="s">
        <v>69</v>
      </c>
      <c r="D33" s="39" t="s">
        <v>73</v>
      </c>
      <c r="E33" s="3" t="s">
        <v>179</v>
      </c>
      <c r="F33" s="49" t="s">
        <v>77</v>
      </c>
      <c r="G33" s="3" t="s">
        <v>183</v>
      </c>
      <c r="H33" s="3" t="s">
        <v>200</v>
      </c>
      <c r="I33" s="87">
        <v>60</v>
      </c>
      <c r="J33" s="87">
        <v>10</v>
      </c>
      <c r="K33" s="88">
        <f t="shared" ref="K33:K35" si="7">IFERROR(J33/I33,0)</f>
        <v>0.16666666666666666</v>
      </c>
      <c r="L33" s="98" t="s">
        <v>228</v>
      </c>
      <c r="M33" s="19"/>
      <c r="N33" s="47">
        <v>300</v>
      </c>
      <c r="O33" s="80">
        <v>40</v>
      </c>
      <c r="P33" s="20">
        <v>0.13333333333333333</v>
      </c>
    </row>
    <row r="34" spans="1:16" ht="260.25" customHeight="1" x14ac:dyDescent="0.2">
      <c r="A34" s="121"/>
      <c r="B34" s="39" t="s">
        <v>80</v>
      </c>
      <c r="C34" s="39" t="s">
        <v>70</v>
      </c>
      <c r="D34" s="39" t="s">
        <v>74</v>
      </c>
      <c r="E34" s="3" t="s">
        <v>179</v>
      </c>
      <c r="F34" s="49" t="s">
        <v>77</v>
      </c>
      <c r="G34" s="3" t="s">
        <v>183</v>
      </c>
      <c r="H34" s="3" t="s">
        <v>200</v>
      </c>
      <c r="I34" s="87">
        <v>220</v>
      </c>
      <c r="J34" s="87">
        <v>31</v>
      </c>
      <c r="K34" s="88">
        <f t="shared" si="7"/>
        <v>0.1409090909090909</v>
      </c>
      <c r="L34" s="98" t="s">
        <v>291</v>
      </c>
      <c r="M34" s="19"/>
      <c r="N34" s="47">
        <v>800</v>
      </c>
      <c r="O34" s="80">
        <v>123</v>
      </c>
      <c r="P34" s="20">
        <v>0.15375</v>
      </c>
    </row>
    <row r="35" spans="1:16" ht="250.5" customHeight="1" x14ac:dyDescent="0.2">
      <c r="A35" s="121"/>
      <c r="B35" s="39" t="s">
        <v>81</v>
      </c>
      <c r="C35" s="39" t="s">
        <v>71</v>
      </c>
      <c r="D35" s="39" t="s">
        <v>75</v>
      </c>
      <c r="E35" s="3" t="s">
        <v>179</v>
      </c>
      <c r="F35" s="49" t="s">
        <v>77</v>
      </c>
      <c r="G35" s="3" t="s">
        <v>183</v>
      </c>
      <c r="H35" s="3" t="s">
        <v>200</v>
      </c>
      <c r="I35" s="87">
        <v>400</v>
      </c>
      <c r="J35" s="87">
        <v>20</v>
      </c>
      <c r="K35" s="88">
        <f t="shared" si="7"/>
        <v>0.05</v>
      </c>
      <c r="L35" s="98" t="s">
        <v>282</v>
      </c>
      <c r="M35" s="19"/>
      <c r="N35" s="47">
        <v>1500</v>
      </c>
      <c r="O35" s="80">
        <v>120</v>
      </c>
      <c r="P35" s="20">
        <v>0.08</v>
      </c>
    </row>
    <row r="36" spans="1:16" ht="132" customHeight="1" x14ac:dyDescent="0.2">
      <c r="A36" s="114"/>
      <c r="B36" s="39" t="s">
        <v>78</v>
      </c>
      <c r="C36" s="39" t="s">
        <v>72</v>
      </c>
      <c r="D36" s="39" t="s">
        <v>76</v>
      </c>
      <c r="E36" s="3" t="s">
        <v>179</v>
      </c>
      <c r="F36" s="6" t="s">
        <v>47</v>
      </c>
      <c r="G36" s="3" t="s">
        <v>194</v>
      </c>
      <c r="H36" s="3" t="s">
        <v>197</v>
      </c>
      <c r="I36" s="87">
        <v>2900</v>
      </c>
      <c r="J36" s="87">
        <v>419</v>
      </c>
      <c r="K36" s="88">
        <f t="shared" ref="K36" si="8">IFERROR(J36/I36,0)</f>
        <v>0.14448275862068966</v>
      </c>
      <c r="L36" s="100" t="s">
        <v>225</v>
      </c>
      <c r="M36" s="19"/>
      <c r="N36" s="99">
        <v>10000</v>
      </c>
      <c r="O36" s="99">
        <v>462</v>
      </c>
      <c r="P36" s="102">
        <v>4.6199999999999998E-2</v>
      </c>
    </row>
    <row r="37" spans="1:16" s="32" customFormat="1" ht="45" customHeight="1" x14ac:dyDescent="0.2">
      <c r="A37" s="59"/>
      <c r="B37" s="40" t="s">
        <v>209</v>
      </c>
      <c r="C37" s="49"/>
      <c r="D37" s="49"/>
      <c r="E37" s="49"/>
      <c r="F37" s="49"/>
      <c r="G37" s="49"/>
      <c r="H37" s="49"/>
      <c r="I37" s="49"/>
      <c r="J37" s="49"/>
      <c r="K37" s="73"/>
      <c r="L37" s="68"/>
      <c r="M37" s="49"/>
      <c r="N37" s="49"/>
      <c r="O37" s="22"/>
      <c r="P37" s="103">
        <f>SUM(P33:P36)/4</f>
        <v>0.10332083333333335</v>
      </c>
    </row>
    <row r="38" spans="1:16" s="32" customFormat="1" ht="102" customHeight="1" x14ac:dyDescent="0.2">
      <c r="A38" s="122" t="s">
        <v>52</v>
      </c>
      <c r="B38" s="39" t="s">
        <v>224</v>
      </c>
      <c r="C38" s="39" t="s">
        <v>268</v>
      </c>
      <c r="D38" s="39" t="s">
        <v>269</v>
      </c>
      <c r="E38" s="3" t="s">
        <v>179</v>
      </c>
      <c r="F38" s="49" t="s">
        <v>270</v>
      </c>
      <c r="G38" s="25" t="s">
        <v>195</v>
      </c>
      <c r="H38" s="25" t="s">
        <v>196</v>
      </c>
      <c r="I38" s="87">
        <v>40</v>
      </c>
      <c r="J38" s="87">
        <v>5</v>
      </c>
      <c r="K38" s="88">
        <v>0.125</v>
      </c>
      <c r="L38" s="71" t="s">
        <v>223</v>
      </c>
      <c r="M38" s="49"/>
      <c r="N38" s="78">
        <v>100</v>
      </c>
      <c r="O38" s="78">
        <v>5</v>
      </c>
      <c r="P38" s="102">
        <v>0.05</v>
      </c>
    </row>
    <row r="39" spans="1:16" ht="90.75" customHeight="1" x14ac:dyDescent="0.2">
      <c r="A39" s="123"/>
      <c r="B39" s="39" t="s">
        <v>91</v>
      </c>
      <c r="C39" s="39" t="s">
        <v>83</v>
      </c>
      <c r="D39" s="39" t="s">
        <v>87</v>
      </c>
      <c r="E39" s="3" t="s">
        <v>179</v>
      </c>
      <c r="F39" s="49" t="s">
        <v>47</v>
      </c>
      <c r="G39" s="3" t="s">
        <v>194</v>
      </c>
      <c r="H39" s="25" t="s">
        <v>199</v>
      </c>
      <c r="I39" s="87">
        <v>800</v>
      </c>
      <c r="J39" s="87">
        <v>159</v>
      </c>
      <c r="K39" s="88">
        <f t="shared" ref="K39:K40" si="9">IFERROR(J39/I39,0)</f>
        <v>0.19875000000000001</v>
      </c>
      <c r="L39" s="100" t="s">
        <v>227</v>
      </c>
      <c r="M39" s="4"/>
      <c r="N39" s="47">
        <v>800</v>
      </c>
      <c r="O39" s="80">
        <v>800</v>
      </c>
      <c r="P39" s="20">
        <v>0.2</v>
      </c>
    </row>
    <row r="40" spans="1:16" ht="409.5" customHeight="1" x14ac:dyDescent="0.2">
      <c r="A40" s="123"/>
      <c r="B40" s="39" t="s">
        <v>92</v>
      </c>
      <c r="C40" s="39" t="s">
        <v>84</v>
      </c>
      <c r="D40" s="39" t="s">
        <v>88</v>
      </c>
      <c r="E40" s="3" t="s">
        <v>179</v>
      </c>
      <c r="F40" s="49" t="s">
        <v>22</v>
      </c>
      <c r="G40" s="25" t="s">
        <v>185</v>
      </c>
      <c r="H40" s="25" t="s">
        <v>201</v>
      </c>
      <c r="I40" s="87">
        <v>100</v>
      </c>
      <c r="J40" s="87">
        <v>25</v>
      </c>
      <c r="K40" s="88">
        <f t="shared" si="9"/>
        <v>0.25</v>
      </c>
      <c r="L40" s="3" t="s">
        <v>292</v>
      </c>
      <c r="M40" s="4"/>
      <c r="N40" s="47">
        <v>100</v>
      </c>
      <c r="O40" s="80">
        <v>100</v>
      </c>
      <c r="P40" s="20">
        <v>0.2</v>
      </c>
    </row>
    <row r="41" spans="1:16" ht="223.5" customHeight="1" x14ac:dyDescent="0.2">
      <c r="A41" s="123"/>
      <c r="B41" s="39" t="s">
        <v>93</v>
      </c>
      <c r="C41" s="15" t="s">
        <v>85</v>
      </c>
      <c r="D41" s="14" t="s">
        <v>89</v>
      </c>
      <c r="E41" s="7" t="s">
        <v>179</v>
      </c>
      <c r="F41" s="16" t="s">
        <v>22</v>
      </c>
      <c r="G41" s="25" t="s">
        <v>185</v>
      </c>
      <c r="H41" s="25" t="s">
        <v>196</v>
      </c>
      <c r="I41" s="87">
        <v>30</v>
      </c>
      <c r="J41" s="87">
        <v>17.5</v>
      </c>
      <c r="K41" s="88">
        <f t="shared" ref="K41:K42" si="10">IFERROR(J41/I41,0)</f>
        <v>0.58333333333333337</v>
      </c>
      <c r="L41" s="1" t="s">
        <v>259</v>
      </c>
      <c r="M41" s="4"/>
      <c r="N41" s="47">
        <v>100</v>
      </c>
      <c r="O41" s="80">
        <v>17.5</v>
      </c>
      <c r="P41" s="20">
        <v>0.17499999999999999</v>
      </c>
    </row>
    <row r="42" spans="1:16" ht="408.75" customHeight="1" x14ac:dyDescent="0.2">
      <c r="A42" s="124"/>
      <c r="B42" s="39" t="s">
        <v>94</v>
      </c>
      <c r="C42" s="14" t="s">
        <v>86</v>
      </c>
      <c r="D42" s="14" t="s">
        <v>82</v>
      </c>
      <c r="E42" s="7" t="s">
        <v>179</v>
      </c>
      <c r="F42" s="16" t="s">
        <v>90</v>
      </c>
      <c r="G42" s="25" t="s">
        <v>184</v>
      </c>
      <c r="H42" s="25" t="s">
        <v>202</v>
      </c>
      <c r="I42" s="87">
        <v>100</v>
      </c>
      <c r="J42" s="87">
        <v>25</v>
      </c>
      <c r="K42" s="88">
        <f t="shared" si="10"/>
        <v>0.25</v>
      </c>
      <c r="L42" s="1" t="s">
        <v>293</v>
      </c>
      <c r="M42" s="4"/>
      <c r="N42" s="47">
        <v>100</v>
      </c>
      <c r="O42" s="80">
        <v>100</v>
      </c>
      <c r="P42" s="20">
        <v>0.2</v>
      </c>
    </row>
    <row r="43" spans="1:16" s="32" customFormat="1" ht="50.25" customHeight="1" x14ac:dyDescent="0.2">
      <c r="A43" s="57"/>
      <c r="B43" s="40" t="s">
        <v>210</v>
      </c>
      <c r="C43" s="49"/>
      <c r="D43" s="49"/>
      <c r="E43" s="49"/>
      <c r="F43" s="49"/>
      <c r="G43" s="49"/>
      <c r="H43" s="49"/>
      <c r="I43" s="49"/>
      <c r="J43" s="49"/>
      <c r="K43" s="73"/>
      <c r="L43" s="49"/>
      <c r="M43" s="49"/>
      <c r="N43" s="49"/>
      <c r="O43" s="72"/>
      <c r="P43" s="103">
        <f>SUM(P38:P42)/5</f>
        <v>0.16499999999999998</v>
      </c>
    </row>
    <row r="44" spans="1:16" ht="126.75" customHeight="1" x14ac:dyDescent="0.2">
      <c r="A44" s="119" t="s">
        <v>230</v>
      </c>
      <c r="B44" s="39" t="s">
        <v>120</v>
      </c>
      <c r="C44" s="15" t="s">
        <v>95</v>
      </c>
      <c r="D44" s="14" t="s">
        <v>106</v>
      </c>
      <c r="E44" s="7" t="s">
        <v>179</v>
      </c>
      <c r="F44" s="16" t="s">
        <v>117</v>
      </c>
      <c r="G44" s="34" t="s">
        <v>183</v>
      </c>
      <c r="H44" s="34" t="s">
        <v>196</v>
      </c>
      <c r="I44" s="87">
        <v>40</v>
      </c>
      <c r="J44" s="87">
        <v>36</v>
      </c>
      <c r="K44" s="88">
        <f t="shared" ref="K44:K46" si="11">IFERROR(J44/I44,0)</f>
        <v>0.9</v>
      </c>
      <c r="L44" s="1" t="s">
        <v>229</v>
      </c>
      <c r="M44" s="29"/>
      <c r="N44" s="78">
        <v>100</v>
      </c>
      <c r="O44" s="78">
        <v>36</v>
      </c>
      <c r="P44" s="104">
        <v>0.36</v>
      </c>
    </row>
    <row r="45" spans="1:16" ht="135" customHeight="1" x14ac:dyDescent="0.2">
      <c r="A45" s="119"/>
      <c r="B45" s="39" t="s">
        <v>231</v>
      </c>
      <c r="C45" s="15" t="s">
        <v>271</v>
      </c>
      <c r="D45" s="14" t="s">
        <v>272</v>
      </c>
      <c r="E45" s="7" t="s">
        <v>179</v>
      </c>
      <c r="F45" s="69" t="s">
        <v>44</v>
      </c>
      <c r="G45" s="7" t="s">
        <v>180</v>
      </c>
      <c r="H45" s="34" t="s">
        <v>200</v>
      </c>
      <c r="I45" s="87">
        <v>2</v>
      </c>
      <c r="J45" s="87">
        <v>0</v>
      </c>
      <c r="K45" s="88">
        <f t="shared" si="11"/>
        <v>0</v>
      </c>
      <c r="L45" s="1" t="s">
        <v>232</v>
      </c>
      <c r="M45" s="29"/>
      <c r="N45" s="47">
        <v>2</v>
      </c>
      <c r="O45" s="77">
        <v>0</v>
      </c>
      <c r="P45" s="20">
        <v>0</v>
      </c>
    </row>
    <row r="46" spans="1:16" ht="195" customHeight="1" x14ac:dyDescent="0.2">
      <c r="A46" s="119"/>
      <c r="B46" s="39" t="s">
        <v>121</v>
      </c>
      <c r="C46" s="15" t="s">
        <v>96</v>
      </c>
      <c r="D46" s="14" t="s">
        <v>107</v>
      </c>
      <c r="E46" s="7" t="s">
        <v>179</v>
      </c>
      <c r="F46" s="16" t="s">
        <v>118</v>
      </c>
      <c r="G46" s="34" t="s">
        <v>218</v>
      </c>
      <c r="H46" s="34" t="s">
        <v>198</v>
      </c>
      <c r="I46" s="87">
        <v>100</v>
      </c>
      <c r="J46" s="87">
        <v>25</v>
      </c>
      <c r="K46" s="88">
        <f t="shared" si="11"/>
        <v>0.25</v>
      </c>
      <c r="L46" s="1" t="s">
        <v>235</v>
      </c>
      <c r="M46" s="29"/>
      <c r="N46" s="47">
        <v>100</v>
      </c>
      <c r="O46" s="79">
        <v>100</v>
      </c>
      <c r="P46" s="20">
        <v>0.2</v>
      </c>
    </row>
    <row r="47" spans="1:16" ht="210.75" customHeight="1" x14ac:dyDescent="0.2">
      <c r="A47" s="119"/>
      <c r="B47" s="39" t="s">
        <v>122</v>
      </c>
      <c r="C47" s="15" t="s">
        <v>97</v>
      </c>
      <c r="D47" s="14" t="s">
        <v>108</v>
      </c>
      <c r="E47" s="7" t="s">
        <v>179</v>
      </c>
      <c r="F47" s="16" t="s">
        <v>118</v>
      </c>
      <c r="G47" s="34" t="s">
        <v>218</v>
      </c>
      <c r="H47" s="34" t="s">
        <v>196</v>
      </c>
      <c r="I47" s="87">
        <v>3</v>
      </c>
      <c r="J47" s="87">
        <v>1</v>
      </c>
      <c r="K47" s="88">
        <f t="shared" ref="K47" si="12">IFERROR(J47/I47,0)</f>
        <v>0.33333333333333331</v>
      </c>
      <c r="L47" s="1" t="s">
        <v>234</v>
      </c>
      <c r="M47" s="29"/>
      <c r="N47" s="47">
        <v>3</v>
      </c>
      <c r="O47" s="80">
        <v>1</v>
      </c>
      <c r="P47" s="20">
        <v>0.33333333333333331</v>
      </c>
    </row>
    <row r="48" spans="1:16" ht="123" customHeight="1" x14ac:dyDescent="0.2">
      <c r="A48" s="119"/>
      <c r="B48" s="39" t="s">
        <v>123</v>
      </c>
      <c r="C48" s="15" t="s">
        <v>98</v>
      </c>
      <c r="D48" s="14" t="s">
        <v>109</v>
      </c>
      <c r="E48" s="7" t="s">
        <v>179</v>
      </c>
      <c r="F48" s="16" t="s">
        <v>118</v>
      </c>
      <c r="G48" s="34" t="s">
        <v>218</v>
      </c>
      <c r="H48" s="34" t="s">
        <v>196</v>
      </c>
      <c r="I48" s="87">
        <v>20</v>
      </c>
      <c r="J48" s="87">
        <v>7</v>
      </c>
      <c r="K48" s="88">
        <f t="shared" ref="K48:K51" si="13">IFERROR(J48/I48,0)</f>
        <v>0.35</v>
      </c>
      <c r="L48" s="1" t="s">
        <v>233</v>
      </c>
      <c r="M48" s="29"/>
      <c r="N48" s="47">
        <v>100</v>
      </c>
      <c r="O48" s="80">
        <v>7</v>
      </c>
      <c r="P48" s="20">
        <v>7.0000000000000007E-2</v>
      </c>
    </row>
    <row r="49" spans="1:16" ht="123" customHeight="1" x14ac:dyDescent="0.2">
      <c r="A49" s="119"/>
      <c r="B49" s="39" t="s">
        <v>251</v>
      </c>
      <c r="C49" s="15" t="s">
        <v>273</v>
      </c>
      <c r="D49" s="14" t="s">
        <v>274</v>
      </c>
      <c r="E49" s="7" t="s">
        <v>179</v>
      </c>
      <c r="F49" s="16" t="s">
        <v>119</v>
      </c>
      <c r="G49" s="34" t="s">
        <v>195</v>
      </c>
      <c r="H49" s="34" t="s">
        <v>196</v>
      </c>
      <c r="I49" s="87">
        <v>2</v>
      </c>
      <c r="J49" s="87">
        <v>0.4</v>
      </c>
      <c r="K49" s="88">
        <f t="shared" si="13"/>
        <v>0.2</v>
      </c>
      <c r="L49" s="1" t="s">
        <v>253</v>
      </c>
      <c r="M49" s="29"/>
      <c r="N49" s="47">
        <v>5</v>
      </c>
      <c r="O49" s="80">
        <v>0.4</v>
      </c>
      <c r="P49" s="20">
        <v>0.08</v>
      </c>
    </row>
    <row r="50" spans="1:16" ht="201.75" customHeight="1" x14ac:dyDescent="0.2">
      <c r="A50" s="119"/>
      <c r="B50" s="39" t="s">
        <v>124</v>
      </c>
      <c r="C50" s="15" t="s">
        <v>99</v>
      </c>
      <c r="D50" s="14" t="s">
        <v>110</v>
      </c>
      <c r="E50" s="7" t="s">
        <v>179</v>
      </c>
      <c r="F50" s="16" t="s">
        <v>119</v>
      </c>
      <c r="G50" s="34" t="s">
        <v>195</v>
      </c>
      <c r="H50" s="34" t="s">
        <v>196</v>
      </c>
      <c r="I50" s="87">
        <v>4</v>
      </c>
      <c r="J50" s="87">
        <v>1.73</v>
      </c>
      <c r="K50" s="88">
        <f t="shared" si="13"/>
        <v>0.4325</v>
      </c>
      <c r="L50" s="1" t="s">
        <v>256</v>
      </c>
      <c r="M50" s="29"/>
      <c r="N50" s="47">
        <v>7</v>
      </c>
      <c r="O50" s="79">
        <v>1.73</v>
      </c>
      <c r="P50" s="20">
        <v>0.24714285714285714</v>
      </c>
    </row>
    <row r="51" spans="1:16" ht="180.75" customHeight="1" x14ac:dyDescent="0.2">
      <c r="A51" s="119"/>
      <c r="B51" s="39" t="s">
        <v>125</v>
      </c>
      <c r="C51" s="15" t="s">
        <v>100</v>
      </c>
      <c r="D51" s="14" t="s">
        <v>111</v>
      </c>
      <c r="E51" s="7" t="s">
        <v>179</v>
      </c>
      <c r="F51" s="16" t="s">
        <v>119</v>
      </c>
      <c r="G51" s="34" t="s">
        <v>195</v>
      </c>
      <c r="H51" s="34" t="s">
        <v>196</v>
      </c>
      <c r="I51" s="87">
        <v>0.35</v>
      </c>
      <c r="J51" s="87">
        <v>0.1</v>
      </c>
      <c r="K51" s="88">
        <f t="shared" si="13"/>
        <v>0.28571428571428575</v>
      </c>
      <c r="L51" s="1" t="s">
        <v>257</v>
      </c>
      <c r="M51" s="29"/>
      <c r="N51" s="47">
        <v>1</v>
      </c>
      <c r="O51" s="80">
        <v>0.1</v>
      </c>
      <c r="P51" s="20">
        <v>0.1</v>
      </c>
    </row>
    <row r="52" spans="1:16" ht="134.25" customHeight="1" x14ac:dyDescent="0.2">
      <c r="A52" s="119"/>
      <c r="B52" s="39" t="s">
        <v>126</v>
      </c>
      <c r="C52" s="15" t="s">
        <v>101</v>
      </c>
      <c r="D52" s="14" t="s">
        <v>112</v>
      </c>
      <c r="E52" s="7" t="s">
        <v>179</v>
      </c>
      <c r="F52" s="16" t="s">
        <v>119</v>
      </c>
      <c r="G52" s="34" t="s">
        <v>195</v>
      </c>
      <c r="H52" s="34" t="s">
        <v>196</v>
      </c>
      <c r="I52" s="87">
        <v>35</v>
      </c>
      <c r="J52" s="87">
        <v>15</v>
      </c>
      <c r="K52" s="88">
        <f t="shared" ref="K52:K54" si="14">IFERROR(J52/I52,0)</f>
        <v>0.42857142857142855</v>
      </c>
      <c r="L52" s="1" t="s">
        <v>241</v>
      </c>
      <c r="M52" s="29"/>
      <c r="N52" s="47">
        <v>100</v>
      </c>
      <c r="O52" s="80">
        <v>15</v>
      </c>
      <c r="P52" s="20">
        <v>0.15</v>
      </c>
    </row>
    <row r="53" spans="1:16" ht="100.5" customHeight="1" x14ac:dyDescent="0.2">
      <c r="A53" s="119"/>
      <c r="B53" s="39" t="s">
        <v>127</v>
      </c>
      <c r="C53" s="15" t="s">
        <v>102</v>
      </c>
      <c r="D53" s="14" t="s">
        <v>113</v>
      </c>
      <c r="E53" s="7" t="s">
        <v>179</v>
      </c>
      <c r="F53" s="16" t="s">
        <v>119</v>
      </c>
      <c r="G53" s="34" t="s">
        <v>195</v>
      </c>
      <c r="H53" s="34" t="s">
        <v>196</v>
      </c>
      <c r="I53" s="87">
        <v>35</v>
      </c>
      <c r="J53" s="87">
        <v>11</v>
      </c>
      <c r="K53" s="88">
        <f t="shared" si="14"/>
        <v>0.31428571428571428</v>
      </c>
      <c r="L53" s="1" t="s">
        <v>246</v>
      </c>
      <c r="M53" s="29"/>
      <c r="N53" s="47">
        <v>100</v>
      </c>
      <c r="O53" s="80">
        <v>11</v>
      </c>
      <c r="P53" s="20">
        <v>0.11</v>
      </c>
    </row>
    <row r="54" spans="1:16" ht="119.25" customHeight="1" x14ac:dyDescent="0.2">
      <c r="A54" s="119"/>
      <c r="B54" s="39" t="s">
        <v>128</v>
      </c>
      <c r="C54" s="15" t="s">
        <v>103</v>
      </c>
      <c r="D54" s="14" t="s">
        <v>114</v>
      </c>
      <c r="E54" s="7" t="s">
        <v>179</v>
      </c>
      <c r="F54" s="16" t="s">
        <v>44</v>
      </c>
      <c r="G54" s="34" t="s">
        <v>180</v>
      </c>
      <c r="H54" s="34" t="s">
        <v>196</v>
      </c>
      <c r="I54" s="87">
        <v>24</v>
      </c>
      <c r="J54" s="87">
        <v>23</v>
      </c>
      <c r="K54" s="88">
        <f t="shared" si="14"/>
        <v>0.95833333333333337</v>
      </c>
      <c r="L54" s="1" t="s">
        <v>236</v>
      </c>
      <c r="M54" s="29"/>
      <c r="N54" s="47">
        <v>25</v>
      </c>
      <c r="O54" s="80">
        <v>23</v>
      </c>
      <c r="P54" s="20">
        <v>0.92</v>
      </c>
    </row>
    <row r="55" spans="1:16" ht="154.5" customHeight="1" x14ac:dyDescent="0.2">
      <c r="A55" s="119"/>
      <c r="B55" s="39" t="s">
        <v>129</v>
      </c>
      <c r="C55" s="15" t="s">
        <v>104</v>
      </c>
      <c r="D55" s="14" t="s">
        <v>115</v>
      </c>
      <c r="E55" s="7" t="s">
        <v>179</v>
      </c>
      <c r="F55" s="16" t="s">
        <v>44</v>
      </c>
      <c r="G55" s="34" t="s">
        <v>180</v>
      </c>
      <c r="H55" s="34" t="s">
        <v>196</v>
      </c>
      <c r="I55" s="87">
        <v>2</v>
      </c>
      <c r="J55" s="87">
        <v>0.4</v>
      </c>
      <c r="K55" s="88">
        <f t="shared" ref="K55:K56" si="15">IFERROR(J55/I55,0)</f>
        <v>0.2</v>
      </c>
      <c r="L55" s="1" t="s">
        <v>238</v>
      </c>
      <c r="M55" s="29"/>
      <c r="N55" s="47">
        <v>2</v>
      </c>
      <c r="O55" s="80">
        <v>0.4</v>
      </c>
      <c r="P55" s="20">
        <v>0.2</v>
      </c>
    </row>
    <row r="56" spans="1:16" ht="151.5" customHeight="1" x14ac:dyDescent="0.2">
      <c r="A56" s="120"/>
      <c r="B56" s="39" t="s">
        <v>130</v>
      </c>
      <c r="C56" s="15" t="s">
        <v>105</v>
      </c>
      <c r="D56" s="14" t="s">
        <v>116</v>
      </c>
      <c r="E56" s="7" t="s">
        <v>179</v>
      </c>
      <c r="F56" s="16" t="s">
        <v>44</v>
      </c>
      <c r="G56" s="34" t="s">
        <v>180</v>
      </c>
      <c r="H56" s="34" t="s">
        <v>196</v>
      </c>
      <c r="I56" s="87">
        <v>35</v>
      </c>
      <c r="J56" s="87">
        <v>12</v>
      </c>
      <c r="K56" s="88">
        <f t="shared" si="15"/>
        <v>0.34285714285714286</v>
      </c>
      <c r="L56" s="1" t="s">
        <v>239</v>
      </c>
      <c r="M56" s="29"/>
      <c r="N56" s="78">
        <v>100</v>
      </c>
      <c r="O56" s="78">
        <v>12</v>
      </c>
      <c r="P56" s="88">
        <v>0.12</v>
      </c>
    </row>
    <row r="57" spans="1:16" s="32" customFormat="1" ht="42" customHeight="1" x14ac:dyDescent="0.2">
      <c r="A57" s="57"/>
      <c r="B57" s="40" t="s">
        <v>211</v>
      </c>
      <c r="C57" s="49"/>
      <c r="D57" s="49"/>
      <c r="E57" s="49"/>
      <c r="F57" s="49"/>
      <c r="G57" s="49"/>
      <c r="H57" s="49"/>
      <c r="I57" s="49"/>
      <c r="J57" s="49"/>
      <c r="K57" s="73"/>
      <c r="L57" s="49"/>
      <c r="M57" s="49"/>
      <c r="N57" s="49"/>
      <c r="O57" s="22"/>
      <c r="P57" s="103">
        <f>SUM(P44:P56)/13</f>
        <v>0.22234432234432239</v>
      </c>
    </row>
    <row r="58" spans="1:16" ht="385.5" customHeight="1" x14ac:dyDescent="0.2">
      <c r="A58" s="118" t="s">
        <v>53</v>
      </c>
      <c r="B58" s="39" t="s">
        <v>140</v>
      </c>
      <c r="C58" s="15" t="s">
        <v>131</v>
      </c>
      <c r="D58" s="14" t="s">
        <v>135</v>
      </c>
      <c r="E58" s="7" t="s">
        <v>179</v>
      </c>
      <c r="F58" s="16" t="s">
        <v>21</v>
      </c>
      <c r="G58" s="34" t="s">
        <v>191</v>
      </c>
      <c r="H58" s="34" t="s">
        <v>198</v>
      </c>
      <c r="I58" s="87">
        <v>100</v>
      </c>
      <c r="J58" s="87">
        <v>30</v>
      </c>
      <c r="K58" s="88">
        <f t="shared" ref="K58" si="16">IFERROR(J58/I58,0)</f>
        <v>0.3</v>
      </c>
      <c r="L58" s="1" t="s">
        <v>255</v>
      </c>
      <c r="M58" s="29"/>
      <c r="N58" s="47">
        <v>100</v>
      </c>
      <c r="O58" s="80">
        <v>80</v>
      </c>
      <c r="P58" s="20">
        <v>0.16</v>
      </c>
    </row>
    <row r="59" spans="1:16" ht="310.5" customHeight="1" x14ac:dyDescent="0.2">
      <c r="A59" s="118"/>
      <c r="B59" s="39" t="s">
        <v>141</v>
      </c>
      <c r="C59" s="15" t="s">
        <v>132</v>
      </c>
      <c r="D59" s="14" t="s">
        <v>136</v>
      </c>
      <c r="E59" s="7" t="s">
        <v>179</v>
      </c>
      <c r="F59" s="28" t="s">
        <v>44</v>
      </c>
      <c r="G59" s="34" t="s">
        <v>180</v>
      </c>
      <c r="H59" s="34" t="s">
        <v>196</v>
      </c>
      <c r="I59" s="87">
        <v>35</v>
      </c>
      <c r="J59" s="87">
        <v>15</v>
      </c>
      <c r="K59" s="88">
        <f t="shared" ref="K59:K61" si="17">IFERROR(J59/I59,0)</f>
        <v>0.42857142857142855</v>
      </c>
      <c r="L59" s="1" t="s">
        <v>240</v>
      </c>
      <c r="M59" s="29"/>
      <c r="N59" s="47">
        <v>100</v>
      </c>
      <c r="O59" s="80">
        <v>15</v>
      </c>
      <c r="P59" s="20">
        <v>0.15</v>
      </c>
    </row>
    <row r="60" spans="1:16" ht="269.25" customHeight="1" x14ac:dyDescent="0.2">
      <c r="A60" s="118"/>
      <c r="B60" s="39" t="s">
        <v>142</v>
      </c>
      <c r="C60" s="15" t="s">
        <v>133</v>
      </c>
      <c r="D60" s="14" t="s">
        <v>137</v>
      </c>
      <c r="E60" s="7" t="s">
        <v>179</v>
      </c>
      <c r="F60" s="16" t="s">
        <v>139</v>
      </c>
      <c r="G60" s="34" t="s">
        <v>186</v>
      </c>
      <c r="H60" s="34" t="s">
        <v>196</v>
      </c>
      <c r="I60" s="87">
        <v>37</v>
      </c>
      <c r="J60" s="87">
        <v>24</v>
      </c>
      <c r="K60" s="88">
        <f t="shared" si="17"/>
        <v>0.64864864864864868</v>
      </c>
      <c r="L60" s="1" t="s">
        <v>247</v>
      </c>
      <c r="M60" s="29"/>
      <c r="N60" s="47">
        <v>100</v>
      </c>
      <c r="O60" s="80">
        <v>24</v>
      </c>
      <c r="P60" s="20">
        <v>0.24</v>
      </c>
    </row>
    <row r="61" spans="1:16" ht="377.25" customHeight="1" x14ac:dyDescent="0.2">
      <c r="A61" s="118"/>
      <c r="B61" s="3" t="s">
        <v>143</v>
      </c>
      <c r="C61" s="15" t="s">
        <v>134</v>
      </c>
      <c r="D61" s="14" t="s">
        <v>138</v>
      </c>
      <c r="E61" s="7" t="s">
        <v>179</v>
      </c>
      <c r="F61" s="16" t="s">
        <v>139</v>
      </c>
      <c r="G61" s="34" t="s">
        <v>186</v>
      </c>
      <c r="H61" s="34" t="s">
        <v>196</v>
      </c>
      <c r="I61" s="87">
        <v>37</v>
      </c>
      <c r="J61" s="87">
        <v>24.5</v>
      </c>
      <c r="K61" s="88">
        <f t="shared" si="17"/>
        <v>0.66216216216216217</v>
      </c>
      <c r="L61" s="1" t="s">
        <v>294</v>
      </c>
      <c r="M61" s="29"/>
      <c r="N61" s="47">
        <v>100</v>
      </c>
      <c r="O61" s="80">
        <v>24.5</v>
      </c>
      <c r="P61" s="20">
        <v>0.245</v>
      </c>
    </row>
    <row r="62" spans="1:16" s="32" customFormat="1" ht="55.5" customHeight="1" x14ac:dyDescent="0.2">
      <c r="A62" s="58"/>
      <c r="B62" s="40" t="s">
        <v>212</v>
      </c>
      <c r="C62" s="49"/>
      <c r="D62" s="49"/>
      <c r="E62" s="49"/>
      <c r="F62" s="49"/>
      <c r="G62" s="49"/>
      <c r="H62" s="49"/>
      <c r="I62" s="49"/>
      <c r="J62" s="49"/>
      <c r="K62" s="73"/>
      <c r="L62" s="49"/>
      <c r="M62" s="49"/>
      <c r="N62" s="49"/>
      <c r="O62" s="22"/>
      <c r="P62" s="103">
        <f>SUM(P58:P61)/4</f>
        <v>0.19875000000000001</v>
      </c>
    </row>
    <row r="63" spans="1:16" ht="207.75" customHeight="1" x14ac:dyDescent="0.2">
      <c r="A63" s="118" t="s">
        <v>54</v>
      </c>
      <c r="B63" s="39" t="s">
        <v>151</v>
      </c>
      <c r="C63" s="15" t="s">
        <v>144</v>
      </c>
      <c r="D63" s="14" t="s">
        <v>147</v>
      </c>
      <c r="E63" s="7" t="s">
        <v>179</v>
      </c>
      <c r="F63" s="49" t="s">
        <v>150</v>
      </c>
      <c r="G63" s="34" t="s">
        <v>191</v>
      </c>
      <c r="H63" s="34" t="s">
        <v>196</v>
      </c>
      <c r="I63" s="87">
        <v>40</v>
      </c>
      <c r="J63" s="87">
        <v>10</v>
      </c>
      <c r="K63" s="88">
        <f t="shared" ref="K63" si="18">IFERROR(J63/I63,0)</f>
        <v>0.25</v>
      </c>
      <c r="L63" s="1" t="s">
        <v>245</v>
      </c>
      <c r="M63" s="3"/>
      <c r="N63" s="47">
        <v>100</v>
      </c>
      <c r="O63" s="80">
        <v>10</v>
      </c>
      <c r="P63" s="20">
        <v>0.1</v>
      </c>
    </row>
    <row r="64" spans="1:16" ht="117.75" customHeight="1" x14ac:dyDescent="0.2">
      <c r="A64" s="118"/>
      <c r="B64" s="39" t="s">
        <v>152</v>
      </c>
      <c r="C64" s="14" t="s">
        <v>145</v>
      </c>
      <c r="D64" s="14" t="s">
        <v>148</v>
      </c>
      <c r="E64" s="7" t="s">
        <v>179</v>
      </c>
      <c r="F64" s="49" t="s">
        <v>150</v>
      </c>
      <c r="G64" s="34" t="s">
        <v>191</v>
      </c>
      <c r="H64" s="34" t="s">
        <v>198</v>
      </c>
      <c r="I64" s="91">
        <v>20</v>
      </c>
      <c r="J64" s="91">
        <v>5</v>
      </c>
      <c r="K64" s="92">
        <f t="shared" ref="K64:K65" si="19">IFERROR(J64/I64,0)</f>
        <v>0.25</v>
      </c>
      <c r="L64" s="100" t="s">
        <v>226</v>
      </c>
      <c r="M64" s="3"/>
      <c r="N64" s="47">
        <v>20</v>
      </c>
      <c r="O64" s="77">
        <v>0.17</v>
      </c>
      <c r="P64" s="20">
        <v>0.16999999999999998</v>
      </c>
    </row>
    <row r="65" spans="1:16" ht="94.5" customHeight="1" x14ac:dyDescent="0.2">
      <c r="A65" s="118"/>
      <c r="B65" s="39" t="s">
        <v>153</v>
      </c>
      <c r="C65" s="15" t="s">
        <v>146</v>
      </c>
      <c r="D65" s="14" t="s">
        <v>149</v>
      </c>
      <c r="E65" s="7" t="s">
        <v>179</v>
      </c>
      <c r="F65" s="49" t="s">
        <v>150</v>
      </c>
      <c r="G65" s="34" t="s">
        <v>191</v>
      </c>
      <c r="H65" s="34" t="s">
        <v>198</v>
      </c>
      <c r="I65" s="87">
        <v>1</v>
      </c>
      <c r="J65" s="87">
        <v>0.25</v>
      </c>
      <c r="K65" s="88">
        <f t="shared" si="19"/>
        <v>0.25</v>
      </c>
      <c r="L65" s="1" t="s">
        <v>248</v>
      </c>
      <c r="M65" s="3"/>
      <c r="N65" s="47">
        <v>1</v>
      </c>
      <c r="O65" s="80">
        <v>1</v>
      </c>
      <c r="P65" s="20">
        <v>0.2</v>
      </c>
    </row>
    <row r="66" spans="1:16" s="32" customFormat="1" ht="51" customHeight="1" x14ac:dyDescent="0.2">
      <c r="A66" s="58"/>
      <c r="B66" s="40" t="s">
        <v>213</v>
      </c>
      <c r="C66" s="49"/>
      <c r="D66" s="49"/>
      <c r="E66" s="49"/>
      <c r="F66" s="49"/>
      <c r="G66" s="49"/>
      <c r="H66" s="49"/>
      <c r="I66" s="49"/>
      <c r="J66" s="49"/>
      <c r="K66" s="73"/>
      <c r="L66" s="49"/>
      <c r="M66" s="49"/>
      <c r="N66" s="49"/>
      <c r="O66" s="82"/>
      <c r="P66" s="103">
        <f>SUM(P63:P65)/3</f>
        <v>0.15666666666666668</v>
      </c>
    </row>
    <row r="67" spans="1:16" ht="124.5" customHeight="1" x14ac:dyDescent="0.2">
      <c r="A67" s="45" t="s">
        <v>55</v>
      </c>
      <c r="B67" s="18" t="s">
        <v>178</v>
      </c>
      <c r="C67" s="36" t="s">
        <v>154</v>
      </c>
      <c r="D67" s="36" t="s">
        <v>155</v>
      </c>
      <c r="E67" s="7" t="s">
        <v>179</v>
      </c>
      <c r="F67" s="18" t="s">
        <v>21</v>
      </c>
      <c r="G67" s="3" t="s">
        <v>191</v>
      </c>
      <c r="H67" s="7" t="s">
        <v>196</v>
      </c>
      <c r="I67" s="87">
        <v>40</v>
      </c>
      <c r="J67" s="87">
        <v>10</v>
      </c>
      <c r="K67" s="88">
        <f t="shared" ref="K67" si="20">IFERROR(J67/I67,0)</f>
        <v>0.25</v>
      </c>
      <c r="L67" s="7" t="s">
        <v>254</v>
      </c>
      <c r="M67" s="5"/>
      <c r="N67" s="47">
        <v>100</v>
      </c>
      <c r="O67" s="80">
        <v>10</v>
      </c>
      <c r="P67" s="20">
        <v>0.1</v>
      </c>
    </row>
    <row r="68" spans="1:16" s="32" customFormat="1" ht="25.5" customHeight="1" x14ac:dyDescent="0.2">
      <c r="A68" s="58"/>
      <c r="B68" s="40" t="s">
        <v>214</v>
      </c>
      <c r="C68" s="83"/>
      <c r="D68" s="83"/>
      <c r="E68" s="83"/>
      <c r="F68" s="83"/>
      <c r="G68" s="83"/>
      <c r="H68" s="83"/>
      <c r="I68" s="83"/>
      <c r="J68" s="83"/>
      <c r="K68" s="97"/>
      <c r="L68" s="83"/>
      <c r="M68" s="83"/>
      <c r="N68" s="83"/>
      <c r="O68" s="30"/>
      <c r="P68" s="103">
        <f>SUM(P67)/1</f>
        <v>0.1</v>
      </c>
    </row>
    <row r="69" spans="1:16" ht="84.75" customHeight="1" x14ac:dyDescent="0.2">
      <c r="A69" s="118" t="s">
        <v>56</v>
      </c>
      <c r="B69" s="39" t="s">
        <v>172</v>
      </c>
      <c r="C69" s="15" t="s">
        <v>160</v>
      </c>
      <c r="D69" s="14" t="s">
        <v>165</v>
      </c>
      <c r="E69" s="7" t="s">
        <v>204</v>
      </c>
      <c r="F69" s="16" t="s">
        <v>171</v>
      </c>
      <c r="G69" s="3" t="s">
        <v>23</v>
      </c>
      <c r="H69" s="38" t="s">
        <v>198</v>
      </c>
      <c r="I69" s="110">
        <v>100</v>
      </c>
      <c r="J69" s="110">
        <v>25</v>
      </c>
      <c r="K69" s="2">
        <f t="shared" ref="K69:K74" si="21">IFERROR(J69/I69,0)</f>
        <v>0.25</v>
      </c>
      <c r="L69" s="7" t="s">
        <v>283</v>
      </c>
      <c r="M69" s="5"/>
      <c r="N69" s="52">
        <v>100</v>
      </c>
      <c r="O69" s="107">
        <v>25</v>
      </c>
      <c r="P69" s="20">
        <f t="shared" ref="P69:P70" si="22">+O69/N69</f>
        <v>0.25</v>
      </c>
    </row>
    <row r="70" spans="1:16" ht="82.5" customHeight="1" x14ac:dyDescent="0.2">
      <c r="A70" s="118"/>
      <c r="B70" s="39" t="s">
        <v>173</v>
      </c>
      <c r="C70" s="15" t="s">
        <v>84</v>
      </c>
      <c r="D70" s="14" t="s">
        <v>166</v>
      </c>
      <c r="E70" s="7" t="s">
        <v>204</v>
      </c>
      <c r="F70" s="16" t="s">
        <v>171</v>
      </c>
      <c r="G70" s="3" t="s">
        <v>23</v>
      </c>
      <c r="H70" s="38" t="s">
        <v>200</v>
      </c>
      <c r="I70" s="110">
        <v>25</v>
      </c>
      <c r="J70" s="110">
        <v>6.25</v>
      </c>
      <c r="K70" s="2">
        <f t="shared" si="21"/>
        <v>0.25</v>
      </c>
      <c r="L70" s="7" t="s">
        <v>284</v>
      </c>
      <c r="M70" s="37"/>
      <c r="N70" s="108">
        <v>100</v>
      </c>
      <c r="O70" s="108">
        <v>16.25</v>
      </c>
      <c r="P70" s="20">
        <f t="shared" si="22"/>
        <v>0.16250000000000001</v>
      </c>
    </row>
    <row r="71" spans="1:16" ht="129.75" customHeight="1" x14ac:dyDescent="0.2">
      <c r="A71" s="118"/>
      <c r="B71" s="39" t="s">
        <v>174</v>
      </c>
      <c r="C71" s="15" t="s">
        <v>161</v>
      </c>
      <c r="D71" s="14" t="s">
        <v>167</v>
      </c>
      <c r="E71" s="7" t="s">
        <v>204</v>
      </c>
      <c r="F71" s="16" t="s">
        <v>171</v>
      </c>
      <c r="G71" s="3" t="s">
        <v>23</v>
      </c>
      <c r="H71" s="38" t="s">
        <v>200</v>
      </c>
      <c r="I71" s="110">
        <v>20</v>
      </c>
      <c r="J71" s="110">
        <v>5</v>
      </c>
      <c r="K71" s="2">
        <f t="shared" si="21"/>
        <v>0.25</v>
      </c>
      <c r="L71" s="7" t="s">
        <v>285</v>
      </c>
      <c r="M71" s="37"/>
      <c r="N71" s="108">
        <v>100</v>
      </c>
      <c r="O71" s="108">
        <v>15</v>
      </c>
      <c r="P71" s="20">
        <f>+O71/N71</f>
        <v>0.15</v>
      </c>
    </row>
    <row r="72" spans="1:16" ht="274.5" customHeight="1" x14ac:dyDescent="0.2">
      <c r="A72" s="118"/>
      <c r="B72" s="39" t="s">
        <v>175</v>
      </c>
      <c r="C72" s="15" t="s">
        <v>162</v>
      </c>
      <c r="D72" s="14" t="s">
        <v>168</v>
      </c>
      <c r="E72" s="7" t="s">
        <v>204</v>
      </c>
      <c r="F72" s="16" t="s">
        <v>171</v>
      </c>
      <c r="G72" s="3" t="s">
        <v>23</v>
      </c>
      <c r="H72" s="38" t="s">
        <v>203</v>
      </c>
      <c r="I72" s="110">
        <v>25</v>
      </c>
      <c r="J72" s="110">
        <v>6.25</v>
      </c>
      <c r="K72" s="2">
        <f t="shared" si="21"/>
        <v>0.25</v>
      </c>
      <c r="L72" s="7" t="s">
        <v>287</v>
      </c>
      <c r="M72" s="37"/>
      <c r="N72" s="109">
        <v>100</v>
      </c>
      <c r="O72" s="109">
        <v>6.25</v>
      </c>
      <c r="P72" s="13">
        <f>+O72/N72</f>
        <v>6.25E-2</v>
      </c>
    </row>
    <row r="73" spans="1:16" ht="90" customHeight="1" x14ac:dyDescent="0.2">
      <c r="A73" s="118"/>
      <c r="B73" s="39" t="s">
        <v>176</v>
      </c>
      <c r="C73" s="15" t="s">
        <v>163</v>
      </c>
      <c r="D73" s="14" t="s">
        <v>169</v>
      </c>
      <c r="E73" s="7" t="s">
        <v>204</v>
      </c>
      <c r="F73" s="16" t="s">
        <v>171</v>
      </c>
      <c r="G73" s="3" t="s">
        <v>23</v>
      </c>
      <c r="H73" s="38" t="s">
        <v>198</v>
      </c>
      <c r="I73" s="110">
        <v>7</v>
      </c>
      <c r="J73" s="110">
        <v>7</v>
      </c>
      <c r="K73" s="2">
        <f t="shared" si="21"/>
        <v>1</v>
      </c>
      <c r="L73" s="7" t="s">
        <v>286</v>
      </c>
      <c r="M73" s="37"/>
      <c r="N73" s="52">
        <v>7</v>
      </c>
      <c r="O73" s="107">
        <v>2.8</v>
      </c>
      <c r="P73" s="20">
        <f>+O73/N73</f>
        <v>0.39999999999999997</v>
      </c>
    </row>
    <row r="74" spans="1:16" ht="127.5" customHeight="1" x14ac:dyDescent="0.2">
      <c r="A74" s="118"/>
      <c r="B74" s="39" t="s">
        <v>177</v>
      </c>
      <c r="C74" s="15" t="s">
        <v>164</v>
      </c>
      <c r="D74" s="14" t="s">
        <v>170</v>
      </c>
      <c r="E74" s="7" t="s">
        <v>204</v>
      </c>
      <c r="F74" s="16" t="s">
        <v>171</v>
      </c>
      <c r="G74" s="3" t="s">
        <v>23</v>
      </c>
      <c r="H74" s="38" t="s">
        <v>198</v>
      </c>
      <c r="I74" s="101">
        <v>100</v>
      </c>
      <c r="J74" s="101">
        <v>25</v>
      </c>
      <c r="K74" s="88">
        <f t="shared" si="21"/>
        <v>0.25</v>
      </c>
      <c r="L74" s="7" t="s">
        <v>288</v>
      </c>
      <c r="M74" s="37"/>
      <c r="N74" s="52">
        <v>100</v>
      </c>
      <c r="O74" s="107">
        <v>25</v>
      </c>
      <c r="P74" s="20">
        <f>+O74/N74</f>
        <v>0.25</v>
      </c>
    </row>
    <row r="75" spans="1:16" s="32" customFormat="1" ht="45" customHeight="1" x14ac:dyDescent="0.2">
      <c r="A75" s="60"/>
      <c r="B75" s="40" t="s">
        <v>215</v>
      </c>
      <c r="C75" s="49"/>
      <c r="D75" s="49"/>
      <c r="E75" s="49"/>
      <c r="F75" s="49"/>
      <c r="G75" s="49"/>
      <c r="H75" s="49"/>
      <c r="I75" s="49"/>
      <c r="J75" s="49"/>
      <c r="K75" s="73"/>
      <c r="L75" s="49"/>
      <c r="M75" s="49"/>
      <c r="N75" s="49"/>
      <c r="O75" s="22"/>
      <c r="P75" s="103">
        <v>0.21249999999999999</v>
      </c>
    </row>
    <row r="76" spans="1:16" ht="131.25" customHeight="1" x14ac:dyDescent="0.2">
      <c r="A76" s="50" t="s">
        <v>156</v>
      </c>
      <c r="B76" s="18" t="s">
        <v>158</v>
      </c>
      <c r="C76" s="36" t="s">
        <v>157</v>
      </c>
      <c r="D76" s="33" t="s">
        <v>159</v>
      </c>
      <c r="E76" s="7" t="s">
        <v>179</v>
      </c>
      <c r="F76" s="36" t="s">
        <v>150</v>
      </c>
      <c r="G76" s="34" t="s">
        <v>191</v>
      </c>
      <c r="H76" s="34" t="s">
        <v>198</v>
      </c>
      <c r="I76" s="87">
        <v>100</v>
      </c>
      <c r="J76" s="87">
        <v>10</v>
      </c>
      <c r="K76" s="88">
        <f t="shared" ref="K76" si="23">IFERROR(J76/I76,0)</f>
        <v>0.1</v>
      </c>
      <c r="L76" s="7" t="s">
        <v>250</v>
      </c>
      <c r="M76" s="51"/>
      <c r="N76" s="48">
        <v>100</v>
      </c>
      <c r="O76" s="48">
        <v>10</v>
      </c>
      <c r="P76" s="20">
        <v>0.02</v>
      </c>
    </row>
    <row r="77" spans="1:16" ht="71.25" customHeight="1" x14ac:dyDescent="0.2">
      <c r="A77" s="16"/>
      <c r="B77" s="105" t="s">
        <v>280</v>
      </c>
      <c r="C77" s="7"/>
      <c r="D77" s="7"/>
      <c r="E77" s="7"/>
      <c r="F77" s="34"/>
      <c r="G77" s="34"/>
      <c r="H77" s="34"/>
      <c r="I77" s="8"/>
      <c r="J77" s="8"/>
      <c r="K77" s="8"/>
      <c r="L77" s="7"/>
      <c r="M77" s="19"/>
      <c r="N77" s="27"/>
      <c r="O77" s="30"/>
      <c r="P77" s="103">
        <v>0.15890000000000001</v>
      </c>
    </row>
    <row r="78" spans="1:16" ht="402.75" customHeight="1" x14ac:dyDescent="0.2">
      <c r="A78" s="16"/>
      <c r="B78" s="3"/>
      <c r="C78" s="7"/>
      <c r="D78" s="7"/>
      <c r="E78" s="7"/>
      <c r="F78" s="34"/>
      <c r="G78" s="34"/>
      <c r="H78" s="34"/>
      <c r="I78" s="9"/>
      <c r="J78" s="9"/>
      <c r="K78" s="9"/>
      <c r="L78" s="7"/>
      <c r="M78" s="3"/>
      <c r="N78" s="27"/>
      <c r="O78" s="30"/>
      <c r="P78" s="30"/>
    </row>
    <row r="79" spans="1:16" x14ac:dyDescent="0.2">
      <c r="A79" s="16"/>
      <c r="B79" s="3"/>
      <c r="C79" s="7"/>
      <c r="D79" s="7"/>
      <c r="E79" s="7"/>
      <c r="F79" s="34"/>
      <c r="G79" s="34"/>
      <c r="H79" s="34"/>
      <c r="I79" s="10"/>
      <c r="J79" s="10"/>
      <c r="K79" s="10"/>
      <c r="L79" s="7"/>
      <c r="M79" s="3"/>
      <c r="N79" s="30"/>
      <c r="O79" s="21"/>
      <c r="P79" s="21"/>
    </row>
    <row r="80" spans="1:16" x14ac:dyDescent="0.2">
      <c r="A80" s="16"/>
      <c r="B80" s="19"/>
      <c r="C80" s="19"/>
      <c r="D80" s="35"/>
      <c r="E80" s="7"/>
      <c r="F80" s="34"/>
      <c r="G80" s="34"/>
      <c r="H80" s="34"/>
      <c r="I80" s="11"/>
      <c r="J80" s="11"/>
      <c r="K80" s="11"/>
      <c r="L80" s="23"/>
      <c r="M80" s="3"/>
      <c r="N80" s="27"/>
      <c r="O80" s="30"/>
      <c r="P80" s="30"/>
    </row>
    <row r="81" spans="1:16" ht="302.25" customHeight="1" x14ac:dyDescent="0.2">
      <c r="A81" s="16"/>
      <c r="B81" s="19"/>
      <c r="C81" s="19"/>
      <c r="D81" s="35"/>
      <c r="E81" s="7"/>
      <c r="F81" s="34"/>
      <c r="G81" s="34"/>
      <c r="H81" s="34"/>
      <c r="I81" s="31"/>
      <c r="J81" s="31"/>
      <c r="K81" s="31"/>
      <c r="L81" s="31"/>
      <c r="M81" s="4"/>
      <c r="N81" s="27"/>
      <c r="O81" s="30"/>
      <c r="P81" s="30"/>
    </row>
    <row r="82" spans="1:16" x14ac:dyDescent="0.2">
      <c r="B82" s="18"/>
      <c r="C82" s="36"/>
      <c r="D82" s="36"/>
      <c r="E82" s="36"/>
      <c r="F82" s="36"/>
      <c r="G82" s="36"/>
      <c r="H82" s="36"/>
      <c r="I82" s="31"/>
      <c r="J82" s="31"/>
      <c r="K82" s="31"/>
      <c r="L82" s="31"/>
      <c r="M82" s="32"/>
      <c r="N82" s="32"/>
      <c r="O82" s="32"/>
    </row>
    <row r="83" spans="1:16" x14ac:dyDescent="0.2">
      <c r="B83" s="36"/>
      <c r="C83" s="36"/>
      <c r="D83" s="36"/>
      <c r="E83" s="36"/>
      <c r="F83" s="36"/>
      <c r="G83" s="36"/>
      <c r="H83" s="36"/>
      <c r="I83" s="31"/>
      <c r="J83" s="31"/>
      <c r="K83" s="31"/>
      <c r="L83" s="31"/>
      <c r="M83" s="32"/>
      <c r="N83" s="32"/>
      <c r="O83" s="32"/>
    </row>
    <row r="84" spans="1:16" x14ac:dyDescent="0.2">
      <c r="B84" s="36"/>
      <c r="C84" s="36"/>
      <c r="D84" s="36"/>
      <c r="E84" s="36"/>
      <c r="F84" s="36"/>
      <c r="G84" s="36"/>
      <c r="H84" s="36"/>
      <c r="M84" s="32"/>
      <c r="N84" s="32"/>
      <c r="O84" s="32"/>
    </row>
    <row r="85" spans="1:16" x14ac:dyDescent="0.2">
      <c r="B85" s="36"/>
      <c r="C85" s="36"/>
      <c r="D85" s="36"/>
      <c r="E85" s="36"/>
      <c r="F85" s="36"/>
      <c r="G85" s="36"/>
      <c r="H85" s="36"/>
      <c r="M85" s="32"/>
      <c r="N85" s="32"/>
      <c r="O85" s="32"/>
    </row>
    <row r="86" spans="1:16" x14ac:dyDescent="0.2">
      <c r="B86" s="36"/>
      <c r="C86" s="36"/>
      <c r="D86" s="36"/>
      <c r="E86" s="36"/>
      <c r="F86" s="36"/>
      <c r="G86" s="36"/>
      <c r="H86" s="36"/>
      <c r="M86" s="32"/>
      <c r="N86" s="32"/>
      <c r="O86" s="32"/>
    </row>
    <row r="87" spans="1:16" x14ac:dyDescent="0.2">
      <c r="B87" s="36"/>
      <c r="C87" s="36"/>
      <c r="D87" s="36"/>
      <c r="E87" s="36"/>
      <c r="F87" s="36"/>
      <c r="G87" s="36"/>
      <c r="H87" s="36"/>
      <c r="M87" s="32"/>
      <c r="N87" s="32"/>
      <c r="O87" s="32"/>
    </row>
    <row r="88" spans="1:16" x14ac:dyDescent="0.2">
      <c r="B88" s="36"/>
      <c r="C88" s="36"/>
      <c r="D88" s="36"/>
      <c r="E88" s="36"/>
      <c r="F88" s="36"/>
      <c r="G88" s="36"/>
      <c r="H88" s="36"/>
      <c r="M88" s="32"/>
      <c r="N88" s="32"/>
      <c r="O88" s="32"/>
    </row>
    <row r="89" spans="1:16" x14ac:dyDescent="0.2">
      <c r="B89" s="36"/>
      <c r="C89" s="36"/>
      <c r="D89" s="36"/>
      <c r="E89" s="36"/>
      <c r="F89" s="36"/>
      <c r="G89" s="36"/>
      <c r="H89" s="36"/>
      <c r="M89" s="32"/>
      <c r="N89" s="32"/>
      <c r="O89" s="32"/>
    </row>
    <row r="90" spans="1:16" x14ac:dyDescent="0.2">
      <c r="B90" s="36"/>
      <c r="C90" s="36"/>
      <c r="D90" s="36"/>
      <c r="E90" s="36"/>
      <c r="F90" s="36"/>
      <c r="G90" s="36"/>
      <c r="H90" s="36"/>
      <c r="M90" s="32"/>
      <c r="N90" s="32"/>
      <c r="O90" s="32"/>
    </row>
    <row r="91" spans="1:16" x14ac:dyDescent="0.2">
      <c r="B91" s="36"/>
      <c r="C91" s="36"/>
      <c r="D91" s="36"/>
      <c r="E91" s="36"/>
      <c r="F91" s="36"/>
      <c r="G91" s="36"/>
      <c r="H91" s="36"/>
      <c r="M91" s="32"/>
      <c r="N91" s="32"/>
      <c r="O91" s="32"/>
    </row>
    <row r="92" spans="1:16" x14ac:dyDescent="0.2">
      <c r="B92" s="36"/>
      <c r="C92" s="36"/>
      <c r="D92" s="36"/>
      <c r="E92" s="36"/>
      <c r="F92" s="36"/>
      <c r="G92" s="36"/>
      <c r="H92" s="36"/>
      <c r="M92" s="32"/>
      <c r="N92" s="32"/>
      <c r="O92" s="32"/>
    </row>
    <row r="93" spans="1:16" x14ac:dyDescent="0.2">
      <c r="B93" s="36"/>
      <c r="C93" s="36"/>
      <c r="D93" s="36"/>
      <c r="E93" s="36"/>
      <c r="F93" s="36"/>
      <c r="G93" s="36"/>
      <c r="H93" s="36"/>
      <c r="M93" s="32"/>
      <c r="N93" s="32"/>
      <c r="O93" s="32"/>
    </row>
    <row r="94" spans="1:16" x14ac:dyDescent="0.2">
      <c r="B94" s="36"/>
      <c r="C94" s="36"/>
      <c r="D94" s="36"/>
      <c r="E94" s="36"/>
      <c r="F94" s="36"/>
      <c r="G94" s="36"/>
      <c r="H94" s="36"/>
      <c r="M94" s="32"/>
      <c r="N94" s="32"/>
      <c r="O94" s="32"/>
    </row>
    <row r="95" spans="1:16" x14ac:dyDescent="0.2">
      <c r="B95" s="36"/>
      <c r="C95" s="36"/>
      <c r="D95" s="36"/>
      <c r="E95" s="36"/>
      <c r="F95" s="36"/>
      <c r="G95" s="36"/>
      <c r="H95" s="36"/>
      <c r="M95" s="32"/>
      <c r="N95" s="32"/>
      <c r="O95" s="32"/>
    </row>
    <row r="96" spans="1:16" x14ac:dyDescent="0.2">
      <c r="B96" s="36"/>
      <c r="C96" s="36"/>
      <c r="D96" s="36"/>
      <c r="E96" s="36"/>
      <c r="F96" s="36"/>
      <c r="G96" s="36"/>
      <c r="H96" s="36"/>
      <c r="M96" s="32"/>
      <c r="N96" s="32"/>
      <c r="O96" s="32"/>
    </row>
    <row r="97" spans="2:15" x14ac:dyDescent="0.2">
      <c r="B97" s="36"/>
      <c r="C97" s="36"/>
      <c r="D97" s="36"/>
      <c r="E97" s="36"/>
      <c r="F97" s="36"/>
      <c r="G97" s="36"/>
      <c r="H97" s="36"/>
      <c r="M97" s="32"/>
      <c r="N97" s="32"/>
      <c r="O97" s="32"/>
    </row>
    <row r="98" spans="2:15" x14ac:dyDescent="0.2">
      <c r="B98" s="36"/>
      <c r="C98" s="36"/>
      <c r="D98" s="36"/>
      <c r="E98" s="36"/>
      <c r="F98" s="36"/>
      <c r="G98" s="36"/>
      <c r="H98" s="36"/>
      <c r="M98" s="32"/>
      <c r="N98" s="32"/>
      <c r="O98" s="32"/>
    </row>
    <row r="99" spans="2:15" x14ac:dyDescent="0.2">
      <c r="B99" s="36"/>
      <c r="C99" s="36"/>
      <c r="D99" s="36"/>
      <c r="E99" s="36"/>
      <c r="F99" s="36"/>
      <c r="G99" s="36"/>
      <c r="H99" s="36"/>
      <c r="M99" s="32"/>
      <c r="N99" s="32"/>
      <c r="O99" s="32"/>
    </row>
    <row r="100" spans="2:15" x14ac:dyDescent="0.2">
      <c r="B100" s="36"/>
      <c r="C100" s="36"/>
      <c r="D100" s="36"/>
      <c r="E100" s="36"/>
      <c r="F100" s="36"/>
      <c r="G100" s="36"/>
      <c r="H100" s="36"/>
      <c r="M100" s="32"/>
      <c r="N100" s="32"/>
      <c r="O100" s="32"/>
    </row>
    <row r="101" spans="2:15" x14ac:dyDescent="0.2">
      <c r="B101" s="36"/>
      <c r="C101" s="36"/>
      <c r="D101" s="36"/>
      <c r="E101" s="36"/>
      <c r="F101" s="36"/>
      <c r="G101" s="36"/>
      <c r="H101" s="36"/>
      <c r="M101" s="32"/>
      <c r="N101" s="32"/>
      <c r="O101" s="32"/>
    </row>
    <row r="102" spans="2:15" x14ac:dyDescent="0.2">
      <c r="B102" s="36"/>
      <c r="C102" s="36"/>
      <c r="D102" s="36"/>
      <c r="E102" s="36"/>
      <c r="F102" s="36"/>
      <c r="G102" s="36"/>
      <c r="H102" s="36"/>
      <c r="M102" s="32"/>
      <c r="N102" s="32"/>
      <c r="O102" s="32"/>
    </row>
    <row r="103" spans="2:15" x14ac:dyDescent="0.2">
      <c r="B103" s="36"/>
      <c r="C103" s="36"/>
      <c r="D103" s="36"/>
      <c r="E103" s="36"/>
      <c r="F103" s="36"/>
      <c r="G103" s="36"/>
      <c r="H103" s="36"/>
      <c r="M103" s="32"/>
      <c r="N103" s="32"/>
      <c r="O103" s="32"/>
    </row>
    <row r="104" spans="2:15" x14ac:dyDescent="0.2">
      <c r="B104" s="36"/>
      <c r="C104" s="36"/>
      <c r="D104" s="36"/>
      <c r="E104" s="36"/>
      <c r="F104" s="36"/>
      <c r="G104" s="36"/>
      <c r="H104" s="36"/>
      <c r="M104" s="32"/>
      <c r="N104" s="32"/>
      <c r="O104" s="32"/>
    </row>
    <row r="105" spans="2:15" x14ac:dyDescent="0.2">
      <c r="B105" s="36"/>
      <c r="C105" s="36"/>
      <c r="D105" s="36"/>
      <c r="E105" s="36"/>
      <c r="F105" s="36"/>
      <c r="G105" s="36"/>
      <c r="H105" s="36"/>
      <c r="M105" s="32"/>
      <c r="N105" s="32"/>
      <c r="O105" s="32"/>
    </row>
    <row r="106" spans="2:15" x14ac:dyDescent="0.2">
      <c r="B106" s="36"/>
      <c r="C106" s="36"/>
      <c r="D106" s="36"/>
      <c r="E106" s="36"/>
      <c r="F106" s="36"/>
      <c r="G106" s="36"/>
      <c r="H106" s="36"/>
      <c r="M106" s="32"/>
      <c r="N106" s="32"/>
      <c r="O106" s="32"/>
    </row>
    <row r="107" spans="2:15" x14ac:dyDescent="0.2">
      <c r="B107" s="36"/>
      <c r="C107" s="36"/>
      <c r="D107" s="36"/>
      <c r="E107" s="36"/>
      <c r="F107" s="36"/>
      <c r="G107" s="36"/>
      <c r="H107" s="36"/>
      <c r="M107" s="32"/>
      <c r="N107" s="32"/>
      <c r="O107" s="32"/>
    </row>
    <row r="108" spans="2:15" x14ac:dyDescent="0.2">
      <c r="B108" s="36"/>
      <c r="C108" s="36"/>
      <c r="D108" s="36"/>
      <c r="E108" s="36"/>
      <c r="F108" s="36"/>
      <c r="G108" s="36"/>
      <c r="H108" s="36"/>
      <c r="M108" s="32"/>
      <c r="N108" s="32"/>
      <c r="O108" s="32"/>
    </row>
    <row r="109" spans="2:15" x14ac:dyDescent="0.2">
      <c r="B109" s="36"/>
      <c r="C109" s="36"/>
      <c r="D109" s="36"/>
      <c r="E109" s="36"/>
      <c r="F109" s="36"/>
      <c r="G109" s="36"/>
      <c r="H109" s="36"/>
      <c r="M109" s="32"/>
      <c r="N109" s="32"/>
      <c r="O109" s="32"/>
    </row>
    <row r="110" spans="2:15" x14ac:dyDescent="0.2">
      <c r="B110" s="36"/>
      <c r="C110" s="36"/>
      <c r="D110" s="36"/>
      <c r="E110" s="36"/>
      <c r="F110" s="36"/>
      <c r="G110" s="36"/>
      <c r="H110" s="36"/>
      <c r="M110" s="32"/>
      <c r="N110" s="32"/>
      <c r="O110" s="32"/>
    </row>
    <row r="111" spans="2:15" x14ac:dyDescent="0.2">
      <c r="B111" s="36"/>
      <c r="C111" s="36"/>
      <c r="D111" s="36"/>
      <c r="E111" s="36"/>
      <c r="F111" s="36"/>
      <c r="G111" s="36"/>
      <c r="H111" s="36"/>
      <c r="M111" s="32"/>
      <c r="N111" s="32"/>
      <c r="O111" s="32"/>
    </row>
    <row r="112" spans="2:15" x14ac:dyDescent="0.2">
      <c r="B112" s="36"/>
      <c r="C112" s="36"/>
      <c r="D112" s="36"/>
      <c r="E112" s="36"/>
      <c r="F112" s="36"/>
      <c r="G112" s="36"/>
      <c r="H112" s="36"/>
      <c r="M112" s="32"/>
      <c r="N112" s="32"/>
      <c r="O112" s="32"/>
    </row>
    <row r="113" spans="2:15" x14ac:dyDescent="0.2">
      <c r="B113" s="36"/>
      <c r="C113" s="36"/>
      <c r="D113" s="36"/>
      <c r="E113" s="36"/>
      <c r="F113" s="36"/>
      <c r="G113" s="36"/>
      <c r="H113" s="36"/>
      <c r="M113" s="32"/>
      <c r="N113" s="32"/>
      <c r="O113" s="32"/>
    </row>
    <row r="114" spans="2:15" x14ac:dyDescent="0.2">
      <c r="B114" s="36"/>
      <c r="C114" s="36"/>
      <c r="D114" s="36"/>
      <c r="E114" s="36"/>
      <c r="F114" s="36"/>
      <c r="G114" s="36"/>
      <c r="H114" s="36"/>
      <c r="M114" s="32"/>
      <c r="N114" s="32"/>
      <c r="O114" s="32"/>
    </row>
    <row r="115" spans="2:15" x14ac:dyDescent="0.2">
      <c r="B115" s="36"/>
      <c r="C115" s="36"/>
      <c r="D115" s="36"/>
      <c r="E115" s="36"/>
      <c r="F115" s="36"/>
      <c r="G115" s="36"/>
      <c r="H115" s="36"/>
      <c r="M115" s="32"/>
      <c r="N115" s="32"/>
      <c r="O115" s="32"/>
    </row>
    <row r="116" spans="2:15" x14ac:dyDescent="0.2">
      <c r="B116" s="36"/>
      <c r="C116" s="36"/>
      <c r="D116" s="36"/>
      <c r="E116" s="36"/>
      <c r="F116" s="36"/>
      <c r="G116" s="36"/>
      <c r="H116" s="36"/>
      <c r="M116" s="32"/>
      <c r="N116" s="32"/>
      <c r="O116" s="32"/>
    </row>
    <row r="117" spans="2:15" x14ac:dyDescent="0.2">
      <c r="B117" s="36"/>
      <c r="C117" s="36"/>
      <c r="D117" s="36"/>
      <c r="E117" s="36"/>
      <c r="F117" s="36"/>
      <c r="G117" s="36"/>
      <c r="H117" s="36"/>
      <c r="M117" s="32"/>
      <c r="N117" s="32"/>
      <c r="O117" s="32"/>
    </row>
    <row r="118" spans="2:15" x14ac:dyDescent="0.2">
      <c r="B118" s="36"/>
      <c r="C118" s="36"/>
      <c r="D118" s="36"/>
      <c r="E118" s="36"/>
      <c r="F118" s="36"/>
      <c r="G118" s="36"/>
      <c r="H118" s="36"/>
      <c r="M118" s="32"/>
      <c r="N118" s="32"/>
      <c r="O118" s="32"/>
    </row>
    <row r="119" spans="2:15" x14ac:dyDescent="0.2">
      <c r="B119" s="36"/>
      <c r="C119" s="36"/>
      <c r="D119" s="36"/>
      <c r="E119" s="36"/>
      <c r="F119" s="36"/>
      <c r="G119" s="36"/>
      <c r="H119" s="36"/>
      <c r="M119" s="32"/>
      <c r="N119" s="32"/>
      <c r="O119" s="32"/>
    </row>
    <row r="120" spans="2:15" x14ac:dyDescent="0.2">
      <c r="B120" s="36"/>
      <c r="C120" s="36"/>
      <c r="D120" s="36"/>
      <c r="E120" s="36"/>
      <c r="F120" s="36"/>
      <c r="G120" s="36"/>
      <c r="H120" s="36"/>
      <c r="M120" s="32"/>
      <c r="N120" s="32"/>
      <c r="O120" s="32"/>
    </row>
    <row r="121" spans="2:15" x14ac:dyDescent="0.2">
      <c r="B121" s="36"/>
      <c r="C121" s="36"/>
      <c r="D121" s="36"/>
      <c r="E121" s="36"/>
      <c r="F121" s="36"/>
      <c r="G121" s="36"/>
      <c r="H121" s="36"/>
      <c r="M121" s="32"/>
      <c r="N121" s="32"/>
      <c r="O121" s="32"/>
    </row>
    <row r="122" spans="2:15" x14ac:dyDescent="0.2">
      <c r="B122" s="36"/>
      <c r="C122" s="36"/>
      <c r="D122" s="36"/>
      <c r="E122" s="36"/>
      <c r="F122" s="36"/>
      <c r="G122" s="36"/>
      <c r="H122" s="36"/>
      <c r="M122" s="32"/>
      <c r="N122" s="32"/>
      <c r="O122" s="32"/>
    </row>
    <row r="123" spans="2:15" x14ac:dyDescent="0.2">
      <c r="B123" s="36"/>
      <c r="C123" s="36"/>
      <c r="D123" s="36"/>
      <c r="E123" s="36"/>
      <c r="F123" s="36"/>
      <c r="G123" s="36"/>
      <c r="H123" s="36"/>
      <c r="M123" s="32"/>
      <c r="N123" s="32"/>
      <c r="O123" s="32"/>
    </row>
    <row r="124" spans="2:15" x14ac:dyDescent="0.2">
      <c r="B124" s="36"/>
      <c r="C124" s="36"/>
      <c r="D124" s="36"/>
      <c r="E124" s="36"/>
      <c r="F124" s="36"/>
      <c r="G124" s="36"/>
      <c r="H124" s="36"/>
      <c r="M124" s="32"/>
      <c r="N124" s="32"/>
      <c r="O124" s="32"/>
    </row>
    <row r="125" spans="2:15" x14ac:dyDescent="0.2">
      <c r="B125" s="36"/>
      <c r="C125" s="36"/>
      <c r="D125" s="36"/>
      <c r="E125" s="36"/>
      <c r="F125" s="36"/>
      <c r="G125" s="36"/>
      <c r="H125" s="36"/>
      <c r="M125" s="32"/>
      <c r="N125" s="32"/>
      <c r="O125" s="32"/>
    </row>
    <row r="126" spans="2:15" x14ac:dyDescent="0.2">
      <c r="B126" s="36"/>
      <c r="C126" s="36"/>
      <c r="D126" s="36"/>
      <c r="E126" s="36"/>
      <c r="F126" s="36"/>
      <c r="G126" s="36"/>
      <c r="H126" s="36"/>
      <c r="M126" s="32"/>
      <c r="N126" s="32"/>
      <c r="O126" s="32"/>
    </row>
    <row r="127" spans="2:15" x14ac:dyDescent="0.2">
      <c r="B127" s="36"/>
      <c r="C127" s="36"/>
      <c r="D127" s="36"/>
      <c r="E127" s="36"/>
      <c r="F127" s="36"/>
      <c r="G127" s="36"/>
      <c r="H127" s="36"/>
      <c r="M127" s="32"/>
      <c r="N127" s="32"/>
      <c r="O127" s="32"/>
    </row>
    <row r="128" spans="2:15" x14ac:dyDescent="0.2">
      <c r="B128" s="36"/>
      <c r="C128" s="36"/>
      <c r="D128" s="36"/>
      <c r="E128" s="36"/>
      <c r="F128" s="36"/>
      <c r="G128" s="36"/>
      <c r="H128" s="36"/>
      <c r="M128" s="32"/>
      <c r="N128" s="32"/>
      <c r="O128" s="32"/>
    </row>
    <row r="129" spans="13:15" x14ac:dyDescent="0.2">
      <c r="M129" s="32"/>
      <c r="N129" s="32"/>
      <c r="O129" s="32"/>
    </row>
    <row r="130" spans="13:15" x14ac:dyDescent="0.2">
      <c r="M130" s="32"/>
      <c r="N130" s="32"/>
      <c r="O130" s="32"/>
    </row>
    <row r="131" spans="13:15" x14ac:dyDescent="0.2">
      <c r="M131" s="32"/>
      <c r="N131" s="32"/>
      <c r="O131" s="32"/>
    </row>
    <row r="132" spans="13:15" x14ac:dyDescent="0.2">
      <c r="M132" s="32"/>
      <c r="N132" s="32"/>
      <c r="O132" s="32"/>
    </row>
    <row r="133" spans="13:15" x14ac:dyDescent="0.2">
      <c r="M133" s="32"/>
      <c r="N133" s="32"/>
      <c r="O133" s="32"/>
    </row>
    <row r="134" spans="13:15" x14ac:dyDescent="0.2">
      <c r="M134" s="32"/>
      <c r="N134" s="32"/>
      <c r="O134" s="32"/>
    </row>
    <row r="135" spans="13:15" x14ac:dyDescent="0.2">
      <c r="M135" s="32"/>
      <c r="N135" s="32"/>
      <c r="O135" s="32"/>
    </row>
    <row r="136" spans="13:15" x14ac:dyDescent="0.2">
      <c r="M136" s="32"/>
      <c r="N136" s="32"/>
      <c r="O136" s="32"/>
    </row>
    <row r="137" spans="13:15" x14ac:dyDescent="0.2">
      <c r="M137" s="32"/>
      <c r="N137" s="32"/>
      <c r="O137" s="32"/>
    </row>
    <row r="138" spans="13:15" x14ac:dyDescent="0.2">
      <c r="M138" s="32"/>
      <c r="N138" s="32"/>
      <c r="O138" s="32"/>
    </row>
    <row r="139" spans="13:15" x14ac:dyDescent="0.2">
      <c r="M139" s="32"/>
      <c r="N139" s="32"/>
      <c r="O139" s="32"/>
    </row>
    <row r="140" spans="13:15" x14ac:dyDescent="0.2">
      <c r="M140" s="32"/>
      <c r="N140" s="32"/>
      <c r="O140" s="32"/>
    </row>
    <row r="141" spans="13:15" x14ac:dyDescent="0.2">
      <c r="M141" s="32"/>
      <c r="N141" s="32"/>
      <c r="O141" s="32"/>
    </row>
    <row r="142" spans="13:15" x14ac:dyDescent="0.2">
      <c r="M142" s="32"/>
      <c r="N142" s="32"/>
      <c r="O142" s="32"/>
    </row>
    <row r="143" spans="13:15" x14ac:dyDescent="0.2">
      <c r="M143" s="32"/>
      <c r="N143" s="32"/>
      <c r="O143" s="32"/>
    </row>
    <row r="144" spans="13:15" x14ac:dyDescent="0.2">
      <c r="M144" s="32"/>
      <c r="N144" s="32"/>
      <c r="O144" s="32"/>
    </row>
    <row r="145" spans="13:15" x14ac:dyDescent="0.2">
      <c r="M145" s="32"/>
      <c r="N145" s="32"/>
      <c r="O145" s="32"/>
    </row>
    <row r="146" spans="13:15" x14ac:dyDescent="0.2">
      <c r="M146" s="32"/>
      <c r="N146" s="32"/>
      <c r="O146" s="32"/>
    </row>
    <row r="147" spans="13:15" x14ac:dyDescent="0.2">
      <c r="M147" s="32"/>
      <c r="N147" s="32"/>
      <c r="O147" s="32"/>
    </row>
    <row r="148" spans="13:15" x14ac:dyDescent="0.2">
      <c r="M148" s="32"/>
      <c r="N148" s="32"/>
      <c r="O148" s="32"/>
    </row>
    <row r="149" spans="13:15" x14ac:dyDescent="0.2">
      <c r="M149" s="32"/>
      <c r="N149" s="32"/>
      <c r="O149" s="32"/>
    </row>
    <row r="150" spans="13:15" x14ac:dyDescent="0.2">
      <c r="M150" s="32"/>
      <c r="N150" s="32"/>
      <c r="O150" s="32"/>
    </row>
    <row r="151" spans="13:15" x14ac:dyDescent="0.2">
      <c r="M151" s="32"/>
      <c r="N151" s="32"/>
      <c r="O151" s="32"/>
    </row>
    <row r="152" spans="13:15" x14ac:dyDescent="0.2">
      <c r="M152" s="32"/>
      <c r="N152" s="32"/>
      <c r="O152" s="32"/>
    </row>
    <row r="153" spans="13:15" x14ac:dyDescent="0.2">
      <c r="M153" s="32"/>
      <c r="N153" s="32"/>
      <c r="O153" s="32"/>
    </row>
    <row r="154" spans="13:15" x14ac:dyDescent="0.2">
      <c r="M154" s="32"/>
      <c r="N154" s="32"/>
      <c r="O154" s="32"/>
    </row>
    <row r="155" spans="13:15" x14ac:dyDescent="0.2">
      <c r="M155" s="32"/>
      <c r="N155" s="32"/>
      <c r="O155" s="32"/>
    </row>
    <row r="156" spans="13:15" x14ac:dyDescent="0.2">
      <c r="M156" s="32"/>
      <c r="N156" s="32"/>
      <c r="O156" s="32"/>
    </row>
    <row r="157" spans="13:15" x14ac:dyDescent="0.2">
      <c r="M157" s="32"/>
      <c r="N157" s="32"/>
      <c r="O157" s="32"/>
    </row>
    <row r="158" spans="13:15" x14ac:dyDescent="0.2">
      <c r="M158" s="32"/>
      <c r="N158" s="32"/>
      <c r="O158" s="32"/>
    </row>
    <row r="159" spans="13:15" x14ac:dyDescent="0.2">
      <c r="M159" s="32"/>
      <c r="N159" s="32"/>
      <c r="O159" s="32"/>
    </row>
    <row r="160" spans="13:15" x14ac:dyDescent="0.2">
      <c r="M160" s="32"/>
      <c r="N160" s="32"/>
      <c r="O160" s="32"/>
    </row>
    <row r="161" spans="13:15" x14ac:dyDescent="0.2">
      <c r="M161" s="32"/>
      <c r="N161" s="32"/>
      <c r="O161" s="32"/>
    </row>
    <row r="162" spans="13:15" x14ac:dyDescent="0.2">
      <c r="M162" s="32"/>
      <c r="N162" s="32"/>
      <c r="O162" s="32"/>
    </row>
    <row r="163" spans="13:15" x14ac:dyDescent="0.2">
      <c r="M163" s="32"/>
      <c r="N163" s="32"/>
      <c r="O163" s="32"/>
    </row>
    <row r="164" spans="13:15" x14ac:dyDescent="0.2">
      <c r="M164" s="32"/>
      <c r="N164" s="32"/>
      <c r="O164" s="32"/>
    </row>
    <row r="165" spans="13:15" x14ac:dyDescent="0.2">
      <c r="M165" s="32"/>
      <c r="N165" s="32"/>
      <c r="O165" s="32"/>
    </row>
    <row r="166" spans="13:15" x14ac:dyDescent="0.2">
      <c r="M166" s="32"/>
      <c r="N166" s="32"/>
      <c r="O166" s="32"/>
    </row>
    <row r="167" spans="13:15" x14ac:dyDescent="0.2">
      <c r="M167" s="32"/>
      <c r="N167" s="32"/>
      <c r="O167" s="32"/>
    </row>
    <row r="168" spans="13:15" x14ac:dyDescent="0.2">
      <c r="M168" s="32"/>
      <c r="N168" s="32"/>
      <c r="O168" s="32"/>
    </row>
    <row r="169" spans="13:15" x14ac:dyDescent="0.2">
      <c r="M169" s="32"/>
      <c r="N169" s="32"/>
      <c r="O169" s="32"/>
    </row>
    <row r="170" spans="13:15" x14ac:dyDescent="0.2">
      <c r="M170" s="32"/>
      <c r="N170" s="32"/>
      <c r="O170" s="32"/>
    </row>
    <row r="171" spans="13:15" x14ac:dyDescent="0.2">
      <c r="M171" s="32"/>
      <c r="N171" s="32"/>
      <c r="O171" s="32"/>
    </row>
    <row r="172" spans="13:15" x14ac:dyDescent="0.2">
      <c r="M172" s="32"/>
      <c r="N172" s="32"/>
      <c r="O172" s="32"/>
    </row>
    <row r="173" spans="13:15" x14ac:dyDescent="0.2">
      <c r="M173" s="32"/>
      <c r="N173" s="32"/>
      <c r="O173" s="32"/>
    </row>
    <row r="174" spans="13:15" x14ac:dyDescent="0.2">
      <c r="M174" s="32"/>
      <c r="N174" s="32"/>
      <c r="O174" s="32"/>
    </row>
    <row r="175" spans="13:15" x14ac:dyDescent="0.2">
      <c r="M175" s="32"/>
      <c r="N175" s="32"/>
      <c r="O175" s="32"/>
    </row>
    <row r="176" spans="13:15" x14ac:dyDescent="0.2">
      <c r="M176" s="32"/>
      <c r="N176" s="32"/>
      <c r="O176" s="32"/>
    </row>
    <row r="177" spans="13:15" x14ac:dyDescent="0.2">
      <c r="M177" s="32"/>
      <c r="N177" s="32"/>
      <c r="O177" s="32"/>
    </row>
    <row r="178" spans="13:15" x14ac:dyDescent="0.2">
      <c r="M178" s="32"/>
      <c r="N178" s="32"/>
      <c r="O178" s="32"/>
    </row>
    <row r="179" spans="13:15" x14ac:dyDescent="0.2">
      <c r="M179" s="32"/>
      <c r="N179" s="32"/>
      <c r="O179" s="32"/>
    </row>
    <row r="180" spans="13:15" x14ac:dyDescent="0.2">
      <c r="M180" s="32"/>
      <c r="N180" s="32"/>
      <c r="O180" s="32"/>
    </row>
    <row r="181" spans="13:15" x14ac:dyDescent="0.2">
      <c r="M181" s="32"/>
      <c r="N181" s="32"/>
      <c r="O181" s="32"/>
    </row>
    <row r="182" spans="13:15" x14ac:dyDescent="0.2">
      <c r="M182" s="32"/>
      <c r="N182" s="32"/>
      <c r="O182" s="32"/>
    </row>
    <row r="183" spans="13:15" x14ac:dyDescent="0.2">
      <c r="M183" s="32"/>
      <c r="N183" s="32"/>
      <c r="O183" s="32"/>
    </row>
    <row r="184" spans="13:15" x14ac:dyDescent="0.2">
      <c r="M184" s="32"/>
      <c r="N184" s="32"/>
      <c r="O184" s="32"/>
    </row>
    <row r="185" spans="13:15" x14ac:dyDescent="0.2">
      <c r="M185" s="32"/>
      <c r="N185" s="32"/>
      <c r="O185" s="32"/>
    </row>
    <row r="186" spans="13:15" x14ac:dyDescent="0.2">
      <c r="M186" s="32"/>
      <c r="N186" s="32"/>
      <c r="O186" s="32"/>
    </row>
    <row r="187" spans="13:15" x14ac:dyDescent="0.2">
      <c r="M187" s="32"/>
      <c r="N187" s="32"/>
      <c r="O187" s="32"/>
    </row>
    <row r="188" spans="13:15" x14ac:dyDescent="0.2">
      <c r="M188" s="32"/>
      <c r="N188" s="32"/>
      <c r="O188" s="32"/>
    </row>
    <row r="189" spans="13:15" x14ac:dyDescent="0.2">
      <c r="M189" s="32"/>
      <c r="N189" s="32"/>
      <c r="O189" s="32"/>
    </row>
  </sheetData>
  <mergeCells count="33">
    <mergeCell ref="A1:O4"/>
    <mergeCell ref="I5:L7"/>
    <mergeCell ref="I8:L9"/>
    <mergeCell ref="M8:N9"/>
    <mergeCell ref="M10:M11"/>
    <mergeCell ref="M6:N6"/>
    <mergeCell ref="M7:N7"/>
    <mergeCell ref="F10:F11"/>
    <mergeCell ref="G10:G11"/>
    <mergeCell ref="E10:E11"/>
    <mergeCell ref="B10:B11"/>
    <mergeCell ref="A5:A9"/>
    <mergeCell ref="B8:H9"/>
    <mergeCell ref="B5:H7"/>
    <mergeCell ref="M5:N5"/>
    <mergeCell ref="H10:H11"/>
    <mergeCell ref="N11:P11"/>
    <mergeCell ref="I10:K11"/>
    <mergeCell ref="I12:K12"/>
    <mergeCell ref="N12:P12"/>
    <mergeCell ref="A12:H12"/>
    <mergeCell ref="L10:L11"/>
    <mergeCell ref="A10:A11"/>
    <mergeCell ref="D10:D11"/>
    <mergeCell ref="A13:H13"/>
    <mergeCell ref="A15:A16"/>
    <mergeCell ref="A18:A29"/>
    <mergeCell ref="A69:A74"/>
    <mergeCell ref="A44:A56"/>
    <mergeCell ref="A58:A61"/>
    <mergeCell ref="A63:A65"/>
    <mergeCell ref="A33:A36"/>
    <mergeCell ref="A38:A42"/>
  </mergeCells>
  <printOptions horizontalCentered="1" verticalCentered="1"/>
  <pageMargins left="0.11811023622047245" right="0.31496062992125984" top="0.74803149606299213" bottom="0.74803149606299213" header="0.31496062992125984" footer="0.31496062992125984"/>
  <pageSetup paperSize="5" scale="29"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Hoja1</vt:lpstr>
      <vt:lpstr>Hoja1!_Toc71304250</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Gonzalez</dc:creator>
  <cp:lastModifiedBy>Microsoft Office User</cp:lastModifiedBy>
  <cp:lastPrinted>2019-11-07T20:18:49Z</cp:lastPrinted>
  <dcterms:created xsi:type="dcterms:W3CDTF">2016-10-24T15:54:09Z</dcterms:created>
  <dcterms:modified xsi:type="dcterms:W3CDTF">2021-05-22T01:16:02Z</dcterms:modified>
</cp:coreProperties>
</file>