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ABRIL\"/>
    </mc:Choice>
  </mc:AlternateContent>
  <bookViews>
    <workbookView xWindow="0" yWindow="0" windowWidth="21570" windowHeight="9660"/>
  </bookViews>
  <sheets>
    <sheet name="2020 EJEC RESERVAS UE01 ABRIL" sheetId="1" r:id="rId1"/>
  </sheets>
  <definedNames>
    <definedName name="_xlnm._FilterDatabase" localSheetId="0" hidden="1">'2020 EJEC RESERVAS UE01 ABRIL'!$A$8:$O$8</definedName>
  </definedNames>
  <calcPr calcId="162913"/>
</workbook>
</file>

<file path=xl/calcChain.xml><?xml version="1.0" encoding="utf-8"?>
<calcChain xmlns="http://schemas.openxmlformats.org/spreadsheetml/2006/main">
  <c r="F16" i="1" l="1"/>
  <c r="J16" i="1" s="1"/>
  <c r="F15" i="1"/>
  <c r="I15" i="1" s="1"/>
  <c r="H14" i="1"/>
  <c r="H13" i="1" s="1"/>
  <c r="G14" i="1"/>
  <c r="G13" i="1" s="1"/>
  <c r="E14" i="1"/>
  <c r="E13" i="1" s="1"/>
  <c r="D14" i="1"/>
  <c r="D13" i="1" s="1"/>
  <c r="C14" i="1"/>
  <c r="C13" i="1" s="1"/>
  <c r="F20" i="1"/>
  <c r="J20" i="1" s="1"/>
  <c r="H19" i="1"/>
  <c r="G19" i="1"/>
  <c r="E19" i="1"/>
  <c r="D19" i="1"/>
  <c r="C19" i="1"/>
  <c r="H21" i="1"/>
  <c r="G21" i="1"/>
  <c r="D21" i="1"/>
  <c r="E21" i="1"/>
  <c r="C21" i="1"/>
  <c r="F26" i="1"/>
  <c r="J26" i="1" s="1"/>
  <c r="F25" i="1"/>
  <c r="I25" i="1" s="1"/>
  <c r="H24" i="1"/>
  <c r="G24" i="1"/>
  <c r="E24" i="1"/>
  <c r="D24" i="1"/>
  <c r="C24" i="1"/>
  <c r="H27" i="1"/>
  <c r="G27" i="1"/>
  <c r="D27" i="1"/>
  <c r="E27" i="1"/>
  <c r="C27" i="1"/>
  <c r="F29" i="1"/>
  <c r="J29" i="1" s="1"/>
  <c r="F28" i="1"/>
  <c r="I28" i="1" s="1"/>
  <c r="H30" i="1"/>
  <c r="G30" i="1"/>
  <c r="D30" i="1"/>
  <c r="E30" i="1"/>
  <c r="C30" i="1"/>
  <c r="C34" i="1"/>
  <c r="F36" i="1"/>
  <c r="J36" i="1" s="1"/>
  <c r="F53" i="1"/>
  <c r="D18" i="1" l="1"/>
  <c r="G18" i="1"/>
  <c r="H18" i="1"/>
  <c r="F30" i="1"/>
  <c r="J30" i="1" s="1"/>
  <c r="C23" i="1"/>
  <c r="F19" i="1"/>
  <c r="I19" i="1" s="1"/>
  <c r="C18" i="1"/>
  <c r="E18" i="1"/>
  <c r="F13" i="1"/>
  <c r="I13" i="1" s="1"/>
  <c r="F14" i="1"/>
  <c r="J14" i="1" s="1"/>
  <c r="J13" i="1" s="1"/>
  <c r="J15" i="1"/>
  <c r="I16" i="1"/>
  <c r="J19" i="1"/>
  <c r="I20" i="1"/>
  <c r="F24" i="1"/>
  <c r="J25" i="1"/>
  <c r="I26" i="1"/>
  <c r="J28" i="1"/>
  <c r="F27" i="1"/>
  <c r="J27" i="1" s="1"/>
  <c r="I29" i="1"/>
  <c r="I36" i="1"/>
  <c r="F18" i="1" l="1"/>
  <c r="J18" i="1" s="1"/>
  <c r="I30" i="1"/>
  <c r="C17" i="1"/>
  <c r="C12" i="1" s="1"/>
  <c r="C11" i="1" s="1"/>
  <c r="J24" i="1"/>
  <c r="I18" i="1"/>
  <c r="I14" i="1"/>
  <c r="I24" i="1"/>
  <c r="I27" i="1"/>
  <c r="E34" i="1"/>
  <c r="F31" i="1"/>
  <c r="E23" i="1" l="1"/>
  <c r="E17" i="1" s="1"/>
  <c r="I31" i="1"/>
  <c r="F17" i="1" l="1"/>
  <c r="E12" i="1"/>
  <c r="E11" i="1" s="1"/>
  <c r="E10" i="1" s="1"/>
  <c r="D34" i="1"/>
  <c r="G34" i="1"/>
  <c r="H34" i="1"/>
  <c r="J31" i="1"/>
  <c r="D58" i="1"/>
  <c r="D57" i="1" s="1"/>
  <c r="E58" i="1"/>
  <c r="E57" i="1" s="1"/>
  <c r="G58" i="1"/>
  <c r="G57" i="1" s="1"/>
  <c r="H58" i="1"/>
  <c r="H57" i="1" s="1"/>
  <c r="D55" i="1"/>
  <c r="D54" i="1" s="1"/>
  <c r="E55" i="1"/>
  <c r="E54" i="1" s="1"/>
  <c r="G55" i="1"/>
  <c r="G54" i="1" s="1"/>
  <c r="H55" i="1"/>
  <c r="D52" i="1"/>
  <c r="D51" i="1" s="1"/>
  <c r="E52" i="1"/>
  <c r="E51" i="1" s="1"/>
  <c r="G52" i="1"/>
  <c r="G51" i="1" s="1"/>
  <c r="H52" i="1"/>
  <c r="H51" i="1" s="1"/>
  <c r="D48" i="1"/>
  <c r="D47" i="1" s="1"/>
  <c r="E48" i="1"/>
  <c r="E47" i="1" s="1"/>
  <c r="G48" i="1"/>
  <c r="G47" i="1" s="1"/>
  <c r="H48" i="1"/>
  <c r="H47" i="1" s="1"/>
  <c r="D45" i="1"/>
  <c r="D44" i="1" s="1"/>
  <c r="E45" i="1"/>
  <c r="E44" i="1" s="1"/>
  <c r="G45" i="1"/>
  <c r="G44" i="1" s="1"/>
  <c r="H45" i="1"/>
  <c r="H44" i="1" s="1"/>
  <c r="F32" i="1"/>
  <c r="I32" i="1" s="1"/>
  <c r="F33" i="1"/>
  <c r="I33" i="1" s="1"/>
  <c r="F35" i="1"/>
  <c r="F37" i="1"/>
  <c r="F38" i="1"/>
  <c r="F39" i="1"/>
  <c r="F46" i="1"/>
  <c r="F49" i="1"/>
  <c r="F56" i="1"/>
  <c r="F59" i="1"/>
  <c r="C45" i="1"/>
  <c r="C44" i="1" s="1"/>
  <c r="C48" i="1"/>
  <c r="C47" i="1" s="1"/>
  <c r="C52" i="1"/>
  <c r="C51" i="1" s="1"/>
  <c r="C55" i="1"/>
  <c r="C54" i="1" s="1"/>
  <c r="C58" i="1"/>
  <c r="C57" i="1" s="1"/>
  <c r="F12" i="1" l="1"/>
  <c r="D23" i="1"/>
  <c r="D17" i="1" s="1"/>
  <c r="D12" i="1" s="1"/>
  <c r="D11" i="1" s="1"/>
  <c r="D10" i="1" s="1"/>
  <c r="H23" i="1"/>
  <c r="G23" i="1"/>
  <c r="G17" i="1" s="1"/>
  <c r="G12" i="1" s="1"/>
  <c r="G11" i="1" s="1"/>
  <c r="G10" i="1" s="1"/>
  <c r="C10" i="1"/>
  <c r="J38" i="1"/>
  <c r="I38" i="1"/>
  <c r="J32" i="1"/>
  <c r="J37" i="1"/>
  <c r="I37" i="1"/>
  <c r="F55" i="1"/>
  <c r="F54" i="1" s="1"/>
  <c r="I56" i="1"/>
  <c r="J39" i="1"/>
  <c r="I39" i="1"/>
  <c r="H54" i="1"/>
  <c r="J59" i="1"/>
  <c r="J58" i="1" s="1"/>
  <c r="J57" i="1" s="1"/>
  <c r="I59" i="1"/>
  <c r="F52" i="1"/>
  <c r="I53" i="1"/>
  <c r="J49" i="1"/>
  <c r="J48" i="1" s="1"/>
  <c r="J47" i="1" s="1"/>
  <c r="I49" i="1"/>
  <c r="F45" i="1"/>
  <c r="I46" i="1"/>
  <c r="J46" i="1"/>
  <c r="J45" i="1" s="1"/>
  <c r="J44" i="1" s="1"/>
  <c r="F34" i="1"/>
  <c r="I35" i="1"/>
  <c r="J33" i="1"/>
  <c r="C43" i="1"/>
  <c r="C50" i="1"/>
  <c r="F58" i="1"/>
  <c r="J35" i="1"/>
  <c r="J34" i="1" s="1"/>
  <c r="F48" i="1"/>
  <c r="J53" i="1"/>
  <c r="J52" i="1" s="1"/>
  <c r="J51" i="1" s="1"/>
  <c r="H43" i="1"/>
  <c r="D43" i="1"/>
  <c r="J56" i="1"/>
  <c r="J55" i="1" s="1"/>
  <c r="J54" i="1" s="1"/>
  <c r="G50" i="1"/>
  <c r="E50" i="1"/>
  <c r="D50" i="1"/>
  <c r="G43" i="1"/>
  <c r="E43" i="1"/>
  <c r="H17" i="1" l="1"/>
  <c r="H12" i="1" s="1"/>
  <c r="I34" i="1"/>
  <c r="F23" i="1"/>
  <c r="J23" i="1" s="1"/>
  <c r="I55" i="1"/>
  <c r="C42" i="1"/>
  <c r="C41" i="1" s="1"/>
  <c r="C40" i="1" s="1"/>
  <c r="C9" i="1" s="1"/>
  <c r="I54" i="1"/>
  <c r="H50" i="1"/>
  <c r="H42" i="1" s="1"/>
  <c r="H41" i="1" s="1"/>
  <c r="H40" i="1" s="1"/>
  <c r="J43" i="1"/>
  <c r="F57" i="1"/>
  <c r="I57" i="1" s="1"/>
  <c r="I58" i="1"/>
  <c r="F51" i="1"/>
  <c r="I52" i="1"/>
  <c r="J50" i="1"/>
  <c r="F47" i="1"/>
  <c r="I47" i="1" s="1"/>
  <c r="I48" i="1"/>
  <c r="F44" i="1"/>
  <c r="I44" i="1" s="1"/>
  <c r="I45" i="1"/>
  <c r="D42" i="1"/>
  <c r="D41" i="1" s="1"/>
  <c r="D40" i="1" s="1"/>
  <c r="D9" i="1" s="1"/>
  <c r="G42" i="1"/>
  <c r="G41" i="1" s="1"/>
  <c r="G40" i="1" s="1"/>
  <c r="G9" i="1" s="1"/>
  <c r="E42" i="1"/>
  <c r="E41" i="1" s="1"/>
  <c r="E40" i="1" s="1"/>
  <c r="E9" i="1" s="1"/>
  <c r="H11" i="1" l="1"/>
  <c r="H10" i="1" s="1"/>
  <c r="H9" i="1" s="1"/>
  <c r="J12" i="1"/>
  <c r="J11" i="1" s="1"/>
  <c r="J10" i="1" s="1"/>
  <c r="I17" i="1"/>
  <c r="J17" i="1"/>
  <c r="I23" i="1"/>
  <c r="I12" i="1"/>
  <c r="F11" i="1"/>
  <c r="F10" i="1" s="1"/>
  <c r="J42" i="1"/>
  <c r="J41" i="1" s="1"/>
  <c r="J40" i="1" s="1"/>
  <c r="I51" i="1"/>
  <c r="F50" i="1"/>
  <c r="I50" i="1" s="1"/>
  <c r="F43" i="1"/>
  <c r="I10" i="1" l="1"/>
  <c r="J9" i="1"/>
  <c r="I11" i="1"/>
  <c r="I43" i="1"/>
  <c r="F42" i="1"/>
  <c r="F41" i="1" l="1"/>
  <c r="I42" i="1"/>
  <c r="F40" i="1" l="1"/>
  <c r="I41" i="1"/>
  <c r="I40" i="1" l="1"/>
  <c r="F9" i="1"/>
  <c r="I9" i="1" l="1"/>
  <c r="F21" i="1"/>
  <c r="F22" i="1"/>
  <c r="I22" i="1" s="1"/>
  <c r="J22" i="1" l="1"/>
  <c r="J21" i="1"/>
  <c r="I21" i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<sst xmlns="http://schemas.openxmlformats.org/spreadsheetml/2006/main" count="119" uniqueCount="119">
  <si>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</si>
  <si>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</si>
  <si>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Capacitación Interna</t>
  </si>
  <si>
    <t>Bienestar e Incentivos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</si>
  <si>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</si>
  <si>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</si>
  <si>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</si>
  <si>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</si>
  <si>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</si>
  <si>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</si>
  <si>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</si>
  <si>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</si>
  <si>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</si>
  <si>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</si>
  <si>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</si>
  <si>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</si>
  <si>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</si>
  <si>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</si>
  <si>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</si>
  <si>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</si>
  <si>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</si>
  <si>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</si>
  <si>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</si>
  <si>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3-1-2-02</t>
  </si>
  <si>
    <t>3-1-2-02-01</t>
  </si>
  <si>
    <t>3-1-2-02-02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</si>
  <si>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</si>
  <si>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</si>
  <si>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</si>
  <si>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</si>
  <si>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</si>
  <si>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</si>
  <si>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</si>
  <si>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</si>
  <si>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</si>
  <si>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</si>
  <si>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</si>
  <si>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</si>
  <si>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</si>
  <si>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</si>
  <si>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</si>
  <si>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</si>
  <si>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</si>
  <si>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</si>
  <si>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</si>
  <si>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</si>
  <si>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</si>
  <si>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</si>
  <si>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</si>
  <si>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</si>
  <si>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</si>
  <si>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</si>
  <si>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</si>
  <si>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</si>
  <si>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</si>
  <si>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</si>
  <si>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</si>
  <si>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</si>
  <si>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</si>
  <si>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</si>
  <si>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</si>
  <si>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</si>
  <si>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</si>
  <si>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</si>
  <si>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</si>
  <si>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</si>
  <si>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RESERVAS: 2020</t>
  </si>
  <si>
    <t>3-1-2-02-02-08</t>
  </si>
  <si>
    <t>3-1-2-02-02-07</t>
  </si>
  <si>
    <t>3-1-2-02-02-06</t>
  </si>
  <si>
    <t>3-1-2-02-02-05</t>
  </si>
  <si>
    <t>Viaticos y gastos de viaje</t>
  </si>
  <si>
    <t>Adquisiciones diferentes de activos no financieros</t>
  </si>
  <si>
    <t>3-1-2-02-02-03-0006-012</t>
  </si>
  <si>
    <t>Servicios de Reparación de otros bienes</t>
  </si>
  <si>
    <t>3-1-2-02-02-03-0006</t>
  </si>
  <si>
    <t>Servicios de mantenimiento, reparación e instalación (excepto servicios d</t>
  </si>
  <si>
    <t>3-1-2-02-02-03-0005-004</t>
  </si>
  <si>
    <t>3-1-2-02-02-03-0005</t>
  </si>
  <si>
    <t>3-1-2-02-02-03-0005-002</t>
  </si>
  <si>
    <t>3-1-2-02-02-03-0005-001</t>
  </si>
  <si>
    <t>Servicios de correo</t>
  </si>
  <si>
    <t>Sevicios de limienza general</t>
  </si>
  <si>
    <t xml:space="preserve">Servicios de protección (guardas de seguridad) </t>
  </si>
  <si>
    <t>Servicios de soporte</t>
  </si>
  <si>
    <t>3-1-2-02-02-03-0004</t>
  </si>
  <si>
    <t>3-1-2-02-02-03-0004-006</t>
  </si>
  <si>
    <t>3-1-2-02-02-03-0004-004</t>
  </si>
  <si>
    <t>Servicios de Bibliotecas y archivos</t>
  </si>
  <si>
    <t>Servicios de telecomunicaciones através de internet</t>
  </si>
  <si>
    <t>Servicios de telecomunicaciones , transmisión y suministro de información</t>
  </si>
  <si>
    <t>3-1-2-02-02-03-0003</t>
  </si>
  <si>
    <t>3-1-2-02-02-03-0003-001</t>
  </si>
  <si>
    <t>3-1-2-02-02-03-0003-010</t>
  </si>
  <si>
    <t>Servicios de publicidad y el suministro de espacio o tiempo publicitarios</t>
  </si>
  <si>
    <t>Servicios de consultoría en administración y servicios de gestión; servicio</t>
  </si>
  <si>
    <t>Otros servicios profesionales, cientificos y técnicos</t>
  </si>
  <si>
    <t>3-1-2-02-02-03</t>
  </si>
  <si>
    <t>Servicios prestados a las empresas y servicios de producción</t>
  </si>
  <si>
    <t>3-1-2-02-02-02-0003-005</t>
  </si>
  <si>
    <t>3-1-2-02-02-02-0003</t>
  </si>
  <si>
    <t>Derechos de uso de productos de propiedad intelectual y otros productos</t>
  </si>
  <si>
    <t>Servicios de arrendamiento o alquiler sin operario</t>
  </si>
  <si>
    <t>3-1-2-02-02-02-0002-003</t>
  </si>
  <si>
    <t>3-1-2-02-02-02-0002</t>
  </si>
  <si>
    <t>3-1-2-02-02-02</t>
  </si>
  <si>
    <t>Servicios de arrendamiento de bienes inmuebles a comisión o por contrata</t>
  </si>
  <si>
    <t>Servicios inmobiliarios</t>
  </si>
  <si>
    <t>Servicios financieros y servicios conexos, servicios inmobiliarios y servicios</t>
  </si>
  <si>
    <t>Adquisición de servicios</t>
  </si>
  <si>
    <t>3-1-2-02-01-02-0005</t>
  </si>
  <si>
    <t>3-1-2-02-01-02-0003</t>
  </si>
  <si>
    <t>3-1-2-02-01-02</t>
  </si>
  <si>
    <t>Otros productos quimicos; fibras artificiales (o fibras industriales hechas</t>
  </si>
  <si>
    <t>Productos de hornos de coque, de refinación de petroleo y combustible</t>
  </si>
  <si>
    <t>Otros bienes transportables (excepto productos metálicos, maquinaria y</t>
  </si>
  <si>
    <t>Materiales y suministros</t>
  </si>
  <si>
    <t>Adquisición de bienes y servicios</t>
  </si>
  <si>
    <t>MES: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</si>
</sst>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8" fillId="33" borderId="0" xfId="0" applyFont="1" applyFill="1" applyAlignment="1">
      <alignment horizontal="center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10" fontId="18" fillId="33" borderId="10" xfId="43" applyNumberFormat="1" applyFont="1" applyFill="1" applyBorder="1" applyAlignment="1">
      <alignment horizontal="center" vertical="center" wrapText="1"/>
    </xf>
    <xf numFmtId="165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10" fontId="19" fillId="33" borderId="10" xfId="43" applyNumberFormat="1" applyFont="1" applyFill="1" applyBorder="1" applyAlignment="1">
      <alignment horizontal="center" vertical="center" wrapText="1"/>
    </xf>
    <xf numFmtId="0" fontId="19" fillId="33" borderId="0" xfId="0" applyFont="1" applyFill="1"/>
    <xf numFmtId="49" fontId="18" fillId="33" borderId="0" xfId="0" applyNumberFormat="1" applyFont="1" applyFill="1" applyAlignment="1"/>
    <xf numFmtId="0" fontId="19" fillId="33" borderId="0" xfId="0" applyFont="1" applyFill="1" applyAlignment="1">
      <alignment horizontal="left"/>
    </xf>
    <xf numFmtId="3" fontId="18" fillId="33" borderId="10" xfId="42" applyNumberFormat="1" applyFont="1" applyFill="1" applyBorder="1" applyAlignment="1">
      <alignment horizontal="right" vertical="center" wrapText="1"/>
    </xf>
    <xf numFmtId="3" fontId="19" fillId="0" borderId="10" xfId="42" applyNumberFormat="1" applyFont="1" applyBorder="1"/>
    <xf numFmtId="49" fontId="18" fillId="33" borderId="10" xfId="0" applyNumberFormat="1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 vertical="center" wrapText="1"/>
    </xf>
    <xf numFmtId="0" fontId="13" fillId="34" borderId="11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12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D19" sqref="D19"/>
    </sheetView>
  </sheetViews>
  <sheetFormatPr baseColWidth="10" defaultRowHeight="12.75" x14ac:dyDescent="0.2"/>
  <cols>
    <col min="1" max="1" width="22.28515625" style="10" bestFit="1" customWidth="1"/>
    <col min="2" max="2" width="48.28515625" style="12" customWidth="1"/>
    <col min="3" max="3" width="17.42578125" style="10" customWidth="1"/>
    <col min="4" max="4" width="17.5703125" style="10" customWidth="1"/>
    <col min="5" max="5" width="15.7109375" style="10" customWidth="1"/>
    <col min="6" max="6" width="16.42578125" style="10" customWidth="1"/>
    <col min="7" max="7" width="16.7109375" style="10" bestFit="1" customWidth="1"/>
    <col min="8" max="8" width="19.28515625" style="10" bestFit="1" customWidth="1"/>
    <col min="9" max="9" width="10.28515625" style="10" bestFit="1" customWidth="1"/>
    <col min="10" max="10" width="18.5703125" style="10" bestFit="1" customWidth="1"/>
    <col min="11" max="11" width="14" style="10" bestFit="1" customWidth="1"/>
    <col min="12" max="16384" width="11.42578125" style="10"/>
  </cols>
  <sheetData>
    <row r="1" spans="1:15" x14ac:dyDescent="0.2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1"/>
      <c r="L1" s="11"/>
      <c r="M1" s="11"/>
      <c r="N1" s="11"/>
      <c r="O1" s="11"/>
    </row>
    <row r="2" spans="1:15" x14ac:dyDescent="0.2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1"/>
      <c r="L2" s="11"/>
      <c r="M2" s="11"/>
      <c r="N2" s="11"/>
      <c r="O2" s="11"/>
    </row>
    <row r="3" spans="1:15" x14ac:dyDescent="0.2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1"/>
      <c r="L3" s="11"/>
      <c r="M3" s="11"/>
      <c r="N3" s="11"/>
      <c r="O3" s="11"/>
    </row>
    <row r="4" spans="1:15" x14ac:dyDescent="0.2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1"/>
      <c r="L4" s="11"/>
      <c r="M4" s="11"/>
      <c r="N4" s="11"/>
      <c r="O4" s="11"/>
    </row>
    <row r="5" spans="1:15" x14ac:dyDescent="0.2">
      <c r="A5" s="15" t="s">
        <v>66</v>
      </c>
      <c r="B5" s="15"/>
      <c r="C5" s="15"/>
      <c r="D5" s="15"/>
      <c r="E5" s="15"/>
      <c r="F5" s="15"/>
      <c r="G5" s="15"/>
      <c r="H5" s="15"/>
      <c r="I5" s="15"/>
      <c r="J5" s="15"/>
      <c r="K5" s="11"/>
      <c r="L5" s="11"/>
      <c r="M5" s="11"/>
      <c r="N5" s="11"/>
      <c r="O5" s="11"/>
    </row>
    <row r="6" spans="1:15" x14ac:dyDescent="0.2">
      <c r="A6" s="15" t="s">
        <v>118</v>
      </c>
      <c r="B6" s="15"/>
      <c r="C6" s="15"/>
      <c r="D6" s="15"/>
      <c r="E6" s="15"/>
      <c r="F6" s="15"/>
      <c r="G6" s="15"/>
      <c r="H6" s="15"/>
      <c r="I6" s="15"/>
      <c r="J6" s="15"/>
      <c r="K6" s="11"/>
      <c r="L6" s="11"/>
      <c r="M6" s="11"/>
      <c r="N6" s="11"/>
      <c r="O6" s="11"/>
    </row>
    <row r="7" spans="1:15" s="19" customFormat="1" ht="17.25" customHeight="1" x14ac:dyDescent="0.25">
      <c r="A7" s="16" t="s">
        <v>10</v>
      </c>
      <c r="B7" s="16"/>
      <c r="C7" s="17" t="s">
        <v>11</v>
      </c>
      <c r="D7" s="17" t="s">
        <v>12</v>
      </c>
      <c r="E7" s="17" t="s">
        <v>13</v>
      </c>
      <c r="F7" s="17" t="s">
        <v>20</v>
      </c>
      <c r="G7" s="16" t="s">
        <v>14</v>
      </c>
      <c r="H7" s="16"/>
      <c r="I7" s="18" t="s">
        <v>42</v>
      </c>
      <c r="J7" s="18" t="s">
        <v>41</v>
      </c>
    </row>
    <row r="8" spans="1:15" s="19" customFormat="1" ht="15" x14ac:dyDescent="0.25">
      <c r="A8" s="20" t="s">
        <v>0</v>
      </c>
      <c r="B8" s="20" t="s">
        <v>1</v>
      </c>
      <c r="C8" s="17"/>
      <c r="D8" s="17"/>
      <c r="E8" s="17"/>
      <c r="F8" s="17"/>
      <c r="G8" s="20" t="s">
        <v>15</v>
      </c>
      <c r="H8" s="20" t="s">
        <v>16</v>
      </c>
      <c r="I8" s="21"/>
      <c r="J8" s="21"/>
    </row>
    <row r="9" spans="1:15" s="1" customFormat="1" x14ac:dyDescent="0.2">
      <c r="A9" s="2">
        <v>3</v>
      </c>
      <c r="B9" s="3" t="s">
        <v>44</v>
      </c>
      <c r="C9" s="13">
        <f t="shared" ref="C9:H9" si="0">+C10+C40</f>
        <v>15672094822</v>
      </c>
      <c r="D9" s="13">
        <f t="shared" si="0"/>
        <v>17572841</v>
      </c>
      <c r="E9" s="13">
        <f t="shared" si="0"/>
        <v>48859884</v>
      </c>
      <c r="F9" s="13">
        <f t="shared" si="0"/>
        <v>15623234938</v>
      </c>
      <c r="G9" s="13">
        <f t="shared" si="0"/>
        <v>996654012</v>
      </c>
      <c r="H9" s="13">
        <f t="shared" si="0"/>
        <v>9525807862</v>
      </c>
      <c r="I9" s="4">
        <f>+H9/F9</f>
        <v>0.60972057962404558</v>
      </c>
      <c r="J9" s="13">
        <f>+J10+J40</f>
        <v>6097427076</v>
      </c>
      <c r="K9" s="5"/>
    </row>
    <row r="10" spans="1:15" s="1" customFormat="1" x14ac:dyDescent="0.2">
      <c r="A10" s="2" t="s">
        <v>21</v>
      </c>
      <c r="B10" s="3" t="s">
        <v>45</v>
      </c>
      <c r="C10" s="13">
        <f>+C11</f>
        <v>2723997263</v>
      </c>
      <c r="D10" s="13">
        <f t="shared" ref="D10:J11" si="1">+D11</f>
        <v>0</v>
      </c>
      <c r="E10" s="13">
        <f t="shared" si="1"/>
        <v>0</v>
      </c>
      <c r="F10" s="13">
        <f t="shared" si="1"/>
        <v>2723997263</v>
      </c>
      <c r="G10" s="13">
        <f t="shared" si="1"/>
        <v>471911559</v>
      </c>
      <c r="H10" s="13">
        <f t="shared" si="1"/>
        <v>2023323566</v>
      </c>
      <c r="I10" s="4">
        <f t="shared" ref="I10:I59" si="2">+H10/F10</f>
        <v>0.74277738582294606</v>
      </c>
      <c r="J10" s="13">
        <f t="shared" si="1"/>
        <v>700673697</v>
      </c>
    </row>
    <row r="11" spans="1:15" s="1" customFormat="1" x14ac:dyDescent="0.2">
      <c r="A11" s="2" t="s">
        <v>22</v>
      </c>
      <c r="B11" s="3" t="s">
        <v>117</v>
      </c>
      <c r="C11" s="13">
        <f>+C12</f>
        <v>2723997263</v>
      </c>
      <c r="D11" s="13">
        <f t="shared" si="1"/>
        <v>0</v>
      </c>
      <c r="E11" s="13">
        <f t="shared" si="1"/>
        <v>0</v>
      </c>
      <c r="F11" s="13">
        <f t="shared" si="1"/>
        <v>2723997263</v>
      </c>
      <c r="G11" s="13">
        <f>+G12</f>
        <v>471911559</v>
      </c>
      <c r="H11" s="13">
        <f>+H12</f>
        <v>2023323566</v>
      </c>
      <c r="I11" s="4">
        <f t="shared" si="2"/>
        <v>0.74277738582294606</v>
      </c>
      <c r="J11" s="13">
        <f>+J12</f>
        <v>700673697</v>
      </c>
    </row>
    <row r="12" spans="1:15" s="6" customFormat="1" x14ac:dyDescent="0.2">
      <c r="A12" s="2" t="s">
        <v>23</v>
      </c>
      <c r="B12" s="3" t="s">
        <v>72</v>
      </c>
      <c r="C12" s="13">
        <f>+C13+C17</f>
        <v>2723997263</v>
      </c>
      <c r="D12" s="13">
        <f t="shared" ref="D12:E12" si="3">+D13+D17</f>
        <v>0</v>
      </c>
      <c r="E12" s="13">
        <f t="shared" si="3"/>
        <v>0</v>
      </c>
      <c r="F12" s="13">
        <f>+C12-E12</f>
        <v>2723997263</v>
      </c>
      <c r="G12" s="13">
        <f t="shared" ref="G12:H12" si="4">+G13+G17</f>
        <v>471911559</v>
      </c>
      <c r="H12" s="13">
        <f t="shared" si="4"/>
        <v>2023323566</v>
      </c>
      <c r="I12" s="4">
        <f t="shared" si="2"/>
        <v>0.74277738582294606</v>
      </c>
      <c r="J12" s="13">
        <f>+F12-H12</f>
        <v>700673697</v>
      </c>
    </row>
    <row r="13" spans="1:15" s="6" customFormat="1" x14ac:dyDescent="0.2">
      <c r="A13" s="2" t="s">
        <v>24</v>
      </c>
      <c r="B13" s="3" t="s">
        <v>116</v>
      </c>
      <c r="C13" s="13">
        <f>+C14</f>
        <v>27213232</v>
      </c>
      <c r="D13" s="13">
        <f t="shared" ref="D13:E13" si="5">+D14</f>
        <v>0</v>
      </c>
      <c r="E13" s="13">
        <f t="shared" si="5"/>
        <v>0</v>
      </c>
      <c r="F13" s="13">
        <f>+C13-E13</f>
        <v>27213232</v>
      </c>
      <c r="G13" s="13">
        <f>+G14</f>
        <v>0</v>
      </c>
      <c r="H13" s="13">
        <f>+H14</f>
        <v>20035195</v>
      </c>
      <c r="I13" s="4">
        <f t="shared" ref="I13" si="6">+H13/F13</f>
        <v>0.73622989727938237</v>
      </c>
      <c r="J13" s="13">
        <f>+J14</f>
        <v>7178037</v>
      </c>
    </row>
    <row r="14" spans="1:15" s="6" customFormat="1" x14ac:dyDescent="0.2">
      <c r="A14" s="2" t="s">
        <v>112</v>
      </c>
      <c r="B14" s="3" t="s">
        <v>115</v>
      </c>
      <c r="C14" s="13">
        <f>SUM(C15:C16)</f>
        <v>27213232</v>
      </c>
      <c r="D14" s="13">
        <f t="shared" ref="D14" si="7">SUM(D15:D16)</f>
        <v>0</v>
      </c>
      <c r="E14" s="13">
        <f t="shared" ref="E14" si="8">SUM(E15:E16)</f>
        <v>0</v>
      </c>
      <c r="F14" s="13">
        <f>+C14-E14</f>
        <v>27213232</v>
      </c>
      <c r="G14" s="13">
        <f>SUM(G15:G16)</f>
        <v>0</v>
      </c>
      <c r="H14" s="13">
        <f>SUM(H15:H16)</f>
        <v>20035195</v>
      </c>
      <c r="I14" s="4">
        <f t="shared" si="2"/>
        <v>0.73622989727938237</v>
      </c>
      <c r="J14" s="13">
        <f>+F14-H14</f>
        <v>7178037</v>
      </c>
    </row>
    <row r="15" spans="1:15" x14ac:dyDescent="0.2">
      <c r="A15" s="7" t="s">
        <v>111</v>
      </c>
      <c r="B15" s="8" t="s">
        <v>114</v>
      </c>
      <c r="C15" s="14">
        <v>20582552</v>
      </c>
      <c r="D15" s="14">
        <v>0</v>
      </c>
      <c r="E15" s="14">
        <v>0</v>
      </c>
      <c r="F15" s="14">
        <f>+C15-E15</f>
        <v>20582552</v>
      </c>
      <c r="G15" s="14">
        <v>0</v>
      </c>
      <c r="H15" s="14">
        <v>20035195</v>
      </c>
      <c r="I15" s="9">
        <f t="shared" si="2"/>
        <v>0.97340674761807966</v>
      </c>
      <c r="J15" s="14">
        <f t="shared" ref="J15:J16" si="9">+F15-H15</f>
        <v>547357</v>
      </c>
    </row>
    <row r="16" spans="1:15" x14ac:dyDescent="0.2">
      <c r="A16" s="7" t="s">
        <v>110</v>
      </c>
      <c r="B16" s="8" t="s">
        <v>113</v>
      </c>
      <c r="C16" s="14">
        <v>6630680</v>
      </c>
      <c r="D16" s="14">
        <v>0</v>
      </c>
      <c r="E16" s="14">
        <v>0</v>
      </c>
      <c r="F16" s="14">
        <f t="shared" ref="F16" si="10">+C16-E16</f>
        <v>6630680</v>
      </c>
      <c r="G16" s="14">
        <v>0</v>
      </c>
      <c r="H16" s="14">
        <v>0</v>
      </c>
      <c r="I16" s="9">
        <f>+H16/F16</f>
        <v>0</v>
      </c>
      <c r="J16" s="14">
        <f t="shared" si="9"/>
        <v>6630680</v>
      </c>
    </row>
    <row r="17" spans="1:10" s="6" customFormat="1" x14ac:dyDescent="0.2">
      <c r="A17" s="2" t="s">
        <v>25</v>
      </c>
      <c r="B17" s="3" t="s">
        <v>109</v>
      </c>
      <c r="C17" s="13">
        <f>+C18+C23+C36+C37+C38+C39</f>
        <v>2696784031</v>
      </c>
      <c r="D17" s="13">
        <f t="shared" ref="D17:E17" si="11">+D18+D23+D36+D37+D38+D39</f>
        <v>0</v>
      </c>
      <c r="E17" s="13">
        <f t="shared" si="11"/>
        <v>0</v>
      </c>
      <c r="F17" s="13">
        <f t="shared" ref="F17:F22" si="12">+C17-E17</f>
        <v>2696784031</v>
      </c>
      <c r="G17" s="13">
        <f t="shared" ref="G17:H17" si="13">+G18+G23+G36+G37+G38+G39</f>
        <v>471911559</v>
      </c>
      <c r="H17" s="13">
        <f t="shared" si="13"/>
        <v>2003288371</v>
      </c>
      <c r="I17" s="4">
        <f t="shared" ref="I17" si="14">+H17/F17</f>
        <v>0.74284345649182615</v>
      </c>
      <c r="J17" s="13">
        <f>+F17-H17</f>
        <v>693495660</v>
      </c>
    </row>
    <row r="18" spans="1:10" s="6" customFormat="1" x14ac:dyDescent="0.2">
      <c r="A18" s="2" t="s">
        <v>105</v>
      </c>
      <c r="B18" s="3" t="s">
        <v>108</v>
      </c>
      <c r="C18" s="13">
        <f>+C19+C21</f>
        <v>1122764655</v>
      </c>
      <c r="D18" s="13">
        <f t="shared" ref="D18:E18" si="15">+D19+D21</f>
        <v>0</v>
      </c>
      <c r="E18" s="13">
        <f t="shared" si="15"/>
        <v>0</v>
      </c>
      <c r="F18" s="13">
        <f t="shared" si="12"/>
        <v>1122764655</v>
      </c>
      <c r="G18" s="13">
        <f>+G19+G21</f>
        <v>4872693</v>
      </c>
      <c r="H18" s="13">
        <f>+H19+H21</f>
        <v>1122764655</v>
      </c>
      <c r="I18" s="4">
        <f t="shared" si="2"/>
        <v>1</v>
      </c>
      <c r="J18" s="13">
        <f>+F18-H18</f>
        <v>0</v>
      </c>
    </row>
    <row r="19" spans="1:10" s="6" customFormat="1" x14ac:dyDescent="0.2">
      <c r="A19" s="2" t="s">
        <v>104</v>
      </c>
      <c r="B19" s="3" t="s">
        <v>107</v>
      </c>
      <c r="C19" s="13">
        <f>+C20</f>
        <v>1104764655</v>
      </c>
      <c r="D19" s="13">
        <f t="shared" ref="D19" si="16">+D20</f>
        <v>0</v>
      </c>
      <c r="E19" s="13">
        <f t="shared" ref="E19" si="17">+E20</f>
        <v>0</v>
      </c>
      <c r="F19" s="13">
        <f t="shared" si="12"/>
        <v>1104764655</v>
      </c>
      <c r="G19" s="13">
        <f>+G20</f>
        <v>4872693</v>
      </c>
      <c r="H19" s="13">
        <f>+H20</f>
        <v>1104764655</v>
      </c>
      <c r="I19" s="4">
        <f t="shared" ref="I19:I20" si="18">+H19/F19</f>
        <v>1</v>
      </c>
      <c r="J19" s="13">
        <f>+F19-H19</f>
        <v>0</v>
      </c>
    </row>
    <row r="20" spans="1:10" x14ac:dyDescent="0.2">
      <c r="A20" s="7" t="s">
        <v>103</v>
      </c>
      <c r="B20" s="8" t="s">
        <v>106</v>
      </c>
      <c r="C20" s="14">
        <v>1104764655</v>
      </c>
      <c r="D20" s="14">
        <v>0</v>
      </c>
      <c r="E20" s="14">
        <v>0</v>
      </c>
      <c r="F20" s="14">
        <f t="shared" si="12"/>
        <v>1104764655</v>
      </c>
      <c r="G20" s="14">
        <v>4872693</v>
      </c>
      <c r="H20" s="14">
        <v>1104764655</v>
      </c>
      <c r="I20" s="9">
        <f t="shared" si="18"/>
        <v>1</v>
      </c>
      <c r="J20" s="14">
        <f t="shared" ref="J20" si="19">+F20-H20</f>
        <v>0</v>
      </c>
    </row>
    <row r="21" spans="1:10" s="6" customFormat="1" x14ac:dyDescent="0.2">
      <c r="A21" s="2" t="s">
        <v>100</v>
      </c>
      <c r="B21" s="3" t="s">
        <v>102</v>
      </c>
      <c r="C21" s="13">
        <f>+C22</f>
        <v>18000000</v>
      </c>
      <c r="D21" s="13">
        <f t="shared" ref="D21:E21" si="20">+D22</f>
        <v>0</v>
      </c>
      <c r="E21" s="13">
        <f t="shared" si="20"/>
        <v>0</v>
      </c>
      <c r="F21" s="13">
        <f t="shared" si="12"/>
        <v>18000000</v>
      </c>
      <c r="G21" s="13">
        <f>+G22</f>
        <v>0</v>
      </c>
      <c r="H21" s="13">
        <f>+H22</f>
        <v>18000000</v>
      </c>
      <c r="I21" s="4">
        <f t="shared" si="2"/>
        <v>1</v>
      </c>
      <c r="J21" s="13">
        <f>+F21-H21</f>
        <v>0</v>
      </c>
    </row>
    <row r="22" spans="1:10" x14ac:dyDescent="0.2">
      <c r="A22" s="7" t="s">
        <v>99</v>
      </c>
      <c r="B22" s="8" t="s">
        <v>101</v>
      </c>
      <c r="C22" s="14">
        <v>18000000</v>
      </c>
      <c r="D22" s="14">
        <v>0</v>
      </c>
      <c r="E22" s="14">
        <v>0</v>
      </c>
      <c r="F22" s="14">
        <f t="shared" si="12"/>
        <v>18000000</v>
      </c>
      <c r="G22" s="14">
        <v>0</v>
      </c>
      <c r="H22" s="14">
        <v>18000000</v>
      </c>
      <c r="I22" s="9">
        <f t="shared" si="2"/>
        <v>1</v>
      </c>
      <c r="J22" s="14">
        <f t="shared" ref="J22" si="21">+F22-H22</f>
        <v>0</v>
      </c>
    </row>
    <row r="23" spans="1:10" s="6" customFormat="1" x14ac:dyDescent="0.2">
      <c r="A23" s="2" t="s">
        <v>97</v>
      </c>
      <c r="B23" s="3" t="s">
        <v>98</v>
      </c>
      <c r="C23" s="13">
        <f>+C24+C27+C30+C34</f>
        <v>1130061539</v>
      </c>
      <c r="D23" s="13">
        <f t="shared" ref="D23:H23" si="22">+D24+D27+D30+D34</f>
        <v>0</v>
      </c>
      <c r="E23" s="13">
        <f t="shared" si="22"/>
        <v>0</v>
      </c>
      <c r="F23" s="13">
        <f t="shared" si="22"/>
        <v>1130061539</v>
      </c>
      <c r="G23" s="13">
        <f t="shared" si="22"/>
        <v>427855071</v>
      </c>
      <c r="H23" s="13">
        <f t="shared" si="22"/>
        <v>716431785</v>
      </c>
      <c r="I23" s="4">
        <f t="shared" si="2"/>
        <v>0.63397590332467724</v>
      </c>
      <c r="J23" s="13">
        <f>+F23-H23</f>
        <v>413629754</v>
      </c>
    </row>
    <row r="24" spans="1:10" s="6" customFormat="1" x14ac:dyDescent="0.2">
      <c r="A24" s="2" t="s">
        <v>91</v>
      </c>
      <c r="B24" s="3" t="s">
        <v>96</v>
      </c>
      <c r="C24" s="13">
        <f>SUM(C25:C26)</f>
        <v>414020</v>
      </c>
      <c r="D24" s="13">
        <f t="shared" ref="D24" si="23">SUM(D25:D26)</f>
        <v>0</v>
      </c>
      <c r="E24" s="13">
        <f t="shared" ref="E24" si="24">SUM(E25:E26)</f>
        <v>0</v>
      </c>
      <c r="F24" s="13">
        <f>+C24-E24</f>
        <v>414020</v>
      </c>
      <c r="G24" s="13">
        <f>SUM(G25:G26)</f>
        <v>0</v>
      </c>
      <c r="H24" s="13">
        <f>SUM(H25:H26)</f>
        <v>166500</v>
      </c>
      <c r="I24" s="4">
        <f t="shared" ref="I24:I25" si="25">+H24/F24</f>
        <v>0.40215448529056569</v>
      </c>
      <c r="J24" s="13">
        <f>+F24-H24</f>
        <v>247520</v>
      </c>
    </row>
    <row r="25" spans="1:10" x14ac:dyDescent="0.2">
      <c r="A25" s="7" t="s">
        <v>92</v>
      </c>
      <c r="B25" s="8" t="s">
        <v>95</v>
      </c>
      <c r="C25" s="14">
        <v>166500</v>
      </c>
      <c r="D25" s="14">
        <v>0</v>
      </c>
      <c r="E25" s="14">
        <v>0</v>
      </c>
      <c r="F25" s="14">
        <f>+C25-E25</f>
        <v>166500</v>
      </c>
      <c r="G25" s="14"/>
      <c r="H25" s="14">
        <v>166500</v>
      </c>
      <c r="I25" s="9">
        <f t="shared" si="25"/>
        <v>1</v>
      </c>
      <c r="J25" s="14">
        <f t="shared" ref="J25:J26" si="26">+F25-H25</f>
        <v>0</v>
      </c>
    </row>
    <row r="26" spans="1:10" x14ac:dyDescent="0.2">
      <c r="A26" s="7" t="s">
        <v>93</v>
      </c>
      <c r="B26" s="8" t="s">
        <v>94</v>
      </c>
      <c r="C26" s="14">
        <v>247520</v>
      </c>
      <c r="D26" s="14">
        <v>0</v>
      </c>
      <c r="E26" s="14">
        <v>0</v>
      </c>
      <c r="F26" s="14">
        <f t="shared" ref="F26" si="27">+C26-E26</f>
        <v>247520</v>
      </c>
      <c r="G26" s="14">
        <v>0</v>
      </c>
      <c r="H26" s="14">
        <v>0</v>
      </c>
      <c r="I26" s="9">
        <f>+H26/F26</f>
        <v>0</v>
      </c>
      <c r="J26" s="14">
        <f t="shared" si="26"/>
        <v>247520</v>
      </c>
    </row>
    <row r="27" spans="1:10" s="6" customFormat="1" x14ac:dyDescent="0.2">
      <c r="A27" s="2" t="s">
        <v>85</v>
      </c>
      <c r="B27" s="3" t="s">
        <v>90</v>
      </c>
      <c r="C27" s="13">
        <f>SUM(C28:C29)</f>
        <v>677680792</v>
      </c>
      <c r="D27" s="13">
        <f t="shared" ref="D27:E27" si="28">SUM(D28:D29)</f>
        <v>0</v>
      </c>
      <c r="E27" s="13">
        <f t="shared" si="28"/>
        <v>0</v>
      </c>
      <c r="F27" s="13">
        <f>+C27-E27</f>
        <v>677680792</v>
      </c>
      <c r="G27" s="13">
        <f>SUM(G28:G29)</f>
        <v>346244283</v>
      </c>
      <c r="H27" s="13">
        <f>SUM(H28:H29)</f>
        <v>346244283</v>
      </c>
      <c r="I27" s="4">
        <f t="shared" ref="I27:I28" si="29">+H27/F27</f>
        <v>0.5109253310517321</v>
      </c>
      <c r="J27" s="13">
        <f>+F27-H27</f>
        <v>331436509</v>
      </c>
    </row>
    <row r="28" spans="1:10" x14ac:dyDescent="0.2">
      <c r="A28" s="7" t="s">
        <v>87</v>
      </c>
      <c r="B28" s="8" t="s">
        <v>89</v>
      </c>
      <c r="C28" s="14">
        <v>346764532</v>
      </c>
      <c r="D28" s="14">
        <v>0</v>
      </c>
      <c r="E28" s="14">
        <v>0</v>
      </c>
      <c r="F28" s="14">
        <f>+C28-E28</f>
        <v>346764532</v>
      </c>
      <c r="G28" s="14">
        <v>346244283</v>
      </c>
      <c r="H28" s="14">
        <v>346244283</v>
      </c>
      <c r="I28" s="9">
        <f t="shared" si="29"/>
        <v>0.99849970526974197</v>
      </c>
      <c r="J28" s="14">
        <f t="shared" ref="J28:J29" si="30">+F28-H28</f>
        <v>520249</v>
      </c>
    </row>
    <row r="29" spans="1:10" x14ac:dyDescent="0.2">
      <c r="A29" s="7" t="s">
        <v>86</v>
      </c>
      <c r="B29" s="8" t="s">
        <v>88</v>
      </c>
      <c r="C29" s="14">
        <v>330916260</v>
      </c>
      <c r="D29" s="14">
        <v>0</v>
      </c>
      <c r="E29" s="14">
        <v>0</v>
      </c>
      <c r="F29" s="14">
        <f t="shared" ref="F29" si="31">+C29-E29</f>
        <v>330916260</v>
      </c>
      <c r="G29" s="14">
        <v>0</v>
      </c>
      <c r="H29" s="14">
        <v>0</v>
      </c>
      <c r="I29" s="9">
        <f>+H29/F29</f>
        <v>0</v>
      </c>
      <c r="J29" s="14">
        <f t="shared" si="30"/>
        <v>330916260</v>
      </c>
    </row>
    <row r="30" spans="1:10" s="6" customFormat="1" x14ac:dyDescent="0.2">
      <c r="A30" s="2" t="s">
        <v>78</v>
      </c>
      <c r="B30" s="3" t="s">
        <v>84</v>
      </c>
      <c r="C30" s="13">
        <f>SUM(C31:C33)</f>
        <v>310222906</v>
      </c>
      <c r="D30" s="13">
        <f t="shared" ref="D30:E30" si="32">SUM(D31:D33)</f>
        <v>0</v>
      </c>
      <c r="E30" s="13">
        <f t="shared" si="32"/>
        <v>0</v>
      </c>
      <c r="F30" s="13">
        <f>+C30-E30</f>
        <v>310222906</v>
      </c>
      <c r="G30" s="13">
        <f>SUM(G31:G33)</f>
        <v>78314307</v>
      </c>
      <c r="H30" s="13">
        <f>SUM(H31:H33)</f>
        <v>310156602</v>
      </c>
      <c r="I30" s="4">
        <f t="shared" ref="I30" si="33">+H30/F30</f>
        <v>0.99978626981206864</v>
      </c>
      <c r="J30" s="13">
        <f>+F30-H30</f>
        <v>66304</v>
      </c>
    </row>
    <row r="31" spans="1:10" x14ac:dyDescent="0.2">
      <c r="A31" s="7" t="s">
        <v>80</v>
      </c>
      <c r="B31" s="8" t="s">
        <v>83</v>
      </c>
      <c r="C31" s="14">
        <v>151783992</v>
      </c>
      <c r="D31" s="14">
        <v>0</v>
      </c>
      <c r="E31" s="14">
        <v>0</v>
      </c>
      <c r="F31" s="14">
        <f>+C31-E31</f>
        <v>151783992</v>
      </c>
      <c r="G31" s="14">
        <v>78314307</v>
      </c>
      <c r="H31" s="14">
        <v>151717688</v>
      </c>
      <c r="I31" s="9">
        <f t="shared" si="2"/>
        <v>0.99956316869041106</v>
      </c>
      <c r="J31" s="14">
        <f t="shared" ref="J31:J39" si="34">+F31-H31</f>
        <v>66304</v>
      </c>
    </row>
    <row r="32" spans="1:10" x14ac:dyDescent="0.2">
      <c r="A32" s="7" t="s">
        <v>79</v>
      </c>
      <c r="B32" s="8" t="s">
        <v>82</v>
      </c>
      <c r="C32" s="14">
        <v>114445913</v>
      </c>
      <c r="D32" s="14">
        <v>0</v>
      </c>
      <c r="E32" s="14">
        <v>0</v>
      </c>
      <c r="F32" s="14">
        <f t="shared" ref="F32:F59" si="35">+C32-E32</f>
        <v>114445913</v>
      </c>
      <c r="G32" s="14"/>
      <c r="H32" s="14">
        <v>114445913</v>
      </c>
      <c r="I32" s="9">
        <f>+H32/F32</f>
        <v>1</v>
      </c>
      <c r="J32" s="14">
        <f t="shared" si="34"/>
        <v>0</v>
      </c>
    </row>
    <row r="33" spans="1:10" x14ac:dyDescent="0.2">
      <c r="A33" s="7" t="s">
        <v>77</v>
      </c>
      <c r="B33" s="8" t="s">
        <v>81</v>
      </c>
      <c r="C33" s="14">
        <v>43993001</v>
      </c>
      <c r="D33" s="14">
        <v>0</v>
      </c>
      <c r="E33" s="14">
        <v>0</v>
      </c>
      <c r="F33" s="14">
        <f t="shared" si="35"/>
        <v>43993001</v>
      </c>
      <c r="G33" s="14"/>
      <c r="H33" s="14">
        <v>43993001</v>
      </c>
      <c r="I33" s="9">
        <f>+H33/F33</f>
        <v>1</v>
      </c>
      <c r="J33" s="14">
        <f t="shared" si="34"/>
        <v>0</v>
      </c>
    </row>
    <row r="34" spans="1:10" s="6" customFormat="1" x14ac:dyDescent="0.2">
      <c r="A34" s="2" t="s">
        <v>75</v>
      </c>
      <c r="B34" s="3" t="s">
        <v>76</v>
      </c>
      <c r="C34" s="13">
        <f>+C35</f>
        <v>141743821</v>
      </c>
      <c r="D34" s="13">
        <f t="shared" ref="D34:J34" si="36">+D35</f>
        <v>0</v>
      </c>
      <c r="E34" s="13">
        <f t="shared" si="36"/>
        <v>0</v>
      </c>
      <c r="F34" s="13">
        <f t="shared" si="36"/>
        <v>141743821</v>
      </c>
      <c r="G34" s="13">
        <f t="shared" si="36"/>
        <v>3296481</v>
      </c>
      <c r="H34" s="13">
        <f t="shared" si="36"/>
        <v>59864400</v>
      </c>
      <c r="I34" s="4">
        <f t="shared" si="2"/>
        <v>0.42234221977125902</v>
      </c>
      <c r="J34" s="13">
        <f t="shared" si="36"/>
        <v>81879421</v>
      </c>
    </row>
    <row r="35" spans="1:10" x14ac:dyDescent="0.2">
      <c r="A35" s="7" t="s">
        <v>73</v>
      </c>
      <c r="B35" s="8" t="s">
        <v>74</v>
      </c>
      <c r="C35" s="14">
        <v>141743821</v>
      </c>
      <c r="D35" s="14">
        <v>0</v>
      </c>
      <c r="E35" s="14">
        <v>0</v>
      </c>
      <c r="F35" s="14">
        <f t="shared" si="35"/>
        <v>141743821</v>
      </c>
      <c r="G35" s="14">
        <v>3296481</v>
      </c>
      <c r="H35" s="14">
        <v>59864400</v>
      </c>
      <c r="I35" s="9">
        <f t="shared" si="2"/>
        <v>0.42234221977125902</v>
      </c>
      <c r="J35" s="14">
        <f t="shared" si="34"/>
        <v>81879421</v>
      </c>
    </row>
    <row r="36" spans="1:10" s="6" customFormat="1" x14ac:dyDescent="0.2">
      <c r="A36" s="2" t="s">
        <v>70</v>
      </c>
      <c r="B36" s="3" t="s">
        <v>71</v>
      </c>
      <c r="C36" s="14">
        <v>275126</v>
      </c>
      <c r="D36" s="14">
        <v>0</v>
      </c>
      <c r="E36" s="14">
        <v>0</v>
      </c>
      <c r="F36" s="14">
        <f t="shared" ref="F36" si="37">+C36-E36</f>
        <v>275126</v>
      </c>
      <c r="G36" s="14">
        <v>0</v>
      </c>
      <c r="H36" s="14">
        <v>0</v>
      </c>
      <c r="I36" s="4">
        <f t="shared" ref="I36" si="38">+H36/F36</f>
        <v>0</v>
      </c>
      <c r="J36" s="14">
        <f t="shared" ref="J36" si="39">+F36-H36</f>
        <v>275126</v>
      </c>
    </row>
    <row r="37" spans="1:10" s="6" customFormat="1" x14ac:dyDescent="0.2">
      <c r="A37" s="2" t="s">
        <v>69</v>
      </c>
      <c r="B37" s="3" t="s">
        <v>2</v>
      </c>
      <c r="C37" s="14">
        <v>112004218</v>
      </c>
      <c r="D37" s="14">
        <v>0</v>
      </c>
      <c r="E37" s="14">
        <v>0</v>
      </c>
      <c r="F37" s="14">
        <f t="shared" si="35"/>
        <v>112004218</v>
      </c>
      <c r="G37" s="14">
        <v>0</v>
      </c>
      <c r="H37" s="14">
        <v>0</v>
      </c>
      <c r="I37" s="4">
        <f t="shared" si="2"/>
        <v>0</v>
      </c>
      <c r="J37" s="14">
        <f t="shared" si="34"/>
        <v>112004218</v>
      </c>
    </row>
    <row r="38" spans="1:10" s="6" customFormat="1" x14ac:dyDescent="0.2">
      <c r="A38" s="2" t="s">
        <v>68</v>
      </c>
      <c r="B38" s="3" t="s">
        <v>3</v>
      </c>
      <c r="C38" s="14">
        <v>107497990</v>
      </c>
      <c r="D38" s="14">
        <v>0</v>
      </c>
      <c r="E38" s="14">
        <v>0</v>
      </c>
      <c r="F38" s="14">
        <f t="shared" si="35"/>
        <v>107497990</v>
      </c>
      <c r="G38" s="14">
        <v>0</v>
      </c>
      <c r="H38" s="14">
        <v>12516172</v>
      </c>
      <c r="I38" s="4">
        <f t="shared" si="2"/>
        <v>0.11643168397846322</v>
      </c>
      <c r="J38" s="14">
        <f t="shared" si="34"/>
        <v>94981818</v>
      </c>
    </row>
    <row r="39" spans="1:10" s="6" customFormat="1" x14ac:dyDescent="0.2">
      <c r="A39" s="2" t="s">
        <v>67</v>
      </c>
      <c r="B39" s="3" t="s">
        <v>4</v>
      </c>
      <c r="C39" s="14">
        <v>224180503</v>
      </c>
      <c r="D39" s="14">
        <v>0</v>
      </c>
      <c r="E39" s="14">
        <v>0</v>
      </c>
      <c r="F39" s="14">
        <f t="shared" si="35"/>
        <v>224180503</v>
      </c>
      <c r="G39" s="14">
        <v>39183795</v>
      </c>
      <c r="H39" s="14">
        <v>151575759</v>
      </c>
      <c r="I39" s="4">
        <f t="shared" si="2"/>
        <v>0.67613265637110287</v>
      </c>
      <c r="J39" s="14">
        <f t="shared" si="34"/>
        <v>72604744</v>
      </c>
    </row>
    <row r="40" spans="1:10" s="6" customFormat="1" x14ac:dyDescent="0.2">
      <c r="A40" s="2" t="s">
        <v>26</v>
      </c>
      <c r="B40" s="3" t="s">
        <v>46</v>
      </c>
      <c r="C40" s="13">
        <f>+C41</f>
        <v>12948097559</v>
      </c>
      <c r="D40" s="13">
        <f t="shared" ref="D40:J41" si="40">+D41</f>
        <v>17572841</v>
      </c>
      <c r="E40" s="13">
        <f t="shared" si="40"/>
        <v>48859884</v>
      </c>
      <c r="F40" s="13">
        <f t="shared" si="40"/>
        <v>12899237675</v>
      </c>
      <c r="G40" s="13">
        <f t="shared" si="40"/>
        <v>524742453</v>
      </c>
      <c r="H40" s="13">
        <f t="shared" si="40"/>
        <v>7502484296</v>
      </c>
      <c r="I40" s="4">
        <f t="shared" si="2"/>
        <v>0.58162230086980704</v>
      </c>
      <c r="J40" s="13">
        <f t="shared" si="40"/>
        <v>5396753379</v>
      </c>
    </row>
    <row r="41" spans="1:10" s="6" customFormat="1" x14ac:dyDescent="0.2">
      <c r="A41" s="2" t="s">
        <v>27</v>
      </c>
      <c r="B41" s="3" t="s">
        <v>47</v>
      </c>
      <c r="C41" s="13">
        <f>+C42</f>
        <v>12948097559</v>
      </c>
      <c r="D41" s="13">
        <f t="shared" si="40"/>
        <v>17572841</v>
      </c>
      <c r="E41" s="13">
        <f t="shared" si="40"/>
        <v>48859884</v>
      </c>
      <c r="F41" s="13">
        <f t="shared" si="40"/>
        <v>12899237675</v>
      </c>
      <c r="G41" s="13">
        <f t="shared" si="40"/>
        <v>524742453</v>
      </c>
      <c r="H41" s="13">
        <f t="shared" si="40"/>
        <v>7502484296</v>
      </c>
      <c r="I41" s="4">
        <f t="shared" si="2"/>
        <v>0.58162230086980704</v>
      </c>
      <c r="J41" s="13">
        <f t="shared" si="40"/>
        <v>5396753379</v>
      </c>
    </row>
    <row r="42" spans="1:10" s="6" customFormat="1" x14ac:dyDescent="0.2">
      <c r="A42" s="2" t="s">
        <v>28</v>
      </c>
      <c r="B42" s="3" t="s">
        <v>48</v>
      </c>
      <c r="C42" s="13">
        <f>+C43+C50</f>
        <v>12948097559</v>
      </c>
      <c r="D42" s="13">
        <f t="shared" ref="D42:J42" si="41">+D43+D50</f>
        <v>17572841</v>
      </c>
      <c r="E42" s="13">
        <f t="shared" si="41"/>
        <v>48859884</v>
      </c>
      <c r="F42" s="13">
        <f t="shared" si="41"/>
        <v>12899237675</v>
      </c>
      <c r="G42" s="13">
        <f t="shared" si="41"/>
        <v>524742453</v>
      </c>
      <c r="H42" s="13">
        <f t="shared" si="41"/>
        <v>7502484296</v>
      </c>
      <c r="I42" s="4">
        <f t="shared" si="2"/>
        <v>0.58162230086980704</v>
      </c>
      <c r="J42" s="13">
        <f t="shared" si="41"/>
        <v>5396753379</v>
      </c>
    </row>
    <row r="43" spans="1:10" s="6" customFormat="1" x14ac:dyDescent="0.2">
      <c r="A43" s="2" t="s">
        <v>29</v>
      </c>
      <c r="B43" s="3" t="s">
        <v>49</v>
      </c>
      <c r="C43" s="13">
        <f>+C44+C47</f>
        <v>9200835985</v>
      </c>
      <c r="D43" s="13">
        <f t="shared" ref="D43:J43" si="42">+D44+D47</f>
        <v>17572841</v>
      </c>
      <c r="E43" s="13">
        <f t="shared" si="42"/>
        <v>38765915</v>
      </c>
      <c r="F43" s="13">
        <f t="shared" si="42"/>
        <v>9162070070</v>
      </c>
      <c r="G43" s="13">
        <f t="shared" si="42"/>
        <v>512061451</v>
      </c>
      <c r="H43" s="13">
        <f t="shared" si="42"/>
        <v>5472162785</v>
      </c>
      <c r="I43" s="4">
        <f t="shared" si="2"/>
        <v>0.59726270844815754</v>
      </c>
      <c r="J43" s="13">
        <f t="shared" si="42"/>
        <v>3689907285</v>
      </c>
    </row>
    <row r="44" spans="1:10" s="6" customFormat="1" x14ac:dyDescent="0.2">
      <c r="A44" s="2" t="s">
        <v>30</v>
      </c>
      <c r="B44" s="3" t="s">
        <v>50</v>
      </c>
      <c r="C44" s="13">
        <f>+C45</f>
        <v>2145808075</v>
      </c>
      <c r="D44" s="13">
        <f t="shared" ref="D44:J45" si="43">+D45</f>
        <v>3731175</v>
      </c>
      <c r="E44" s="13">
        <f t="shared" si="43"/>
        <v>24924249</v>
      </c>
      <c r="F44" s="13">
        <f t="shared" si="43"/>
        <v>2120883826</v>
      </c>
      <c r="G44" s="13">
        <f t="shared" si="43"/>
        <v>48313360</v>
      </c>
      <c r="H44" s="13">
        <f t="shared" si="43"/>
        <v>1965028617</v>
      </c>
      <c r="I44" s="4">
        <f t="shared" si="2"/>
        <v>0.92651402821344353</v>
      </c>
      <c r="J44" s="13">
        <f t="shared" si="43"/>
        <v>155855209</v>
      </c>
    </row>
    <row r="45" spans="1:10" s="6" customFormat="1" x14ac:dyDescent="0.2">
      <c r="A45" s="2" t="s">
        <v>31</v>
      </c>
      <c r="B45" s="3" t="s">
        <v>51</v>
      </c>
      <c r="C45" s="13">
        <f>+C46</f>
        <v>2145808075</v>
      </c>
      <c r="D45" s="13">
        <f t="shared" si="43"/>
        <v>3731175</v>
      </c>
      <c r="E45" s="13">
        <f t="shared" si="43"/>
        <v>24924249</v>
      </c>
      <c r="F45" s="13">
        <f t="shared" si="43"/>
        <v>2120883826</v>
      </c>
      <c r="G45" s="13">
        <f t="shared" si="43"/>
        <v>48313360</v>
      </c>
      <c r="H45" s="13">
        <f t="shared" si="43"/>
        <v>1965028617</v>
      </c>
      <c r="I45" s="4">
        <f t="shared" si="2"/>
        <v>0.92651402821344353</v>
      </c>
      <c r="J45" s="13">
        <f t="shared" si="43"/>
        <v>155855209</v>
      </c>
    </row>
    <row r="46" spans="1:10" x14ac:dyDescent="0.2">
      <c r="A46" s="7" t="s">
        <v>5</v>
      </c>
      <c r="B46" s="8" t="s">
        <v>52</v>
      </c>
      <c r="C46" s="14">
        <v>2145808075</v>
      </c>
      <c r="D46" s="14">
        <v>3731175</v>
      </c>
      <c r="E46" s="14">
        <v>24924249</v>
      </c>
      <c r="F46" s="14">
        <f t="shared" si="35"/>
        <v>2120883826</v>
      </c>
      <c r="G46" s="14">
        <v>48313360</v>
      </c>
      <c r="H46" s="14">
        <v>1965028617</v>
      </c>
      <c r="I46" s="9">
        <f t="shared" si="2"/>
        <v>0.92651402821344353</v>
      </c>
      <c r="J46" s="14">
        <f>+F46-H46</f>
        <v>155855209</v>
      </c>
    </row>
    <row r="47" spans="1:10" s="6" customFormat="1" x14ac:dyDescent="0.2">
      <c r="A47" s="2" t="s">
        <v>32</v>
      </c>
      <c r="B47" s="3" t="s">
        <v>53</v>
      </c>
      <c r="C47" s="13">
        <f>+C48</f>
        <v>7055027910</v>
      </c>
      <c r="D47" s="13">
        <f t="shared" ref="D47:J48" si="44">+D48</f>
        <v>13841666</v>
      </c>
      <c r="E47" s="13">
        <f t="shared" si="44"/>
        <v>13841666</v>
      </c>
      <c r="F47" s="13">
        <f t="shared" si="44"/>
        <v>7041186244</v>
      </c>
      <c r="G47" s="13">
        <f t="shared" si="44"/>
        <v>463748091</v>
      </c>
      <c r="H47" s="13">
        <f t="shared" si="44"/>
        <v>3507134168</v>
      </c>
      <c r="I47" s="4">
        <f t="shared" si="2"/>
        <v>0.49808853884365456</v>
      </c>
      <c r="J47" s="13">
        <f t="shared" si="44"/>
        <v>3534052076</v>
      </c>
    </row>
    <row r="48" spans="1:10" s="6" customFormat="1" x14ac:dyDescent="0.2">
      <c r="A48" s="2" t="s">
        <v>33</v>
      </c>
      <c r="B48" s="3" t="s">
        <v>54</v>
      </c>
      <c r="C48" s="13">
        <f>+C49</f>
        <v>7055027910</v>
      </c>
      <c r="D48" s="13">
        <f t="shared" si="44"/>
        <v>13841666</v>
      </c>
      <c r="E48" s="13">
        <f t="shared" si="44"/>
        <v>13841666</v>
      </c>
      <c r="F48" s="13">
        <f t="shared" si="44"/>
        <v>7041186244</v>
      </c>
      <c r="G48" s="13">
        <f t="shared" si="44"/>
        <v>463748091</v>
      </c>
      <c r="H48" s="13">
        <f t="shared" si="44"/>
        <v>3507134168</v>
      </c>
      <c r="I48" s="4">
        <f t="shared" si="2"/>
        <v>0.49808853884365456</v>
      </c>
      <c r="J48" s="13">
        <f t="shared" si="44"/>
        <v>3534052076</v>
      </c>
    </row>
    <row r="49" spans="1:10" x14ac:dyDescent="0.2">
      <c r="A49" s="7" t="s">
        <v>6</v>
      </c>
      <c r="B49" s="8" t="s">
        <v>55</v>
      </c>
      <c r="C49" s="14">
        <v>7055027910</v>
      </c>
      <c r="D49" s="14">
        <v>13841666</v>
      </c>
      <c r="E49" s="14">
        <v>13841666</v>
      </c>
      <c r="F49" s="14">
        <f t="shared" si="35"/>
        <v>7041186244</v>
      </c>
      <c r="G49" s="14">
        <v>463748091</v>
      </c>
      <c r="H49" s="14">
        <v>3507134168</v>
      </c>
      <c r="I49" s="9">
        <f t="shared" si="2"/>
        <v>0.49808853884365456</v>
      </c>
      <c r="J49" s="14">
        <f>+F49-H49</f>
        <v>3534052076</v>
      </c>
    </row>
    <row r="50" spans="1:10" s="6" customFormat="1" x14ac:dyDescent="0.2">
      <c r="A50" s="2" t="s">
        <v>34</v>
      </c>
      <c r="B50" s="3" t="s">
        <v>56</v>
      </c>
      <c r="C50" s="13">
        <f>+C51+C54+C57</f>
        <v>3747261574</v>
      </c>
      <c r="D50" s="13">
        <f t="shared" ref="D50:J50" si="45">+D51+D54+D57</f>
        <v>0</v>
      </c>
      <c r="E50" s="13">
        <f t="shared" si="45"/>
        <v>10093969</v>
      </c>
      <c r="F50" s="13">
        <f t="shared" si="45"/>
        <v>3737167605</v>
      </c>
      <c r="G50" s="13">
        <f t="shared" si="45"/>
        <v>12681002</v>
      </c>
      <c r="H50" s="13">
        <f t="shared" si="45"/>
        <v>2030321511</v>
      </c>
      <c r="I50" s="4">
        <f t="shared" si="2"/>
        <v>0.5432781522251261</v>
      </c>
      <c r="J50" s="13">
        <f t="shared" si="45"/>
        <v>1706846094</v>
      </c>
    </row>
    <row r="51" spans="1:10" s="6" customFormat="1" x14ac:dyDescent="0.2">
      <c r="A51" s="2" t="s">
        <v>35</v>
      </c>
      <c r="B51" s="3" t="s">
        <v>57</v>
      </c>
      <c r="C51" s="13">
        <f>+C52</f>
        <v>1413399232</v>
      </c>
      <c r="D51" s="13">
        <f t="shared" ref="D51:J52" si="46">+D52</f>
        <v>0</v>
      </c>
      <c r="E51" s="13">
        <f t="shared" si="46"/>
        <v>4214001</v>
      </c>
      <c r="F51" s="13">
        <f t="shared" si="46"/>
        <v>1409185231</v>
      </c>
      <c r="G51" s="13">
        <f t="shared" si="46"/>
        <v>8681002</v>
      </c>
      <c r="H51" s="13">
        <f t="shared" si="46"/>
        <v>1226601781</v>
      </c>
      <c r="I51" s="4">
        <f t="shared" si="2"/>
        <v>0.87043332133815132</v>
      </c>
      <c r="J51" s="13">
        <f t="shared" si="46"/>
        <v>182583450</v>
      </c>
    </row>
    <row r="52" spans="1:10" s="6" customFormat="1" x14ac:dyDescent="0.2">
      <c r="A52" s="2" t="s">
        <v>36</v>
      </c>
      <c r="B52" s="3" t="s">
        <v>58</v>
      </c>
      <c r="C52" s="13">
        <f>+C53</f>
        <v>1413399232</v>
      </c>
      <c r="D52" s="13">
        <f t="shared" si="46"/>
        <v>0</v>
      </c>
      <c r="E52" s="13">
        <f t="shared" si="46"/>
        <v>4214001</v>
      </c>
      <c r="F52" s="13">
        <f t="shared" si="46"/>
        <v>1409185231</v>
      </c>
      <c r="G52" s="13">
        <f t="shared" si="46"/>
        <v>8681002</v>
      </c>
      <c r="H52" s="13">
        <f t="shared" si="46"/>
        <v>1226601781</v>
      </c>
      <c r="I52" s="4">
        <f t="shared" si="2"/>
        <v>0.87043332133815132</v>
      </c>
      <c r="J52" s="13">
        <f t="shared" si="46"/>
        <v>182583450</v>
      </c>
    </row>
    <row r="53" spans="1:10" x14ac:dyDescent="0.2">
      <c r="A53" s="7" t="s">
        <v>7</v>
      </c>
      <c r="B53" s="8" t="s">
        <v>59</v>
      </c>
      <c r="C53" s="14">
        <v>1413399232</v>
      </c>
      <c r="D53" s="14">
        <v>0</v>
      </c>
      <c r="E53" s="14">
        <v>4214001</v>
      </c>
      <c r="F53" s="14">
        <f>+C53-E53</f>
        <v>1409185231</v>
      </c>
      <c r="G53" s="14">
        <v>8681002</v>
      </c>
      <c r="H53" s="14">
        <v>1226601781</v>
      </c>
      <c r="I53" s="9">
        <f t="shared" si="2"/>
        <v>0.87043332133815132</v>
      </c>
      <c r="J53" s="14">
        <f>+F53-H53</f>
        <v>182583450</v>
      </c>
    </row>
    <row r="54" spans="1:10" s="6" customFormat="1" x14ac:dyDescent="0.2">
      <c r="A54" s="2" t="s">
        <v>38</v>
      </c>
      <c r="B54" s="3" t="s">
        <v>60</v>
      </c>
      <c r="C54" s="13">
        <f>+C55</f>
        <v>433533963</v>
      </c>
      <c r="D54" s="13">
        <f t="shared" ref="D54:J55" si="47">+D55</f>
        <v>0</v>
      </c>
      <c r="E54" s="13">
        <f t="shared" si="47"/>
        <v>0</v>
      </c>
      <c r="F54" s="13">
        <f t="shared" si="47"/>
        <v>433533963</v>
      </c>
      <c r="G54" s="13">
        <f t="shared" si="47"/>
        <v>4000000</v>
      </c>
      <c r="H54" s="13">
        <f t="shared" si="47"/>
        <v>183246548</v>
      </c>
      <c r="I54" s="4">
        <f t="shared" si="2"/>
        <v>0.42268095152674345</v>
      </c>
      <c r="J54" s="13">
        <f t="shared" si="47"/>
        <v>250287415</v>
      </c>
    </row>
    <row r="55" spans="1:10" s="6" customFormat="1" x14ac:dyDescent="0.2">
      <c r="A55" s="2" t="s">
        <v>37</v>
      </c>
      <c r="B55" s="3" t="s">
        <v>61</v>
      </c>
      <c r="C55" s="13">
        <f>+C56</f>
        <v>433533963</v>
      </c>
      <c r="D55" s="13">
        <f t="shared" si="47"/>
        <v>0</v>
      </c>
      <c r="E55" s="13">
        <f t="shared" si="47"/>
        <v>0</v>
      </c>
      <c r="F55" s="13">
        <f t="shared" si="47"/>
        <v>433533963</v>
      </c>
      <c r="G55" s="13">
        <f t="shared" si="47"/>
        <v>4000000</v>
      </c>
      <c r="H55" s="13">
        <f t="shared" si="47"/>
        <v>183246548</v>
      </c>
      <c r="I55" s="4">
        <f t="shared" si="2"/>
        <v>0.42268095152674345</v>
      </c>
      <c r="J55" s="13">
        <f t="shared" si="47"/>
        <v>250287415</v>
      </c>
    </row>
    <row r="56" spans="1:10" x14ac:dyDescent="0.2">
      <c r="A56" s="7" t="s">
        <v>8</v>
      </c>
      <c r="B56" s="8" t="s">
        <v>62</v>
      </c>
      <c r="C56" s="14">
        <v>433533963</v>
      </c>
      <c r="D56" s="14">
        <v>0</v>
      </c>
      <c r="E56" s="14">
        <v>0</v>
      </c>
      <c r="F56" s="14">
        <f t="shared" si="35"/>
        <v>433533963</v>
      </c>
      <c r="G56" s="14">
        <v>4000000</v>
      </c>
      <c r="H56" s="14">
        <v>183246548</v>
      </c>
      <c r="I56" s="9">
        <f t="shared" si="2"/>
        <v>0.42268095152674345</v>
      </c>
      <c r="J56" s="14">
        <f>+F56-H56</f>
        <v>250287415</v>
      </c>
    </row>
    <row r="57" spans="1:10" s="6" customFormat="1" x14ac:dyDescent="0.2">
      <c r="A57" s="2" t="s">
        <v>40</v>
      </c>
      <c r="B57" s="3" t="s">
        <v>63</v>
      </c>
      <c r="C57" s="13">
        <f>+C58</f>
        <v>1900328379</v>
      </c>
      <c r="D57" s="13">
        <f t="shared" ref="D57:J58" si="48">+D58</f>
        <v>0</v>
      </c>
      <c r="E57" s="13">
        <f t="shared" si="48"/>
        <v>5879968</v>
      </c>
      <c r="F57" s="13">
        <f t="shared" si="48"/>
        <v>1894448411</v>
      </c>
      <c r="G57" s="13">
        <f t="shared" si="48"/>
        <v>0</v>
      </c>
      <c r="H57" s="13">
        <f t="shared" si="48"/>
        <v>620473182</v>
      </c>
      <c r="I57" s="4">
        <f t="shared" si="2"/>
        <v>0.32752181500285782</v>
      </c>
      <c r="J57" s="13">
        <f t="shared" si="48"/>
        <v>1273975229</v>
      </c>
    </row>
    <row r="58" spans="1:10" s="6" customFormat="1" x14ac:dyDescent="0.2">
      <c r="A58" s="2" t="s">
        <v>39</v>
      </c>
      <c r="B58" s="3" t="s">
        <v>64</v>
      </c>
      <c r="C58" s="13">
        <f>+C59</f>
        <v>1900328379</v>
      </c>
      <c r="D58" s="13">
        <f t="shared" si="48"/>
        <v>0</v>
      </c>
      <c r="E58" s="13">
        <f t="shared" si="48"/>
        <v>5879968</v>
      </c>
      <c r="F58" s="13">
        <f t="shared" si="48"/>
        <v>1894448411</v>
      </c>
      <c r="G58" s="13">
        <f t="shared" si="48"/>
        <v>0</v>
      </c>
      <c r="H58" s="13">
        <f t="shared" si="48"/>
        <v>620473182</v>
      </c>
      <c r="I58" s="4">
        <f t="shared" si="2"/>
        <v>0.32752181500285782</v>
      </c>
      <c r="J58" s="13">
        <f t="shared" si="48"/>
        <v>1273975229</v>
      </c>
    </row>
    <row r="59" spans="1:10" x14ac:dyDescent="0.2">
      <c r="A59" s="7" t="s">
        <v>9</v>
      </c>
      <c r="B59" s="8" t="s">
        <v>65</v>
      </c>
      <c r="C59" s="14">
        <v>1900328379</v>
      </c>
      <c r="D59" s="14">
        <v>0</v>
      </c>
      <c r="E59" s="14">
        <v>5879968</v>
      </c>
      <c r="F59" s="14">
        <f t="shared" si="35"/>
        <v>1894448411</v>
      </c>
      <c r="G59" s="14">
        <v>0</v>
      </c>
      <c r="H59" s="14">
        <v>620473182</v>
      </c>
      <c r="I59" s="9">
        <f t="shared" si="2"/>
        <v>0.32752181500285782</v>
      </c>
      <c r="J59" s="14">
        <f>+F59-H59</f>
        <v>1273975229</v>
      </c>
    </row>
  </sheetData>
  <autoFilter ref="A8:O8"/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 EJEC RESERVAS UE01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2019-09-04T20:43:36Z</dcterms:created>
  <dcterms:modified xsi:type="dcterms:W3CDTF">2020-05-04T15:07:29Z</dcterms:modified>
</cp:coreProperties>
</file>