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z.chaparro\Documents\Secretaria de Seguridad Convivencia y justicia\2020 EJECUCIONES FIRMADAS\2020 MAYO\"/>
    </mc:Choice>
  </mc:AlternateContent>
  <bookViews>
    <workbookView xWindow="0" yWindow="0" windowWidth="21570" windowHeight="9660"/>
  </bookViews>
  <sheets>
    <sheet name="2020 EJEC RESERVAS UE01 MAYO" sheetId="1" r:id="rId1"/>
  </sheets>
  <definedNames>
    <definedName name="_xlnm._FilterDatabase" localSheetId="0" hidden="1">'2020 EJEC RESERVAS UE01 MAYO'!$A$8:$O$8</definedName>
  </definedNames>
  <calcPr calcId="162913"/>
</workbook>
</file>

<file path=xl/calcChain.xml><?xml version="1.0" encoding="utf-8"?>
<calcChain xmlns="http://schemas.openxmlformats.org/spreadsheetml/2006/main">
  <c r="F16" i="1" l="1"/>
  <c r="J16" i="1" s="1"/>
  <c r="F15" i="1"/>
  <c r="I15" i="1" s="1"/>
  <c r="H14" i="1"/>
  <c r="H13" i="1" s="1"/>
  <c r="G14" i="1"/>
  <c r="G13" i="1" s="1"/>
  <c r="E14" i="1"/>
  <c r="E13" i="1" s="1"/>
  <c r="D14" i="1"/>
  <c r="D13" i="1" s="1"/>
  <c r="C14" i="1"/>
  <c r="C13" i="1" s="1"/>
  <c r="F20" i="1"/>
  <c r="J20" i="1" s="1"/>
  <c r="H19" i="1"/>
  <c r="G19" i="1"/>
  <c r="E19" i="1"/>
  <c r="D19" i="1"/>
  <c r="C19" i="1"/>
  <c r="H21" i="1"/>
  <c r="G21" i="1"/>
  <c r="D21" i="1"/>
  <c r="E21" i="1"/>
  <c r="C21" i="1"/>
  <c r="F26" i="1"/>
  <c r="J26" i="1" s="1"/>
  <c r="F25" i="1"/>
  <c r="I25" i="1" s="1"/>
  <c r="H24" i="1"/>
  <c r="G24" i="1"/>
  <c r="E24" i="1"/>
  <c r="D24" i="1"/>
  <c r="C24" i="1"/>
  <c r="H27" i="1"/>
  <c r="G27" i="1"/>
  <c r="D27" i="1"/>
  <c r="E27" i="1"/>
  <c r="C27" i="1"/>
  <c r="F29" i="1"/>
  <c r="J29" i="1" s="1"/>
  <c r="F28" i="1"/>
  <c r="I28" i="1" s="1"/>
  <c r="H30" i="1"/>
  <c r="G30" i="1"/>
  <c r="D30" i="1"/>
  <c r="E30" i="1"/>
  <c r="C30" i="1"/>
  <c r="C34" i="1"/>
  <c r="F36" i="1"/>
  <c r="J36" i="1" s="1"/>
  <c r="F53" i="1"/>
  <c r="D18" i="1" l="1"/>
  <c r="G18" i="1"/>
  <c r="H18" i="1"/>
  <c r="F30" i="1"/>
  <c r="J30" i="1" s="1"/>
  <c r="C23" i="1"/>
  <c r="F19" i="1"/>
  <c r="I19" i="1" s="1"/>
  <c r="C18" i="1"/>
  <c r="E18" i="1"/>
  <c r="F13" i="1"/>
  <c r="I13" i="1" s="1"/>
  <c r="F14" i="1"/>
  <c r="J14" i="1" s="1"/>
  <c r="J13" i="1" s="1"/>
  <c r="J15" i="1"/>
  <c r="I16" i="1"/>
  <c r="J19" i="1"/>
  <c r="I20" i="1"/>
  <c r="F24" i="1"/>
  <c r="J25" i="1"/>
  <c r="I26" i="1"/>
  <c r="J28" i="1"/>
  <c r="F27" i="1"/>
  <c r="J27" i="1" s="1"/>
  <c r="I29" i="1"/>
  <c r="I36" i="1"/>
  <c r="F18" i="1" l="1"/>
  <c r="J18" i="1" s="1"/>
  <c r="I30" i="1"/>
  <c r="C17" i="1"/>
  <c r="C12" i="1" s="1"/>
  <c r="C11" i="1" s="1"/>
  <c r="J24" i="1"/>
  <c r="I18" i="1"/>
  <c r="I14" i="1"/>
  <c r="I24" i="1"/>
  <c r="I27" i="1"/>
  <c r="E34" i="1"/>
  <c r="F31" i="1"/>
  <c r="E23" i="1" l="1"/>
  <c r="E17" i="1" s="1"/>
  <c r="I31" i="1"/>
  <c r="F17" i="1" l="1"/>
  <c r="E12" i="1"/>
  <c r="E11" i="1" s="1"/>
  <c r="E10" i="1" s="1"/>
  <c r="D34" i="1"/>
  <c r="G34" i="1"/>
  <c r="H34" i="1"/>
  <c r="J31" i="1"/>
  <c r="D58" i="1"/>
  <c r="D57" i="1" s="1"/>
  <c r="E58" i="1"/>
  <c r="E57" i="1" s="1"/>
  <c r="G58" i="1"/>
  <c r="G57" i="1" s="1"/>
  <c r="H58" i="1"/>
  <c r="H57" i="1" s="1"/>
  <c r="D55" i="1"/>
  <c r="D54" i="1" s="1"/>
  <c r="E55" i="1"/>
  <c r="E54" i="1" s="1"/>
  <c r="G55" i="1"/>
  <c r="G54" i="1" s="1"/>
  <c r="H55" i="1"/>
  <c r="D52" i="1"/>
  <c r="D51" i="1" s="1"/>
  <c r="E52" i="1"/>
  <c r="E51" i="1" s="1"/>
  <c r="G52" i="1"/>
  <c r="G51" i="1" s="1"/>
  <c r="H52" i="1"/>
  <c r="H51" i="1" s="1"/>
  <c r="D48" i="1"/>
  <c r="D47" i="1" s="1"/>
  <c r="E48" i="1"/>
  <c r="E47" i="1" s="1"/>
  <c r="G48" i="1"/>
  <c r="G47" i="1" s="1"/>
  <c r="H48" i="1"/>
  <c r="H47" i="1" s="1"/>
  <c r="D45" i="1"/>
  <c r="D44" i="1" s="1"/>
  <c r="E45" i="1"/>
  <c r="E44" i="1" s="1"/>
  <c r="G45" i="1"/>
  <c r="G44" i="1" s="1"/>
  <c r="H45" i="1"/>
  <c r="H44" i="1" s="1"/>
  <c r="F32" i="1"/>
  <c r="I32" i="1" s="1"/>
  <c r="F33" i="1"/>
  <c r="I33" i="1" s="1"/>
  <c r="F35" i="1"/>
  <c r="F37" i="1"/>
  <c r="F38" i="1"/>
  <c r="F39" i="1"/>
  <c r="F46" i="1"/>
  <c r="F49" i="1"/>
  <c r="F56" i="1"/>
  <c r="F59" i="1"/>
  <c r="C45" i="1"/>
  <c r="C44" i="1" s="1"/>
  <c r="C48" i="1"/>
  <c r="C47" i="1" s="1"/>
  <c r="C52" i="1"/>
  <c r="C51" i="1" s="1"/>
  <c r="C55" i="1"/>
  <c r="C54" i="1" s="1"/>
  <c r="C58" i="1"/>
  <c r="C57" i="1" s="1"/>
  <c r="F12" i="1" l="1"/>
  <c r="D23" i="1"/>
  <c r="D17" i="1" s="1"/>
  <c r="D12" i="1" s="1"/>
  <c r="D11" i="1" s="1"/>
  <c r="D10" i="1" s="1"/>
  <c r="H23" i="1"/>
  <c r="G23" i="1"/>
  <c r="G17" i="1" s="1"/>
  <c r="G12" i="1" s="1"/>
  <c r="G11" i="1" s="1"/>
  <c r="G10" i="1" s="1"/>
  <c r="C10" i="1"/>
  <c r="J38" i="1"/>
  <c r="I38" i="1"/>
  <c r="J32" i="1"/>
  <c r="J37" i="1"/>
  <c r="I37" i="1"/>
  <c r="F55" i="1"/>
  <c r="F54" i="1" s="1"/>
  <c r="I56" i="1"/>
  <c r="J39" i="1"/>
  <c r="I39" i="1"/>
  <c r="H54" i="1"/>
  <c r="J59" i="1"/>
  <c r="J58" i="1" s="1"/>
  <c r="J57" i="1" s="1"/>
  <c r="I59" i="1"/>
  <c r="F52" i="1"/>
  <c r="I53" i="1"/>
  <c r="J49" i="1"/>
  <c r="J48" i="1" s="1"/>
  <c r="J47" i="1" s="1"/>
  <c r="I49" i="1"/>
  <c r="F45" i="1"/>
  <c r="I46" i="1"/>
  <c r="J46" i="1"/>
  <c r="J45" i="1" s="1"/>
  <c r="J44" i="1" s="1"/>
  <c r="F34" i="1"/>
  <c r="I35" i="1"/>
  <c r="J33" i="1"/>
  <c r="C43" i="1"/>
  <c r="C50" i="1"/>
  <c r="F58" i="1"/>
  <c r="J35" i="1"/>
  <c r="J34" i="1" s="1"/>
  <c r="F48" i="1"/>
  <c r="J53" i="1"/>
  <c r="J52" i="1" s="1"/>
  <c r="J51" i="1" s="1"/>
  <c r="H43" i="1"/>
  <c r="D43" i="1"/>
  <c r="J56" i="1"/>
  <c r="J55" i="1" s="1"/>
  <c r="J54" i="1" s="1"/>
  <c r="G50" i="1"/>
  <c r="E50" i="1"/>
  <c r="D50" i="1"/>
  <c r="G43" i="1"/>
  <c r="E43" i="1"/>
  <c r="H17" i="1" l="1"/>
  <c r="H12" i="1" s="1"/>
  <c r="I34" i="1"/>
  <c r="F23" i="1"/>
  <c r="J23" i="1" s="1"/>
  <c r="I55" i="1"/>
  <c r="C42" i="1"/>
  <c r="C41" i="1" s="1"/>
  <c r="C40" i="1" s="1"/>
  <c r="C9" i="1" s="1"/>
  <c r="I54" i="1"/>
  <c r="H50" i="1"/>
  <c r="H42" i="1" s="1"/>
  <c r="H41" i="1" s="1"/>
  <c r="H40" i="1" s="1"/>
  <c r="J43" i="1"/>
  <c r="F57" i="1"/>
  <c r="I57" i="1" s="1"/>
  <c r="I58" i="1"/>
  <c r="F51" i="1"/>
  <c r="I52" i="1"/>
  <c r="J50" i="1"/>
  <c r="F47" i="1"/>
  <c r="I47" i="1" s="1"/>
  <c r="I48" i="1"/>
  <c r="F44" i="1"/>
  <c r="I44" i="1" s="1"/>
  <c r="I45" i="1"/>
  <c r="D42" i="1"/>
  <c r="D41" i="1" s="1"/>
  <c r="D40" i="1" s="1"/>
  <c r="D9" i="1" s="1"/>
  <c r="G42" i="1"/>
  <c r="G41" i="1" s="1"/>
  <c r="G40" i="1" s="1"/>
  <c r="G9" i="1" s="1"/>
  <c r="E42" i="1"/>
  <c r="E41" i="1" s="1"/>
  <c r="E40" i="1" s="1"/>
  <c r="E9" i="1" s="1"/>
  <c r="H11" i="1" l="1"/>
  <c r="H10" i="1" s="1"/>
  <c r="H9" i="1" s="1"/>
  <c r="J12" i="1"/>
  <c r="J11" i="1" s="1"/>
  <c r="J10" i="1" s="1"/>
  <c r="I17" i="1"/>
  <c r="J17" i="1"/>
  <c r="I23" i="1"/>
  <c r="I12" i="1"/>
  <c r="F11" i="1"/>
  <c r="F10" i="1" s="1"/>
  <c r="J42" i="1"/>
  <c r="J41" i="1" s="1"/>
  <c r="J40" i="1" s="1"/>
  <c r="I51" i="1"/>
  <c r="F50" i="1"/>
  <c r="I50" i="1" s="1"/>
  <c r="F43" i="1"/>
  <c r="I10" i="1" l="1"/>
  <c r="J9" i="1"/>
  <c r="I11" i="1"/>
  <c r="I43" i="1"/>
  <c r="F42" i="1"/>
  <c r="F41" i="1" l="1"/>
  <c r="I42" i="1"/>
  <c r="F40" i="1" l="1"/>
  <c r="I41" i="1"/>
  <c r="I40" i="1" l="1"/>
  <c r="F9" i="1"/>
  <c r="I9" i="1" l="1"/>
  <c r="F21" i="1"/>
  <c r="F22" i="1"/>
  <c r="I22" i="1" s="1"/>
  <c r="J22" i="1" l="1"/>
  <c r="J21" i="1"/>
  <c r="I21" i="1"/>
</calcChain>
</file>

<file path=xl/sharedStrings.xml><?xml version="1.0" encoding="utf-8"?>
<sst xmlns="http://schemas.openxmlformats.org/spreadsheetml/2006/main" count="119" uniqueCount="119">
  <si>
    <t>CODIGO</t>
  </si>
  <si>
    <t>DESCRIPCION</t>
  </si>
  <si>
    <t>Capacitación Interna</t>
  </si>
  <si>
    <t>Bienestar e Incentivos</t>
  </si>
  <si>
    <t>Salud Ocupacional</t>
  </si>
  <si>
    <t>3-3-1-15-03-19-7512-148</t>
  </si>
  <si>
    <t>3-3-1-15-03-21-7513-151</t>
  </si>
  <si>
    <t>3-3-1-15-07-42-7514-185</t>
  </si>
  <si>
    <t>3-3-1-15-07-43-7511-189</t>
  </si>
  <si>
    <t>3-3-1-15-07-44-7515-192</t>
  </si>
  <si>
    <t>RUBRO</t>
  </si>
  <si>
    <t>RESERVA CONSTITUIDA</t>
  </si>
  <si>
    <t>ANULACIONES MES</t>
  </si>
  <si>
    <t>ANULACIONES ACUMULADA</t>
  </si>
  <si>
    <t>AUTORIZACION DE GIRO</t>
  </si>
  <si>
    <t>MES</t>
  </si>
  <si>
    <t>ACUMULADA</t>
  </si>
  <si>
    <t>SISTEMA DE PRESUPUESTO DISTRITAL - PREDIS</t>
  </si>
  <si>
    <t xml:space="preserve"> 137 -  SECRETARIA DISTRITAL  DE SEGURIDAD, CONVIVIENCIA Y JUSTICIA</t>
  </si>
  <si>
    <t>UNIDAD EJECUTORA 01 - GESTIÓN INSTITUCIONAL</t>
  </si>
  <si>
    <t>RESERVAS DEFINITIVAS</t>
  </si>
  <si>
    <t>3-1</t>
  </si>
  <si>
    <t>3-1-2</t>
  </si>
  <si>
    <t>3-1-2-02</t>
  </si>
  <si>
    <t>3-1-2-02-01</t>
  </si>
  <si>
    <t>3-1-2-02-02</t>
  </si>
  <si>
    <t>3-3</t>
  </si>
  <si>
    <t>3-3-1</t>
  </si>
  <si>
    <t>3-3-1-15</t>
  </si>
  <si>
    <t>3-3-1-15-03</t>
  </si>
  <si>
    <t>3-3-1-15-03-19</t>
  </si>
  <si>
    <t>3-3-1-15-03-19-7512</t>
  </si>
  <si>
    <t>3-3-1-15-03-21</t>
  </si>
  <si>
    <t>3-3-1-15-03-21-7513</t>
  </si>
  <si>
    <t>3-3-1-15-07</t>
  </si>
  <si>
    <t>3-3-1-15-07-42</t>
  </si>
  <si>
    <t>3-3-1-15-07-42-7514</t>
  </si>
  <si>
    <t>3-3-1-15-07-43-7511</t>
  </si>
  <si>
    <t>3-3-1-15-07-43</t>
  </si>
  <si>
    <t>3-3-1-15-07-44-7515</t>
  </si>
  <si>
    <t>3-3-1-15-07-44</t>
  </si>
  <si>
    <t>RESERVAS SIN GIRO</t>
  </si>
  <si>
    <t>% DE GIRO</t>
  </si>
  <si>
    <t>EJECUCION DE RESERVAS PRESUPUESTALES</t>
  </si>
  <si>
    <t>GASTOS</t>
  </si>
  <si>
    <t>GASTOS DE FUNCIONAMIENTO</t>
  </si>
  <si>
    <t>INVERSIÓN</t>
  </si>
  <si>
    <t>DIRECTA</t>
  </si>
  <si>
    <t>Bogotá Mejor para Todos</t>
  </si>
  <si>
    <t>Pilar Construcción de comunidad y cultura ciudadana</t>
  </si>
  <si>
    <t>Seguridad y convivencia para todos</t>
  </si>
  <si>
    <t>Prevención y control del delito en el Distrito Capital</t>
  </si>
  <si>
    <t>Seguridad y convivencia para Bogotá</t>
  </si>
  <si>
    <t>Justicia para todos: consolidación del Sistema Distrital de Justicia</t>
  </si>
  <si>
    <t>Justicia para todos</t>
  </si>
  <si>
    <t>Acceso a la Justicia</t>
  </si>
  <si>
    <t>Eje transversal Gobierno legitimo, fortalecimiento local y eficiencia</t>
  </si>
  <si>
    <t>Transparencia, gestión pública y servicio a la ciudadanía</t>
  </si>
  <si>
    <t>Desarrollo y Fortalecimiento de la transparencia, gestión pública y servicio</t>
  </si>
  <si>
    <t>Fortalecimiento a la gestión pública efectiva y eficiente</t>
  </si>
  <si>
    <t>Modernización Institucional</t>
  </si>
  <si>
    <t>Modernización de la gestión administrativa institucional</t>
  </si>
  <si>
    <t xml:space="preserve">Modernización administrativa </t>
  </si>
  <si>
    <t>Gobierno y ciudadanía digital</t>
  </si>
  <si>
    <t>Mejoramiento de las TIC para la gestión institucional</t>
  </si>
  <si>
    <t>Fortalecimiento  institucional a través del uso de TIC</t>
  </si>
  <si>
    <t>RESERVAS: 2020</t>
  </si>
  <si>
    <t>3-1-2-02-02-08</t>
  </si>
  <si>
    <t>3-1-2-02-02-07</t>
  </si>
  <si>
    <t>3-1-2-02-02-06</t>
  </si>
  <si>
    <t>3-1-2-02-02-05</t>
  </si>
  <si>
    <t>Viaticos y gastos de viaje</t>
  </si>
  <si>
    <t>Adquisiciones diferentes de activos no financieros</t>
  </si>
  <si>
    <t>3-1-2-02-02-03-0006-012</t>
  </si>
  <si>
    <t>Servicios de Reparación de otros bienes</t>
  </si>
  <si>
    <t>3-1-2-02-02-03-0006</t>
  </si>
  <si>
    <t>Servicios de mantenimiento, reparación e instalación (excepto servicios d</t>
  </si>
  <si>
    <t>3-1-2-02-02-03-0005-004</t>
  </si>
  <si>
    <t>3-1-2-02-02-03-0005</t>
  </si>
  <si>
    <t>3-1-2-02-02-03-0005-002</t>
  </si>
  <si>
    <t>3-1-2-02-02-03-0005-001</t>
  </si>
  <si>
    <t>Servicios de correo</t>
  </si>
  <si>
    <t>Sevicios de limienza general</t>
  </si>
  <si>
    <t xml:space="preserve">Servicios de protección (guardas de seguridad) </t>
  </si>
  <si>
    <t>Servicios de soporte</t>
  </si>
  <si>
    <t>3-1-2-02-02-03-0004</t>
  </si>
  <si>
    <t>3-1-2-02-02-03-0004-006</t>
  </si>
  <si>
    <t>3-1-2-02-02-03-0004-004</t>
  </si>
  <si>
    <t>Servicios de Bibliotecas y archivos</t>
  </si>
  <si>
    <t>Servicios de telecomunicaciones através de internet</t>
  </si>
  <si>
    <t>Servicios de telecomunicaciones , transmisión y suministro de información</t>
  </si>
  <si>
    <t>3-1-2-02-02-03-0003</t>
  </si>
  <si>
    <t>3-1-2-02-02-03-0003-001</t>
  </si>
  <si>
    <t>3-1-2-02-02-03-0003-010</t>
  </si>
  <si>
    <t>Servicios de publicidad y el suministro de espacio o tiempo publicitarios</t>
  </si>
  <si>
    <t>Otros servicios profesionales, cientificos y técnicos</t>
  </si>
  <si>
    <t>3-1-2-02-02-03</t>
  </si>
  <si>
    <t>Servicios prestados a las empresas y servicios de producción</t>
  </si>
  <si>
    <t>3-1-2-02-02-02-0003-005</t>
  </si>
  <si>
    <t>3-1-2-02-02-02-0003</t>
  </si>
  <si>
    <t>Derechos de uso de productos de propiedad intelectual y otros productos</t>
  </si>
  <si>
    <t>Servicios de arrendamiento o alquiler sin operario</t>
  </si>
  <si>
    <t>3-1-2-02-02-02-0002-003</t>
  </si>
  <si>
    <t>3-1-2-02-02-02-0002</t>
  </si>
  <si>
    <t>3-1-2-02-02-02</t>
  </si>
  <si>
    <t>Servicios de arrendamiento de bienes inmuebles a comisión o por contrata</t>
  </si>
  <si>
    <t>Servicios inmobiliarios</t>
  </si>
  <si>
    <t>Servicios financieros y servicios conexos, servicios inmobiliarios y servicios</t>
  </si>
  <si>
    <t>Adquisición de servicios</t>
  </si>
  <si>
    <t>3-1-2-02-01-02-0005</t>
  </si>
  <si>
    <t>3-1-2-02-01-02-0003</t>
  </si>
  <si>
    <t>3-1-2-02-01-02</t>
  </si>
  <si>
    <t>Otros productos quimicos; fibras artificiales (o fibras industriales hechas</t>
  </si>
  <si>
    <t>Productos de hornos de coque, de refinación de petroleo y combustible</t>
  </si>
  <si>
    <t>Otros bienes transportables (excepto productos metálicos, maquinaria y</t>
  </si>
  <si>
    <t>Materiales y suministros</t>
  </si>
  <si>
    <t>Adquisición de bienes y servicios</t>
  </si>
  <si>
    <t>MES: MAYO</t>
  </si>
  <si>
    <t>Servicios de consultoría en administración y servicios de gestión; servicios de tecnología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</si>
</sst>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18" fillId="33" borderId="0" xfId="0" applyFont="1" applyFill="1" applyAlignment="1">
      <alignment horizontal="center"/>
    </xf>
    <xf numFmtId="49" fontId="18" fillId="33" borderId="10" xfId="0" applyNumberFormat="1" applyFont="1" applyFill="1" applyBorder="1" applyAlignment="1">
      <alignment horizontal="left"/>
    </xf>
    <xf numFmtId="0" fontId="18" fillId="33" borderId="10" xfId="0" applyFont="1" applyFill="1" applyBorder="1" applyAlignment="1">
      <alignment horizontal="left"/>
    </xf>
    <xf numFmtId="10" fontId="18" fillId="33" borderId="10" xfId="43" applyNumberFormat="1" applyFont="1" applyFill="1" applyBorder="1" applyAlignment="1">
      <alignment horizontal="center" vertical="center" wrapText="1"/>
    </xf>
    <xf numFmtId="165" fontId="18" fillId="33" borderId="0" xfId="0" applyNumberFormat="1" applyFont="1" applyFill="1" applyAlignment="1">
      <alignment horizontal="center"/>
    </xf>
    <xf numFmtId="0" fontId="18" fillId="33" borderId="0" xfId="0" applyFont="1" applyFill="1"/>
    <xf numFmtId="49" fontId="19" fillId="33" borderId="10" xfId="0" applyNumberFormat="1" applyFont="1" applyFill="1" applyBorder="1" applyAlignment="1">
      <alignment horizontal="left"/>
    </xf>
    <xf numFmtId="0" fontId="19" fillId="33" borderId="10" xfId="0" applyFont="1" applyFill="1" applyBorder="1" applyAlignment="1">
      <alignment horizontal="left"/>
    </xf>
    <xf numFmtId="10" fontId="19" fillId="33" borderId="10" xfId="43" applyNumberFormat="1" applyFont="1" applyFill="1" applyBorder="1" applyAlignment="1">
      <alignment horizontal="center" vertical="center" wrapText="1"/>
    </xf>
    <xf numFmtId="0" fontId="19" fillId="33" borderId="0" xfId="0" applyFont="1" applyFill="1"/>
    <xf numFmtId="49" fontId="18" fillId="33" borderId="0" xfId="0" applyNumberFormat="1" applyFont="1" applyFill="1" applyAlignment="1"/>
    <xf numFmtId="0" fontId="19" fillId="33" borderId="0" xfId="0" applyFont="1" applyFill="1" applyAlignment="1">
      <alignment horizontal="left"/>
    </xf>
    <xf numFmtId="3" fontId="18" fillId="33" borderId="10" xfId="42" applyNumberFormat="1" applyFont="1" applyFill="1" applyBorder="1" applyAlignment="1">
      <alignment horizontal="right" vertical="center" wrapText="1"/>
    </xf>
    <xf numFmtId="3" fontId="19" fillId="0" borderId="10" xfId="42" applyNumberFormat="1" applyFont="1" applyBorder="1"/>
    <xf numFmtId="49" fontId="18" fillId="33" borderId="10" xfId="0" applyNumberFormat="1" applyFont="1" applyFill="1" applyBorder="1" applyAlignment="1">
      <alignment horizontal="center"/>
    </xf>
    <xf numFmtId="3" fontId="19" fillId="0" borderId="10" xfId="42" applyNumberFormat="1" applyFont="1" applyBorder="1" applyAlignment="1">
      <alignment horizontal="right"/>
    </xf>
    <xf numFmtId="3" fontId="19" fillId="33" borderId="0" xfId="42" applyNumberFormat="1" applyFont="1" applyFill="1" applyAlignment="1">
      <alignment horizontal="right"/>
    </xf>
    <xf numFmtId="0" fontId="20" fillId="34" borderId="10" xfId="0" applyFont="1" applyFill="1" applyBorder="1" applyAlignment="1">
      <alignment horizontal="center"/>
    </xf>
    <xf numFmtId="0" fontId="20" fillId="34" borderId="10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/>
    </xf>
    <xf numFmtId="3" fontId="20" fillId="34" borderId="10" xfId="42" applyNumberFormat="1" applyFont="1" applyFill="1" applyBorder="1" applyAlignment="1">
      <alignment horizontal="right"/>
    </xf>
    <xf numFmtId="0" fontId="20" fillId="34" borderId="10" xfId="0" applyFont="1" applyFill="1" applyBorder="1" applyAlignment="1">
      <alignment horizontal="center" vertical="center"/>
    </xf>
    <xf numFmtId="0" fontId="19" fillId="0" borderId="10" xfId="0" applyFont="1" applyBorder="1"/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Porcentaje" xfId="43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abSelected="1" workbookViewId="0">
      <selection activeCell="B43" sqref="B43"/>
    </sheetView>
  </sheetViews>
  <sheetFormatPr baseColWidth="10" defaultRowHeight="12.75" x14ac:dyDescent="0.2"/>
  <cols>
    <col min="1" max="1" width="22.28515625" style="10" bestFit="1" customWidth="1"/>
    <col min="2" max="2" width="48.28515625" style="12" customWidth="1"/>
    <col min="3" max="3" width="17.42578125" style="10" customWidth="1"/>
    <col min="4" max="4" width="17.5703125" style="10" customWidth="1"/>
    <col min="5" max="5" width="15.7109375" style="10" customWidth="1"/>
    <col min="6" max="6" width="16.42578125" style="10" customWidth="1"/>
    <col min="7" max="7" width="17.7109375" style="17" bestFit="1" customWidth="1"/>
    <col min="8" max="8" width="19.28515625" style="10" bestFit="1" customWidth="1"/>
    <col min="9" max="9" width="10.28515625" style="10" bestFit="1" customWidth="1"/>
    <col min="10" max="10" width="18.5703125" style="10" bestFit="1" customWidth="1"/>
    <col min="11" max="11" width="14" style="10" bestFit="1" customWidth="1"/>
    <col min="12" max="16384" width="11.42578125" style="10"/>
  </cols>
  <sheetData>
    <row r="1" spans="1:15" x14ac:dyDescent="0.2">
      <c r="A1" s="15" t="s">
        <v>17</v>
      </c>
      <c r="B1" s="15"/>
      <c r="C1" s="15"/>
      <c r="D1" s="15"/>
      <c r="E1" s="15"/>
      <c r="F1" s="15"/>
      <c r="G1" s="15"/>
      <c r="H1" s="15"/>
      <c r="I1" s="15"/>
      <c r="J1" s="15"/>
      <c r="K1" s="11"/>
      <c r="L1" s="11"/>
      <c r="M1" s="11"/>
      <c r="N1" s="11"/>
      <c r="O1" s="11"/>
    </row>
    <row r="2" spans="1:15" x14ac:dyDescent="0.2">
      <c r="A2" s="15" t="s">
        <v>43</v>
      </c>
      <c r="B2" s="15"/>
      <c r="C2" s="15"/>
      <c r="D2" s="15"/>
      <c r="E2" s="15"/>
      <c r="F2" s="15"/>
      <c r="G2" s="15"/>
      <c r="H2" s="15"/>
      <c r="I2" s="15"/>
      <c r="J2" s="15"/>
      <c r="K2" s="11"/>
      <c r="L2" s="11"/>
      <c r="M2" s="11"/>
      <c r="N2" s="11"/>
      <c r="O2" s="11"/>
    </row>
    <row r="3" spans="1:15" x14ac:dyDescent="0.2">
      <c r="A3" s="15" t="s">
        <v>18</v>
      </c>
      <c r="B3" s="15"/>
      <c r="C3" s="15"/>
      <c r="D3" s="15"/>
      <c r="E3" s="15"/>
      <c r="F3" s="15"/>
      <c r="G3" s="15"/>
      <c r="H3" s="15"/>
      <c r="I3" s="15"/>
      <c r="J3" s="15"/>
      <c r="K3" s="11"/>
      <c r="L3" s="11"/>
      <c r="M3" s="11"/>
      <c r="N3" s="11"/>
      <c r="O3" s="11"/>
    </row>
    <row r="4" spans="1:15" x14ac:dyDescent="0.2">
      <c r="A4" s="15" t="s">
        <v>19</v>
      </c>
      <c r="B4" s="15"/>
      <c r="C4" s="15"/>
      <c r="D4" s="15"/>
      <c r="E4" s="15"/>
      <c r="F4" s="15"/>
      <c r="G4" s="15"/>
      <c r="H4" s="15"/>
      <c r="I4" s="15"/>
      <c r="J4" s="15"/>
      <c r="K4" s="11"/>
      <c r="L4" s="11"/>
      <c r="M4" s="11"/>
      <c r="N4" s="11"/>
      <c r="O4" s="11"/>
    </row>
    <row r="5" spans="1:15" x14ac:dyDescent="0.2">
      <c r="A5" s="15" t="s">
        <v>66</v>
      </c>
      <c r="B5" s="15"/>
      <c r="C5" s="15"/>
      <c r="D5" s="15"/>
      <c r="E5" s="15"/>
      <c r="F5" s="15"/>
      <c r="G5" s="15"/>
      <c r="H5" s="15"/>
      <c r="I5" s="15"/>
      <c r="J5" s="15"/>
      <c r="K5" s="11"/>
      <c r="L5" s="11"/>
      <c r="M5" s="11"/>
      <c r="N5" s="11"/>
      <c r="O5" s="11"/>
    </row>
    <row r="6" spans="1:15" x14ac:dyDescent="0.2">
      <c r="A6" s="15" t="s">
        <v>117</v>
      </c>
      <c r="B6" s="15"/>
      <c r="C6" s="15"/>
      <c r="D6" s="15"/>
      <c r="E6" s="15"/>
      <c r="F6" s="15"/>
      <c r="G6" s="15"/>
      <c r="H6" s="15"/>
      <c r="I6" s="15"/>
      <c r="J6" s="15"/>
      <c r="K6" s="11"/>
      <c r="L6" s="11"/>
      <c r="M6" s="11"/>
      <c r="N6" s="11"/>
      <c r="O6" s="11"/>
    </row>
    <row r="7" spans="1:15" s="1" customFormat="1" ht="17.25" customHeight="1" x14ac:dyDescent="0.2">
      <c r="A7" s="18" t="s">
        <v>10</v>
      </c>
      <c r="B7" s="18"/>
      <c r="C7" s="19" t="s">
        <v>11</v>
      </c>
      <c r="D7" s="19" t="s">
        <v>12</v>
      </c>
      <c r="E7" s="19" t="s">
        <v>13</v>
      </c>
      <c r="F7" s="19" t="s">
        <v>20</v>
      </c>
      <c r="G7" s="18" t="s">
        <v>14</v>
      </c>
      <c r="H7" s="18"/>
      <c r="I7" s="22" t="s">
        <v>42</v>
      </c>
      <c r="J7" s="22" t="s">
        <v>41</v>
      </c>
    </row>
    <row r="8" spans="1:15" s="1" customFormat="1" x14ac:dyDescent="0.2">
      <c r="A8" s="20" t="s">
        <v>0</v>
      </c>
      <c r="B8" s="20" t="s">
        <v>1</v>
      </c>
      <c r="C8" s="19"/>
      <c r="D8" s="19"/>
      <c r="E8" s="19"/>
      <c r="F8" s="19"/>
      <c r="G8" s="21" t="s">
        <v>15</v>
      </c>
      <c r="H8" s="20" t="s">
        <v>16</v>
      </c>
      <c r="I8" s="22"/>
      <c r="J8" s="22"/>
    </row>
    <row r="9" spans="1:15" s="1" customFormat="1" x14ac:dyDescent="0.2">
      <c r="A9" s="2">
        <v>3</v>
      </c>
      <c r="B9" s="3" t="s">
        <v>44</v>
      </c>
      <c r="C9" s="13">
        <f t="shared" ref="C9:H9" si="0">+C10+C40</f>
        <v>15672094822</v>
      </c>
      <c r="D9" s="13">
        <f t="shared" si="0"/>
        <v>36661926</v>
      </c>
      <c r="E9" s="13">
        <f t="shared" si="0"/>
        <v>85521810</v>
      </c>
      <c r="F9" s="13">
        <f t="shared" si="0"/>
        <v>15586573012</v>
      </c>
      <c r="G9" s="13">
        <f t="shared" si="0"/>
        <v>1046939749</v>
      </c>
      <c r="H9" s="13">
        <f t="shared" si="0"/>
        <v>10572747611</v>
      </c>
      <c r="I9" s="4">
        <f>+H9/F9</f>
        <v>0.67832406795644629</v>
      </c>
      <c r="J9" s="13">
        <f>+J10+J40</f>
        <v>5013825401</v>
      </c>
      <c r="K9" s="5"/>
    </row>
    <row r="10" spans="1:15" s="1" customFormat="1" x14ac:dyDescent="0.2">
      <c r="A10" s="2" t="s">
        <v>21</v>
      </c>
      <c r="B10" s="3" t="s">
        <v>45</v>
      </c>
      <c r="C10" s="13">
        <f>+C11</f>
        <v>2723997263</v>
      </c>
      <c r="D10" s="13">
        <f t="shared" ref="D10:J11" si="1">+D11</f>
        <v>0</v>
      </c>
      <c r="E10" s="13">
        <f t="shared" si="1"/>
        <v>0</v>
      </c>
      <c r="F10" s="13">
        <f t="shared" si="1"/>
        <v>2723997263</v>
      </c>
      <c r="G10" s="13">
        <f t="shared" si="1"/>
        <v>119400719</v>
      </c>
      <c r="H10" s="13">
        <f t="shared" si="1"/>
        <v>2142724285</v>
      </c>
      <c r="I10" s="4">
        <f t="shared" ref="I10:I59" si="2">+H10/F10</f>
        <v>0.78661029293405715</v>
      </c>
      <c r="J10" s="13">
        <f t="shared" si="1"/>
        <v>581272978</v>
      </c>
    </row>
    <row r="11" spans="1:15" s="1" customFormat="1" x14ac:dyDescent="0.2">
      <c r="A11" s="2" t="s">
        <v>22</v>
      </c>
      <c r="B11" s="3" t="s">
        <v>116</v>
      </c>
      <c r="C11" s="13">
        <f>+C12</f>
        <v>2723997263</v>
      </c>
      <c r="D11" s="13">
        <f t="shared" si="1"/>
        <v>0</v>
      </c>
      <c r="E11" s="13">
        <f t="shared" si="1"/>
        <v>0</v>
      </c>
      <c r="F11" s="13">
        <f t="shared" si="1"/>
        <v>2723997263</v>
      </c>
      <c r="G11" s="13">
        <f>+G12</f>
        <v>119400719</v>
      </c>
      <c r="H11" s="13">
        <f>+H12</f>
        <v>2142724285</v>
      </c>
      <c r="I11" s="4">
        <f t="shared" si="2"/>
        <v>0.78661029293405715</v>
      </c>
      <c r="J11" s="13">
        <f>+J12</f>
        <v>581272978</v>
      </c>
    </row>
    <row r="12" spans="1:15" s="6" customFormat="1" x14ac:dyDescent="0.2">
      <c r="A12" s="2" t="s">
        <v>23</v>
      </c>
      <c r="B12" s="3" t="s">
        <v>72</v>
      </c>
      <c r="C12" s="13">
        <f>+C13+C17</f>
        <v>2723997263</v>
      </c>
      <c r="D12" s="13">
        <f t="shared" ref="D12:E12" si="3">+D13+D17</f>
        <v>0</v>
      </c>
      <c r="E12" s="13">
        <f t="shared" si="3"/>
        <v>0</v>
      </c>
      <c r="F12" s="13">
        <f>+C12-E12</f>
        <v>2723997263</v>
      </c>
      <c r="G12" s="13">
        <f t="shared" ref="G12:H12" si="4">+G13+G17</f>
        <v>119400719</v>
      </c>
      <c r="H12" s="13">
        <f t="shared" si="4"/>
        <v>2142724285</v>
      </c>
      <c r="I12" s="4">
        <f t="shared" si="2"/>
        <v>0.78661029293405715</v>
      </c>
      <c r="J12" s="13">
        <f>+F12-H12</f>
        <v>581272978</v>
      </c>
    </row>
    <row r="13" spans="1:15" s="6" customFormat="1" x14ac:dyDescent="0.2">
      <c r="A13" s="2" t="s">
        <v>24</v>
      </c>
      <c r="B13" s="3" t="s">
        <v>115</v>
      </c>
      <c r="C13" s="13">
        <f>+C14</f>
        <v>27213232</v>
      </c>
      <c r="D13" s="13">
        <f t="shared" ref="D13:E13" si="5">+D14</f>
        <v>0</v>
      </c>
      <c r="E13" s="13">
        <f t="shared" si="5"/>
        <v>0</v>
      </c>
      <c r="F13" s="13">
        <f>+C13-E13</f>
        <v>27213232</v>
      </c>
      <c r="G13" s="13">
        <f>+G14</f>
        <v>0</v>
      </c>
      <c r="H13" s="13">
        <f>+H14</f>
        <v>20035195</v>
      </c>
      <c r="I13" s="4">
        <f t="shared" ref="I13" si="6">+H13/F13</f>
        <v>0.73622989727938237</v>
      </c>
      <c r="J13" s="13">
        <f>+J14</f>
        <v>7178037</v>
      </c>
    </row>
    <row r="14" spans="1:15" s="6" customFormat="1" x14ac:dyDescent="0.2">
      <c r="A14" s="2" t="s">
        <v>111</v>
      </c>
      <c r="B14" s="3" t="s">
        <v>114</v>
      </c>
      <c r="C14" s="13">
        <f>SUM(C15:C16)</f>
        <v>27213232</v>
      </c>
      <c r="D14" s="13">
        <f t="shared" ref="D14" si="7">SUM(D15:D16)</f>
        <v>0</v>
      </c>
      <c r="E14" s="13">
        <f t="shared" ref="E14" si="8">SUM(E15:E16)</f>
        <v>0</v>
      </c>
      <c r="F14" s="13">
        <f>+C14-E14</f>
        <v>27213232</v>
      </c>
      <c r="G14" s="13">
        <f>SUM(G15:G16)</f>
        <v>0</v>
      </c>
      <c r="H14" s="13">
        <f>SUM(H15:H16)</f>
        <v>20035195</v>
      </c>
      <c r="I14" s="4">
        <f t="shared" si="2"/>
        <v>0.73622989727938237</v>
      </c>
      <c r="J14" s="13">
        <f>+F14-H14</f>
        <v>7178037</v>
      </c>
    </row>
    <row r="15" spans="1:15" x14ac:dyDescent="0.2">
      <c r="A15" s="7" t="s">
        <v>110</v>
      </c>
      <c r="B15" s="8" t="s">
        <v>113</v>
      </c>
      <c r="C15" s="14">
        <v>20582552</v>
      </c>
      <c r="D15" s="14">
        <v>0</v>
      </c>
      <c r="E15" s="14">
        <v>0</v>
      </c>
      <c r="F15" s="14">
        <f>+C15-E15</f>
        <v>20582552</v>
      </c>
      <c r="G15" s="16">
        <v>0</v>
      </c>
      <c r="H15" s="14">
        <v>20035195</v>
      </c>
      <c r="I15" s="9">
        <f t="shared" si="2"/>
        <v>0.97340674761807966</v>
      </c>
      <c r="J15" s="14">
        <f t="shared" ref="J15:J16" si="9">+F15-H15</f>
        <v>547357</v>
      </c>
    </row>
    <row r="16" spans="1:15" x14ac:dyDescent="0.2">
      <c r="A16" s="7" t="s">
        <v>109</v>
      </c>
      <c r="B16" s="8" t="s">
        <v>112</v>
      </c>
      <c r="C16" s="14">
        <v>6630680</v>
      </c>
      <c r="D16" s="14">
        <v>0</v>
      </c>
      <c r="E16" s="14">
        <v>0</v>
      </c>
      <c r="F16" s="14">
        <f t="shared" ref="F16" si="10">+C16-E16</f>
        <v>6630680</v>
      </c>
      <c r="G16" s="16">
        <v>0</v>
      </c>
      <c r="H16" s="14">
        <v>0</v>
      </c>
      <c r="I16" s="9">
        <f>+H16/F16</f>
        <v>0</v>
      </c>
      <c r="J16" s="14">
        <f t="shared" si="9"/>
        <v>6630680</v>
      </c>
    </row>
    <row r="17" spans="1:10" s="6" customFormat="1" x14ac:dyDescent="0.2">
      <c r="A17" s="2" t="s">
        <v>25</v>
      </c>
      <c r="B17" s="3" t="s">
        <v>108</v>
      </c>
      <c r="C17" s="13">
        <f>+C18+C23+C36+C37+C38+C39</f>
        <v>2696784031</v>
      </c>
      <c r="D17" s="13">
        <f t="shared" ref="D17:E17" si="11">+D18+D23+D36+D37+D38+D39</f>
        <v>0</v>
      </c>
      <c r="E17" s="13">
        <f t="shared" si="11"/>
        <v>0</v>
      </c>
      <c r="F17" s="13">
        <f t="shared" ref="F17:F22" si="12">+C17-E17</f>
        <v>2696784031</v>
      </c>
      <c r="G17" s="13">
        <f t="shared" ref="G17:H17" si="13">+G18+G23+G36+G37+G38+G39</f>
        <v>119400719</v>
      </c>
      <c r="H17" s="13">
        <f t="shared" si="13"/>
        <v>2122689090</v>
      </c>
      <c r="I17" s="4">
        <f t="shared" ref="I17" si="14">+H17/F17</f>
        <v>0.7871186812141131</v>
      </c>
      <c r="J17" s="13">
        <f>+F17-H17</f>
        <v>574094941</v>
      </c>
    </row>
    <row r="18" spans="1:10" s="6" customFormat="1" x14ac:dyDescent="0.2">
      <c r="A18" s="2" t="s">
        <v>104</v>
      </c>
      <c r="B18" s="3" t="s">
        <v>107</v>
      </c>
      <c r="C18" s="13">
        <f>+C19+C21</f>
        <v>1122764655</v>
      </c>
      <c r="D18" s="13">
        <f t="shared" ref="D18:E18" si="15">+D19+D21</f>
        <v>0</v>
      </c>
      <c r="E18" s="13">
        <f t="shared" si="15"/>
        <v>0</v>
      </c>
      <c r="F18" s="13">
        <f t="shared" si="12"/>
        <v>1122764655</v>
      </c>
      <c r="G18" s="13">
        <f>+G19+G21</f>
        <v>0</v>
      </c>
      <c r="H18" s="13">
        <f>+H19+H21</f>
        <v>1122764655</v>
      </c>
      <c r="I18" s="4">
        <f t="shared" si="2"/>
        <v>1</v>
      </c>
      <c r="J18" s="13">
        <f>+F18-H18</f>
        <v>0</v>
      </c>
    </row>
    <row r="19" spans="1:10" s="6" customFormat="1" x14ac:dyDescent="0.2">
      <c r="A19" s="2" t="s">
        <v>103</v>
      </c>
      <c r="B19" s="3" t="s">
        <v>106</v>
      </c>
      <c r="C19" s="13">
        <f>+C20</f>
        <v>1104764655</v>
      </c>
      <c r="D19" s="13">
        <f t="shared" ref="D19" si="16">+D20</f>
        <v>0</v>
      </c>
      <c r="E19" s="13">
        <f t="shared" ref="E19" si="17">+E20</f>
        <v>0</v>
      </c>
      <c r="F19" s="13">
        <f t="shared" si="12"/>
        <v>1104764655</v>
      </c>
      <c r="G19" s="13">
        <f>+G20</f>
        <v>0</v>
      </c>
      <c r="H19" s="13">
        <f>+H20</f>
        <v>1104764655</v>
      </c>
      <c r="I19" s="4">
        <f t="shared" ref="I19:I20" si="18">+H19/F19</f>
        <v>1</v>
      </c>
      <c r="J19" s="13">
        <f>+F19-H19</f>
        <v>0</v>
      </c>
    </row>
    <row r="20" spans="1:10" x14ac:dyDescent="0.2">
      <c r="A20" s="7" t="s">
        <v>102</v>
      </c>
      <c r="B20" s="8" t="s">
        <v>105</v>
      </c>
      <c r="C20" s="14">
        <v>1104764655</v>
      </c>
      <c r="D20" s="14">
        <v>0</v>
      </c>
      <c r="E20" s="14">
        <v>0</v>
      </c>
      <c r="F20" s="14">
        <f t="shared" si="12"/>
        <v>1104764655</v>
      </c>
      <c r="G20" s="16">
        <v>0</v>
      </c>
      <c r="H20" s="14">
        <v>1104764655</v>
      </c>
      <c r="I20" s="9">
        <f t="shared" si="18"/>
        <v>1</v>
      </c>
      <c r="J20" s="14">
        <f t="shared" ref="J20" si="19">+F20-H20</f>
        <v>0</v>
      </c>
    </row>
    <row r="21" spans="1:10" s="6" customFormat="1" x14ac:dyDescent="0.2">
      <c r="A21" s="2" t="s">
        <v>99</v>
      </c>
      <c r="B21" s="3" t="s">
        <v>101</v>
      </c>
      <c r="C21" s="13">
        <f>+C22</f>
        <v>18000000</v>
      </c>
      <c r="D21" s="13">
        <f t="shared" ref="D21:E21" si="20">+D22</f>
        <v>0</v>
      </c>
      <c r="E21" s="13">
        <f t="shared" si="20"/>
        <v>0</v>
      </c>
      <c r="F21" s="13">
        <f t="shared" si="12"/>
        <v>18000000</v>
      </c>
      <c r="G21" s="13">
        <f>+G22</f>
        <v>0</v>
      </c>
      <c r="H21" s="13">
        <f>+H22</f>
        <v>18000000</v>
      </c>
      <c r="I21" s="4">
        <f t="shared" si="2"/>
        <v>1</v>
      </c>
      <c r="J21" s="13">
        <f>+F21-H21</f>
        <v>0</v>
      </c>
    </row>
    <row r="22" spans="1:10" x14ac:dyDescent="0.2">
      <c r="A22" s="7" t="s">
        <v>98</v>
      </c>
      <c r="B22" s="8" t="s">
        <v>100</v>
      </c>
      <c r="C22" s="14">
        <v>18000000</v>
      </c>
      <c r="D22" s="14">
        <v>0</v>
      </c>
      <c r="E22" s="14">
        <v>0</v>
      </c>
      <c r="F22" s="14">
        <f t="shared" si="12"/>
        <v>18000000</v>
      </c>
      <c r="G22" s="16">
        <v>0</v>
      </c>
      <c r="H22" s="14">
        <v>18000000</v>
      </c>
      <c r="I22" s="9">
        <f t="shared" si="2"/>
        <v>1</v>
      </c>
      <c r="J22" s="14">
        <f t="shared" ref="J22" si="21">+F22-H22</f>
        <v>0</v>
      </c>
    </row>
    <row r="23" spans="1:10" s="6" customFormat="1" x14ac:dyDescent="0.2">
      <c r="A23" s="2" t="s">
        <v>96</v>
      </c>
      <c r="B23" s="3" t="s">
        <v>97</v>
      </c>
      <c r="C23" s="13">
        <f>+C24+C27+C30+C34</f>
        <v>1130061539</v>
      </c>
      <c r="D23" s="13">
        <f t="shared" ref="D23:H23" si="22">+D24+D27+D30+D34</f>
        <v>0</v>
      </c>
      <c r="E23" s="13">
        <f t="shared" si="22"/>
        <v>0</v>
      </c>
      <c r="F23" s="13">
        <f t="shared" si="22"/>
        <v>1130061539</v>
      </c>
      <c r="G23" s="13">
        <f t="shared" si="22"/>
        <v>7396501</v>
      </c>
      <c r="H23" s="13">
        <f t="shared" si="22"/>
        <v>723828286</v>
      </c>
      <c r="I23" s="4">
        <f t="shared" si="2"/>
        <v>0.64052112298284314</v>
      </c>
      <c r="J23" s="13">
        <f>+F23-H23</f>
        <v>406233253</v>
      </c>
    </row>
    <row r="24" spans="1:10" s="6" customFormat="1" x14ac:dyDescent="0.2">
      <c r="A24" s="2" t="s">
        <v>91</v>
      </c>
      <c r="B24" s="3" t="s">
        <v>95</v>
      </c>
      <c r="C24" s="13">
        <f>SUM(C25:C26)</f>
        <v>414020</v>
      </c>
      <c r="D24" s="13">
        <f t="shared" ref="D24" si="23">SUM(D25:D26)</f>
        <v>0</v>
      </c>
      <c r="E24" s="13">
        <f t="shared" ref="E24" si="24">SUM(E25:E26)</f>
        <v>0</v>
      </c>
      <c r="F24" s="13">
        <f>+C24-E24</f>
        <v>414020</v>
      </c>
      <c r="G24" s="13">
        <f>SUM(G25:G26)</f>
        <v>0</v>
      </c>
      <c r="H24" s="13">
        <f>SUM(H25:H26)</f>
        <v>166500</v>
      </c>
      <c r="I24" s="4">
        <f t="shared" ref="I24:I25" si="25">+H24/F24</f>
        <v>0.40215448529056569</v>
      </c>
      <c r="J24" s="13">
        <f>+F24-H24</f>
        <v>247520</v>
      </c>
    </row>
    <row r="25" spans="1:10" x14ac:dyDescent="0.2">
      <c r="A25" s="7" t="s">
        <v>92</v>
      </c>
      <c r="B25" s="23" t="s">
        <v>118</v>
      </c>
      <c r="C25" s="14">
        <v>166500</v>
      </c>
      <c r="D25" s="14">
        <v>0</v>
      </c>
      <c r="E25" s="14">
        <v>0</v>
      </c>
      <c r="F25" s="14">
        <f>+C25-E25</f>
        <v>166500</v>
      </c>
      <c r="G25" s="16"/>
      <c r="H25" s="14">
        <v>166500</v>
      </c>
      <c r="I25" s="9">
        <f t="shared" si="25"/>
        <v>1</v>
      </c>
      <c r="J25" s="14">
        <f t="shared" ref="J25:J26" si="26">+F25-H25</f>
        <v>0</v>
      </c>
    </row>
    <row r="26" spans="1:10" x14ac:dyDescent="0.2">
      <c r="A26" s="7" t="s">
        <v>93</v>
      </c>
      <c r="B26" s="8" t="s">
        <v>94</v>
      </c>
      <c r="C26" s="14">
        <v>247520</v>
      </c>
      <c r="D26" s="14">
        <v>0</v>
      </c>
      <c r="E26" s="14">
        <v>0</v>
      </c>
      <c r="F26" s="14">
        <f t="shared" ref="F26" si="27">+C26-E26</f>
        <v>247520</v>
      </c>
      <c r="G26" s="16">
        <v>0</v>
      </c>
      <c r="H26" s="14">
        <v>0</v>
      </c>
      <c r="I26" s="9">
        <f>+H26/F26</f>
        <v>0</v>
      </c>
      <c r="J26" s="14">
        <f t="shared" si="26"/>
        <v>247520</v>
      </c>
    </row>
    <row r="27" spans="1:10" s="6" customFormat="1" x14ac:dyDescent="0.2">
      <c r="A27" s="2" t="s">
        <v>85</v>
      </c>
      <c r="B27" s="3" t="s">
        <v>90</v>
      </c>
      <c r="C27" s="13">
        <f>SUM(C28:C29)</f>
        <v>677680792</v>
      </c>
      <c r="D27" s="13">
        <f t="shared" ref="D27:E27" si="28">SUM(D28:D29)</f>
        <v>0</v>
      </c>
      <c r="E27" s="13">
        <f t="shared" si="28"/>
        <v>0</v>
      </c>
      <c r="F27" s="13">
        <f>+C27-E27</f>
        <v>677680792</v>
      </c>
      <c r="G27" s="13">
        <f>SUM(G28:G29)</f>
        <v>520249</v>
      </c>
      <c r="H27" s="13">
        <f>SUM(H28:H29)</f>
        <v>346764532</v>
      </c>
      <c r="I27" s="4">
        <f t="shared" ref="I27:I28" si="29">+H27/F27</f>
        <v>0.5116930213952412</v>
      </c>
      <c r="J27" s="13">
        <f>+F27-H27</f>
        <v>330916260</v>
      </c>
    </row>
    <row r="28" spans="1:10" x14ac:dyDescent="0.2">
      <c r="A28" s="7" t="s">
        <v>87</v>
      </c>
      <c r="B28" s="8" t="s">
        <v>89</v>
      </c>
      <c r="C28" s="14">
        <v>346764532</v>
      </c>
      <c r="D28" s="14">
        <v>0</v>
      </c>
      <c r="E28" s="14">
        <v>0</v>
      </c>
      <c r="F28" s="14">
        <f>+C28-E28</f>
        <v>346764532</v>
      </c>
      <c r="G28" s="16">
        <v>520249</v>
      </c>
      <c r="H28" s="14">
        <v>346764532</v>
      </c>
      <c r="I28" s="9">
        <f t="shared" si="29"/>
        <v>1</v>
      </c>
      <c r="J28" s="14">
        <f t="shared" ref="J28:J29" si="30">+F28-H28</f>
        <v>0</v>
      </c>
    </row>
    <row r="29" spans="1:10" x14ac:dyDescent="0.2">
      <c r="A29" s="7" t="s">
        <v>86</v>
      </c>
      <c r="B29" s="8" t="s">
        <v>88</v>
      </c>
      <c r="C29" s="14">
        <v>330916260</v>
      </c>
      <c r="D29" s="14">
        <v>0</v>
      </c>
      <c r="E29" s="14">
        <v>0</v>
      </c>
      <c r="F29" s="14">
        <f t="shared" ref="F29" si="31">+C29-E29</f>
        <v>330916260</v>
      </c>
      <c r="G29" s="16">
        <v>0</v>
      </c>
      <c r="H29" s="14">
        <v>0</v>
      </c>
      <c r="I29" s="9">
        <f>+H29/F29</f>
        <v>0</v>
      </c>
      <c r="J29" s="14">
        <f t="shared" si="30"/>
        <v>330916260</v>
      </c>
    </row>
    <row r="30" spans="1:10" s="6" customFormat="1" x14ac:dyDescent="0.2">
      <c r="A30" s="2" t="s">
        <v>78</v>
      </c>
      <c r="B30" s="3" t="s">
        <v>84</v>
      </c>
      <c r="C30" s="13">
        <f>SUM(C31:C33)</f>
        <v>310222906</v>
      </c>
      <c r="D30" s="13">
        <f t="shared" ref="D30:E30" si="32">SUM(D31:D33)</f>
        <v>0</v>
      </c>
      <c r="E30" s="13">
        <f t="shared" si="32"/>
        <v>0</v>
      </c>
      <c r="F30" s="13">
        <f>+C30-E30</f>
        <v>310222906</v>
      </c>
      <c r="G30" s="13">
        <f>SUM(G31:G33)</f>
        <v>66304</v>
      </c>
      <c r="H30" s="13">
        <f>SUM(H31:H33)</f>
        <v>310222906</v>
      </c>
      <c r="I30" s="4">
        <f t="shared" ref="I30" si="33">+H30/F30</f>
        <v>1</v>
      </c>
      <c r="J30" s="13">
        <f>+F30-H30</f>
        <v>0</v>
      </c>
    </row>
    <row r="31" spans="1:10" x14ac:dyDescent="0.2">
      <c r="A31" s="7" t="s">
        <v>80</v>
      </c>
      <c r="B31" s="8" t="s">
        <v>83</v>
      </c>
      <c r="C31" s="14">
        <v>151783992</v>
      </c>
      <c r="D31" s="14">
        <v>0</v>
      </c>
      <c r="E31" s="14">
        <v>0</v>
      </c>
      <c r="F31" s="14">
        <f>+C31-E31</f>
        <v>151783992</v>
      </c>
      <c r="G31" s="16">
        <v>66304</v>
      </c>
      <c r="H31" s="14">
        <v>151783992</v>
      </c>
      <c r="I31" s="9">
        <f t="shared" si="2"/>
        <v>1</v>
      </c>
      <c r="J31" s="14">
        <f t="shared" ref="J31:J39" si="34">+F31-H31</f>
        <v>0</v>
      </c>
    </row>
    <row r="32" spans="1:10" x14ac:dyDescent="0.2">
      <c r="A32" s="7" t="s">
        <v>79</v>
      </c>
      <c r="B32" s="8" t="s">
        <v>82</v>
      </c>
      <c r="C32" s="14">
        <v>114445913</v>
      </c>
      <c r="D32" s="14">
        <v>0</v>
      </c>
      <c r="E32" s="14">
        <v>0</v>
      </c>
      <c r="F32" s="14">
        <f t="shared" ref="F32:F59" si="35">+C32-E32</f>
        <v>114445913</v>
      </c>
      <c r="G32" s="16"/>
      <c r="H32" s="14">
        <v>114445913</v>
      </c>
      <c r="I32" s="9">
        <f>+H32/F32</f>
        <v>1</v>
      </c>
      <c r="J32" s="14">
        <f t="shared" si="34"/>
        <v>0</v>
      </c>
    </row>
    <row r="33" spans="1:10" x14ac:dyDescent="0.2">
      <c r="A33" s="7" t="s">
        <v>77</v>
      </c>
      <c r="B33" s="8" t="s">
        <v>81</v>
      </c>
      <c r="C33" s="14">
        <v>43993001</v>
      </c>
      <c r="D33" s="14">
        <v>0</v>
      </c>
      <c r="E33" s="14">
        <v>0</v>
      </c>
      <c r="F33" s="14">
        <f t="shared" si="35"/>
        <v>43993001</v>
      </c>
      <c r="G33" s="16"/>
      <c r="H33" s="14">
        <v>43993001</v>
      </c>
      <c r="I33" s="9">
        <f>+H33/F33</f>
        <v>1</v>
      </c>
      <c r="J33" s="14">
        <f t="shared" si="34"/>
        <v>0</v>
      </c>
    </row>
    <row r="34" spans="1:10" s="6" customFormat="1" x14ac:dyDescent="0.2">
      <c r="A34" s="2" t="s">
        <v>75</v>
      </c>
      <c r="B34" s="3" t="s">
        <v>76</v>
      </c>
      <c r="C34" s="13">
        <f>+C35</f>
        <v>141743821</v>
      </c>
      <c r="D34" s="13">
        <f t="shared" ref="D34:J34" si="36">+D35</f>
        <v>0</v>
      </c>
      <c r="E34" s="13">
        <f t="shared" si="36"/>
        <v>0</v>
      </c>
      <c r="F34" s="13">
        <f t="shared" si="36"/>
        <v>141743821</v>
      </c>
      <c r="G34" s="13">
        <f t="shared" si="36"/>
        <v>6809948</v>
      </c>
      <c r="H34" s="13">
        <f t="shared" si="36"/>
        <v>66674348</v>
      </c>
      <c r="I34" s="4">
        <f t="shared" si="2"/>
        <v>0.47038627525075677</v>
      </c>
      <c r="J34" s="13">
        <f t="shared" si="36"/>
        <v>75069473</v>
      </c>
    </row>
    <row r="35" spans="1:10" x14ac:dyDescent="0.2">
      <c r="A35" s="7" t="s">
        <v>73</v>
      </c>
      <c r="B35" s="8" t="s">
        <v>74</v>
      </c>
      <c r="C35" s="14">
        <v>141743821</v>
      </c>
      <c r="D35" s="14">
        <v>0</v>
      </c>
      <c r="E35" s="14">
        <v>0</v>
      </c>
      <c r="F35" s="14">
        <f t="shared" si="35"/>
        <v>141743821</v>
      </c>
      <c r="G35" s="16">
        <v>6809948</v>
      </c>
      <c r="H35" s="14">
        <v>66674348</v>
      </c>
      <c r="I35" s="9">
        <f t="shared" si="2"/>
        <v>0.47038627525075677</v>
      </c>
      <c r="J35" s="14">
        <f t="shared" si="34"/>
        <v>75069473</v>
      </c>
    </row>
    <row r="36" spans="1:10" s="6" customFormat="1" x14ac:dyDescent="0.2">
      <c r="A36" s="2" t="s">
        <v>70</v>
      </c>
      <c r="B36" s="3" t="s">
        <v>71</v>
      </c>
      <c r="C36" s="14">
        <v>275126</v>
      </c>
      <c r="D36" s="14">
        <v>0</v>
      </c>
      <c r="E36" s="14">
        <v>0</v>
      </c>
      <c r="F36" s="14">
        <f t="shared" ref="F36" si="37">+C36-E36</f>
        <v>275126</v>
      </c>
      <c r="G36" s="16">
        <v>0</v>
      </c>
      <c r="H36" s="14">
        <v>0</v>
      </c>
      <c r="I36" s="4">
        <f t="shared" ref="I36" si="38">+H36/F36</f>
        <v>0</v>
      </c>
      <c r="J36" s="14">
        <f t="shared" ref="J36" si="39">+F36-H36</f>
        <v>275126</v>
      </c>
    </row>
    <row r="37" spans="1:10" s="6" customFormat="1" x14ac:dyDescent="0.2">
      <c r="A37" s="2" t="s">
        <v>69</v>
      </c>
      <c r="B37" s="3" t="s">
        <v>2</v>
      </c>
      <c r="C37" s="14">
        <v>112004218</v>
      </c>
      <c r="D37" s="14">
        <v>0</v>
      </c>
      <c r="E37" s="14">
        <v>0</v>
      </c>
      <c r="F37" s="14">
        <f t="shared" si="35"/>
        <v>112004218</v>
      </c>
      <c r="G37" s="16">
        <v>112004218</v>
      </c>
      <c r="H37" s="14">
        <v>112004218</v>
      </c>
      <c r="I37" s="4">
        <f t="shared" si="2"/>
        <v>1</v>
      </c>
      <c r="J37" s="14">
        <f t="shared" si="34"/>
        <v>0</v>
      </c>
    </row>
    <row r="38" spans="1:10" s="6" customFormat="1" x14ac:dyDescent="0.2">
      <c r="A38" s="2" t="s">
        <v>68</v>
      </c>
      <c r="B38" s="3" t="s">
        <v>3</v>
      </c>
      <c r="C38" s="14">
        <v>107497990</v>
      </c>
      <c r="D38" s="14">
        <v>0</v>
      </c>
      <c r="E38" s="14">
        <v>0</v>
      </c>
      <c r="F38" s="14">
        <f t="shared" si="35"/>
        <v>107497990</v>
      </c>
      <c r="G38" s="16">
        <v>0</v>
      </c>
      <c r="H38" s="14">
        <v>12516172</v>
      </c>
      <c r="I38" s="4">
        <f t="shared" si="2"/>
        <v>0.11643168397846322</v>
      </c>
      <c r="J38" s="14">
        <f t="shared" si="34"/>
        <v>94981818</v>
      </c>
    </row>
    <row r="39" spans="1:10" s="6" customFormat="1" x14ac:dyDescent="0.2">
      <c r="A39" s="2" t="s">
        <v>67</v>
      </c>
      <c r="B39" s="3" t="s">
        <v>4</v>
      </c>
      <c r="C39" s="14">
        <v>224180503</v>
      </c>
      <c r="D39" s="14">
        <v>0</v>
      </c>
      <c r="E39" s="14">
        <v>0</v>
      </c>
      <c r="F39" s="14">
        <f t="shared" si="35"/>
        <v>224180503</v>
      </c>
      <c r="G39" s="16"/>
      <c r="H39" s="14">
        <v>151575759</v>
      </c>
      <c r="I39" s="4">
        <f t="shared" si="2"/>
        <v>0.67613265637110287</v>
      </c>
      <c r="J39" s="14">
        <f t="shared" si="34"/>
        <v>72604744</v>
      </c>
    </row>
    <row r="40" spans="1:10" s="6" customFormat="1" x14ac:dyDescent="0.2">
      <c r="A40" s="2" t="s">
        <v>26</v>
      </c>
      <c r="B40" s="3" t="s">
        <v>46</v>
      </c>
      <c r="C40" s="13">
        <f>+C41</f>
        <v>12948097559</v>
      </c>
      <c r="D40" s="13">
        <f t="shared" ref="D40:J41" si="40">+D41</f>
        <v>36661926</v>
      </c>
      <c r="E40" s="13">
        <f t="shared" si="40"/>
        <v>85521810</v>
      </c>
      <c r="F40" s="13">
        <f t="shared" si="40"/>
        <v>12862575749</v>
      </c>
      <c r="G40" s="13">
        <f t="shared" si="40"/>
        <v>927539030</v>
      </c>
      <c r="H40" s="13">
        <f t="shared" si="40"/>
        <v>8430023326</v>
      </c>
      <c r="I40" s="4">
        <f t="shared" si="2"/>
        <v>0.65539153980534515</v>
      </c>
      <c r="J40" s="13">
        <f t="shared" si="40"/>
        <v>4432552423</v>
      </c>
    </row>
    <row r="41" spans="1:10" s="6" customFormat="1" x14ac:dyDescent="0.2">
      <c r="A41" s="2" t="s">
        <v>27</v>
      </c>
      <c r="B41" s="3" t="s">
        <v>47</v>
      </c>
      <c r="C41" s="13">
        <f>+C42</f>
        <v>12948097559</v>
      </c>
      <c r="D41" s="13">
        <f t="shared" si="40"/>
        <v>36661926</v>
      </c>
      <c r="E41" s="13">
        <f t="shared" si="40"/>
        <v>85521810</v>
      </c>
      <c r="F41" s="13">
        <f t="shared" si="40"/>
        <v>12862575749</v>
      </c>
      <c r="G41" s="13">
        <f t="shared" si="40"/>
        <v>927539030</v>
      </c>
      <c r="H41" s="13">
        <f t="shared" si="40"/>
        <v>8430023326</v>
      </c>
      <c r="I41" s="4">
        <f t="shared" si="2"/>
        <v>0.65539153980534515</v>
      </c>
      <c r="J41" s="13">
        <f t="shared" si="40"/>
        <v>4432552423</v>
      </c>
    </row>
    <row r="42" spans="1:10" s="6" customFormat="1" x14ac:dyDescent="0.2">
      <c r="A42" s="2" t="s">
        <v>28</v>
      </c>
      <c r="B42" s="3" t="s">
        <v>48</v>
      </c>
      <c r="C42" s="13">
        <f>+C43+C50</f>
        <v>12948097559</v>
      </c>
      <c r="D42" s="13">
        <f t="shared" ref="D42:J42" si="41">+D43+D50</f>
        <v>36661926</v>
      </c>
      <c r="E42" s="13">
        <f t="shared" si="41"/>
        <v>85521810</v>
      </c>
      <c r="F42" s="13">
        <f t="shared" si="41"/>
        <v>12862575749</v>
      </c>
      <c r="G42" s="13">
        <f t="shared" si="41"/>
        <v>927539030</v>
      </c>
      <c r="H42" s="13">
        <f t="shared" si="41"/>
        <v>8430023326</v>
      </c>
      <c r="I42" s="4">
        <f t="shared" si="2"/>
        <v>0.65539153980534515</v>
      </c>
      <c r="J42" s="13">
        <f t="shared" si="41"/>
        <v>4432552423</v>
      </c>
    </row>
    <row r="43" spans="1:10" s="6" customFormat="1" x14ac:dyDescent="0.2">
      <c r="A43" s="2" t="s">
        <v>29</v>
      </c>
      <c r="B43" s="3" t="s">
        <v>49</v>
      </c>
      <c r="C43" s="13">
        <f>+C44+C47</f>
        <v>9200835985</v>
      </c>
      <c r="D43" s="13">
        <f t="shared" ref="D43:J43" si="42">+D44+D47</f>
        <v>17983344</v>
      </c>
      <c r="E43" s="13">
        <f t="shared" si="42"/>
        <v>56749259</v>
      </c>
      <c r="F43" s="13">
        <f t="shared" si="42"/>
        <v>9144086726</v>
      </c>
      <c r="G43" s="13">
        <f t="shared" si="42"/>
        <v>637300724</v>
      </c>
      <c r="H43" s="13">
        <f t="shared" si="42"/>
        <v>6109463509</v>
      </c>
      <c r="I43" s="4">
        <f t="shared" si="2"/>
        <v>0.66813271702996313</v>
      </c>
      <c r="J43" s="13">
        <f t="shared" si="42"/>
        <v>3034623217</v>
      </c>
    </row>
    <row r="44" spans="1:10" s="6" customFormat="1" x14ac:dyDescent="0.2">
      <c r="A44" s="2" t="s">
        <v>30</v>
      </c>
      <c r="B44" s="3" t="s">
        <v>50</v>
      </c>
      <c r="C44" s="13">
        <f>+C45</f>
        <v>2145808075</v>
      </c>
      <c r="D44" s="13">
        <f t="shared" ref="D44:J45" si="43">+D45</f>
        <v>17983333</v>
      </c>
      <c r="E44" s="13">
        <f t="shared" si="43"/>
        <v>42907582</v>
      </c>
      <c r="F44" s="13">
        <f t="shared" si="43"/>
        <v>2102900493</v>
      </c>
      <c r="G44" s="13">
        <f t="shared" si="43"/>
        <v>12430532</v>
      </c>
      <c r="H44" s="13">
        <f t="shared" si="43"/>
        <v>1977459149</v>
      </c>
      <c r="I44" s="4">
        <f t="shared" si="2"/>
        <v>0.94034841666661784</v>
      </c>
      <c r="J44" s="13">
        <f t="shared" si="43"/>
        <v>125441344</v>
      </c>
    </row>
    <row r="45" spans="1:10" s="6" customFormat="1" x14ac:dyDescent="0.2">
      <c r="A45" s="2" t="s">
        <v>31</v>
      </c>
      <c r="B45" s="3" t="s">
        <v>51</v>
      </c>
      <c r="C45" s="13">
        <f>+C46</f>
        <v>2145808075</v>
      </c>
      <c r="D45" s="13">
        <f t="shared" si="43"/>
        <v>17983333</v>
      </c>
      <c r="E45" s="13">
        <f t="shared" si="43"/>
        <v>42907582</v>
      </c>
      <c r="F45" s="13">
        <f t="shared" si="43"/>
        <v>2102900493</v>
      </c>
      <c r="G45" s="13">
        <f t="shared" si="43"/>
        <v>12430532</v>
      </c>
      <c r="H45" s="13">
        <f t="shared" si="43"/>
        <v>1977459149</v>
      </c>
      <c r="I45" s="4">
        <f t="shared" si="2"/>
        <v>0.94034841666661784</v>
      </c>
      <c r="J45" s="13">
        <f t="shared" si="43"/>
        <v>125441344</v>
      </c>
    </row>
    <row r="46" spans="1:10" x14ac:dyDescent="0.2">
      <c r="A46" s="7" t="s">
        <v>5</v>
      </c>
      <c r="B46" s="8" t="s">
        <v>52</v>
      </c>
      <c r="C46" s="14">
        <v>2145808075</v>
      </c>
      <c r="D46" s="14">
        <v>17983333</v>
      </c>
      <c r="E46" s="14">
        <v>42907582</v>
      </c>
      <c r="F46" s="14">
        <f t="shared" si="35"/>
        <v>2102900493</v>
      </c>
      <c r="G46" s="14">
        <v>12430532</v>
      </c>
      <c r="H46" s="14">
        <v>1977459149</v>
      </c>
      <c r="I46" s="9">
        <f t="shared" si="2"/>
        <v>0.94034841666661784</v>
      </c>
      <c r="J46" s="14">
        <f>+F46-H46</f>
        <v>125441344</v>
      </c>
    </row>
    <row r="47" spans="1:10" s="6" customFormat="1" x14ac:dyDescent="0.2">
      <c r="A47" s="2" t="s">
        <v>32</v>
      </c>
      <c r="B47" s="3" t="s">
        <v>53</v>
      </c>
      <c r="C47" s="13">
        <f>+C48</f>
        <v>7055027910</v>
      </c>
      <c r="D47" s="13">
        <f t="shared" ref="D47:J48" si="44">+D48</f>
        <v>11</v>
      </c>
      <c r="E47" s="13">
        <f t="shared" si="44"/>
        <v>13841677</v>
      </c>
      <c r="F47" s="13">
        <f t="shared" si="44"/>
        <v>7041186233</v>
      </c>
      <c r="G47" s="13">
        <f t="shared" si="44"/>
        <v>624870192</v>
      </c>
      <c r="H47" s="13">
        <f t="shared" si="44"/>
        <v>4132004360</v>
      </c>
      <c r="I47" s="4">
        <f t="shared" si="2"/>
        <v>0.58683355662920722</v>
      </c>
      <c r="J47" s="13">
        <f t="shared" si="44"/>
        <v>2909181873</v>
      </c>
    </row>
    <row r="48" spans="1:10" s="6" customFormat="1" x14ac:dyDescent="0.2">
      <c r="A48" s="2" t="s">
        <v>33</v>
      </c>
      <c r="B48" s="3" t="s">
        <v>54</v>
      </c>
      <c r="C48" s="13">
        <f>+C49</f>
        <v>7055027910</v>
      </c>
      <c r="D48" s="13">
        <f t="shared" si="44"/>
        <v>11</v>
      </c>
      <c r="E48" s="13">
        <f t="shared" si="44"/>
        <v>13841677</v>
      </c>
      <c r="F48" s="13">
        <f t="shared" si="44"/>
        <v>7041186233</v>
      </c>
      <c r="G48" s="13">
        <f t="shared" si="44"/>
        <v>624870192</v>
      </c>
      <c r="H48" s="13">
        <f t="shared" si="44"/>
        <v>4132004360</v>
      </c>
      <c r="I48" s="4">
        <f t="shared" si="2"/>
        <v>0.58683355662920722</v>
      </c>
      <c r="J48" s="13">
        <f t="shared" si="44"/>
        <v>2909181873</v>
      </c>
    </row>
    <row r="49" spans="1:10" x14ac:dyDescent="0.2">
      <c r="A49" s="7" t="s">
        <v>6</v>
      </c>
      <c r="B49" s="8" t="s">
        <v>55</v>
      </c>
      <c r="C49" s="14">
        <v>7055027910</v>
      </c>
      <c r="D49" s="14">
        <v>11</v>
      </c>
      <c r="E49" s="14">
        <v>13841677</v>
      </c>
      <c r="F49" s="14">
        <f t="shared" si="35"/>
        <v>7041186233</v>
      </c>
      <c r="G49" s="16">
        <v>624870192</v>
      </c>
      <c r="H49" s="14">
        <v>4132004360</v>
      </c>
      <c r="I49" s="9">
        <f t="shared" si="2"/>
        <v>0.58683355662920722</v>
      </c>
      <c r="J49" s="14">
        <f>+F49-H49</f>
        <v>2909181873</v>
      </c>
    </row>
    <row r="50" spans="1:10" s="6" customFormat="1" x14ac:dyDescent="0.2">
      <c r="A50" s="2" t="s">
        <v>34</v>
      </c>
      <c r="B50" s="3" t="s">
        <v>56</v>
      </c>
      <c r="C50" s="13">
        <f>+C51+C54+C57</f>
        <v>3747261574</v>
      </c>
      <c r="D50" s="13">
        <f t="shared" ref="D50:J50" si="45">+D51+D54+D57</f>
        <v>18678582</v>
      </c>
      <c r="E50" s="13">
        <f t="shared" si="45"/>
        <v>28772551</v>
      </c>
      <c r="F50" s="13">
        <f t="shared" si="45"/>
        <v>3718489023</v>
      </c>
      <c r="G50" s="13">
        <f t="shared" si="45"/>
        <v>290238306</v>
      </c>
      <c r="H50" s="13">
        <f t="shared" si="45"/>
        <v>2320559817</v>
      </c>
      <c r="I50" s="4">
        <f t="shared" si="2"/>
        <v>0.6240598809480471</v>
      </c>
      <c r="J50" s="13">
        <f t="shared" si="45"/>
        <v>1397929206</v>
      </c>
    </row>
    <row r="51" spans="1:10" s="6" customFormat="1" x14ac:dyDescent="0.2">
      <c r="A51" s="2" t="s">
        <v>35</v>
      </c>
      <c r="B51" s="3" t="s">
        <v>57</v>
      </c>
      <c r="C51" s="13">
        <f>+C52</f>
        <v>1413399232</v>
      </c>
      <c r="D51" s="13">
        <f t="shared" ref="D51:J52" si="46">+D52</f>
        <v>18678582</v>
      </c>
      <c r="E51" s="13">
        <f t="shared" si="46"/>
        <v>22892583</v>
      </c>
      <c r="F51" s="13">
        <f t="shared" si="46"/>
        <v>1390506649</v>
      </c>
      <c r="G51" s="13">
        <f t="shared" si="46"/>
        <v>23788021</v>
      </c>
      <c r="H51" s="13">
        <f t="shared" si="46"/>
        <v>1250389802</v>
      </c>
      <c r="I51" s="4">
        <f t="shared" si="2"/>
        <v>0.89923324199796761</v>
      </c>
      <c r="J51" s="13">
        <f t="shared" si="46"/>
        <v>140116847</v>
      </c>
    </row>
    <row r="52" spans="1:10" s="6" customFormat="1" x14ac:dyDescent="0.2">
      <c r="A52" s="2" t="s">
        <v>36</v>
      </c>
      <c r="B52" s="3" t="s">
        <v>58</v>
      </c>
      <c r="C52" s="13">
        <f>+C53</f>
        <v>1413399232</v>
      </c>
      <c r="D52" s="13">
        <f t="shared" si="46"/>
        <v>18678582</v>
      </c>
      <c r="E52" s="13">
        <f t="shared" si="46"/>
        <v>22892583</v>
      </c>
      <c r="F52" s="13">
        <f t="shared" si="46"/>
        <v>1390506649</v>
      </c>
      <c r="G52" s="13">
        <f t="shared" si="46"/>
        <v>23788021</v>
      </c>
      <c r="H52" s="13">
        <f t="shared" si="46"/>
        <v>1250389802</v>
      </c>
      <c r="I52" s="4">
        <f t="shared" si="2"/>
        <v>0.89923324199796761</v>
      </c>
      <c r="J52" s="13">
        <f t="shared" si="46"/>
        <v>140116847</v>
      </c>
    </row>
    <row r="53" spans="1:10" x14ac:dyDescent="0.2">
      <c r="A53" s="7" t="s">
        <v>7</v>
      </c>
      <c r="B53" s="8" t="s">
        <v>59</v>
      </c>
      <c r="C53" s="14">
        <v>1413399232</v>
      </c>
      <c r="D53" s="14">
        <v>18678582</v>
      </c>
      <c r="E53" s="14">
        <v>22892583</v>
      </c>
      <c r="F53" s="14">
        <f>+C53-E53</f>
        <v>1390506649</v>
      </c>
      <c r="G53" s="16">
        <v>23788021</v>
      </c>
      <c r="H53" s="14">
        <v>1250389802</v>
      </c>
      <c r="I53" s="9">
        <f t="shared" si="2"/>
        <v>0.89923324199796761</v>
      </c>
      <c r="J53" s="14">
        <f>+F53-H53</f>
        <v>140116847</v>
      </c>
    </row>
    <row r="54" spans="1:10" s="6" customFormat="1" x14ac:dyDescent="0.2">
      <c r="A54" s="2" t="s">
        <v>38</v>
      </c>
      <c r="B54" s="3" t="s">
        <v>60</v>
      </c>
      <c r="C54" s="13">
        <f>+C55</f>
        <v>433533963</v>
      </c>
      <c r="D54" s="13">
        <f t="shared" ref="D54:J55" si="47">+D55</f>
        <v>0</v>
      </c>
      <c r="E54" s="13">
        <f t="shared" si="47"/>
        <v>0</v>
      </c>
      <c r="F54" s="13">
        <f t="shared" si="47"/>
        <v>433533963</v>
      </c>
      <c r="G54" s="13">
        <f t="shared" si="47"/>
        <v>157627153</v>
      </c>
      <c r="H54" s="13">
        <f t="shared" si="47"/>
        <v>340873701</v>
      </c>
      <c r="I54" s="4">
        <f t="shared" si="2"/>
        <v>0.78626758245466455</v>
      </c>
      <c r="J54" s="13">
        <f t="shared" si="47"/>
        <v>92660262</v>
      </c>
    </row>
    <row r="55" spans="1:10" s="6" customFormat="1" x14ac:dyDescent="0.2">
      <c r="A55" s="2" t="s">
        <v>37</v>
      </c>
      <c r="B55" s="3" t="s">
        <v>61</v>
      </c>
      <c r="C55" s="13">
        <f>+C56</f>
        <v>433533963</v>
      </c>
      <c r="D55" s="13">
        <f t="shared" si="47"/>
        <v>0</v>
      </c>
      <c r="E55" s="13">
        <f t="shared" si="47"/>
        <v>0</v>
      </c>
      <c r="F55" s="13">
        <f t="shared" si="47"/>
        <v>433533963</v>
      </c>
      <c r="G55" s="13">
        <f t="shared" si="47"/>
        <v>157627153</v>
      </c>
      <c r="H55" s="13">
        <f t="shared" si="47"/>
        <v>340873701</v>
      </c>
      <c r="I55" s="4">
        <f t="shared" si="2"/>
        <v>0.78626758245466455</v>
      </c>
      <c r="J55" s="13">
        <f t="shared" si="47"/>
        <v>92660262</v>
      </c>
    </row>
    <row r="56" spans="1:10" x14ac:dyDescent="0.2">
      <c r="A56" s="7" t="s">
        <v>8</v>
      </c>
      <c r="B56" s="8" t="s">
        <v>62</v>
      </c>
      <c r="C56" s="14">
        <v>433533963</v>
      </c>
      <c r="D56" s="14">
        <v>0</v>
      </c>
      <c r="E56" s="14">
        <v>0</v>
      </c>
      <c r="F56" s="14">
        <f t="shared" si="35"/>
        <v>433533963</v>
      </c>
      <c r="G56" s="16">
        <v>157627153</v>
      </c>
      <c r="H56" s="14">
        <v>340873701</v>
      </c>
      <c r="I56" s="9">
        <f t="shared" si="2"/>
        <v>0.78626758245466455</v>
      </c>
      <c r="J56" s="14">
        <f>+F56-H56</f>
        <v>92660262</v>
      </c>
    </row>
    <row r="57" spans="1:10" s="6" customFormat="1" x14ac:dyDescent="0.2">
      <c r="A57" s="2" t="s">
        <v>40</v>
      </c>
      <c r="B57" s="3" t="s">
        <v>63</v>
      </c>
      <c r="C57" s="13">
        <f>+C58</f>
        <v>1900328379</v>
      </c>
      <c r="D57" s="13">
        <f t="shared" ref="D57:J58" si="48">+D58</f>
        <v>0</v>
      </c>
      <c r="E57" s="13">
        <f t="shared" si="48"/>
        <v>5879968</v>
      </c>
      <c r="F57" s="13">
        <f t="shared" si="48"/>
        <v>1894448411</v>
      </c>
      <c r="G57" s="13">
        <f t="shared" si="48"/>
        <v>108823132</v>
      </c>
      <c r="H57" s="13">
        <f t="shared" si="48"/>
        <v>729296314</v>
      </c>
      <c r="I57" s="4">
        <f t="shared" si="2"/>
        <v>0.38496499021318559</v>
      </c>
      <c r="J57" s="13">
        <f t="shared" si="48"/>
        <v>1165152097</v>
      </c>
    </row>
    <row r="58" spans="1:10" s="6" customFormat="1" x14ac:dyDescent="0.2">
      <c r="A58" s="2" t="s">
        <v>39</v>
      </c>
      <c r="B58" s="3" t="s">
        <v>64</v>
      </c>
      <c r="C58" s="13">
        <f>+C59</f>
        <v>1900328379</v>
      </c>
      <c r="D58" s="13">
        <f t="shared" si="48"/>
        <v>0</v>
      </c>
      <c r="E58" s="13">
        <f t="shared" si="48"/>
        <v>5879968</v>
      </c>
      <c r="F58" s="13">
        <f t="shared" si="48"/>
        <v>1894448411</v>
      </c>
      <c r="G58" s="13">
        <f t="shared" si="48"/>
        <v>108823132</v>
      </c>
      <c r="H58" s="13">
        <f t="shared" si="48"/>
        <v>729296314</v>
      </c>
      <c r="I58" s="4">
        <f t="shared" si="2"/>
        <v>0.38496499021318559</v>
      </c>
      <c r="J58" s="13">
        <f t="shared" si="48"/>
        <v>1165152097</v>
      </c>
    </row>
    <row r="59" spans="1:10" x14ac:dyDescent="0.2">
      <c r="A59" s="7" t="s">
        <v>9</v>
      </c>
      <c r="B59" s="8" t="s">
        <v>65</v>
      </c>
      <c r="C59" s="14">
        <v>1900328379</v>
      </c>
      <c r="D59" s="14">
        <v>0</v>
      </c>
      <c r="E59" s="14">
        <v>5879968</v>
      </c>
      <c r="F59" s="14">
        <f t="shared" si="35"/>
        <v>1894448411</v>
      </c>
      <c r="G59" s="16">
        <v>108823132</v>
      </c>
      <c r="H59" s="14">
        <v>729296314</v>
      </c>
      <c r="I59" s="9">
        <f t="shared" si="2"/>
        <v>0.38496499021318559</v>
      </c>
      <c r="J59" s="14">
        <f>+F59-H59</f>
        <v>1165152097</v>
      </c>
    </row>
  </sheetData>
  <mergeCells count="14">
    <mergeCell ref="F7:F8"/>
    <mergeCell ref="J7:J8"/>
    <mergeCell ref="A1:J1"/>
    <mergeCell ref="A2:J2"/>
    <mergeCell ref="A3:J3"/>
    <mergeCell ref="A4:J4"/>
    <mergeCell ref="A5:J5"/>
    <mergeCell ref="A6:J6"/>
    <mergeCell ref="A7:B7"/>
    <mergeCell ref="C7:C8"/>
    <mergeCell ref="D7:D8"/>
    <mergeCell ref="E7:E8"/>
    <mergeCell ref="G7:H7"/>
    <mergeCell ref="I7:I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2020 EJEC RESERVAS UE01 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Victoria Quijano Quijano</dc:creator>
  <cp:lastModifiedBy>Luz Dary Chaparro Enciso</cp:lastModifiedBy>
  <dcterms:created xsi:type="dcterms:W3CDTF">2019-09-04T20:43:36Z</dcterms:created>
  <dcterms:modified xsi:type="dcterms:W3CDTF">2020-06-01T19:53:33Z</dcterms:modified>
</cp:coreProperties>
</file>