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 (Incompleto)\2019 SDSCJ\2019 EJECUCIONES FIRMADAS\2019 11 NOVIEMBRE\"/>
    </mc:Choice>
  </mc:AlternateContent>
  <bookViews>
    <workbookView xWindow="0" yWindow="0" windowWidth="21570" windowHeight="9660"/>
  </bookViews>
  <sheets>
    <sheet name="2019 EJEC RESERVAS UE01 OCTUBRE" sheetId="1" r:id="rId1"/>
  </sheets>
  <calcPr calcId="162913"/>
</workbook>
</file>

<file path=xl/calcChain.xml><?xml version="1.0" encoding="utf-8"?>
<calcChain xmlns="http://schemas.openxmlformats.org/spreadsheetml/2006/main">
  <c r="F14" i="1" l="1"/>
  <c r="F15" i="1"/>
  <c r="F16" i="1"/>
  <c r="F13" i="1"/>
  <c r="E21" i="1"/>
  <c r="F18" i="1"/>
  <c r="D12" i="1"/>
  <c r="E12" i="1"/>
  <c r="G12" i="1"/>
  <c r="H12" i="1"/>
  <c r="F12" i="1" l="1"/>
  <c r="I13" i="1"/>
  <c r="I14" i="1"/>
  <c r="I15" i="1"/>
  <c r="I16" i="1"/>
  <c r="I18" i="1"/>
  <c r="C12" i="1" l="1"/>
  <c r="D21" i="1"/>
  <c r="G21" i="1"/>
  <c r="H21" i="1"/>
  <c r="D23" i="1"/>
  <c r="D17" i="1" s="1"/>
  <c r="D11" i="1" s="1"/>
  <c r="D10" i="1" s="1"/>
  <c r="E23" i="1"/>
  <c r="E17" i="1" s="1"/>
  <c r="E11" i="1" s="1"/>
  <c r="E10" i="1" s="1"/>
  <c r="G23" i="1"/>
  <c r="H23" i="1"/>
  <c r="J18" i="1"/>
  <c r="C21" i="1"/>
  <c r="C23" i="1"/>
  <c r="D46" i="1"/>
  <c r="D45" i="1" s="1"/>
  <c r="E46" i="1"/>
  <c r="E45" i="1" s="1"/>
  <c r="G46" i="1"/>
  <c r="G45" i="1" s="1"/>
  <c r="H46" i="1"/>
  <c r="H45" i="1" s="1"/>
  <c r="D43" i="1"/>
  <c r="D42" i="1" s="1"/>
  <c r="E43" i="1"/>
  <c r="E42" i="1" s="1"/>
  <c r="G43" i="1"/>
  <c r="G42" i="1" s="1"/>
  <c r="H43" i="1"/>
  <c r="D40" i="1"/>
  <c r="D39" i="1" s="1"/>
  <c r="E40" i="1"/>
  <c r="E39" i="1" s="1"/>
  <c r="G40" i="1"/>
  <c r="G39" i="1" s="1"/>
  <c r="H40" i="1"/>
  <c r="H39" i="1" s="1"/>
  <c r="D36" i="1"/>
  <c r="D35" i="1" s="1"/>
  <c r="E36" i="1"/>
  <c r="E35" i="1" s="1"/>
  <c r="G36" i="1"/>
  <c r="G35" i="1" s="1"/>
  <c r="H36" i="1"/>
  <c r="H35" i="1" s="1"/>
  <c r="D33" i="1"/>
  <c r="D32" i="1" s="1"/>
  <c r="E33" i="1"/>
  <c r="E32" i="1" s="1"/>
  <c r="G33" i="1"/>
  <c r="G32" i="1" s="1"/>
  <c r="H33" i="1"/>
  <c r="H32" i="1" s="1"/>
  <c r="J14" i="1"/>
  <c r="J15" i="1"/>
  <c r="J16" i="1"/>
  <c r="F19" i="1"/>
  <c r="F20" i="1"/>
  <c r="F22" i="1"/>
  <c r="F24" i="1"/>
  <c r="F25" i="1"/>
  <c r="F26" i="1"/>
  <c r="F27" i="1"/>
  <c r="F34" i="1"/>
  <c r="F37" i="1"/>
  <c r="F41" i="1"/>
  <c r="F44" i="1"/>
  <c r="F47" i="1"/>
  <c r="C33" i="1"/>
  <c r="C32" i="1" s="1"/>
  <c r="C36" i="1"/>
  <c r="C35" i="1" s="1"/>
  <c r="C40" i="1"/>
  <c r="C39" i="1" s="1"/>
  <c r="C43" i="1"/>
  <c r="C42" i="1" s="1"/>
  <c r="C46" i="1"/>
  <c r="C45" i="1" s="1"/>
  <c r="C17" i="1" l="1"/>
  <c r="J25" i="1"/>
  <c r="I25" i="1"/>
  <c r="J19" i="1"/>
  <c r="I19" i="1"/>
  <c r="J24" i="1"/>
  <c r="J23" i="1" s="1"/>
  <c r="I24" i="1"/>
  <c r="C11" i="1"/>
  <c r="C10" i="1" s="1"/>
  <c r="F43" i="1"/>
  <c r="F42" i="1" s="1"/>
  <c r="I44" i="1"/>
  <c r="J27" i="1"/>
  <c r="I27" i="1"/>
  <c r="J26" i="1"/>
  <c r="I26" i="1"/>
  <c r="H42" i="1"/>
  <c r="I43" i="1"/>
  <c r="G17" i="1"/>
  <c r="G11" i="1" s="1"/>
  <c r="G10" i="1" s="1"/>
  <c r="H17" i="1"/>
  <c r="H11" i="1" s="1"/>
  <c r="H10" i="1" s="1"/>
  <c r="J47" i="1"/>
  <c r="J46" i="1" s="1"/>
  <c r="J45" i="1" s="1"/>
  <c r="I47" i="1"/>
  <c r="F40" i="1"/>
  <c r="I41" i="1"/>
  <c r="J37" i="1"/>
  <c r="J36" i="1" s="1"/>
  <c r="J35" i="1" s="1"/>
  <c r="I37" i="1"/>
  <c r="F33" i="1"/>
  <c r="I34" i="1"/>
  <c r="J34" i="1"/>
  <c r="J33" i="1" s="1"/>
  <c r="J32" i="1" s="1"/>
  <c r="F21" i="1"/>
  <c r="I21" i="1" s="1"/>
  <c r="I22" i="1"/>
  <c r="J20" i="1"/>
  <c r="I20" i="1"/>
  <c r="C31" i="1"/>
  <c r="C30" i="1" s="1"/>
  <c r="C29" i="1" s="1"/>
  <c r="C28" i="1" s="1"/>
  <c r="C38" i="1"/>
  <c r="F46" i="1"/>
  <c r="J22" i="1"/>
  <c r="J21" i="1" s="1"/>
  <c r="F23" i="1"/>
  <c r="I23" i="1" s="1"/>
  <c r="F36" i="1"/>
  <c r="J13" i="1"/>
  <c r="J12" i="1" s="1"/>
  <c r="J41" i="1"/>
  <c r="J40" i="1" s="1"/>
  <c r="J39" i="1" s="1"/>
  <c r="H31" i="1"/>
  <c r="D31" i="1"/>
  <c r="J44" i="1"/>
  <c r="J43" i="1" s="1"/>
  <c r="J42" i="1" s="1"/>
  <c r="G38" i="1"/>
  <c r="E38" i="1"/>
  <c r="D38" i="1"/>
  <c r="G31" i="1"/>
  <c r="E31" i="1"/>
  <c r="C9" i="1" l="1"/>
  <c r="I42" i="1"/>
  <c r="H38" i="1"/>
  <c r="H30" i="1" s="1"/>
  <c r="H29" i="1" s="1"/>
  <c r="H28" i="1" s="1"/>
  <c r="H9" i="1" s="1"/>
  <c r="J31" i="1"/>
  <c r="F17" i="1"/>
  <c r="I17" i="1" s="1"/>
  <c r="J17" i="1"/>
  <c r="J11" i="1" s="1"/>
  <c r="J10" i="1" s="1"/>
  <c r="F45" i="1"/>
  <c r="I45" i="1" s="1"/>
  <c r="I46" i="1"/>
  <c r="F39" i="1"/>
  <c r="I40" i="1"/>
  <c r="J38" i="1"/>
  <c r="F35" i="1"/>
  <c r="I35" i="1" s="1"/>
  <c r="I36" i="1"/>
  <c r="F32" i="1"/>
  <c r="I32" i="1" s="1"/>
  <c r="I33" i="1"/>
  <c r="I12" i="1"/>
  <c r="D30" i="1"/>
  <c r="D29" i="1" s="1"/>
  <c r="D28" i="1" s="1"/>
  <c r="D9" i="1" s="1"/>
  <c r="G30" i="1"/>
  <c r="G29" i="1" s="1"/>
  <c r="G28" i="1" s="1"/>
  <c r="G9" i="1" s="1"/>
  <c r="E30" i="1"/>
  <c r="E29" i="1" s="1"/>
  <c r="E28" i="1" s="1"/>
  <c r="E9" i="1" s="1"/>
  <c r="F11" i="1" l="1"/>
  <c r="F10" i="1" s="1"/>
  <c r="I10" i="1" s="1"/>
  <c r="J30" i="1"/>
  <c r="J29" i="1" s="1"/>
  <c r="J28" i="1" s="1"/>
  <c r="J9" i="1" s="1"/>
  <c r="I39" i="1"/>
  <c r="F38" i="1"/>
  <c r="I38" i="1" s="1"/>
  <c r="F31" i="1"/>
  <c r="I11" i="1" l="1"/>
  <c r="I31" i="1"/>
  <c r="F30" i="1"/>
  <c r="F29" i="1" l="1"/>
  <c r="I30" i="1"/>
  <c r="F28" i="1" l="1"/>
  <c r="I29" i="1"/>
  <c r="I28" i="1" l="1"/>
  <c r="F9" i="1"/>
  <c r="I9" i="1" l="1"/>
</calcChain>
</file>

<file path=xl/sharedStrings.xml><?xml version="1.0" encoding="utf-8"?>
<sst xmlns="http://schemas.openxmlformats.org/spreadsheetml/2006/main" count="95" uniqueCount="95">
  <si>
    <t>CODIGO</t>
  </si>
  <si>
    <t>DESCRIPCION</t>
  </si>
  <si>
    <t>Dotación</t>
  </si>
  <si>
    <t>Gastos de Computador</t>
  </si>
  <si>
    <t>Combustibles, Lubricantes y Llantas</t>
  </si>
  <si>
    <t>Materiales y Suministros</t>
  </si>
  <si>
    <t>Viáticos y Gastos de Viaje</t>
  </si>
  <si>
    <t>Gastos de Transporte y Comunicación</t>
  </si>
  <si>
    <t>Mantenimiento Entidad</t>
  </si>
  <si>
    <t>Capacitación Interna</t>
  </si>
  <si>
    <t>Bienestar e Incentivos</t>
  </si>
  <si>
    <t>Promoción Institucional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</si>
  <si>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</si>
  <si>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</si>
  <si>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</si>
  <si>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</si>
  <si>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</si>
  <si>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</si>
  <si>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</si>
  <si>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</si>
  <si>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</si>
  <si>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</si>
  <si>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</si>
  <si>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</si>
  <si>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</si>
  <si>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</si>
  <si>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</si>
  <si>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</si>
  <si>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RESERVAS DEFINITIVAS</t>
  </si>
  <si>
    <t>3-1</t>
  </si>
  <si>
    <t>3-1-2</t>
  </si>
  <si>
    <t>3-1-2-01</t>
  </si>
  <si>
    <t>3-1-2-01-01</t>
  </si>
  <si>
    <t>3-1-2-01-02</t>
  </si>
  <si>
    <t>3-1-2-01-03</t>
  </si>
  <si>
    <t>3-1-2-01-04</t>
  </si>
  <si>
    <t>3-1-2-02</t>
  </si>
  <si>
    <t>3-1-2-02-01</t>
  </si>
  <si>
    <t>3-1-2-02-02</t>
  </si>
  <si>
    <t>3-1-2-02-03</t>
  </si>
  <si>
    <t>3-1-2-02-05</t>
  </si>
  <si>
    <t>3-1-2-02-05-01</t>
  </si>
  <si>
    <t>3-1-2-02-09</t>
  </si>
  <si>
    <t>3-1-2-02-09-01</t>
  </si>
  <si>
    <t>3-1-2-02-10</t>
  </si>
  <si>
    <t>3-1-2-02-11</t>
  </si>
  <si>
    <t>3-1-2-02-12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</si>
  <si>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</si>
  <si>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</si>
  <si>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</si>
  <si>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</si>
  <si>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</si>
  <si>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</si>
  <si>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</si>
  <si>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</si>
  <si>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</si>
  <si>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</si>
  <si>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</si>
  <si>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</si>
  <si>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</si>
  <si>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</si>
  <si>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</si>
  <si>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</si>
  <si>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</si>
  <si>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</si>
  <si>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</si>
  <si>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</si>
  <si>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GASTOS GENERALES</t>
  </si>
  <si>
    <t>Adquisición de Bienes</t>
  </si>
  <si>
    <t>Adquisición de Servicios</t>
  </si>
  <si>
    <t>Arrendamientos</t>
  </si>
  <si>
    <t xml:space="preserve">Mantenimiento y Reparaciones </t>
  </si>
  <si>
    <t>Capacitación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</si>
  <si>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</si>
  <si>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</si>
  <si>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</si>
  <si>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</si>
  <si>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</si>
  <si>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</si>
  <si>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</si>
  <si>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</si>
  <si>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</si>
  <si>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</si>
  <si>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</si>
  <si>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</si>
  <si>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</si>
  <si>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</si>
  <si>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</si>
  <si>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</si>
  <si>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</si>
  <si>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</si>
  <si>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</si>
  <si>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</si>
  <si>
    <t>MES: NOVIEMBRE</t>
  </si>
  <si>
    <t>RESERVAS: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</si>
</sst>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3" fillId="33" borderId="10" xfId="0" applyFont="1" applyFill="1" applyBorder="1" applyAlignment="1">
      <alignment horizontal="center"/>
    </xf>
    <xf numFmtId="49" fontId="18" fillId="34" borderId="0" xfId="0" applyNumberFormat="1" applyFont="1" applyFill="1" applyAlignment="1"/>
    <xf numFmtId="0" fontId="0" fillId="34" borderId="0" xfId="0" applyFill="1"/>
    <xf numFmtId="0" fontId="16" fillId="34" borderId="0" xfId="0" applyFont="1" applyFill="1" applyAlignment="1">
      <alignment horizontal="center"/>
    </xf>
    <xf numFmtId="49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165" fontId="16" fillId="34" borderId="10" xfId="42" applyNumberFormat="1" applyFont="1" applyFill="1" applyBorder="1" applyAlignment="1">
      <alignment horizontal="right" vertical="center" wrapText="1"/>
    </xf>
    <xf numFmtId="10" fontId="16" fillId="34" borderId="10" xfId="43" applyNumberFormat="1" applyFont="1" applyFill="1" applyBorder="1" applyAlignment="1">
      <alignment horizontal="center" vertical="center" wrapText="1"/>
    </xf>
    <xf numFmtId="165" fontId="16" fillId="34" borderId="0" xfId="0" applyNumberFormat="1" applyFont="1" applyFill="1" applyAlignment="1">
      <alignment horizontal="center"/>
    </xf>
    <xf numFmtId="49" fontId="0" fillId="34" borderId="10" xfId="0" applyNumberFormat="1" applyFill="1" applyBorder="1" applyAlignment="1">
      <alignment horizontal="left"/>
    </xf>
    <xf numFmtId="0" fontId="0" fillId="34" borderId="10" xfId="0" applyFill="1" applyBorder="1" applyAlignment="1">
      <alignment horizontal="left"/>
    </xf>
    <xf numFmtId="165" fontId="0" fillId="34" borderId="10" xfId="42" applyNumberFormat="1" applyFont="1" applyFill="1" applyBorder="1" applyAlignment="1">
      <alignment horizontal="right" vertical="center" wrapText="1"/>
    </xf>
    <xf numFmtId="10" fontId="0" fillId="34" borderId="10" xfId="43" applyNumberFormat="1" applyFont="1" applyFill="1" applyBorder="1" applyAlignment="1">
      <alignment horizontal="center" vertical="center" wrapText="1"/>
    </xf>
    <xf numFmtId="0" fontId="16" fillId="34" borderId="0" xfId="0" applyFont="1" applyFill="1"/>
    <xf numFmtId="0" fontId="0" fillId="34" borderId="0" xfId="0" applyFill="1" applyAlignment="1">
      <alignment horizontal="left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 vertical="center"/>
    </xf>
    <xf numFmtId="49" fontId="18" fillId="34" borderId="0" xfId="0" applyNumberFormat="1" applyFont="1" applyFill="1" applyAlignment="1">
      <alignment horizontal="center"/>
    </xf>
    <xf numFmtId="49" fontId="18" fillId="34" borderId="13" xfId="0" applyNumberFormat="1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A48" sqref="A48:XFD49"/>
    </sheetView>
  </sheetViews>
  <sheetFormatPr baseColWidth="10" defaultRowHeight="15" x14ac:dyDescent="0.25"/>
  <cols>
    <col min="1" max="1" width="22.28515625" style="3" bestFit="1" customWidth="1"/>
    <col min="2" max="2" width="37.140625" style="15" customWidth="1"/>
    <col min="3" max="3" width="17.42578125" style="3" customWidth="1"/>
    <col min="4" max="4" width="14.140625" style="3" customWidth="1"/>
    <col min="5" max="5" width="14.7109375" style="3" customWidth="1"/>
    <col min="6" max="6" width="16.42578125" style="3" customWidth="1"/>
    <col min="7" max="7" width="16.7109375" style="3" bestFit="1" customWidth="1"/>
    <col min="8" max="8" width="19.28515625" style="3" bestFit="1" customWidth="1"/>
    <col min="9" max="9" width="10.28515625" style="3" bestFit="1" customWidth="1"/>
    <col min="10" max="10" width="18.5703125" style="3" bestFit="1" customWidth="1"/>
    <col min="11" max="11" width="14" style="3" bestFit="1" customWidth="1"/>
    <col min="12" max="16384" width="11.42578125" style="3"/>
  </cols>
  <sheetData>
    <row r="1" spans="1:15" ht="15.75" x14ac:dyDescent="0.2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2"/>
    </row>
    <row r="2" spans="1:15" ht="15.75" x14ac:dyDescent="0.25">
      <c r="A2" s="19" t="s">
        <v>64</v>
      </c>
      <c r="B2" s="19"/>
      <c r="C2" s="19"/>
      <c r="D2" s="19"/>
      <c r="E2" s="19"/>
      <c r="F2" s="19"/>
      <c r="G2" s="19"/>
      <c r="H2" s="19"/>
      <c r="I2" s="19"/>
      <c r="J2" s="19"/>
      <c r="K2" s="2"/>
      <c r="L2" s="2"/>
      <c r="M2" s="2"/>
      <c r="N2" s="2"/>
      <c r="O2" s="2"/>
    </row>
    <row r="3" spans="1:15" ht="15.75" x14ac:dyDescent="0.25">
      <c r="A3" s="19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2"/>
      <c r="L3" s="2"/>
      <c r="M3" s="2"/>
      <c r="N3" s="2"/>
      <c r="O3" s="2"/>
    </row>
    <row r="4" spans="1:15" ht="15.75" x14ac:dyDescent="0.25">
      <c r="A4" s="19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2"/>
      <c r="L4" s="2"/>
      <c r="M4" s="2"/>
      <c r="N4" s="2"/>
      <c r="O4" s="2"/>
    </row>
    <row r="5" spans="1:15" ht="15.75" x14ac:dyDescent="0.25">
      <c r="A5" s="19" t="s">
        <v>94</v>
      </c>
      <c r="B5" s="19"/>
      <c r="C5" s="19"/>
      <c r="D5" s="19"/>
      <c r="E5" s="19"/>
      <c r="F5" s="19"/>
      <c r="G5" s="19"/>
      <c r="H5" s="19"/>
      <c r="I5" s="19"/>
      <c r="J5" s="19"/>
      <c r="K5" s="2"/>
      <c r="L5" s="2"/>
      <c r="M5" s="2"/>
      <c r="N5" s="2"/>
      <c r="O5" s="2"/>
    </row>
    <row r="6" spans="1:15" ht="15.75" x14ac:dyDescent="0.25">
      <c r="A6" s="20" t="s">
        <v>93</v>
      </c>
      <c r="B6" s="20"/>
      <c r="C6" s="20"/>
      <c r="D6" s="20"/>
      <c r="E6" s="20"/>
      <c r="F6" s="20"/>
      <c r="G6" s="20"/>
      <c r="H6" s="20"/>
      <c r="I6" s="20"/>
      <c r="J6" s="20"/>
      <c r="K6" s="2"/>
      <c r="L6" s="2"/>
      <c r="M6" s="2"/>
      <c r="N6" s="2"/>
      <c r="O6" s="2"/>
    </row>
    <row r="7" spans="1:15" s="4" customFormat="1" ht="15" customHeight="1" x14ac:dyDescent="0.25">
      <c r="A7" s="21" t="s">
        <v>18</v>
      </c>
      <c r="B7" s="21"/>
      <c r="C7" s="16" t="s">
        <v>19</v>
      </c>
      <c r="D7" s="22" t="s">
        <v>20</v>
      </c>
      <c r="E7" s="16" t="s">
        <v>21</v>
      </c>
      <c r="F7" s="16" t="s">
        <v>28</v>
      </c>
      <c r="G7" s="21" t="s">
        <v>22</v>
      </c>
      <c r="H7" s="21"/>
      <c r="I7" s="17" t="s">
        <v>63</v>
      </c>
      <c r="J7" s="17" t="s">
        <v>62</v>
      </c>
    </row>
    <row r="8" spans="1:15" s="4" customFormat="1" x14ac:dyDescent="0.25">
      <c r="A8" s="1" t="s">
        <v>0</v>
      </c>
      <c r="B8" s="1" t="s">
        <v>1</v>
      </c>
      <c r="C8" s="16"/>
      <c r="D8" s="22"/>
      <c r="E8" s="16"/>
      <c r="F8" s="16"/>
      <c r="G8" s="1" t="s">
        <v>23</v>
      </c>
      <c r="H8" s="1" t="s">
        <v>24</v>
      </c>
      <c r="I8" s="18"/>
      <c r="J8" s="18"/>
    </row>
    <row r="9" spans="1:15" s="4" customFormat="1" x14ac:dyDescent="0.25">
      <c r="A9" s="5">
        <v>3</v>
      </c>
      <c r="B9" s="6" t="s">
        <v>65</v>
      </c>
      <c r="C9" s="7">
        <f>+C10+C28</f>
        <v>17534644876</v>
      </c>
      <c r="D9" s="7">
        <f t="shared" ref="D9:J9" si="0">+D10+D28</f>
        <v>0</v>
      </c>
      <c r="E9" s="7">
        <f t="shared" si="0"/>
        <v>313085577</v>
      </c>
      <c r="F9" s="7">
        <f t="shared" si="0"/>
        <v>17221559299</v>
      </c>
      <c r="G9" s="7">
        <f t="shared" si="0"/>
        <v>166934465</v>
      </c>
      <c r="H9" s="7">
        <f t="shared" si="0"/>
        <v>16439358900</v>
      </c>
      <c r="I9" s="8">
        <f>+H9/F9</f>
        <v>0.9545801640014433</v>
      </c>
      <c r="J9" s="7">
        <f t="shared" si="0"/>
        <v>782200399</v>
      </c>
      <c r="K9" s="9"/>
    </row>
    <row r="10" spans="1:15" s="4" customFormat="1" x14ac:dyDescent="0.25">
      <c r="A10" s="5" t="s">
        <v>29</v>
      </c>
      <c r="B10" s="6" t="s">
        <v>66</v>
      </c>
      <c r="C10" s="7">
        <f>+C11</f>
        <v>3500603804</v>
      </c>
      <c r="D10" s="7">
        <f t="shared" ref="D10:J10" si="1">+D11</f>
        <v>0</v>
      </c>
      <c r="E10" s="7">
        <f t="shared" si="1"/>
        <v>56146405</v>
      </c>
      <c r="F10" s="7">
        <f t="shared" si="1"/>
        <v>3444457399</v>
      </c>
      <c r="G10" s="7">
        <f t="shared" si="1"/>
        <v>123365872</v>
      </c>
      <c r="H10" s="7">
        <f t="shared" si="1"/>
        <v>2953343360</v>
      </c>
      <c r="I10" s="8">
        <f t="shared" ref="I10:I47" si="2">+H10/F10</f>
        <v>0.85741904105343825</v>
      </c>
      <c r="J10" s="7">
        <f t="shared" si="1"/>
        <v>491114039</v>
      </c>
    </row>
    <row r="11" spans="1:15" s="4" customFormat="1" x14ac:dyDescent="0.25">
      <c r="A11" s="5" t="s">
        <v>30</v>
      </c>
      <c r="B11" s="6" t="s">
        <v>67</v>
      </c>
      <c r="C11" s="7">
        <f>+C12+C17</f>
        <v>3500603804</v>
      </c>
      <c r="D11" s="7">
        <f t="shared" ref="D11:J11" si="3">+D12+D17</f>
        <v>0</v>
      </c>
      <c r="E11" s="7">
        <f t="shared" si="3"/>
        <v>56146405</v>
      </c>
      <c r="F11" s="7">
        <f t="shared" si="3"/>
        <v>3444457399</v>
      </c>
      <c r="G11" s="7">
        <f t="shared" si="3"/>
        <v>123365872</v>
      </c>
      <c r="H11" s="7">
        <f t="shared" si="3"/>
        <v>2953343360</v>
      </c>
      <c r="I11" s="8">
        <f t="shared" si="2"/>
        <v>0.85741904105343825</v>
      </c>
      <c r="J11" s="7">
        <f t="shared" si="3"/>
        <v>491114039</v>
      </c>
    </row>
    <row r="12" spans="1:15" s="4" customFormat="1" x14ac:dyDescent="0.25">
      <c r="A12" s="5" t="s">
        <v>31</v>
      </c>
      <c r="B12" s="6" t="s">
        <v>68</v>
      </c>
      <c r="C12" s="7">
        <f>+C13+C14+C15+C16</f>
        <v>487407824</v>
      </c>
      <c r="D12" s="7">
        <f t="shared" ref="D12:H12" si="4">+D13+D14+D15+D16</f>
        <v>0</v>
      </c>
      <c r="E12" s="7">
        <f t="shared" si="4"/>
        <v>3254508</v>
      </c>
      <c r="F12" s="7">
        <f t="shared" si="4"/>
        <v>484153316</v>
      </c>
      <c r="G12" s="7">
        <f t="shared" si="4"/>
        <v>0</v>
      </c>
      <c r="H12" s="7">
        <f t="shared" si="4"/>
        <v>276466166</v>
      </c>
      <c r="I12" s="8">
        <f t="shared" si="2"/>
        <v>0.57103020234193747</v>
      </c>
      <c r="J12" s="7">
        <f t="shared" ref="J12" si="5">+J13+J14+J15+J16</f>
        <v>207687150</v>
      </c>
    </row>
    <row r="13" spans="1:15" x14ac:dyDescent="0.25">
      <c r="A13" s="10" t="s">
        <v>32</v>
      </c>
      <c r="B13" s="11" t="s">
        <v>2</v>
      </c>
      <c r="C13" s="12">
        <v>302371740</v>
      </c>
      <c r="D13" s="12">
        <v>0</v>
      </c>
      <c r="E13" s="12">
        <v>0</v>
      </c>
      <c r="F13" s="12">
        <f>+C13-E13</f>
        <v>302371740</v>
      </c>
      <c r="G13" s="12">
        <v>0</v>
      </c>
      <c r="H13" s="12">
        <v>94684590</v>
      </c>
      <c r="I13" s="13">
        <f t="shared" si="2"/>
        <v>0.31313968031536282</v>
      </c>
      <c r="J13" s="12">
        <f t="shared" ref="J13:J27" si="6">+F13-H13</f>
        <v>207687150</v>
      </c>
    </row>
    <row r="14" spans="1:15" x14ac:dyDescent="0.25">
      <c r="A14" s="10" t="s">
        <v>33</v>
      </c>
      <c r="B14" s="11" t="s">
        <v>3</v>
      </c>
      <c r="C14" s="12">
        <v>104999518</v>
      </c>
      <c r="D14" s="12">
        <v>0</v>
      </c>
      <c r="E14" s="12">
        <v>0</v>
      </c>
      <c r="F14" s="12">
        <f t="shared" ref="F14:F16" si="7">+C14-E14</f>
        <v>104999518</v>
      </c>
      <c r="G14" s="12">
        <v>0</v>
      </c>
      <c r="H14" s="12">
        <v>104999518</v>
      </c>
      <c r="I14" s="13">
        <f t="shared" si="2"/>
        <v>1</v>
      </c>
      <c r="J14" s="12">
        <f t="shared" si="6"/>
        <v>0</v>
      </c>
    </row>
    <row r="15" spans="1:15" x14ac:dyDescent="0.25">
      <c r="A15" s="10" t="s">
        <v>34</v>
      </c>
      <c r="B15" s="11" t="s">
        <v>4</v>
      </c>
      <c r="C15" s="12">
        <v>16893026</v>
      </c>
      <c r="D15" s="12">
        <v>0</v>
      </c>
      <c r="E15" s="12">
        <v>3105820</v>
      </c>
      <c r="F15" s="12">
        <f t="shared" si="7"/>
        <v>13787206</v>
      </c>
      <c r="G15" s="12">
        <v>0</v>
      </c>
      <c r="H15" s="12">
        <v>13787206</v>
      </c>
      <c r="I15" s="13">
        <f t="shared" si="2"/>
        <v>1</v>
      </c>
      <c r="J15" s="12">
        <f t="shared" si="6"/>
        <v>0</v>
      </c>
    </row>
    <row r="16" spans="1:15" x14ac:dyDescent="0.25">
      <c r="A16" s="10" t="s">
        <v>35</v>
      </c>
      <c r="B16" s="11" t="s">
        <v>5</v>
      </c>
      <c r="C16" s="12">
        <v>63143540</v>
      </c>
      <c r="D16" s="12">
        <v>0</v>
      </c>
      <c r="E16" s="12">
        <v>148688</v>
      </c>
      <c r="F16" s="12">
        <f t="shared" si="7"/>
        <v>62994852</v>
      </c>
      <c r="G16" s="12">
        <v>0</v>
      </c>
      <c r="H16" s="12">
        <v>62994852</v>
      </c>
      <c r="I16" s="13">
        <f t="shared" si="2"/>
        <v>1</v>
      </c>
      <c r="J16" s="12">
        <f t="shared" si="6"/>
        <v>0</v>
      </c>
    </row>
    <row r="17" spans="1:10" s="14" customFormat="1" x14ac:dyDescent="0.25">
      <c r="A17" s="5" t="s">
        <v>36</v>
      </c>
      <c r="B17" s="6" t="s">
        <v>69</v>
      </c>
      <c r="C17" s="7">
        <f>+C18+C19+C20+C21+C23+C25+C26+C27</f>
        <v>3013195980</v>
      </c>
      <c r="D17" s="7">
        <f t="shared" ref="D17:J17" si="8">+D18+D19+D20+D21+D23+D25+D26+D27</f>
        <v>0</v>
      </c>
      <c r="E17" s="7">
        <f t="shared" si="8"/>
        <v>52891897</v>
      </c>
      <c r="F17" s="7">
        <f t="shared" si="8"/>
        <v>2960304083</v>
      </c>
      <c r="G17" s="7">
        <f t="shared" si="8"/>
        <v>123365872</v>
      </c>
      <c r="H17" s="7">
        <f t="shared" si="8"/>
        <v>2676877194</v>
      </c>
      <c r="I17" s="8">
        <f t="shared" si="2"/>
        <v>0.9042575083324641</v>
      </c>
      <c r="J17" s="7">
        <f t="shared" si="8"/>
        <v>283426889</v>
      </c>
    </row>
    <row r="18" spans="1:10" x14ac:dyDescent="0.25">
      <c r="A18" s="10" t="s">
        <v>37</v>
      </c>
      <c r="B18" s="11" t="s">
        <v>70</v>
      </c>
      <c r="C18" s="12">
        <v>1087178712</v>
      </c>
      <c r="D18" s="12">
        <v>0</v>
      </c>
      <c r="E18" s="12">
        <v>0</v>
      </c>
      <c r="F18" s="12">
        <f>+C18-E18</f>
        <v>1087178712</v>
      </c>
      <c r="G18" s="12">
        <v>0</v>
      </c>
      <c r="H18" s="12">
        <v>1087178712</v>
      </c>
      <c r="I18" s="13">
        <f t="shared" si="2"/>
        <v>1</v>
      </c>
      <c r="J18" s="12">
        <f t="shared" si="6"/>
        <v>0</v>
      </c>
    </row>
    <row r="19" spans="1:10" x14ac:dyDescent="0.25">
      <c r="A19" s="10" t="s">
        <v>38</v>
      </c>
      <c r="B19" s="11" t="s">
        <v>6</v>
      </c>
      <c r="C19" s="12">
        <v>8803032</v>
      </c>
      <c r="D19" s="12">
        <v>0</v>
      </c>
      <c r="E19" s="12">
        <v>0</v>
      </c>
      <c r="F19" s="12">
        <f t="shared" ref="F19:F47" si="9">+C19-E19</f>
        <v>8803032</v>
      </c>
      <c r="G19" s="12">
        <v>0</v>
      </c>
      <c r="H19" s="12">
        <v>0</v>
      </c>
      <c r="I19" s="13">
        <f t="shared" si="2"/>
        <v>0</v>
      </c>
      <c r="J19" s="12">
        <f t="shared" si="6"/>
        <v>8803032</v>
      </c>
    </row>
    <row r="20" spans="1:10" x14ac:dyDescent="0.25">
      <c r="A20" s="10" t="s">
        <v>39</v>
      </c>
      <c r="B20" s="11" t="s">
        <v>7</v>
      </c>
      <c r="C20" s="12">
        <v>521700906</v>
      </c>
      <c r="D20" s="12">
        <v>0</v>
      </c>
      <c r="E20" s="12">
        <v>7459679</v>
      </c>
      <c r="F20" s="12">
        <f t="shared" si="9"/>
        <v>514241227</v>
      </c>
      <c r="G20" s="12">
        <v>0</v>
      </c>
      <c r="H20" s="12">
        <v>386718628</v>
      </c>
      <c r="I20" s="13">
        <f t="shared" si="2"/>
        <v>0.75201793962738817</v>
      </c>
      <c r="J20" s="12">
        <f t="shared" si="6"/>
        <v>127522599</v>
      </c>
    </row>
    <row r="21" spans="1:10" s="14" customFormat="1" x14ac:dyDescent="0.25">
      <c r="A21" s="5" t="s">
        <v>40</v>
      </c>
      <c r="B21" s="6" t="s">
        <v>71</v>
      </c>
      <c r="C21" s="7">
        <f>+C22</f>
        <v>544444823</v>
      </c>
      <c r="D21" s="7">
        <f t="shared" ref="D21:J21" si="10">+D22</f>
        <v>0</v>
      </c>
      <c r="E21" s="7">
        <f t="shared" si="10"/>
        <v>45432218</v>
      </c>
      <c r="F21" s="7">
        <f t="shared" si="10"/>
        <v>499012605</v>
      </c>
      <c r="G21" s="7">
        <f t="shared" si="10"/>
        <v>3710900</v>
      </c>
      <c r="H21" s="7">
        <f t="shared" si="10"/>
        <v>479949820</v>
      </c>
      <c r="I21" s="8">
        <f t="shared" si="2"/>
        <v>0.96179899102949518</v>
      </c>
      <c r="J21" s="7">
        <f t="shared" si="10"/>
        <v>19062785</v>
      </c>
    </row>
    <row r="22" spans="1:10" x14ac:dyDescent="0.25">
      <c r="A22" s="10" t="s">
        <v>41</v>
      </c>
      <c r="B22" s="11" t="s">
        <v>8</v>
      </c>
      <c r="C22" s="12">
        <v>544444823</v>
      </c>
      <c r="D22" s="12">
        <v>0</v>
      </c>
      <c r="E22" s="12">
        <v>45432218</v>
      </c>
      <c r="F22" s="12">
        <f t="shared" si="9"/>
        <v>499012605</v>
      </c>
      <c r="G22" s="12">
        <v>3710900</v>
      </c>
      <c r="H22" s="12">
        <v>479949820</v>
      </c>
      <c r="I22" s="13">
        <f t="shared" si="2"/>
        <v>0.96179899102949518</v>
      </c>
      <c r="J22" s="12">
        <f t="shared" si="6"/>
        <v>19062785</v>
      </c>
    </row>
    <row r="23" spans="1:10" s="14" customFormat="1" x14ac:dyDescent="0.25">
      <c r="A23" s="5" t="s">
        <v>42</v>
      </c>
      <c r="B23" s="6" t="s">
        <v>72</v>
      </c>
      <c r="C23" s="7">
        <f>+C24</f>
        <v>347313658</v>
      </c>
      <c r="D23" s="7">
        <f t="shared" ref="D23:J23" si="11">+D24</f>
        <v>0</v>
      </c>
      <c r="E23" s="7">
        <f t="shared" si="11"/>
        <v>0</v>
      </c>
      <c r="F23" s="7">
        <f t="shared" si="11"/>
        <v>347313658</v>
      </c>
      <c r="G23" s="7">
        <f t="shared" si="11"/>
        <v>0</v>
      </c>
      <c r="H23" s="7">
        <f t="shared" si="11"/>
        <v>347313658</v>
      </c>
      <c r="I23" s="8">
        <f t="shared" si="2"/>
        <v>1</v>
      </c>
      <c r="J23" s="7">
        <f t="shared" si="11"/>
        <v>0</v>
      </c>
    </row>
    <row r="24" spans="1:10" x14ac:dyDescent="0.25">
      <c r="A24" s="10" t="s">
        <v>43</v>
      </c>
      <c r="B24" s="11" t="s">
        <v>9</v>
      </c>
      <c r="C24" s="12">
        <v>347313658</v>
      </c>
      <c r="D24" s="12">
        <v>0</v>
      </c>
      <c r="E24" s="12">
        <v>0</v>
      </c>
      <c r="F24" s="12">
        <f t="shared" si="9"/>
        <v>347313658</v>
      </c>
      <c r="G24" s="12">
        <v>0</v>
      </c>
      <c r="H24" s="12">
        <v>347313658</v>
      </c>
      <c r="I24" s="13">
        <f t="shared" si="2"/>
        <v>1</v>
      </c>
      <c r="J24" s="12">
        <f t="shared" si="6"/>
        <v>0</v>
      </c>
    </row>
    <row r="25" spans="1:10" s="14" customFormat="1" x14ac:dyDescent="0.25">
      <c r="A25" s="5" t="s">
        <v>44</v>
      </c>
      <c r="B25" s="6" t="s">
        <v>10</v>
      </c>
      <c r="C25" s="7">
        <v>81347823</v>
      </c>
      <c r="D25" s="7">
        <v>0</v>
      </c>
      <c r="E25" s="7">
        <v>0</v>
      </c>
      <c r="F25" s="7">
        <f t="shared" si="9"/>
        <v>81347823</v>
      </c>
      <c r="G25" s="7">
        <v>19307295</v>
      </c>
      <c r="H25" s="7">
        <v>81347823</v>
      </c>
      <c r="I25" s="8">
        <f t="shared" si="2"/>
        <v>1</v>
      </c>
      <c r="J25" s="7">
        <f t="shared" si="6"/>
        <v>0</v>
      </c>
    </row>
    <row r="26" spans="1:10" s="14" customFormat="1" x14ac:dyDescent="0.25">
      <c r="A26" s="5" t="s">
        <v>45</v>
      </c>
      <c r="B26" s="6" t="s">
        <v>11</v>
      </c>
      <c r="C26" s="7">
        <v>30900000</v>
      </c>
      <c r="D26" s="7">
        <v>0</v>
      </c>
      <c r="E26" s="7">
        <v>0</v>
      </c>
      <c r="F26" s="7">
        <f t="shared" si="9"/>
        <v>30900000</v>
      </c>
      <c r="G26" s="7">
        <v>0</v>
      </c>
      <c r="H26" s="7">
        <v>30900000</v>
      </c>
      <c r="I26" s="8">
        <f t="shared" si="2"/>
        <v>1</v>
      </c>
      <c r="J26" s="7">
        <f t="shared" si="6"/>
        <v>0</v>
      </c>
    </row>
    <row r="27" spans="1:10" s="14" customFormat="1" x14ac:dyDescent="0.25">
      <c r="A27" s="5" t="s">
        <v>46</v>
      </c>
      <c r="B27" s="6" t="s">
        <v>12</v>
      </c>
      <c r="C27" s="7">
        <v>391507026</v>
      </c>
      <c r="D27" s="7">
        <v>0</v>
      </c>
      <c r="E27" s="7">
        <v>0</v>
      </c>
      <c r="F27" s="7">
        <f t="shared" si="9"/>
        <v>391507026</v>
      </c>
      <c r="G27" s="7">
        <v>100347677</v>
      </c>
      <c r="H27" s="7">
        <v>263468553</v>
      </c>
      <c r="I27" s="8">
        <f t="shared" si="2"/>
        <v>0.67295996113234502</v>
      </c>
      <c r="J27" s="7">
        <f t="shared" si="6"/>
        <v>128038473</v>
      </c>
    </row>
    <row r="28" spans="1:10" s="14" customFormat="1" x14ac:dyDescent="0.25">
      <c r="A28" s="5" t="s">
        <v>47</v>
      </c>
      <c r="B28" s="6" t="s">
        <v>73</v>
      </c>
      <c r="C28" s="7">
        <f>+C29</f>
        <v>14034041072</v>
      </c>
      <c r="D28" s="7">
        <f t="shared" ref="D28:J29" si="12">+D29</f>
        <v>0</v>
      </c>
      <c r="E28" s="7">
        <f t="shared" si="12"/>
        <v>256939172</v>
      </c>
      <c r="F28" s="7">
        <f t="shared" si="12"/>
        <v>13777101900</v>
      </c>
      <c r="G28" s="7">
        <f t="shared" si="12"/>
        <v>43568593</v>
      </c>
      <c r="H28" s="7">
        <f t="shared" si="12"/>
        <v>13486015540</v>
      </c>
      <c r="I28" s="8">
        <f t="shared" si="2"/>
        <v>0.97887172773252118</v>
      </c>
      <c r="J28" s="7">
        <f t="shared" si="12"/>
        <v>291086360</v>
      </c>
    </row>
    <row r="29" spans="1:10" s="14" customFormat="1" x14ac:dyDescent="0.25">
      <c r="A29" s="5" t="s">
        <v>48</v>
      </c>
      <c r="B29" s="6" t="s">
        <v>74</v>
      </c>
      <c r="C29" s="7">
        <f>+C30</f>
        <v>14034041072</v>
      </c>
      <c r="D29" s="7">
        <f t="shared" si="12"/>
        <v>0</v>
      </c>
      <c r="E29" s="7">
        <f t="shared" si="12"/>
        <v>256939172</v>
      </c>
      <c r="F29" s="7">
        <f t="shared" si="12"/>
        <v>13777101900</v>
      </c>
      <c r="G29" s="7">
        <f t="shared" si="12"/>
        <v>43568593</v>
      </c>
      <c r="H29" s="7">
        <f t="shared" si="12"/>
        <v>13486015540</v>
      </c>
      <c r="I29" s="8">
        <f t="shared" si="2"/>
        <v>0.97887172773252118</v>
      </c>
      <c r="J29" s="7">
        <f t="shared" si="12"/>
        <v>291086360</v>
      </c>
    </row>
    <row r="30" spans="1:10" s="14" customFormat="1" x14ac:dyDescent="0.25">
      <c r="A30" s="5" t="s">
        <v>49</v>
      </c>
      <c r="B30" s="6" t="s">
        <v>75</v>
      </c>
      <c r="C30" s="7">
        <f>+C31+C38</f>
        <v>14034041072</v>
      </c>
      <c r="D30" s="7">
        <f t="shared" ref="D30:J30" si="13">+D31+D38</f>
        <v>0</v>
      </c>
      <c r="E30" s="7">
        <f t="shared" si="13"/>
        <v>256939172</v>
      </c>
      <c r="F30" s="7">
        <f t="shared" si="13"/>
        <v>13777101900</v>
      </c>
      <c r="G30" s="7">
        <f t="shared" si="13"/>
        <v>43568593</v>
      </c>
      <c r="H30" s="7">
        <f t="shared" si="13"/>
        <v>13486015540</v>
      </c>
      <c r="I30" s="8">
        <f t="shared" si="2"/>
        <v>0.97887172773252118</v>
      </c>
      <c r="J30" s="7">
        <f t="shared" si="13"/>
        <v>291086360</v>
      </c>
    </row>
    <row r="31" spans="1:10" s="14" customFormat="1" x14ac:dyDescent="0.25">
      <c r="A31" s="5" t="s">
        <v>50</v>
      </c>
      <c r="B31" s="6" t="s">
        <v>76</v>
      </c>
      <c r="C31" s="7">
        <f>+C32+C35</f>
        <v>8557527994</v>
      </c>
      <c r="D31" s="7">
        <f t="shared" ref="D31:J31" si="14">+D32+D35</f>
        <v>0</v>
      </c>
      <c r="E31" s="7">
        <f t="shared" si="14"/>
        <v>178578780</v>
      </c>
      <c r="F31" s="7">
        <f t="shared" si="14"/>
        <v>8378949214</v>
      </c>
      <c r="G31" s="7">
        <f t="shared" si="14"/>
        <v>41068593</v>
      </c>
      <c r="H31" s="7">
        <f t="shared" si="14"/>
        <v>8292088983</v>
      </c>
      <c r="I31" s="8">
        <f t="shared" si="2"/>
        <v>0.98963351742783345</v>
      </c>
      <c r="J31" s="7">
        <f t="shared" si="14"/>
        <v>86860231</v>
      </c>
    </row>
    <row r="32" spans="1:10" s="14" customFormat="1" x14ac:dyDescent="0.25">
      <c r="A32" s="5" t="s">
        <v>51</v>
      </c>
      <c r="B32" s="6" t="s">
        <v>77</v>
      </c>
      <c r="C32" s="7">
        <f>+C33</f>
        <v>2973284093</v>
      </c>
      <c r="D32" s="7">
        <f t="shared" ref="D32:J33" si="15">+D33</f>
        <v>0</v>
      </c>
      <c r="E32" s="7">
        <f t="shared" si="15"/>
        <v>118350258</v>
      </c>
      <c r="F32" s="7">
        <f t="shared" si="15"/>
        <v>2854933835</v>
      </c>
      <c r="G32" s="7">
        <f t="shared" si="15"/>
        <v>2933333</v>
      </c>
      <c r="H32" s="7">
        <f t="shared" si="15"/>
        <v>2821890501</v>
      </c>
      <c r="I32" s="8">
        <f t="shared" si="2"/>
        <v>0.98842588448288859</v>
      </c>
      <c r="J32" s="7">
        <f t="shared" si="15"/>
        <v>33043334</v>
      </c>
    </row>
    <row r="33" spans="1:10" s="14" customFormat="1" x14ac:dyDescent="0.25">
      <c r="A33" s="5" t="s">
        <v>52</v>
      </c>
      <c r="B33" s="6" t="s">
        <v>78</v>
      </c>
      <c r="C33" s="7">
        <f>+C34</f>
        <v>2973284093</v>
      </c>
      <c r="D33" s="7">
        <f t="shared" si="15"/>
        <v>0</v>
      </c>
      <c r="E33" s="7">
        <f t="shared" si="15"/>
        <v>118350258</v>
      </c>
      <c r="F33" s="7">
        <f t="shared" si="15"/>
        <v>2854933835</v>
      </c>
      <c r="G33" s="7">
        <f t="shared" si="15"/>
        <v>2933333</v>
      </c>
      <c r="H33" s="7">
        <f t="shared" si="15"/>
        <v>2821890501</v>
      </c>
      <c r="I33" s="8">
        <f t="shared" si="2"/>
        <v>0.98842588448288859</v>
      </c>
      <c r="J33" s="7">
        <f t="shared" si="15"/>
        <v>33043334</v>
      </c>
    </row>
    <row r="34" spans="1:10" x14ac:dyDescent="0.25">
      <c r="A34" s="10" t="s">
        <v>13</v>
      </c>
      <c r="B34" s="11" t="s">
        <v>79</v>
      </c>
      <c r="C34" s="12">
        <v>2973284093</v>
      </c>
      <c r="D34" s="12">
        <v>0</v>
      </c>
      <c r="E34" s="12">
        <v>118350258</v>
      </c>
      <c r="F34" s="12">
        <f t="shared" si="9"/>
        <v>2854933835</v>
      </c>
      <c r="G34" s="12">
        <v>2933333</v>
      </c>
      <c r="H34" s="12">
        <v>2821890501</v>
      </c>
      <c r="I34" s="13">
        <f t="shared" si="2"/>
        <v>0.98842588448288859</v>
      </c>
      <c r="J34" s="12">
        <f>+F34-H34</f>
        <v>33043334</v>
      </c>
    </row>
    <row r="35" spans="1:10" s="14" customFormat="1" x14ac:dyDescent="0.25">
      <c r="A35" s="5" t="s">
        <v>53</v>
      </c>
      <c r="B35" s="6" t="s">
        <v>80</v>
      </c>
      <c r="C35" s="7">
        <f>+C36</f>
        <v>5584243901</v>
      </c>
      <c r="D35" s="7">
        <f t="shared" ref="D35:J36" si="16">+D36</f>
        <v>0</v>
      </c>
      <c r="E35" s="7">
        <f t="shared" si="16"/>
        <v>60228522</v>
      </c>
      <c r="F35" s="7">
        <f t="shared" si="16"/>
        <v>5524015379</v>
      </c>
      <c r="G35" s="7">
        <f t="shared" si="16"/>
        <v>38135260</v>
      </c>
      <c r="H35" s="7">
        <f t="shared" si="16"/>
        <v>5470198482</v>
      </c>
      <c r="I35" s="8">
        <f t="shared" si="2"/>
        <v>0.99025764895503565</v>
      </c>
      <c r="J35" s="7">
        <f t="shared" si="16"/>
        <v>53816897</v>
      </c>
    </row>
    <row r="36" spans="1:10" s="14" customFormat="1" x14ac:dyDescent="0.25">
      <c r="A36" s="5" t="s">
        <v>54</v>
      </c>
      <c r="B36" s="6" t="s">
        <v>81</v>
      </c>
      <c r="C36" s="7">
        <f>+C37</f>
        <v>5584243901</v>
      </c>
      <c r="D36" s="7">
        <f t="shared" si="16"/>
        <v>0</v>
      </c>
      <c r="E36" s="7">
        <f t="shared" si="16"/>
        <v>60228522</v>
      </c>
      <c r="F36" s="7">
        <f t="shared" si="16"/>
        <v>5524015379</v>
      </c>
      <c r="G36" s="7">
        <f t="shared" si="16"/>
        <v>38135260</v>
      </c>
      <c r="H36" s="7">
        <f t="shared" si="16"/>
        <v>5470198482</v>
      </c>
      <c r="I36" s="8">
        <f t="shared" si="2"/>
        <v>0.99025764895503565</v>
      </c>
      <c r="J36" s="7">
        <f t="shared" si="16"/>
        <v>53816897</v>
      </c>
    </row>
    <row r="37" spans="1:10" x14ac:dyDescent="0.25">
      <c r="A37" s="10" t="s">
        <v>14</v>
      </c>
      <c r="B37" s="11" t="s">
        <v>82</v>
      </c>
      <c r="C37" s="12">
        <v>5584243901</v>
      </c>
      <c r="D37" s="12">
        <v>0</v>
      </c>
      <c r="E37" s="12">
        <v>60228522</v>
      </c>
      <c r="F37" s="12">
        <f t="shared" si="9"/>
        <v>5524015379</v>
      </c>
      <c r="G37" s="12">
        <v>38135260</v>
      </c>
      <c r="H37" s="12">
        <v>5470198482</v>
      </c>
      <c r="I37" s="13">
        <f t="shared" si="2"/>
        <v>0.99025764895503565</v>
      </c>
      <c r="J37" s="12">
        <f>+F37-H37</f>
        <v>53816897</v>
      </c>
    </row>
    <row r="38" spans="1:10" s="14" customFormat="1" x14ac:dyDescent="0.25">
      <c r="A38" s="5" t="s">
        <v>55</v>
      </c>
      <c r="B38" s="6" t="s">
        <v>83</v>
      </c>
      <c r="C38" s="7">
        <f>+C39+C42+C45</f>
        <v>5476513078</v>
      </c>
      <c r="D38" s="7">
        <f t="shared" ref="D38:J38" si="17">+D39+D42+D45</f>
        <v>0</v>
      </c>
      <c r="E38" s="7">
        <f t="shared" si="17"/>
        <v>78360392</v>
      </c>
      <c r="F38" s="7">
        <f t="shared" si="17"/>
        <v>5398152686</v>
      </c>
      <c r="G38" s="7">
        <f t="shared" si="17"/>
        <v>2500000</v>
      </c>
      <c r="H38" s="7">
        <f t="shared" si="17"/>
        <v>5193926557</v>
      </c>
      <c r="I38" s="8">
        <f t="shared" si="2"/>
        <v>0.96216740413259216</v>
      </c>
      <c r="J38" s="7">
        <f t="shared" si="17"/>
        <v>204226129</v>
      </c>
    </row>
    <row r="39" spans="1:10" s="14" customFormat="1" x14ac:dyDescent="0.25">
      <c r="A39" s="5" t="s">
        <v>56</v>
      </c>
      <c r="B39" s="6" t="s">
        <v>84</v>
      </c>
      <c r="C39" s="7">
        <f>+C40</f>
        <v>2082103082</v>
      </c>
      <c r="D39" s="7">
        <f t="shared" ref="D39:J40" si="18">+D40</f>
        <v>0</v>
      </c>
      <c r="E39" s="7">
        <f t="shared" si="18"/>
        <v>16020395</v>
      </c>
      <c r="F39" s="7">
        <f t="shared" si="18"/>
        <v>2066082687</v>
      </c>
      <c r="G39" s="7">
        <f t="shared" si="18"/>
        <v>0</v>
      </c>
      <c r="H39" s="7">
        <f t="shared" si="18"/>
        <v>2023150968</v>
      </c>
      <c r="I39" s="8">
        <f t="shared" si="2"/>
        <v>0.97922071596159699</v>
      </c>
      <c r="J39" s="7">
        <f t="shared" si="18"/>
        <v>42931719</v>
      </c>
    </row>
    <row r="40" spans="1:10" s="14" customFormat="1" x14ac:dyDescent="0.25">
      <c r="A40" s="5" t="s">
        <v>57</v>
      </c>
      <c r="B40" s="6" t="s">
        <v>85</v>
      </c>
      <c r="C40" s="7">
        <f>+C41</f>
        <v>2082103082</v>
      </c>
      <c r="D40" s="7">
        <f t="shared" si="18"/>
        <v>0</v>
      </c>
      <c r="E40" s="7">
        <f t="shared" si="18"/>
        <v>16020395</v>
      </c>
      <c r="F40" s="7">
        <f t="shared" si="18"/>
        <v>2066082687</v>
      </c>
      <c r="G40" s="7">
        <f t="shared" si="18"/>
        <v>0</v>
      </c>
      <c r="H40" s="7">
        <f t="shared" si="18"/>
        <v>2023150968</v>
      </c>
      <c r="I40" s="8">
        <f t="shared" si="2"/>
        <v>0.97922071596159699</v>
      </c>
      <c r="J40" s="7">
        <f t="shared" si="18"/>
        <v>42931719</v>
      </c>
    </row>
    <row r="41" spans="1:10" x14ac:dyDescent="0.25">
      <c r="A41" s="10" t="s">
        <v>15</v>
      </c>
      <c r="B41" s="11" t="s">
        <v>86</v>
      </c>
      <c r="C41" s="12">
        <v>2082103082</v>
      </c>
      <c r="D41" s="12">
        <v>0</v>
      </c>
      <c r="E41" s="12">
        <v>16020395</v>
      </c>
      <c r="F41" s="12">
        <f t="shared" si="9"/>
        <v>2066082687</v>
      </c>
      <c r="G41" s="12">
        <v>0</v>
      </c>
      <c r="H41" s="12">
        <v>2023150968</v>
      </c>
      <c r="I41" s="13">
        <f t="shared" si="2"/>
        <v>0.97922071596159699</v>
      </c>
      <c r="J41" s="12">
        <f>+F41-H41</f>
        <v>42931719</v>
      </c>
    </row>
    <row r="42" spans="1:10" s="14" customFormat="1" x14ac:dyDescent="0.25">
      <c r="A42" s="5" t="s">
        <v>59</v>
      </c>
      <c r="B42" s="6" t="s">
        <v>87</v>
      </c>
      <c r="C42" s="7">
        <f>+C43</f>
        <v>174078020</v>
      </c>
      <c r="D42" s="7">
        <f t="shared" ref="D42:J43" si="19">+D43</f>
        <v>0</v>
      </c>
      <c r="E42" s="7">
        <f t="shared" si="19"/>
        <v>0</v>
      </c>
      <c r="F42" s="7">
        <f t="shared" si="19"/>
        <v>174078020</v>
      </c>
      <c r="G42" s="7">
        <f t="shared" si="19"/>
        <v>0</v>
      </c>
      <c r="H42" s="7">
        <f t="shared" si="19"/>
        <v>174078020</v>
      </c>
      <c r="I42" s="8">
        <f t="shared" si="2"/>
        <v>1</v>
      </c>
      <c r="J42" s="7">
        <f t="shared" si="19"/>
        <v>0</v>
      </c>
    </row>
    <row r="43" spans="1:10" s="14" customFormat="1" x14ac:dyDescent="0.25">
      <c r="A43" s="5" t="s">
        <v>58</v>
      </c>
      <c r="B43" s="6" t="s">
        <v>88</v>
      </c>
      <c r="C43" s="7">
        <f>+C44</f>
        <v>174078020</v>
      </c>
      <c r="D43" s="7">
        <f t="shared" si="19"/>
        <v>0</v>
      </c>
      <c r="E43" s="7">
        <f t="shared" si="19"/>
        <v>0</v>
      </c>
      <c r="F43" s="7">
        <f t="shared" si="19"/>
        <v>174078020</v>
      </c>
      <c r="G43" s="7">
        <f t="shared" si="19"/>
        <v>0</v>
      </c>
      <c r="H43" s="7">
        <f t="shared" si="19"/>
        <v>174078020</v>
      </c>
      <c r="I43" s="8">
        <f t="shared" si="2"/>
        <v>1</v>
      </c>
      <c r="J43" s="7">
        <f t="shared" si="19"/>
        <v>0</v>
      </c>
    </row>
    <row r="44" spans="1:10" x14ac:dyDescent="0.25">
      <c r="A44" s="10" t="s">
        <v>16</v>
      </c>
      <c r="B44" s="11" t="s">
        <v>89</v>
      </c>
      <c r="C44" s="12">
        <v>174078020</v>
      </c>
      <c r="D44" s="12">
        <v>0</v>
      </c>
      <c r="E44" s="12">
        <v>0</v>
      </c>
      <c r="F44" s="12">
        <f t="shared" si="9"/>
        <v>174078020</v>
      </c>
      <c r="G44" s="12">
        <v>0</v>
      </c>
      <c r="H44" s="12">
        <v>174078020</v>
      </c>
      <c r="I44" s="13">
        <f t="shared" si="2"/>
        <v>1</v>
      </c>
      <c r="J44" s="12">
        <f>+F44-H44</f>
        <v>0</v>
      </c>
    </row>
    <row r="45" spans="1:10" s="14" customFormat="1" x14ac:dyDescent="0.25">
      <c r="A45" s="5" t="s">
        <v>61</v>
      </c>
      <c r="B45" s="6" t="s">
        <v>90</v>
      </c>
      <c r="C45" s="7">
        <f>+C46</f>
        <v>3220331976</v>
      </c>
      <c r="D45" s="7">
        <f t="shared" ref="D45:J46" si="20">+D46</f>
        <v>0</v>
      </c>
      <c r="E45" s="7">
        <f t="shared" si="20"/>
        <v>62339997</v>
      </c>
      <c r="F45" s="7">
        <f t="shared" si="20"/>
        <v>3157991979</v>
      </c>
      <c r="G45" s="7">
        <f t="shared" si="20"/>
        <v>2500000</v>
      </c>
      <c r="H45" s="7">
        <f t="shared" si="20"/>
        <v>2996697569</v>
      </c>
      <c r="I45" s="8">
        <f t="shared" si="2"/>
        <v>0.94892500960338888</v>
      </c>
      <c r="J45" s="7">
        <f t="shared" si="20"/>
        <v>161294410</v>
      </c>
    </row>
    <row r="46" spans="1:10" s="14" customFormat="1" x14ac:dyDescent="0.25">
      <c r="A46" s="5" t="s">
        <v>60</v>
      </c>
      <c r="B46" s="6" t="s">
        <v>91</v>
      </c>
      <c r="C46" s="7">
        <f>+C47</f>
        <v>3220331976</v>
      </c>
      <c r="D46" s="7">
        <f t="shared" si="20"/>
        <v>0</v>
      </c>
      <c r="E46" s="7">
        <f t="shared" si="20"/>
        <v>62339997</v>
      </c>
      <c r="F46" s="7">
        <f t="shared" si="20"/>
        <v>3157991979</v>
      </c>
      <c r="G46" s="7">
        <f t="shared" si="20"/>
        <v>2500000</v>
      </c>
      <c r="H46" s="7">
        <f t="shared" si="20"/>
        <v>2996697569</v>
      </c>
      <c r="I46" s="8">
        <f t="shared" si="2"/>
        <v>0.94892500960338888</v>
      </c>
      <c r="J46" s="7">
        <f t="shared" si="20"/>
        <v>161294410</v>
      </c>
    </row>
    <row r="47" spans="1:10" x14ac:dyDescent="0.25">
      <c r="A47" s="10" t="s">
        <v>17</v>
      </c>
      <c r="B47" s="11" t="s">
        <v>92</v>
      </c>
      <c r="C47" s="12">
        <v>3220331976</v>
      </c>
      <c r="D47" s="12">
        <v>0</v>
      </c>
      <c r="E47" s="12">
        <v>62339997</v>
      </c>
      <c r="F47" s="12">
        <f t="shared" si="9"/>
        <v>3157991979</v>
      </c>
      <c r="G47" s="12">
        <v>2500000</v>
      </c>
      <c r="H47" s="12">
        <v>2996697569</v>
      </c>
      <c r="I47" s="13">
        <f t="shared" si="2"/>
        <v>0.94892500960338888</v>
      </c>
      <c r="J47" s="12">
        <f>+F47-H47</f>
        <v>161294410</v>
      </c>
    </row>
  </sheetData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 EJEC RESERVAS UE01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2019-09-04T20:43:36Z</dcterms:created>
  <dcterms:modified xsi:type="dcterms:W3CDTF">2019-12-04T00:07:34Z</dcterms:modified>
</cp:coreProperties>
</file>