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scjgovcol-my.sharepoint.com/personal/karol_parraga_scj_gov_co1/Documents/OCI-SCJ KAROL/PAAC/Tercer Seg 2021/"/>
    </mc:Choice>
  </mc:AlternateContent>
  <xr:revisionPtr revIDLastSave="38" documentId="8_{2D2E7274-86FB-431F-9CC5-3B35C813967A}" xr6:coauthVersionLast="47" xr6:coauthVersionMax="47" xr10:uidLastSave="{CBF08314-54C9-4E99-830C-38BFF9028C65}"/>
  <bookViews>
    <workbookView xWindow="-120" yWindow="-120" windowWidth="29040" windowHeight="15840" tabRatio="754" activeTab="1" xr2:uid="{00000000-000D-0000-FFFF-FFFF00000000}"/>
  </bookViews>
  <sheets>
    <sheet name="Resumen General" sheetId="8" r:id="rId1"/>
    <sheet name="Seguimiento PAAC 2021" sheetId="1" r:id="rId2"/>
    <sheet name="Seguimiento C2 racionalización" sheetId="5" r:id="rId3"/>
    <sheet name="Cumplimiento " sheetId="7" r:id="rId4"/>
    <sheet name="ANEXO RACIONALIZACION TRAMITES" sheetId="3" state="hidden" r:id="rId5"/>
    <sheet name="Programacion componentes" sheetId="4" state="hidden" r:id="rId6"/>
  </sheets>
  <definedNames>
    <definedName name="_xlnm._FilterDatabase" localSheetId="1" hidden="1">'Seguimiento PAAC 2021'!$B$8:$BV$108</definedName>
    <definedName name="_xlnm.Print_Area" localSheetId="1">'Seguimiento PAAC 2021'!$C$5:$U$108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90" i="1" l="1"/>
  <c r="AZ54" i="1"/>
  <c r="BE51" i="1"/>
  <c r="BF70" i="1" l="1"/>
  <c r="BF106" i="1"/>
  <c r="BE106" i="1"/>
  <c r="BF105" i="1"/>
  <c r="BE105" i="1"/>
  <c r="BF104" i="1"/>
  <c r="BE104" i="1"/>
  <c r="BF103" i="1"/>
  <c r="BE103" i="1"/>
  <c r="BF102" i="1"/>
  <c r="BE102" i="1"/>
  <c r="BA102" i="1"/>
  <c r="AX102" i="1"/>
  <c r="AU102" i="1"/>
  <c r="BF101" i="1"/>
  <c r="BE101" i="1"/>
  <c r="AU101" i="1"/>
  <c r="BF100" i="1"/>
  <c r="BE100" i="1"/>
  <c r="BA100" i="1"/>
  <c r="AU100" i="1"/>
  <c r="BF99" i="1"/>
  <c r="BE99" i="1"/>
  <c r="AU99" i="1"/>
  <c r="AR99" i="1"/>
  <c r="BF98" i="1"/>
  <c r="BE98" i="1"/>
  <c r="AU98" i="1"/>
  <c r="BF97" i="1"/>
  <c r="BE97" i="1"/>
  <c r="AX97" i="1"/>
  <c r="AR97" i="1"/>
  <c r="BF96" i="1"/>
  <c r="BE96" i="1"/>
  <c r="BF95" i="1"/>
  <c r="BE95" i="1"/>
  <c r="AU95" i="1"/>
  <c r="BF94" i="1"/>
  <c r="BE94" i="1"/>
  <c r="BF91" i="1"/>
  <c r="BE91" i="1"/>
  <c r="AU91" i="1"/>
  <c r="BF90" i="1"/>
  <c r="BE90" i="1"/>
  <c r="AX90" i="1"/>
  <c r="AU90" i="1"/>
  <c r="AR90" i="1"/>
  <c r="BF89" i="1"/>
  <c r="BE89" i="1"/>
  <c r="AX89" i="1"/>
  <c r="AR89" i="1"/>
  <c r="BF88" i="1"/>
  <c r="BE88" i="1"/>
  <c r="BF87" i="1"/>
  <c r="BE87" i="1"/>
  <c r="BA87" i="1"/>
  <c r="BF86" i="1"/>
  <c r="BE86" i="1"/>
  <c r="BA86" i="1"/>
  <c r="BF85" i="1"/>
  <c r="BE85" i="1"/>
  <c r="BA85" i="1"/>
  <c r="BF84" i="1"/>
  <c r="BE84" i="1"/>
  <c r="BA84" i="1"/>
  <c r="BF83" i="1"/>
  <c r="BE83" i="1"/>
  <c r="BA83" i="1"/>
  <c r="BF82" i="1"/>
  <c r="BE82" i="1"/>
  <c r="BA82" i="1"/>
  <c r="BF81" i="1"/>
  <c r="BE81" i="1"/>
  <c r="BA81" i="1"/>
  <c r="BF80" i="1"/>
  <c r="BE80" i="1"/>
  <c r="BA80" i="1"/>
  <c r="BF79" i="1"/>
  <c r="BE79" i="1"/>
  <c r="AX79" i="1"/>
  <c r="BF78" i="1"/>
  <c r="BE78" i="1"/>
  <c r="BF77" i="1"/>
  <c r="BE77" i="1"/>
  <c r="AX77" i="1"/>
  <c r="BF76" i="1"/>
  <c r="BE76" i="1"/>
  <c r="BA76" i="1"/>
  <c r="BF75" i="1"/>
  <c r="BE75" i="1"/>
  <c r="AX75" i="1"/>
  <c r="BF74" i="1"/>
  <c r="BE74" i="1"/>
  <c r="AR74" i="1"/>
  <c r="BF73" i="1"/>
  <c r="BE73" i="1"/>
  <c r="BA73" i="1"/>
  <c r="AU73" i="1"/>
  <c r="BF72" i="1"/>
  <c r="BE72" i="1"/>
  <c r="AX72" i="1"/>
  <c r="BF71" i="1"/>
  <c r="BE71" i="1"/>
  <c r="BE70" i="1"/>
  <c r="BF69" i="1"/>
  <c r="BE69" i="1"/>
  <c r="BA69" i="1"/>
  <c r="BF68" i="1"/>
  <c r="BE68" i="1"/>
  <c r="AR68" i="1"/>
  <c r="BF67" i="1"/>
  <c r="BE67" i="1"/>
  <c r="BA67" i="1"/>
  <c r="BF66" i="1"/>
  <c r="BE66" i="1"/>
  <c r="BA66" i="1"/>
  <c r="BF65" i="1"/>
  <c r="BE65" i="1"/>
  <c r="BD65" i="1"/>
  <c r="BA65" i="1"/>
  <c r="AX65" i="1"/>
  <c r="AU65" i="1"/>
  <c r="AR65" i="1"/>
  <c r="BF64" i="1"/>
  <c r="BE64" i="1"/>
  <c r="BF61" i="1"/>
  <c r="BE61" i="1"/>
  <c r="BA61" i="1"/>
  <c r="BF60" i="1"/>
  <c r="BE60" i="1"/>
  <c r="BF59" i="1"/>
  <c r="BE59" i="1"/>
  <c r="BA59" i="1"/>
  <c r="BF58" i="1"/>
  <c r="BE58" i="1"/>
  <c r="AU58" i="1"/>
  <c r="BF57" i="1"/>
  <c r="BE57" i="1"/>
  <c r="BA57" i="1"/>
  <c r="BF56" i="1"/>
  <c r="BE56" i="1"/>
  <c r="BF55" i="1"/>
  <c r="BE55" i="1"/>
  <c r="AX55" i="1"/>
  <c r="BF54" i="1"/>
  <c r="BE54" i="1"/>
  <c r="AX54" i="1"/>
  <c r="BF53" i="1"/>
  <c r="BE53" i="1"/>
  <c r="AU53" i="1"/>
  <c r="BF52" i="1"/>
  <c r="BE52" i="1"/>
  <c r="AX52" i="1"/>
  <c r="BF51" i="1"/>
  <c r="BF50" i="1"/>
  <c r="BE50" i="1"/>
  <c r="BF49" i="1"/>
  <c r="BE49" i="1"/>
  <c r="BF48" i="1"/>
  <c r="BE48" i="1"/>
  <c r="BA48" i="1"/>
  <c r="AR48" i="1"/>
  <c r="BF47" i="1"/>
  <c r="BE47" i="1"/>
  <c r="BA47" i="1"/>
  <c r="BF46" i="1"/>
  <c r="BE46" i="1"/>
  <c r="BA46" i="1"/>
  <c r="BF45" i="1"/>
  <c r="BE45" i="1"/>
  <c r="BA45" i="1"/>
  <c r="AR45" i="1"/>
  <c r="BF44" i="1"/>
  <c r="BE44" i="1"/>
  <c r="BA44" i="1"/>
  <c r="BF43" i="1"/>
  <c r="BE43" i="1"/>
  <c r="BA43" i="1"/>
  <c r="AR43" i="1"/>
  <c r="BF40" i="1"/>
  <c r="BE40" i="1"/>
  <c r="BA40" i="1"/>
  <c r="BF39" i="1"/>
  <c r="BE39" i="1"/>
  <c r="BA39" i="1"/>
  <c r="BF38" i="1"/>
  <c r="BE38" i="1"/>
  <c r="BA38" i="1"/>
  <c r="BF37" i="1"/>
  <c r="BE37" i="1"/>
  <c r="BA37" i="1"/>
  <c r="BF36" i="1"/>
  <c r="BE36" i="1"/>
  <c r="BF35" i="1"/>
  <c r="BE35" i="1"/>
  <c r="BA35" i="1"/>
  <c r="BF34" i="1"/>
  <c r="BE34" i="1"/>
  <c r="AX34" i="1"/>
  <c r="BF33" i="1"/>
  <c r="BE33" i="1"/>
  <c r="AX33" i="1"/>
  <c r="AU33" i="1"/>
  <c r="BF32" i="1"/>
  <c r="BE32" i="1"/>
  <c r="BF31" i="1"/>
  <c r="BE31" i="1"/>
  <c r="BF30" i="1"/>
  <c r="BE30" i="1"/>
  <c r="AU30" i="1"/>
  <c r="BF29" i="1"/>
  <c r="BE29" i="1"/>
  <c r="AX29" i="1"/>
  <c r="BF28" i="1"/>
  <c r="BE28" i="1"/>
  <c r="AX28" i="1"/>
  <c r="BF27" i="1"/>
  <c r="BE27" i="1"/>
  <c r="BA27" i="1"/>
  <c r="AR27" i="1"/>
  <c r="BF26" i="1"/>
  <c r="AU26" i="1"/>
  <c r="BF25" i="1"/>
  <c r="BE25" i="1"/>
  <c r="AU25" i="1"/>
  <c r="BF24" i="1"/>
  <c r="BE24" i="1"/>
  <c r="BF21" i="1"/>
  <c r="BE21" i="1"/>
  <c r="BF18" i="1"/>
  <c r="BE18" i="1"/>
  <c r="BD18" i="1"/>
  <c r="AR18" i="1"/>
  <c r="BF17" i="1"/>
  <c r="BE17" i="1"/>
  <c r="BD17" i="1"/>
  <c r="AR17" i="1"/>
  <c r="BF16" i="1"/>
  <c r="BE16" i="1"/>
  <c r="BA16" i="1"/>
  <c r="BF15" i="1"/>
  <c r="BE15" i="1"/>
  <c r="BF14" i="1"/>
  <c r="BE14" i="1"/>
  <c r="BF13" i="1"/>
  <c r="BE13" i="1"/>
  <c r="BA13" i="1"/>
  <c r="BF12" i="1"/>
  <c r="BE12" i="1"/>
  <c r="BA12" i="1"/>
  <c r="BF11" i="1"/>
  <c r="BE11" i="1"/>
  <c r="BF10" i="1"/>
  <c r="BE10" i="1"/>
  <c r="BA10" i="1"/>
  <c r="BF9" i="1"/>
  <c r="BE9" i="1"/>
  <c r="AX9" i="1"/>
  <c r="AU9" i="1"/>
  <c r="AR9" i="1"/>
  <c r="BG59" i="1" l="1"/>
  <c r="BG51" i="1"/>
  <c r="BG44" i="1"/>
  <c r="BG102" i="1"/>
  <c r="BR102" i="1" s="1"/>
  <c r="BG88" i="1"/>
  <c r="BR88" i="1" s="1"/>
  <c r="BG43" i="1"/>
  <c r="BR43" i="1" s="1"/>
  <c r="BG9" i="1"/>
  <c r="BR9" i="1" s="1"/>
  <c r="BG10" i="1"/>
  <c r="BR10" i="1" s="1"/>
  <c r="BG13" i="1"/>
  <c r="BG14" i="1"/>
  <c r="BR14" i="1" s="1"/>
  <c r="BG15" i="1"/>
  <c r="BR15" i="1" s="1"/>
  <c r="BG16" i="1"/>
  <c r="BR16" i="1" s="1"/>
  <c r="BG17" i="1"/>
  <c r="BR17" i="1" s="1"/>
  <c r="BG18" i="1"/>
  <c r="BR18" i="1" s="1"/>
  <c r="BG21" i="1"/>
  <c r="BR21" i="1" s="1"/>
  <c r="BG24" i="1"/>
  <c r="BR24" i="1" s="1"/>
  <c r="BG25" i="1"/>
  <c r="BR25" i="1" s="1"/>
  <c r="BG28" i="1"/>
  <c r="BR28" i="1" s="1"/>
  <c r="BG29" i="1"/>
  <c r="BR29" i="1" s="1"/>
  <c r="BG30" i="1"/>
  <c r="BR30" i="1" s="1"/>
  <c r="BG31" i="1"/>
  <c r="BR31" i="1" s="1"/>
  <c r="BG32" i="1"/>
  <c r="BR32" i="1" s="1"/>
  <c r="BG33" i="1"/>
  <c r="BR33" i="1" s="1"/>
  <c r="BG34" i="1"/>
  <c r="BR34" i="1" s="1"/>
  <c r="BG35" i="1"/>
  <c r="BR35" i="1" s="1"/>
  <c r="BG38" i="1"/>
  <c r="BR38" i="1" s="1"/>
  <c r="BG46" i="1"/>
  <c r="BR46" i="1" s="1"/>
  <c r="BG47" i="1"/>
  <c r="BR47" i="1" s="1"/>
  <c r="BG48" i="1"/>
  <c r="BR48" i="1" s="1"/>
  <c r="BG49" i="1"/>
  <c r="BR49" i="1" s="1"/>
  <c r="BG53" i="1"/>
  <c r="BR53" i="1" s="1"/>
  <c r="BG54" i="1"/>
  <c r="BR54" i="1" s="1"/>
  <c r="BG55" i="1"/>
  <c r="BR55" i="1" s="1"/>
  <c r="BG56" i="1"/>
  <c r="BR56" i="1" s="1"/>
  <c r="BG57" i="1"/>
  <c r="BR57" i="1" s="1"/>
  <c r="BG60" i="1"/>
  <c r="BR60" i="1" s="1"/>
  <c r="BG64" i="1"/>
  <c r="BR64" i="1" s="1"/>
  <c r="BG67" i="1"/>
  <c r="BR67" i="1" s="1"/>
  <c r="BG69" i="1"/>
  <c r="BR69" i="1" s="1"/>
  <c r="BG70" i="1"/>
  <c r="BG71" i="1"/>
  <c r="BR71" i="1" s="1"/>
  <c r="BG72" i="1"/>
  <c r="BR72" i="1" s="1"/>
  <c r="BG73" i="1"/>
  <c r="BR73" i="1" s="1"/>
  <c r="BG74" i="1"/>
  <c r="BR74" i="1" s="1"/>
  <c r="BG75" i="1"/>
  <c r="BG76" i="1"/>
  <c r="BR76" i="1" s="1"/>
  <c r="BG77" i="1"/>
  <c r="BR77" i="1" s="1"/>
  <c r="BG78" i="1"/>
  <c r="BR78" i="1" s="1"/>
  <c r="BG79" i="1"/>
  <c r="BR79" i="1" s="1"/>
  <c r="BG80" i="1"/>
  <c r="BR80" i="1" s="1"/>
  <c r="BG81" i="1"/>
  <c r="BR81" i="1" s="1"/>
  <c r="BG82" i="1"/>
  <c r="BR82" i="1" s="1"/>
  <c r="BG83" i="1"/>
  <c r="BR83" i="1" s="1"/>
  <c r="BG84" i="1"/>
  <c r="BR84" i="1" s="1"/>
  <c r="BG85" i="1"/>
  <c r="BG86" i="1"/>
  <c r="BR86" i="1" s="1"/>
  <c r="BG87" i="1"/>
  <c r="BR87" i="1" s="1"/>
  <c r="BG89" i="1"/>
  <c r="BR89" i="1" s="1"/>
  <c r="BG94" i="1"/>
  <c r="BR94" i="1" s="1"/>
  <c r="BG95" i="1"/>
  <c r="BR95" i="1" s="1"/>
  <c r="BG96" i="1"/>
  <c r="BR96" i="1" s="1"/>
  <c r="BG97" i="1"/>
  <c r="BR97" i="1" s="1"/>
  <c r="BG98" i="1"/>
  <c r="BR98" i="1" s="1"/>
  <c r="BG99" i="1"/>
  <c r="BG104" i="1"/>
  <c r="BR104" i="1" s="1"/>
  <c r="BG105" i="1"/>
  <c r="BR105" i="1" s="1"/>
  <c r="BG106" i="1"/>
  <c r="BR106" i="1" s="1"/>
  <c r="BG12" i="1"/>
  <c r="BG27" i="1"/>
  <c r="BR27" i="1" s="1"/>
  <c r="BG37" i="1"/>
  <c r="BR37" i="1" s="1"/>
  <c r="BG45" i="1"/>
  <c r="BR45" i="1" s="1"/>
  <c r="BG52" i="1"/>
  <c r="BR52" i="1" s="1"/>
  <c r="BG61" i="1"/>
  <c r="BG66" i="1"/>
  <c r="BG101" i="1"/>
  <c r="BR101" i="1" s="1"/>
  <c r="BG103" i="1"/>
  <c r="BR103" i="1" s="1"/>
  <c r="BG11" i="1"/>
  <c r="BR11" i="1" s="1"/>
  <c r="BG36" i="1"/>
  <c r="BR36" i="1" s="1"/>
  <c r="BG40" i="1"/>
  <c r="BR40" i="1" s="1"/>
  <c r="BG65" i="1"/>
  <c r="BR65" i="1" s="1"/>
  <c r="BG91" i="1"/>
  <c r="BR91" i="1" s="1"/>
  <c r="BG100" i="1"/>
  <c r="BR100" i="1" s="1"/>
  <c r="BG39" i="1"/>
  <c r="BR39" i="1" s="1"/>
  <c r="BG50" i="1"/>
  <c r="BR50" i="1" s="1"/>
  <c r="BG58" i="1"/>
  <c r="BR58" i="1" s="1"/>
  <c r="BG68" i="1"/>
  <c r="BR68" i="1" s="1"/>
  <c r="BG90" i="1"/>
  <c r="BR90" i="1" s="1"/>
  <c r="BH9" i="1" l="1"/>
  <c r="BS9" i="1" s="1"/>
  <c r="BH106" i="1" l="1"/>
  <c r="AO106" i="1"/>
  <c r="AO105" i="1"/>
  <c r="Z104" i="1"/>
  <c r="Z103" i="1"/>
  <c r="BH102" i="1"/>
  <c r="AO100" i="1"/>
  <c r="AI100" i="1"/>
  <c r="AC100" i="1"/>
  <c r="W100" i="1"/>
  <c r="AO99" i="1"/>
  <c r="AL99" i="1"/>
  <c r="AF98" i="1"/>
  <c r="AL97" i="1"/>
  <c r="AF97" i="1"/>
  <c r="Z97" i="1"/>
  <c r="Z96" i="1"/>
  <c r="AC95" i="1"/>
  <c r="Z94" i="1"/>
  <c r="AL91" i="1"/>
  <c r="AC91" i="1"/>
  <c r="Q91" i="1"/>
  <c r="AO90" i="1"/>
  <c r="AL90" i="1"/>
  <c r="AI90" i="1"/>
  <c r="AF90" i="1"/>
  <c r="AC90" i="1"/>
  <c r="Z90" i="1"/>
  <c r="W90" i="1"/>
  <c r="Q90" i="1"/>
  <c r="AL89" i="1"/>
  <c r="AF89" i="1"/>
  <c r="Z89" i="1"/>
  <c r="T89" i="1"/>
  <c r="Q89" i="1"/>
  <c r="AO88" i="1"/>
  <c r="Q88" i="1"/>
  <c r="Q87" i="1"/>
  <c r="Q86" i="1"/>
  <c r="Q85" i="1"/>
  <c r="Q84" i="1"/>
  <c r="Q83" i="1"/>
  <c r="AL82" i="1"/>
  <c r="Q82" i="1"/>
  <c r="Q81" i="1"/>
  <c r="Q80" i="1"/>
  <c r="AL79" i="1"/>
  <c r="Q79" i="1"/>
  <c r="W78" i="1"/>
  <c r="Q78" i="1"/>
  <c r="Q77" i="1"/>
  <c r="AO76" i="1"/>
  <c r="AC76" i="1"/>
  <c r="Q76" i="1"/>
  <c r="Q75" i="1"/>
  <c r="Q74" i="1"/>
  <c r="AL73" i="1"/>
  <c r="AC73" i="1"/>
  <c r="Q73" i="1"/>
  <c r="Q72" i="1"/>
  <c r="AL71" i="1"/>
  <c r="Q71" i="1"/>
  <c r="AO70" i="1"/>
  <c r="Q70" i="1"/>
  <c r="AI69" i="1"/>
  <c r="Q69" i="1"/>
  <c r="Z68" i="1"/>
  <c r="Q68" i="1"/>
  <c r="AO67" i="1"/>
  <c r="AC67" i="1"/>
  <c r="Q67" i="1"/>
  <c r="Q66" i="1"/>
  <c r="AO65" i="1"/>
  <c r="AL65" i="1"/>
  <c r="AI65" i="1"/>
  <c r="AF65" i="1"/>
  <c r="AC65" i="1"/>
  <c r="Z65" i="1"/>
  <c r="W65" i="1"/>
  <c r="T65" i="1"/>
  <c r="Q65" i="1"/>
  <c r="AF64" i="1"/>
  <c r="Q64" i="1"/>
  <c r="AL60" i="1"/>
  <c r="BH59" i="1"/>
  <c r="AC58" i="1"/>
  <c r="BH57" i="1"/>
  <c r="BS57" i="1" s="1"/>
  <c r="AO55" i="1"/>
  <c r="AC55" i="1"/>
  <c r="AI51" i="1"/>
  <c r="AI48" i="1"/>
  <c r="Z48" i="1"/>
  <c r="AO47" i="1"/>
  <c r="AO46" i="1"/>
  <c r="AC46" i="1"/>
  <c r="BH45" i="1"/>
  <c r="AO44" i="1"/>
  <c r="AC44" i="1"/>
  <c r="AI43" i="1"/>
  <c r="Z43" i="1"/>
  <c r="AI40" i="1"/>
  <c r="AC39" i="1"/>
  <c r="AO38" i="1"/>
  <c r="AC38" i="1"/>
  <c r="AC37" i="1"/>
  <c r="Z36" i="1"/>
  <c r="AO35" i="1"/>
  <c r="AO33" i="1"/>
  <c r="AI33" i="1"/>
  <c r="Z33" i="1"/>
  <c r="AO32" i="1"/>
  <c r="W32" i="1"/>
  <c r="AF31" i="1"/>
  <c r="AI30" i="1"/>
  <c r="Z30" i="1"/>
  <c r="AO29" i="1"/>
  <c r="Z29" i="1"/>
  <c r="AI27" i="1"/>
  <c r="Z27" i="1"/>
  <c r="X26" i="1"/>
  <c r="AL25" i="1"/>
  <c r="Z25" i="1"/>
  <c r="W24" i="1"/>
  <c r="AF18" i="1"/>
  <c r="AF17" i="1"/>
  <c r="BH16" i="1"/>
  <c r="T15" i="1"/>
  <c r="T14" i="1"/>
  <c r="BH13" i="1"/>
  <c r="BH12" i="1"/>
  <c r="BS12" i="1" s="1"/>
  <c r="T11" i="1"/>
  <c r="AO9" i="1"/>
  <c r="AL9" i="1"/>
  <c r="AI9" i="1"/>
  <c r="AF9" i="1"/>
  <c r="AC9" i="1"/>
  <c r="Z9" i="1"/>
  <c r="W9" i="1"/>
  <c r="T9" i="1"/>
  <c r="Z26" i="1" l="1"/>
  <c r="BE26" i="1"/>
  <c r="BG26" i="1" s="1"/>
  <c r="BR26" i="1" s="1"/>
  <c r="BH77" i="1"/>
  <c r="BH87" i="1"/>
  <c r="BS87" i="1" s="1"/>
  <c r="BH103" i="1"/>
  <c r="BS103" i="1" s="1"/>
  <c r="BH18" i="1"/>
  <c r="BH25" i="1"/>
  <c r="BS25" i="1" s="1"/>
  <c r="BH30" i="1"/>
  <c r="BS30" i="1" s="1"/>
  <c r="BH36" i="1"/>
  <c r="BS36" i="1" s="1"/>
  <c r="BH43" i="1"/>
  <c r="BS43" i="1" s="1"/>
  <c r="BH64" i="1"/>
  <c r="BS64" i="1" s="1"/>
  <c r="BH98" i="1"/>
  <c r="BS98" i="1" s="1"/>
  <c r="BH74" i="1"/>
  <c r="BS74" i="1" s="1"/>
  <c r="BH79" i="1"/>
  <c r="BS79" i="1" s="1"/>
  <c r="BH67" i="1"/>
  <c r="BS67" i="1" s="1"/>
  <c r="BH14" i="1"/>
  <c r="BH56" i="1"/>
  <c r="BS56" i="1" s="1"/>
  <c r="BH94" i="1"/>
  <c r="BS94" i="1" s="1"/>
  <c r="BH52" i="1"/>
  <c r="BS52" i="1" s="1"/>
  <c r="BH11" i="1"/>
  <c r="BH70" i="1"/>
  <c r="BS70" i="1" s="1"/>
  <c r="BH90" i="1"/>
  <c r="BS90" i="1" s="1"/>
  <c r="BH96" i="1"/>
  <c r="BS96" i="1" s="1"/>
  <c r="BH75" i="1"/>
  <c r="BS75" i="1" s="1"/>
  <c r="BH37" i="1"/>
  <c r="BS37" i="1" s="1"/>
  <c r="BH53" i="1"/>
  <c r="BS53" i="1" s="1"/>
  <c r="BH55" i="1"/>
  <c r="BS55" i="1" s="1"/>
  <c r="BH58" i="1"/>
  <c r="BS58" i="1" s="1"/>
  <c r="BH105" i="1"/>
  <c r="BS105" i="1" s="1"/>
  <c r="BH39" i="1"/>
  <c r="BS39" i="1" s="1"/>
  <c r="BH46" i="1"/>
  <c r="BS46" i="1" s="1"/>
  <c r="BH66" i="1"/>
  <c r="BS66" i="1" s="1"/>
  <c r="BH10" i="1"/>
  <c r="BH61" i="1"/>
  <c r="BS61" i="1" s="1"/>
  <c r="BH28" i="1"/>
  <c r="BS28" i="1" s="1"/>
  <c r="BH101" i="1"/>
  <c r="BS101" i="1" s="1"/>
  <c r="BH35" i="1"/>
  <c r="BH81" i="1"/>
  <c r="BS81" i="1" s="1"/>
  <c r="BR44" i="1"/>
  <c r="BH80" i="1"/>
  <c r="BS80" i="1" s="1"/>
  <c r="BS102" i="1"/>
  <c r="BS59" i="1"/>
  <c r="BH65" i="1" l="1"/>
  <c r="BS65" i="1" s="1"/>
  <c r="BH72" i="1"/>
  <c r="BS72" i="1" s="1"/>
  <c r="BH54" i="1"/>
  <c r="BS54" i="1" s="1"/>
  <c r="BH26" i="1"/>
  <c r="BS26" i="1" s="1"/>
  <c r="BH68" i="1"/>
  <c r="BS68" i="1" s="1"/>
  <c r="BH91" i="1"/>
  <c r="BS91" i="1" s="1"/>
  <c r="BH71" i="1"/>
  <c r="BS71" i="1" s="1"/>
  <c r="BH44" i="1"/>
  <c r="BS44" i="1" s="1"/>
  <c r="BH29" i="1"/>
  <c r="BS29" i="1" s="1"/>
  <c r="BH27" i="1"/>
  <c r="BS27" i="1" s="1"/>
  <c r="BH47" i="1"/>
  <c r="BS47" i="1" s="1"/>
  <c r="BH99" i="1"/>
  <c r="BS99" i="1" s="1"/>
  <c r="BH85" i="1"/>
  <c r="BS85" i="1" s="1"/>
  <c r="BH78" i="1"/>
  <c r="BS78" i="1" s="1"/>
  <c r="BH15" i="1"/>
  <c r="BH89" i="1"/>
  <c r="BS89" i="1" s="1"/>
  <c r="BH60" i="1"/>
  <c r="BS60" i="1" s="1"/>
  <c r="BH40" i="1"/>
  <c r="BS40" i="1" s="1"/>
  <c r="BS35" i="1"/>
  <c r="BH95" i="1"/>
  <c r="BS95" i="1" s="1"/>
  <c r="BH84" i="1"/>
  <c r="BS84" i="1" s="1"/>
  <c r="BH69" i="1"/>
  <c r="BS69" i="1" s="1"/>
  <c r="BH76" i="1"/>
  <c r="BS76" i="1" s="1"/>
  <c r="BH50" i="1"/>
  <c r="BS50" i="1" s="1"/>
  <c r="BH32" i="1"/>
  <c r="BS32" i="1" s="1"/>
  <c r="BH51" i="1"/>
  <c r="BS51" i="1" s="1"/>
  <c r="BH17" i="1"/>
  <c r="BH104" i="1"/>
  <c r="BS104" i="1" s="1"/>
  <c r="BH88" i="1"/>
  <c r="BS88" i="1" s="1"/>
  <c r="BH83" i="1"/>
  <c r="BS83" i="1" s="1"/>
  <c r="BH38" i="1"/>
  <c r="BS38" i="1" s="1"/>
  <c r="BH49" i="1"/>
  <c r="BS49" i="1" s="1"/>
  <c r="BH97" i="1"/>
  <c r="BS97" i="1" s="1"/>
  <c r="BH73" i="1"/>
  <c r="BS73" i="1" s="1"/>
  <c r="BH48" i="1"/>
  <c r="BS48" i="1" s="1"/>
  <c r="BH31" i="1"/>
  <c r="BS31" i="1" s="1"/>
  <c r="BH33" i="1"/>
  <c r="BS33" i="1" s="1"/>
  <c r="BH100" i="1"/>
  <c r="BS100" i="1" s="1"/>
  <c r="BH86" i="1"/>
  <c r="BS86" i="1" s="1"/>
  <c r="BH82" i="1"/>
  <c r="BS82" i="1" s="1"/>
  <c r="BH24" i="1"/>
  <c r="BS24" i="1" s="1"/>
  <c r="BH34" i="1"/>
  <c r="BS34" i="1" s="1"/>
  <c r="BS41" i="1" l="1"/>
  <c r="G21" i="8" s="1"/>
  <c r="Q93" i="1"/>
  <c r="Q42" i="1"/>
  <c r="Q23" i="1"/>
  <c r="AC21" i="1"/>
  <c r="Q8" i="1"/>
  <c r="BS17" i="1" l="1"/>
  <c r="BS10" i="1"/>
  <c r="BS18" i="1"/>
  <c r="BS16" i="1"/>
  <c r="BS13" i="1"/>
  <c r="BS106" i="1"/>
  <c r="BS107" i="1" s="1"/>
  <c r="G24" i="8" s="1"/>
  <c r="BS77" i="1"/>
  <c r="BS92" i="1" s="1"/>
  <c r="G23" i="8" s="1"/>
  <c r="BS45" i="1"/>
  <c r="BS62" i="1" s="1"/>
  <c r="Q63" i="1"/>
  <c r="G22" i="8" l="1"/>
  <c r="BS11" i="1"/>
  <c r="BH21" i="1"/>
  <c r="BS21" i="1" s="1"/>
  <c r="BS22" i="1" s="1"/>
  <c r="G20" i="8" s="1"/>
  <c r="BS14" i="1"/>
  <c r="BS15" i="1"/>
  <c r="BS19" i="1" l="1"/>
  <c r="BH8" i="1"/>
  <c r="BH93" i="1"/>
  <c r="BH42" i="1"/>
  <c r="BH63" i="1"/>
  <c r="BH23" i="1"/>
  <c r="BH20" i="1"/>
  <c r="B4" i="4"/>
  <c r="B8" i="4"/>
  <c r="B3" i="4"/>
  <c r="G19" i="8" l="1"/>
  <c r="BS108" i="1"/>
  <c r="G17" i="8" s="1"/>
  <c r="BH7" i="1"/>
  <c r="C4" i="4"/>
  <c r="B5" i="4" l="1"/>
  <c r="B6" i="4"/>
  <c r="B7" i="4"/>
  <c r="B9" i="4" l="1"/>
  <c r="C8" i="4"/>
  <c r="C7" i="4"/>
  <c r="C6" i="4"/>
  <c r="C5" i="4"/>
  <c r="C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sandra torres</author>
    <author>sandra marcela torres avella</author>
  </authors>
  <commentList>
    <comment ref="BS8" authorId="0" shapeId="0" xr:uid="{00000000-0006-0000-0100-000001000000}">
      <text>
        <r>
          <rPr>
            <b/>
            <sz val="9"/>
            <color indexed="81"/>
            <rFont val="Tahoma"/>
            <family val="2"/>
          </rPr>
          <t>Mary Alexandra Martinez Bonilla:</t>
        </r>
        <r>
          <rPr>
            <sz val="9"/>
            <color indexed="81"/>
            <rFont val="Tahoma"/>
            <family val="2"/>
          </rPr>
          <t xml:space="preserve">
FORMULADA POR LA OAP. NO TOCAR</t>
        </r>
      </text>
    </comment>
    <comment ref="BK45" authorId="1" shapeId="0" xr:uid="{00000000-0006-0000-0100-000003000000}">
      <text>
        <r>
          <rPr>
            <b/>
            <sz val="9"/>
            <color indexed="81"/>
            <rFont val="Tahoma"/>
            <family val="2"/>
          </rPr>
          <t>sandra torres:</t>
        </r>
        <r>
          <rPr>
            <sz val="9"/>
            <color indexed="81"/>
            <rFont val="Tahoma"/>
            <family val="2"/>
          </rPr>
          <t xml:space="preserve">
Evidencias
</t>
        </r>
      </text>
    </comment>
    <comment ref="BK47" authorId="1" shapeId="0" xr:uid="{00000000-0006-0000-0100-000004000000}">
      <text>
        <r>
          <rPr>
            <b/>
            <sz val="9"/>
            <color indexed="81"/>
            <rFont val="Tahoma"/>
            <family val="2"/>
          </rPr>
          <t>sandra torres:</t>
        </r>
        <r>
          <rPr>
            <sz val="9"/>
            <color indexed="81"/>
            <rFont val="Tahoma"/>
            <family val="2"/>
          </rPr>
          <t xml:space="preserve">
Evidencias</t>
        </r>
      </text>
    </comment>
    <comment ref="BK48" authorId="1" shapeId="0" xr:uid="{00000000-0006-0000-0100-000005000000}">
      <text>
        <r>
          <rPr>
            <b/>
            <sz val="9"/>
            <color indexed="81"/>
            <rFont val="Tahoma"/>
            <family val="2"/>
          </rPr>
          <t>sandra torres:</t>
        </r>
        <r>
          <rPr>
            <sz val="9"/>
            <color indexed="81"/>
            <rFont val="Tahoma"/>
            <family val="2"/>
          </rPr>
          <t xml:space="preserve">
Evidencias</t>
        </r>
      </text>
    </comment>
    <comment ref="BK51" authorId="2" shapeId="0" xr:uid="{00000000-0006-0000-0100-000006000000}">
      <text>
        <r>
          <rPr>
            <b/>
            <sz val="9"/>
            <color indexed="81"/>
            <rFont val="Tahoma"/>
            <family val="2"/>
          </rPr>
          <t>sandra marcela torres avella:</t>
        </r>
        <r>
          <rPr>
            <sz val="9"/>
            <color indexed="81"/>
            <rFont val="Tahoma"/>
            <family val="2"/>
          </rPr>
          <t xml:space="preserve">
ajuste de meta / indicador</t>
        </r>
      </text>
    </comment>
    <comment ref="BK54" authorId="2" shapeId="0" xr:uid="{00000000-0006-0000-0100-000007000000}">
      <text>
        <r>
          <rPr>
            <b/>
            <sz val="9"/>
            <color indexed="81"/>
            <rFont val="Tahoma"/>
            <family val="2"/>
          </rPr>
          <t>sandra marcela torres avella:Identificación de contratistas con actividades relacionadas con atención al ciudadano</t>
        </r>
      </text>
    </comment>
  </commentList>
</comments>
</file>

<file path=xl/sharedStrings.xml><?xml version="1.0" encoding="utf-8"?>
<sst xmlns="http://schemas.openxmlformats.org/spreadsheetml/2006/main" count="1739" uniqueCount="939">
  <si>
    <t>% AVANCE DEL PAAC 2021</t>
  </si>
  <si>
    <t xml:space="preserve">COMPONENTE </t>
  </si>
  <si>
    <t xml:space="preserve">AVANCE </t>
  </si>
  <si>
    <t>COMPONENTE 1. GESTIÓN DEL RIESGO DE CORRUPCIÓN</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</si>
  <si>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</si>
  <si>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</si>
  <si>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</si>
  <si>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</si>
  <si>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t>
  </si>
  <si>
    <r>
      <rPr>
        <b/>
        <sz val="16"/>
        <color theme="1"/>
        <rFont val="Arial"/>
        <family val="2"/>
      </rPr>
      <t xml:space="preserve">Entidad: </t>
    </r>
    <r>
      <rPr>
        <sz val="16"/>
        <color theme="1"/>
        <rFont val="Arial"/>
        <family val="2"/>
      </rPr>
      <t>Secretaria Distrital de Seguridad, Convivencia y Justicia</t>
    </r>
  </si>
  <si>
    <r>
      <rPr>
        <b/>
        <sz val="16"/>
        <color theme="1"/>
        <rFont val="Arial"/>
        <family val="2"/>
      </rPr>
      <t>Vigencia :</t>
    </r>
    <r>
      <rPr>
        <sz val="16"/>
        <color theme="1"/>
        <rFont val="Arial"/>
        <family val="2"/>
      </rPr>
      <t xml:space="preserve"> 2021</t>
    </r>
  </si>
  <si>
    <r>
      <rPr>
        <b/>
        <sz val="16"/>
        <color theme="1"/>
        <rFont val="Arial"/>
        <family val="2"/>
      </rPr>
      <t xml:space="preserve">Fecha de Seguimiento: </t>
    </r>
    <r>
      <rPr>
        <sz val="16"/>
        <color theme="1"/>
        <rFont val="Arial"/>
        <family val="2"/>
      </rPr>
      <t>Enero de 2022</t>
    </r>
  </si>
  <si>
    <t>COMPONENTE 1. GESTIÓN DEL RIESGO DE CORRUPCIÓN – MAPA DE RIESGOS DE CORRUPCIÓN</t>
  </si>
  <si>
    <t>Plan Anticorrupción y de Atención al Ciudadano
2021</t>
  </si>
  <si>
    <t xml:space="preserve">Ponderación del Plan de Acción </t>
  </si>
  <si>
    <t>Enero</t>
  </si>
  <si>
    <t>Febrero</t>
  </si>
  <si>
    <t>Marzo</t>
  </si>
  <si>
    <t>Abril</t>
  </si>
  <si>
    <t>Mayo</t>
  </si>
  <si>
    <t>Junio</t>
  </si>
  <si>
    <t>Julio</t>
  </si>
  <si>
    <t>Agosto</t>
  </si>
  <si>
    <t>Septiembre</t>
  </si>
  <si>
    <t xml:space="preserve">Octubre </t>
  </si>
  <si>
    <t xml:space="preserve">Noviembre </t>
  </si>
  <si>
    <t xml:space="preserve">Diciembre </t>
  </si>
  <si>
    <t>Enero (2022)</t>
  </si>
  <si>
    <t xml:space="preserve">TOTAL </t>
  </si>
  <si>
    <t xml:space="preserve">Avance Anual </t>
  </si>
  <si>
    <t xml:space="preserve">SEGUIMIENTO
REPORTE DE AVANCES (LIDERES DE PROCESO-OAP) </t>
  </si>
  <si>
    <t xml:space="preserve">1 SEGUIMIENTO 
OFICINA DE CONTROL INTERNO </t>
  </si>
  <si>
    <t xml:space="preserve">2 SEGUIMIENTO 
OFICINA DE CONTROL INTERNO </t>
  </si>
  <si>
    <t xml:space="preserve">3  SEGUIMIENTO 
OFICINA DE CONTROL INTERNO </t>
  </si>
  <si>
    <t>Subcomponente</t>
  </si>
  <si>
    <t># Actividad</t>
  </si>
  <si>
    <t>Actividad</t>
  </si>
  <si>
    <t>Meta o producto</t>
  </si>
  <si>
    <t>Indicador</t>
  </si>
  <si>
    <t xml:space="preserve">Responsable dependencia líder </t>
  </si>
  <si>
    <t>Responsable dependencia apoyo</t>
  </si>
  <si>
    <t>Recursos</t>
  </si>
  <si>
    <t>Fecha máxima programada</t>
  </si>
  <si>
    <t>Prog</t>
  </si>
  <si>
    <t>Eject</t>
  </si>
  <si>
    <t>%Ejec</t>
  </si>
  <si>
    <t>CORTE OCTUBRE</t>
  </si>
  <si>
    <t>CORTE DICIEMBRE</t>
  </si>
  <si>
    <t xml:space="preserve">Actividades ejecutadas </t>
  </si>
  <si>
    <t xml:space="preserve"> Ejecutado </t>
  </si>
  <si>
    <t xml:space="preserve"> Avance Anual
(ponderación)</t>
  </si>
  <si>
    <r>
      <t xml:space="preserve">Subcomponente 1
</t>
    </r>
    <r>
      <rPr>
        <sz val="11"/>
        <color theme="1"/>
        <rFont val="Calibri"/>
        <family val="2"/>
        <scheme val="minor"/>
      </rPr>
      <t>Política de Administración de Riesgos</t>
    </r>
  </si>
  <si>
    <t>1.1</t>
  </si>
  <si>
    <t>Revisar la política de Administración de Riesgos para actualizar, según haya lugar.</t>
  </si>
  <si>
    <t>11 verificaciones de la plataforma del DAFP para actualizar, según haya lugar, la política de Administración de Riesgos de la entidad.</t>
  </si>
  <si>
    <t>Verificaciones mensuales realizadas/11*100</t>
  </si>
  <si>
    <t>Oficina Asesora de Planeación</t>
  </si>
  <si>
    <t xml:space="preserve">Humanos
Tecnológicos
</t>
  </si>
  <si>
    <r>
      <t xml:space="preserve">Se verifica en la pagina web, no se evidencian nuevas versiones de la Guia
</t>
    </r>
    <r>
      <rPr>
        <b/>
        <sz val="11"/>
        <rFont val="Calibri"/>
        <family val="2"/>
        <scheme val="minor"/>
      </rPr>
      <t xml:space="preserve">Seguimiento OAP: </t>
    </r>
    <r>
      <rPr>
        <sz val="11"/>
        <rFont val="Calibri"/>
        <family val="2"/>
        <scheme val="minor"/>
      </rPr>
      <t xml:space="preserve"> Se evidencia pantallazo de la búsqueda y verificación de la vigencia de la guia de administración de riesgos emitida por el DAFP.</t>
    </r>
  </si>
  <si>
    <r>
      <t xml:space="preserve">Se verifica en la página web, no se evidencian nuevas versiones de la Guía
</t>
    </r>
    <r>
      <rPr>
        <b/>
        <sz val="11"/>
        <rFont val="Calibri"/>
        <family val="2"/>
        <scheme val="minor"/>
      </rPr>
      <t>Seguimiento OAP</t>
    </r>
    <r>
      <rPr>
        <sz val="11"/>
        <rFont val="Calibri"/>
        <family val="2"/>
        <scheme val="minor"/>
      </rPr>
      <t>:  Se evidencia pantallazo de la búsqueda y verificación de la vigencia de la guía de administración de riesgos emitida por el DAFP.</t>
    </r>
  </si>
  <si>
    <r>
      <t xml:space="preserve">Se verifica en la página web, no se evidencian nuevas versiones de la Guía
</t>
    </r>
    <r>
      <rPr>
        <b/>
        <sz val="11"/>
        <rFont val="Calibri"/>
        <family val="2"/>
        <scheme val="minor"/>
      </rPr>
      <t>Seguimiento OAP:</t>
    </r>
    <r>
      <rPr>
        <sz val="11"/>
        <rFont val="Calibri"/>
        <family val="2"/>
        <scheme val="minor"/>
      </rPr>
      <t xml:space="preserve">  Se evidencia pantallazo de la búsqueda y verificación de la vigencia de la guía de administración de riesgos emitida por el DAFP.</t>
    </r>
  </si>
  <si>
    <t>Se verifican  soportes de las búsquedas y verificaciones de la vigencia, de la guía de administración de riesgos emitida por el DAFP, correspondiente a los meses enero - abril de 2021.</t>
  </si>
  <si>
    <t>Se verifican  soportes de las búsquedas y verificaciones de la vigencia, de la guía de administración de riesgos emitida por el DAFP, correspondiente a los meses mayo - agosto de 2021.</t>
  </si>
  <si>
    <t>Se verifican  soportes de las búsquedas y verificaciones de la vigencia, de la guía de administración de riesgos emitida por el DAFP, correspondiente a los meses septiembre - diciembre de 2021.</t>
  </si>
  <si>
    <t>1.2</t>
  </si>
  <si>
    <t>Adoptar dentro de la Política de Administración de Riesgo la “Ruta metodológica para Ia implementación del Sistema de Administración del Riesgo de Lavado de Activos y de la Financiación del Terrorismo -SARLAFT en las entidades distritales”.</t>
  </si>
  <si>
    <t>Una (1) Política de la Administración de Riesgos actualizada con la ruta metodológica para Ia implementación del SARLAFT en las entidades distritales</t>
  </si>
  <si>
    <t>Una (1) Política de la Administración de Riesgos actualizada</t>
  </si>
  <si>
    <t>Actividad cumplida</t>
  </si>
  <si>
    <t>Actividad programada para el tercer cuatrimestre de 2021. No se recibe reporte de avance.</t>
  </si>
  <si>
    <r>
      <t xml:space="preserve">Subcomponente 2
</t>
    </r>
    <r>
      <rPr>
        <sz val="11"/>
        <color theme="1"/>
        <rFont val="Calibri"/>
        <family val="2"/>
        <scheme val="minor"/>
      </rPr>
      <t>Construcción del Mapa de Riesgos de Corrupción</t>
    </r>
  </si>
  <si>
    <t>2.1</t>
  </si>
  <si>
    <t>Actualizar la matriz de los riesgos de corrupción para el período con relación a la Política de Administración de Riesgos.</t>
  </si>
  <si>
    <t>Una (1) matriz de riesgos de corrupción actualizada para la vigencia 2021</t>
  </si>
  <si>
    <t xml:space="preserve">Una (1) matriz de riesgos de corrupción actualizada </t>
  </si>
  <si>
    <r>
      <t xml:space="preserve">Se actualizo la Matriz en la pagina web y se cargo en el mes de Enero.
</t>
    </r>
    <r>
      <rPr>
        <b/>
        <sz val="11"/>
        <rFont val="Calibri"/>
        <family val="2"/>
        <scheme val="minor"/>
      </rPr>
      <t>Seguimiento OAP:</t>
    </r>
    <r>
      <rPr>
        <sz val="11"/>
        <rFont val="Calibri"/>
        <family val="2"/>
        <scheme val="minor"/>
      </rPr>
      <t xml:space="preserve">  Se realiza verificación del cargue de la matriz de riesgos en la pagina de el entidad, encontrado la matriz en el link de transparencia. Así mismo se evidencian las mesas de trabajo en la que se realizo la respectiva actualización de la matriz.</t>
    </r>
  </si>
  <si>
    <t>Se verifican  soportes de las  mesas de trabajo realizadas con los procesos, para la revisión  y actualización de  la matriz de riesgos de corrupción. Se valida la publicación de la matriz de riesgos de corrupción actualizada:
https://scj.gov.co/es/transparencia/planeacion/pol%C3%ADticas-lineamientos-y-manuales/matriz-general-riesgos-corrupcion-sdscj-2</t>
  </si>
  <si>
    <t>Actividad cumplida en el primer seguimiento</t>
  </si>
  <si>
    <t>2.2</t>
  </si>
  <si>
    <t xml:space="preserve">Revisar el nivel de apropiación de la metodología de identificación de riesgos de corrupción en la gestión contractual pública de la Veeduría Distrital. </t>
  </si>
  <si>
    <t xml:space="preserve">Una (1) Política de la Administración de Riesgos con la mención de la apropiación de la metodología de identificación de riesgos de corrupción en la gestión contractual pública de la Veeduría Distrital. </t>
  </si>
  <si>
    <t xml:space="preserve">Una (1) Política de la Administración de Riesgos con la mención </t>
  </si>
  <si>
    <t>2.3</t>
  </si>
  <si>
    <t>Actualizar la Matriz de Riesgos de Corrupción de acuerdo a lo identificado luego de adoptar la “Ruta metodológica para Ia implementación del SARLAFT en las entidades distritales”.</t>
  </si>
  <si>
    <t>Una (1) Matriz de Riesgos de Corrupción actualizada de acuerdo a lo identificado luego de adoptar la “Ruta metodológica para Ia implementación del SARLAFT en las entidades distritales”</t>
  </si>
  <si>
    <t>Humanos
Tecnológicos</t>
  </si>
  <si>
    <r>
      <t xml:space="preserve">Subcomponente 3
</t>
    </r>
    <r>
      <rPr>
        <sz val="11"/>
        <color theme="1"/>
        <rFont val="Calibri"/>
        <family val="2"/>
        <scheme val="minor"/>
      </rPr>
      <t>Consulta y divulgación</t>
    </r>
  </si>
  <si>
    <t>3.1</t>
  </si>
  <si>
    <t xml:space="preserve">Socializar el mapa de riesgos de corrupción, y analizar las opiniones de los servidores públicos y contratistas de la entidad para la actualización de la matriz de riesgos de corrupción. </t>
  </si>
  <si>
    <t xml:space="preserve">Una (1) matriz de riesgos de corrupción y actualizada y socializada </t>
  </si>
  <si>
    <t xml:space="preserve">*Una (1) matriz de riesgos actualizada
*Una (1) matriz de riesgos socializada </t>
  </si>
  <si>
    <r>
      <t xml:space="preserve">Se actualizo la Matriz en la pagina web y se cargo en el mes de Enero.
</t>
    </r>
    <r>
      <rPr>
        <b/>
        <sz val="11"/>
        <rFont val="Calibri"/>
        <family val="2"/>
        <scheme val="minor"/>
      </rPr>
      <t xml:space="preserve">Seguimiento OAP: </t>
    </r>
    <r>
      <rPr>
        <sz val="11"/>
        <rFont val="Calibri"/>
        <family val="2"/>
        <scheme val="minor"/>
      </rPr>
      <t xml:space="preserve"> Se realiza verificación del cargue de la matriz de riesgos en la pagina de el entidad, encontrado la matriz en el link de transparencia. </t>
    </r>
  </si>
  <si>
    <t>Se verifican  soportes de las  mesas de trabajo realizadas con los procesos, en las cuales se socializaron y analizaron los aportes ciudadanos recibidos. Se valida la publicación de la matriz de riesgos de corrupción actualizada:
https://scj.gov.co/es/transparencia/planeacion/pol%C3%ADticas-lineamientos-y-manuales/matriz-general-riesgos-corrupcion-sdscj-2</t>
  </si>
  <si>
    <t>3.2</t>
  </si>
  <si>
    <t>Publicar y divulgar el mapa de riesgos de corrupción a través de la página web y redes sociales para recoger los aportes de los interesados externos.</t>
  </si>
  <si>
    <t xml:space="preserve">Una (1) matriz de riesgos de corrupción publicada </t>
  </si>
  <si>
    <t xml:space="preserve">*Una (1) matriz de riesgos  de corrupción publicada
*Un (1) análisis de los aportes ciudadanos para definir su inclusión </t>
  </si>
  <si>
    <r>
      <rPr>
        <sz val="11"/>
        <rFont val="Calibri"/>
        <family val="2"/>
        <scheme val="minor"/>
      </rPr>
      <t>Se actualizo la Matriz en la pagina web y se cargo en el mes de Enero.</t>
    </r>
    <r>
      <rPr>
        <b/>
        <sz val="11"/>
        <rFont val="Calibri"/>
        <family val="2"/>
        <scheme val="minor"/>
      </rPr>
      <t xml:space="preserve">
Seguimiento OAP: </t>
    </r>
    <r>
      <rPr>
        <sz val="11"/>
        <rFont val="Calibri"/>
        <family val="2"/>
        <scheme val="minor"/>
      </rPr>
      <t>Se evidencia archivo en Excel con el resumen de aportes realizados durante ejercicio de participación ciudadana en el mes de enero.</t>
    </r>
  </si>
  <si>
    <t>Se verifica  archivo en Excel con el resumen de los aportes ciudadanos recibidos.
Se valida  la publicación para la participación ciudadana en la cual se socializo el mapa de riesgos de corrupción:
https://scj.gov.co/es/noticias/participa-la-construcci%C3%B3n-nuestro-plan-anticorrupci%C3%B3n-y-atenci%C3%B3n-al-ciudadano-2021</t>
  </si>
  <si>
    <t>3.3</t>
  </si>
  <si>
    <r>
      <t>Socializar con los Procesos</t>
    </r>
    <r>
      <rPr>
        <b/>
        <i/>
        <sz val="11"/>
        <rFont val="Calibri"/>
        <family val="2"/>
        <scheme val="minor"/>
      </rPr>
      <t> </t>
    </r>
    <r>
      <rPr>
        <sz val="11"/>
        <rFont val="Calibri"/>
        <family val="2"/>
        <scheme val="minor"/>
      </rPr>
      <t>la</t>
    </r>
    <r>
      <rPr>
        <b/>
        <i/>
        <sz val="11"/>
        <rFont val="Calibri"/>
        <family val="2"/>
        <scheme val="minor"/>
      </rPr>
      <t> </t>
    </r>
    <r>
      <rPr>
        <sz val="11"/>
        <rFont val="Calibri"/>
        <family val="2"/>
        <scheme val="minor"/>
      </rPr>
      <t>“Ruta metodológica para Ia implementación del SARLAFT en las entidades distritales".</t>
    </r>
  </si>
  <si>
    <t>Una (1) socialización realizada con los Procesos, de la “Ruta metodológica para Ia implementación del SARLAFT en las entidades distritales"</t>
  </si>
  <si>
    <t xml:space="preserve">Una (1) socialización realizada </t>
  </si>
  <si>
    <r>
      <t xml:space="preserve">Subcomponente 4
</t>
    </r>
    <r>
      <rPr>
        <sz val="11"/>
        <color theme="1"/>
        <rFont val="Calibri"/>
        <family val="2"/>
        <scheme val="minor"/>
      </rPr>
      <t>Monitoreo y revisión</t>
    </r>
  </si>
  <si>
    <t>4.1</t>
  </si>
  <si>
    <t>Monitorear y revisar el mapa de riesgos de corrupción con base en los ajustes y reportes realizados por parte de los líderes de proceso y lideres operativos.</t>
  </si>
  <si>
    <t>Tres (3) informes de monitoreo y seguimiento del mapa de riesgos de corrupción realizados</t>
  </si>
  <si>
    <t xml:space="preserve">Número de informes realizados en el período /Número de informes programados para el período </t>
  </si>
  <si>
    <t>Líderes de proceso</t>
  </si>
  <si>
    <t>Primeros 5 días hábiles de Mayo 2021
Primeros 5 días hábiles de Septiembre 2021
Primeros 5 días hábiles de Enero 2022</t>
  </si>
  <si>
    <r>
      <t xml:space="preserve">La oficina asesora de planeación emite informe de monitoreo y seguimiento del mapa de riesgos de corrupción
</t>
    </r>
    <r>
      <rPr>
        <b/>
        <sz val="11"/>
        <rFont val="Calibri"/>
        <family val="2"/>
        <scheme val="minor"/>
      </rPr>
      <t xml:space="preserve">Seguimiento OAP: </t>
    </r>
    <r>
      <rPr>
        <sz val="11"/>
        <rFont val="Calibri"/>
        <family val="2"/>
        <scheme val="minor"/>
      </rPr>
      <t xml:space="preserve"> </t>
    </r>
    <r>
      <rPr>
        <b/>
        <sz val="11"/>
        <rFont val="Calibri"/>
        <family val="2"/>
        <scheme val="minor"/>
      </rPr>
      <t xml:space="preserve"> </t>
    </r>
    <r>
      <rPr>
        <sz val="11"/>
        <rFont val="Calibri"/>
        <family val="2"/>
        <scheme val="minor"/>
      </rPr>
      <t>Se evidencia la coherencia de los soportes y el reporte.</t>
    </r>
  </si>
  <si>
    <t>Actividad programada para el segundo cuatrimestre de 2021. No se recibe reporte de avance.</t>
  </si>
  <si>
    <r>
      <t xml:space="preserve">Subcomponente 5
</t>
    </r>
    <r>
      <rPr>
        <sz val="11"/>
        <color theme="1"/>
        <rFont val="Calibri"/>
        <family val="2"/>
        <scheme val="minor"/>
      </rPr>
      <t>Seguimiento</t>
    </r>
  </si>
  <si>
    <t>5.1</t>
  </si>
  <si>
    <t>Efectuar y publicar el seguimiento al mapa de riesgos de corrupción conforme a la normatividad vigente.</t>
  </si>
  <si>
    <t>Tres (3) seguimientos a los Mapas de riesgos de corrupción efectuados y publicados</t>
  </si>
  <si>
    <t xml:space="preserve">Número de seguimientos ejecutados en el período /número de seguimientos programados para el período </t>
  </si>
  <si>
    <t>Oficina de Control Interno</t>
  </si>
  <si>
    <t>Primeros 15 días hábiles de mes de mayo 2021
Primeros 15 días hábiles de mes de septiembre 2021
Primeros 15 días hábiles de mes de enero de 2022</t>
  </si>
  <si>
    <r>
      <t xml:space="preserve">La Oficina de Control interno emitirá el  informe de seguimiento al mapa de riesgos de corrupción,  los primeros 10 días hábiles de Mayo, ya se notificó el seguimiento mediante memorando número 20211300133753
</t>
    </r>
    <r>
      <rPr>
        <b/>
        <sz val="11"/>
        <rFont val="Calibri"/>
        <family val="2"/>
        <scheme val="minor"/>
      </rPr>
      <t>Seguimiento OAP:</t>
    </r>
    <r>
      <rPr>
        <sz val="11"/>
        <rFont val="Calibri"/>
        <family val="2"/>
        <scheme val="minor"/>
      </rPr>
      <t xml:space="preserve"> Se evidencia la solicitud de la información y la consolidación de la misma, en lo relacionado al MRC y al PAAC, para realizar el seguimiento en el tiempo programado.</t>
    </r>
  </si>
  <si>
    <r>
      <t xml:space="preserve">La Oficina de Control Interno emitió el  informe de seguimiento al mapa de riesgos de corrupción, según memorando número 20211300161503 y realizó la respectiva publicación:
https://scj.gov.co/es/transparencia/control/reportes-control-interno/matriz-primer-seguimiento-al-mapa-riesgos-corrupci%C3%B3n
</t>
    </r>
    <r>
      <rPr>
        <b/>
        <sz val="11"/>
        <rFont val="Calibri"/>
        <family val="2"/>
        <scheme val="minor"/>
      </rPr>
      <t>Seguimiento OAP: S</t>
    </r>
    <r>
      <rPr>
        <sz val="11"/>
        <rFont val="Calibri"/>
        <family val="2"/>
        <scheme val="minor"/>
      </rPr>
      <t>e evidencia memorado, matriz de seguimiento publicada en la pagina de la entidad, así mismo se evidencia el informe de primer de seguimiento plan anticorrupción y de atención al ciudadano 2021 mapa de riesgos de corrupción 2021.</t>
    </r>
  </si>
  <si>
    <t>La Oficina de Control Interno emitió el  informe de seguimiento al mapa de riesgos de corrupción, según memorando número 20211300279183 y realizó la respectiva publicación:
https://scj.gov.co/es/transparencia/control/reportes-control-interno/matriz-segundo-seguimiento-al-mapa-riesgos-corrupci%C3%B3n</t>
  </si>
  <si>
    <t>Actividad programada para el segundo cuatrimestre de 2021. Se reporta avance con corte a abril, notificación y solicitud de información realizada, según  memorando número 20211300133753</t>
  </si>
  <si>
    <t>Se observó  informe de seguimiento al mapa de riesgos de corrupción, memorando número 20211300161503 y  se validó la  publicación:
https://scj.gov.co/es/transparencia/control/reportes-control-interno/matriz-primer-seguimiento-al-mapa-riesgos-corrupci%C3%B3n</t>
  </si>
  <si>
    <t xml:space="preserve"> Avance componente 1</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</si>
  <si>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</si>
  <si>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</si>
  <si>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</si>
  <si>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</si>
  <si>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</si>
  <si>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</si>
  <si>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</si>
  <si>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</si>
  <si>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</si>
  <si>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</si>
  <si>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</si>
  <si>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</si>
  <si>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</si>
  <si>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</si>
  <si>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Único</t>
  </si>
  <si>
    <t>Autorización para ingreso como visitante a la  Carcel Distrital de Varones y Anexo de Mujeres.</t>
  </si>
  <si>
    <t>Inscrito</t>
  </si>
  <si>
    <t>Actualmente la Cárcel Distrital de Varones y Anexo de Mujeres presta de manera presencial el proceso para obtener la autorización para el ingreso de visitantes (amigos y familiares) de las personas privadas de la libertad - PPL.</t>
  </si>
  <si>
    <t xml:space="preserve">Uso de las tecnologías de la información para el registro y la autorización del ingreso como visitante (amigos y familiares) de las personas privadas de la libertad - PPL </t>
  </si>
  <si>
    <t>*Evita el traslado del ciudadano a las instalaciones lo cual le ahorra tiempo y costos en su desplazamiento.
*Mayor agilidad y facilidad en el acceso del trámite para los visitantes (amigos y Familiares) de las personas privadas de la libertad - PPL.
*Eliminación de filas.
*Mejora en el entorno exterior de la Cárcel Distrital.</t>
  </si>
  <si>
    <t>Tecnológica</t>
  </si>
  <si>
    <t>Respuesta y/o notificación electrónica</t>
  </si>
  <si>
    <t>01/02/2021</t>
  </si>
  <si>
    <t>30/04/2021</t>
  </si>
  <si>
    <t>Dirección de tecnologías y Sistemas de la Información / Dirección de la Cárcel Distrital / Oficina Asesora de Planeación.</t>
  </si>
  <si>
    <r>
      <t xml:space="preserve">La Oficina Asesora de Planeación realizó el monitoreo de la estrategia de racionalización de trámites y se evidenció el cumplimiento de las acciones. Sin embargo, es importante revisar y actualizar el trámite según condiciones externas que se presenten o afecten la prestación de este servicio.
</t>
    </r>
    <r>
      <rPr>
        <b/>
        <sz val="11"/>
        <color theme="1"/>
        <rFont val="Calibri"/>
        <family val="2"/>
        <scheme val="minor"/>
      </rPr>
      <t xml:space="preserve">Seguimiento OAP: </t>
    </r>
    <r>
      <rPr>
        <sz val="11"/>
        <color theme="1"/>
        <rFont val="Calibri"/>
        <family val="2"/>
        <scheme val="minor"/>
      </rPr>
      <t xml:space="preserve"> Desde la oficina se convocaron mesas de trabajo para culminar con la implementación de la estratégica de racionalización, así las cosas y de acuerdo con la evaluación realizada se da por cerrada la acción cumpliendo con los criterios establecidos en el SUIT.</t>
    </r>
  </si>
  <si>
    <r>
      <t xml:space="preserve">La Oficina de Control interno realizó el seguimiento de este componente en el Sistema Único de Información de Tramites - SUIT (ver hoja </t>
    </r>
    <r>
      <rPr>
        <i/>
        <sz val="11"/>
        <color theme="1"/>
        <rFont val="Calibri"/>
        <family val="2"/>
        <scheme val="minor"/>
      </rPr>
      <t xml:space="preserve">"Seguimiento C2 Racionalización" </t>
    </r>
    <r>
      <rPr>
        <sz val="11"/>
        <color theme="1"/>
        <rFont val="Calibri"/>
        <family val="2"/>
        <scheme val="minor"/>
      </rPr>
      <t xml:space="preserve">) </t>
    </r>
  </si>
  <si>
    <t>Avance componente 2</t>
  </si>
  <si>
    <r>
      <t xml:space="preserve">Subcomponente 1
</t>
    </r>
    <r>
      <rPr>
        <sz val="11"/>
        <color theme="1"/>
        <rFont val="Calibri"/>
        <family val="2"/>
        <scheme val="minor"/>
      </rPr>
      <t>Información de calidad y en lenguaje comprensible</t>
    </r>
  </si>
  <si>
    <t>Conformar el equipo líder de rendición de cuentas de la SDSCJ de la vigencia 2021.</t>
  </si>
  <si>
    <t>Un (1) equipo de rendición de cuentas de la SDSCJ conformado</t>
  </si>
  <si>
    <t>Un (1) memorando realizado y socializado del equipo conformado</t>
  </si>
  <si>
    <r>
      <t xml:space="preserve">Mediante memorando con  Radicado No. 20211100070713 se define el equipo encargado de apoyar o implementar las actividades relacionadas con la rendición de cuentas pública en el Plan Anticorrupción y detención al Ciudadano vigencia 2021, así como la estrategia de rendición de cuentas 2021 y todas aquellas actividades destinadas a generar cultura de Rendición de Cuentas en la Entidad.
</t>
    </r>
    <r>
      <rPr>
        <b/>
        <sz val="11"/>
        <rFont val="Calibri"/>
        <family val="2"/>
        <scheme val="minor"/>
      </rPr>
      <t>Seguimiento OAP:</t>
    </r>
    <r>
      <rPr>
        <sz val="11"/>
        <rFont val="Calibri"/>
        <family val="2"/>
        <scheme val="minor"/>
      </rPr>
      <t xml:space="preserve"> Se evidencia memorando y documentos de estrategias d e rendición de cuentas 2021</t>
    </r>
  </si>
  <si>
    <t>Se Verificó memorando número 20211100070713, el  cual  se definió el equipo encargado de  liderar la rendición de cuentas de la SDSCJ para la vigencia 2021.Tambien se observo el documento de estrategia de rendición de cuentas 2021.</t>
  </si>
  <si>
    <t xml:space="preserve">Elaborar y publicar informes de gestión de la entidad, en lenguaje claro y comprensible. </t>
  </si>
  <si>
    <t>Tres (3) informes de gestión elaborados, sintetizados en lenguaje claro, diagramados y publicados en la página web</t>
  </si>
  <si>
    <t>Número de informes de gestión realizados</t>
  </si>
  <si>
    <t>Oficina Asesora de Planeación
Oficina Asesora de Comunicaciones</t>
  </si>
  <si>
    <r>
      <t xml:space="preserve">Se publica el informe anual de gestión de la SDSCJ  vigencia 2020 en el mes de febrero. 
En el mes de marzo se publica el informe de rendición de cuentas de la vigencia 2020, el cual contiene  información de  gestión de la entidad de manera resumida.
 Se publica el informe  primer trimestre de gestión de la SDSCJ . 
</t>
    </r>
    <r>
      <rPr>
        <b/>
        <sz val="11"/>
        <rFont val="Calibri"/>
        <family val="2"/>
        <scheme val="minor"/>
      </rPr>
      <t xml:space="preserve">Seguimiento OAP: </t>
    </r>
    <r>
      <rPr>
        <sz val="11"/>
        <rFont val="Calibri"/>
        <family val="2"/>
        <scheme val="minor"/>
      </rPr>
      <t xml:space="preserve">Se realizó verifico la información en la pagina de la entidad en el micrositio de rendición de cuenta y el link de transparencia:
*https://scj.gov.co/es/transparencia/control/informes-gestion-evaluacion-auditoria
*https://scj.gov.co/es/transparencia/rendicion-de-cuentas/informes-evaluaciones
DE GESTIÓN 1/ febrero
</t>
    </r>
  </si>
  <si>
    <t xml:space="preserve">Se Validó la publicación del informe anual de gestión, correspondiente a la vigencia 2020, también se verificó publicación del informe de rendición de cuentas de la vigencia 2020.
https://scj.gov.co/sites/default/files/control/Informe%20de%20Gesti%C3%B3n%202020.pdf
https://scj.gov.co/es/transparencia/control/informes-gesti%C3%B3n-evaluaci%C3%B3n-y-auditoria/informe-rendici%C3%B3n-cuentas-2020
</t>
  </si>
  <si>
    <t xml:space="preserve">Se validó informe de gestión correspondiente a primer semestre de la vigencia 2021 y se verificó la publicación:
https://scj.gov.co/sites/default/files/control/INFORME%20%20DE%20GESTION%20SDSCJ%20PRIMER%20SEMESTRE_0.pdf
</t>
  </si>
  <si>
    <t>1.3</t>
  </si>
  <si>
    <t>Elaborar y divulgar piezas comunicacionales para la ciudadanía en lenguaje comprensible sobre información de los avances y logros de la entidad, previo a los espacios de rendición de cuentas. (Presentaciones, comunicados de prensa, carteleras, piezas gráficas para redes sociales y otros medios).</t>
  </si>
  <si>
    <t>Divulgación de piezas comunicacionales sobre la gestión de la entidad, en lenguaje comprensible, previo a los espacios de rendición de cuentas</t>
  </si>
  <si>
    <t xml:space="preserve">Número de publicaciones realizadas </t>
  </si>
  <si>
    <t>Oficina Asesora de Comunicaciones</t>
  </si>
  <si>
    <r>
      <t xml:space="preserve">El primer cuatrimestre un total de 14 videos y 16 comunicados de prensa como piezas comunicacionales en un lenguaje claro y comprensible sobre los avances de la gestión de la entidad. Todos los videos se encuentran publicados en la página web de la Entidad.
Videos: https://scj.gov.co/es/prensa/galeria-videos
Se produjeron 16 comunicados de prensa en este primer cuatrimestre que dan cuenta de los avances en la gestión de la entidad. 
Comunicados de prensa. Se divulgaron 17 temas a través de redes sociales: Cámaras de videovigilancia, detectores, de metales, campaña Cárcel Distrital: "No coma cuento", Horario de atención SCJ virtual, Canales Casas de Justicia y Servicios casas Libertad.
</t>
    </r>
    <r>
      <rPr>
        <b/>
        <sz val="11"/>
        <rFont val="Calibri"/>
        <family val="2"/>
        <scheme val="minor"/>
      </rPr>
      <t xml:space="preserve">Seguimiento OAP: </t>
    </r>
    <r>
      <rPr>
        <sz val="11"/>
        <rFont val="Calibri"/>
        <family val="2"/>
        <scheme val="minor"/>
      </rPr>
      <t xml:space="preserve"> Es importante aportar la totalidad de evidencias de las piezas comunicacionales, frente a los temas de divulgación en las redes sociales.</t>
    </r>
  </si>
  <si>
    <t>Se validó la publicación de 24 videos durante los meses febrero a abril de 2021 
https://scj.gov.co/es/prensa/galeria-videos.
Se verificaron 16 comunicados de prensa emitidos durante enero a abril de 2021, se observaron soportes de 14 temas divulgados en redes sociales durante los meses enero a marzo de 2021.</t>
  </si>
  <si>
    <t>No se recibe reporte de avance.</t>
  </si>
  <si>
    <t>Se validaron diferentes comunicados de prensa alojados en carpeta de enero a abril , piezas para redes sociales y videos</t>
  </si>
  <si>
    <t>1.4</t>
  </si>
  <si>
    <t>Mantener actualizado el micrositio de rendición de cuentas conforme se desarrollan los espacios de diálogo ciudadano.</t>
  </si>
  <si>
    <t>4 actualizaciones del micrositio de rendición de cuentas realizadas en los respectivos períodos trimestrales, conforme se desarrollan los espacios de diálogo ciudadano</t>
  </si>
  <si>
    <t>Número de actualizaciones realizadas en el período / Número de actualizaciones programadas para el período</t>
  </si>
  <si>
    <t>31/03/21
30/06/21
30/09/21
31/12/21</t>
  </si>
  <si>
    <r>
      <t xml:space="preserve">En el mes de marzo de 2021, se actualizó el micrositio de rendición de cuentas (https://scj.gov.co/es/transparencia/rendicion-de-cuentas),  en el marco  de los diálogos ciudadanos sobre Acceso a la Justicia y Seguridad y Convivencia de la SDSCJ programados en el mes de marzo.
Las secciones actualizadas fueron las siguientes: 
1. Información de gestión de la vigencia 2020: se publicó el informe de rendición de cuentas de la vigencia 2020, previo a los diálogos ciudadanos del 10 y 12 de marzo, para dar a conocer los logros y resultados de la gestión ante la ciudadanía. 
Enlace: https://scj.gov.co/es/transparencia/rendicion-de-cuentas/informacion-gestion 
2.Convocatorias: se publicaron las invitaciones a los dos diálogos ciudadanos del 10 y 12 de marzo de 2021. 
Enlace: https://scj.gov.co/es/transparencia/rendicion-de-cuentas/convocatorias 
3. Sistematización de informes de rendición de cuentas
Enlace:https://scj.gov.co/es/transparencia/rendición-de-cuentas/informes-evaluaciones
</t>
    </r>
    <r>
      <rPr>
        <b/>
        <sz val="11"/>
        <rFont val="Calibri"/>
        <family val="2"/>
        <scheme val="minor"/>
      </rPr>
      <t xml:space="preserve">
Seguimiento OAP: </t>
    </r>
    <r>
      <rPr>
        <sz val="11"/>
        <rFont val="Calibri"/>
        <family val="2"/>
        <scheme val="minor"/>
      </rPr>
      <t xml:space="preserve"> El reporte y las evidencia corresponden a la actividad.</t>
    </r>
  </si>
  <si>
    <t>Se actualizó la sección de rendición de cuentas con los siguientes documentos:
- Presentación Audiencia Rendición de Cuentas Noviembre 2021
Enlace: https://scj.gov.co/es/transparencia/rendicion-de-cuentas/informacion-gestion
-Sistematización Audiencia Pública de Rendición de Cuentas, desarrollada el 29 de Noviembre de 2021
-Informe de rendición de cuentas enero - octubre 2021
Enlace:https://scj.gov.co/es/transparencia/rendicion-de-cuentas/informes-evaluaciones</t>
  </si>
  <si>
    <t>Se verificó la actualización del micrositio de rendición de cuentas, realizada en el mes de marzo de 2021 :
https://scj.gov.co/sites/default/files/control/Informe%20de%20Rendici%C3%B3n%20de%20Cuentas%202020_0.pdf
https://scj.gov.co/sites/default/files/documentos_rendicion_cuentas/156940613_5182644165141446_6827643912069818106_n-2_0.jpg
https://scj.gov.co/sites/default/files/documentos_rendicion_cuentas/156940613_5182644165141446_6827643912069818106_n-2_1.jpg</t>
  </si>
  <si>
    <t>Se verificó la actualización realizada al micro sitio de rendición de cuentas, con corte al mes de junio de 2021:
https://scj.gov.co/es/transparencia/rendicion-de-cuentas/realiza-aportes
https://scj.gov.co/es/transparencia/rendicion-de-cuentas/informes-evaluaciones
https://scj.gov.co/es/transparencia/rendicion-de-cuentas/mas-informacion</t>
  </si>
  <si>
    <r>
      <rPr>
        <b/>
        <sz val="11"/>
        <color theme="1"/>
        <rFont val="Calibri"/>
        <family val="2"/>
        <scheme val="minor"/>
      </rPr>
      <t>Subcomponente 2</t>
    </r>
    <r>
      <rPr>
        <sz val="11"/>
        <color theme="1"/>
        <rFont val="Calibri"/>
        <family val="2"/>
        <scheme val="minor"/>
      </rPr>
      <t xml:space="preserve">
Diálogo en doble vía con la ciudadanía y sus organizaciones</t>
    </r>
  </si>
  <si>
    <t>Realizar audiencia pública de rendición de cuentas sector Seguridad, Convivencia y Justicia donde se den a conocer los logros y avances de la gestión de la entidad.</t>
  </si>
  <si>
    <t>Una (1) audiencia pública de rendición de cuentas Sector Seguridad, Convivencia y Justicia realizada</t>
  </si>
  <si>
    <t>Una (1) audiencia pública de rendición de cuentas realizada</t>
  </si>
  <si>
    <t>Todas las dependencias en especial áreas misionales (Subsecretaría de Seguridad y Convivencia
Subsecretaría de Acceso a la Justicia)</t>
  </si>
  <si>
    <t>Humanos
Fisicos
Tecnológicos
Financieros (Proyecto 7776 Fortalecimiento de la gestión institucional y la participación ciudadana en la Secretaría Distrital de
Seguridad, Convivencia y Justicia en Bogotá)</t>
  </si>
  <si>
    <t>EL 29 de noviembre de 2021, se desarrollo audiencia pública de rendición de cuentas de la Secretaria de Seguridad, Convivencia y Justicia.
Evidencias: Documento de sistematización del evento, publicado en la pagina web de la entidad, en el siguiente enlace:https://scj.gov.co/sites/default/files/control/Sistematizaci%C3%B3n_RC-%20Noviembre_2021_0.pdf</t>
  </si>
  <si>
    <r>
      <t>Desarrollar espacios de diálogo ciudadano de forma presencial o no presencial en donde se den a conocer avances y logros del</t>
    </r>
    <r>
      <rPr>
        <b/>
        <sz val="11"/>
        <rFont val="Calibri"/>
        <family val="2"/>
        <scheme val="minor"/>
      </rPr>
      <t xml:space="preserve"> proceso de Gestión de Seguridad y Convivencia</t>
    </r>
    <r>
      <rPr>
        <sz val="11"/>
        <rFont val="Calibri"/>
        <family val="2"/>
        <scheme val="minor"/>
      </rPr>
      <t>, con los grupos de interés y/o de valor, en  los cuales se consignen compromisos.</t>
    </r>
  </si>
  <si>
    <t>3 diálogos ciudadanos de forma presencial o no presencial desarrollados</t>
  </si>
  <si>
    <t>Número de diálogos ciudadanos desarrollados / Número de diálogos ciudadanos programados</t>
  </si>
  <si>
    <t xml:space="preserve">Subsecretaría de Seguridad y Convivencia 
</t>
  </si>
  <si>
    <t>30 /04/2021
31 /08/2021
30/11/2021</t>
  </si>
  <si>
    <r>
      <rPr>
        <sz val="11"/>
        <rFont val="Calibri"/>
        <family val="2"/>
        <scheme val="minor"/>
      </rPr>
      <t>El diálogo ciudadano se llevo a cabo el 12 de marzo 2021. Soporte sistematización de la actividad</t>
    </r>
    <r>
      <rPr>
        <b/>
        <sz val="11"/>
        <rFont val="Calibri"/>
        <family val="2"/>
        <scheme val="minor"/>
      </rPr>
      <t xml:space="preserve">
Seguimiento OAP: S</t>
    </r>
    <r>
      <rPr>
        <sz val="11"/>
        <rFont val="Calibri"/>
        <family val="2"/>
        <scheme val="minor"/>
      </rPr>
      <t>se verifica el desarrollo del evento de dialogo durante el 12 de  marzo.</t>
    </r>
  </si>
  <si>
    <r>
      <t xml:space="preserve">El próximo encuentro ciudadano se encuentra proyectado para realizarse en el mes de agosto de 2021 dando cumplimiento  a los compromisos establecidos
</t>
    </r>
    <r>
      <rPr>
        <b/>
        <sz val="11"/>
        <rFont val="Calibri"/>
        <family val="2"/>
        <scheme val="minor"/>
      </rPr>
      <t xml:space="preserve">Seguimiento OAP: </t>
    </r>
    <r>
      <rPr>
        <sz val="11"/>
        <rFont val="Calibri"/>
        <family val="2"/>
        <scheme val="minor"/>
      </rPr>
      <t xml:space="preserve"> Actividad programada para el siguiente periodo de reporte.</t>
    </r>
  </si>
  <si>
    <r>
      <t xml:space="preserve">El diálogo ciudadano se desarrollo el 25 de agosto de 2021 en la Localidad de San Cristóbal en el que se contó con la compañía y apoyo de varias entidades; este ejercicio, tiene como objetivo escuchar a los ciudadanos y de igual manera dar respuesta o solución de manera inmediata a las solicitudes o problemáticas que se registren en el sector. 
</t>
    </r>
    <r>
      <rPr>
        <b/>
        <sz val="11"/>
        <rFont val="Calibri"/>
        <family val="2"/>
        <scheme val="minor"/>
      </rPr>
      <t>Seguimiento OAP</t>
    </r>
    <r>
      <rPr>
        <sz val="11"/>
        <rFont val="Calibri"/>
        <family val="2"/>
        <scheme val="minor"/>
      </rPr>
      <t>:  Se evidencia documento con información del espacio de diálogo, se recomienda realizar la sistematización de acuerdo con los lineamientos emitidos por la OAP.</t>
    </r>
  </si>
  <si>
    <t>Se evidencio documento de sistematización de diálogo ciudadano realizado el día 12 de marzo de 2021.
https://scj.gov.co/sites/default/files/control/Sistematizacion%20dialogos%20ciudadanos%20marzo%202021.pdf</t>
  </si>
  <si>
    <t xml:space="preserve">Se evidencio documento del diálogo ciudadano realizado el día agosto 25 de 2021. Se recomienda atender la sugerencia emitida por parte de la Oficina Asesora de Planeación frente a la sistematización.
</t>
  </si>
  <si>
    <r>
      <t xml:space="preserve">Desarrollar espacios de diálogo ciudadano de forma presencial o no presencial en donde se den a conocer avances y logros del </t>
    </r>
    <r>
      <rPr>
        <b/>
        <sz val="11"/>
        <rFont val="Calibri"/>
        <family val="2"/>
        <scheme val="minor"/>
      </rPr>
      <t>proceso Acceso y Fortalecimiento a la Justicia,</t>
    </r>
    <r>
      <rPr>
        <sz val="11"/>
        <rFont val="Calibri"/>
        <family val="2"/>
        <scheme val="minor"/>
      </rPr>
      <t xml:space="preserve"> con los grupos de interés y/o de valor, de manera trimestral, en los cuales se consignen compromisos.</t>
    </r>
  </si>
  <si>
    <t>4 diálogos ciudadanos de forma presencial o no presencial desarrollados</t>
  </si>
  <si>
    <t>Subsecretaría de Acceso a la Justicia</t>
  </si>
  <si>
    <r>
      <t xml:space="preserve">El 10 de marzo se llevó a cabo el diálogo ciudadano de la Subsecretaría de Acceso a la Justicia.  
Evidencia: link de la grabación en la plataforma Teams:
https://scjgovcol-my.sharepoint.com/personal/marisol_veira_scj_gov_co/_layouts/15/onedrive.aspx?id=%2Fpersonal%2Fmarisol%5Fveira%5Fscj%5Fgov%5Fco%2FDocuments%2FGrabaciones%2FDI%C3%81LOGO%20CIUDADANO%20SECRETAR%C3%8DA%20DISTRITAL%20DE%20SEGURIDAD%2C%20CONVIVENCIA%20Y%20JUSTICIA%20%20%2D%20ACCESO%20A%20LA%20JUSTICIA%2D20210310%5F160510%2DGrabaci%C3%B3n%20de%20la%20reuni%C3%B3n%2Emp4&amp;parent=%2Fpersonal%2Fmarisol%5Fveira%5Fscj%5Fgov%5Fco%2FDocuments%2FGrabaciones&amp;originalPath=aHR0cHM6Ly9zY2pnb3Zjb2wtbXkuc2hhcmVwb2ludC5jb20vOnY6L2cvcGVyc29uYWwvbWFyaXNvbF92ZWlyYV9zY2pfZ292X2NvL0VSdEVRUlRjMldsRmpVSnFvZnhkTGpZQm1RalpmOXRPZG1vaVhRamdjSDVkSmc%5FcnRpbWU9ZmV0ZEdtVUwyVWc
</t>
    </r>
    <r>
      <rPr>
        <b/>
        <sz val="11"/>
        <rFont val="Calibri"/>
        <family val="2"/>
        <scheme val="minor"/>
      </rPr>
      <t xml:space="preserve">Seguimiento OAP: </t>
    </r>
    <r>
      <rPr>
        <sz val="11"/>
        <rFont val="Calibri"/>
        <family val="2"/>
        <scheme val="minor"/>
      </rPr>
      <t xml:space="preserve"> Se evidencia correo de convocatoria y pantallazo del desarrollo del espacio de dialogo.</t>
    </r>
  </si>
  <si>
    <t>Avance: El 19 de mayo se llevó a cabo el diálogo ciudadano a cargo de la Dirección de Responsabilidad Penal Adolescente: JUVENTUD, PROTESTA SOCIAL Y PROYECTOS DE FUTURO
Evidencia: Documento Sistematización
Link grabación: https://www.facebook.com/1208208469251722/videos/2942939472636403
Seguimiento OAP:  Desde la OAP se realiza acompañamiento al espacio de dialogo ciudadano, así mismo se verifica la evidencia.</t>
  </si>
  <si>
    <t>Avance: En el periodo se realizaron dos espacios de diálogo:
1. El 20 de agosto se llevó a cabo el diálogo ciudadano a cargo de la Dirección de Acceso a la Justicia: . ¿Cómo resolver conflictos familiares, vecinales, de arriendo y deudas, entre otros de manera virtual?
Evidencia: Documentos Sistematización y link  grabación: https://www.facebook.com/secretariadeseguridadbogota/videos/1147945925614292/
2.  El 24 de julio se llevó a cabo el diálogo ciudadano: Conmemoración los cinco años de la promulgación de la Ley 1801 del 2016, promoviendo un espacio de dialogo polifónico para posibilitar el intercambio de saberes, logros e ideas en torno a la implementación del Código de Seguridad y Convivencia Ciudadana en Bogotá, celebrado en el marco de la Feria de Servicios de la SDSCJ
Evidencia: Documento Sistematización
 Seguimiento OAP: Se presentan los documentos con información de los espacios de diálogo, se recomienda publicar documentos de sistematización conforme a los lineamientos emitidos por la OAP.</t>
  </si>
  <si>
    <t xml:space="preserve">Se evidencio documento de sistematización del diálogo ciudadano realizado el día 10 de marzo de 2021.:
https://scj.gov.co/sites/default/files/control/Sistematizacion%20dialogos%20ciudadanos%20marzo%202021.pdf
</t>
  </si>
  <si>
    <t xml:space="preserve">Se verificaron los documentos de sistematización y link de la grabación, soporte de  los diálogos ciudadanos realizados los días 24 de julio y 20 de agosto de 2021. Se recomienda atender la sugerencia emitida por parte de la Oficina Asesora de Planeación frente a la publicación de los documentos de sistematización.
</t>
  </si>
  <si>
    <t>2.4</t>
  </si>
  <si>
    <t>Realizar consulta ciudadana para conocer las necesidades e intereses de la comunidad, actores y grupo de interés.</t>
  </si>
  <si>
    <t>Una (1) encuesta de consulta ciudadana aplicada a través de medios digitales (redes sociales, correo electrónico,  chats)</t>
  </si>
  <si>
    <t>Una (1) encuesta de consulta ciudadana aplicada</t>
  </si>
  <si>
    <t>Subsecretaría de Seguridad y Convivencia
Subsecretaría de Acceso a la Justicia</t>
  </si>
  <si>
    <t xml:space="preserve">La Oficina Asesora de Planeación en conjunto con la Subsecretaría de Seguridad y Convivencia, la Subsecretaría de Acceso a la Justicia y la Oficina Asesora de Comunicaciones, estructuraron y elaboraron formulario de consulta ciudadana para recoger los temas de interés de los ciudadanos que deberían ser tratados en los diálogos ciudadanos de la actual vigencia. 
El 31 de mayo, la Oficina Asesora de Comunicaciones  realizó la publicación en redes sociales y sitio web de la encuesta de consulta ciudadana. Así mismo,  la Subsecretaría de Seguridad y Convivencia y la Subsecretaría de Acceso a la Justicia enviaron  la encuesta por medios digitales a sus grupos de valor y de interés. Se recogieron 108 aportes y los resultados fueron los siguientes:
-Los 3 temas más votados en orden fueron: 
1.Participación ciudadana para trabajar por la seguridad y convivencia en los barrios y localidades de Bogotá.
2.Seguridad y entornos
3.Implementación del Código de Seguridad y Convivencia Ciudadana en Bogotá.
Seguimiento OAP:  Se evidencia en la pagina de la entidad, micrositio de rendición de cuentas, el enlace para la "Consulta de temas para ser tratados en los Diálogos Ciudadanos de la SDSCJ de la vigencia 2021", así mismo se evidencia Excel con resultados de la consulta. </t>
  </si>
  <si>
    <t>Complementado el reporte con corte de junio, la Oficina Asesora de Planeación remitió el 3 de agosto cartilla de diálogos ciudadanos a las áreas misionales para que se tengan en cuenta las necesidades de los ciudadanos para el desarrollo de diálogos ciudadanos.</t>
  </si>
  <si>
    <t xml:space="preserve">Se validó la publicación de la encuesta de consulta a través de pagina web, redes sociales y envió por correo electrónico, también se evidenció la aplicación de la encuesta en la cual participaron 108 ciudadanos; se observo soporte de la correspondiente socialización  mediante la cartilla de diálogos ciudadanos. </t>
  </si>
  <si>
    <t>Actividad cumplida en el segundo seguimiento</t>
  </si>
  <si>
    <r>
      <t xml:space="preserve">Subcomponente 3
</t>
    </r>
    <r>
      <rPr>
        <sz val="11"/>
        <color theme="1"/>
        <rFont val="Calibri"/>
        <family val="2"/>
        <scheme val="minor"/>
      </rPr>
      <t>Incentivos/Responsabilidad para motivar la cultura de la medición y petición de cuentas</t>
    </r>
  </si>
  <si>
    <t>Socializar al equipo líder de rendición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</si>
  <si>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</si>
  <si>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 al equipo líder de rendición de cuentas por período</t>
  </si>
  <si>
    <t>Humanos
Fisicos
Tecnológicos</t>
  </si>
  <si>
    <t>15/03/21
31/08/21</t>
  </si>
  <si>
    <t>El 15 de febrero se desarrolló la socialización de lineamientos para el monitorio y seguimiento al Plan Anticorrupción y de Atención al Ciudadano y definición de compromisos para rendición de cuentas primer trimestre.
 Seguimiento OAP: Se evidencia lista de asistencias y presentación con los temas asociados al PAAC y RC</t>
  </si>
  <si>
    <t xml:space="preserve">Desde la Oficina Asesora de Planeación el miércoles 25 de agosto, se realiza socialización de cartilla con lineamientos con los líderes operativos de los procesos mediante una capacitación en metodologías para el desarrollo de diálogos ciudadanos en el marco de la estrategia de Rendición de Cuentas. Disponible video en el siguiente link: https://scjgovcol-my.sharepoint.com/:v:/g/personal/sandra_torres_scj_gov_co/ERAw1wKzJbxEieWtLBEq6jYBSkvS6ce3Ro9QZzdyAiEsOw
Seguimiento OAP:  Desde la Oficina Asesora de Planeación se elabora documentos para socializar y fortalecer los espacios de dialogo, el cual se comparte en el siguiente link:https://scj.gov.co/sites/default/files/documentos_rendicion_cuentas/CARTILLA%20RENDICION%20DE%20CUENTAS.pdf
</t>
  </si>
  <si>
    <t>Se verificó presentación y listado de asistencia de  la socialización de lineamientos de rendición de cuentas, realizada el día 15 de febrero de 2021 .También se observaron soportes de jornadas de socialización de lineamientos para los diálogos ciudadanos.</t>
  </si>
  <si>
    <t>Se observaron la presentación, el listado de asistencia y la grabación de  la socialización de metodologías para el desarrollo de diálogos ciudadanos en el marco de la estrategia de Rendición de Cuentas, realizada el día 25 de agosto de 2021 .También se observo el documento cartilla rendición de cuentas y se validó la correspondiente publicación:
https://scj.gov.co/sites/default/files/documentos_rendicion_cuentas/CARTILLA%20RENDICION%20DE%20CUENTAS.pdf</t>
  </si>
  <si>
    <t>Convocar activamente a la ciudadanía  y grupos de interés  para la participación en los espacios de diálogo ciudadano, en el marco de la rendición de cuentas.</t>
  </si>
  <si>
    <t xml:space="preserve">Convocatorias realizadas </t>
  </si>
  <si>
    <t>Número de convocatorias de los diálogos ciudadanos desarrolladas/
Número de convocatorias de los diálogos ciudadanos programadas</t>
  </si>
  <si>
    <t>Oficina Asesora de Comunicaciones
Subsecretaría de Seguridad y Convivencia
Subsecretaría de Acceso a la Justicia</t>
  </si>
  <si>
    <r>
      <t xml:space="preserve">Desde la Subdirección de acceso a la justicia se realizó la convocatoria mediante redes sociales y correo electrónico por parte de la Dirección de Comunicaciones, con base en los contactos de grupos de interés de la SAJ.
Evidencia: Correos electrónicos relacionados con la convocatoria
</t>
    </r>
    <r>
      <rPr>
        <b/>
        <sz val="11"/>
        <rFont val="Calibri"/>
        <family val="2"/>
        <scheme val="minor"/>
      </rPr>
      <t xml:space="preserve">Seguimiento de la OAP: </t>
    </r>
    <r>
      <rPr>
        <sz val="11"/>
        <rFont val="Calibri"/>
        <family val="2"/>
        <scheme val="minor"/>
      </rPr>
      <t>Se evidencia pieza grafica de convocatoria de dos eventos de dialogo realizados en 10y 12 de marzo. Adicionalmente se verifica la publicación de las convocatorias en el micrositio de rendición de cuentas, en la siguiente ruta:https://scj.gov.co/es/transparencia/rendición-de-cuentas/convocatorias, así como en redes sociales.</t>
    </r>
  </si>
  <si>
    <t>No se presenta avance para esta actividad en el periodo, toda vez que, el ejercicio de rendición de cuentas audiencia pública, se desarrollará en el mes de noviembre.</t>
  </si>
  <si>
    <t xml:space="preserve">Se  verifican soportes de convocatoria remitida vía correo electrónico, se evidencia pieza grafica de convocatoria de dos eventos de dialogo realizados en 10 y 12 de marzo publicada en el micrositio: https://scj.gov.co/sites/default/files/documentos_rendicion_cuentas/156940613_5182644165141446_6827643912069818106_n-2_0.jpg </t>
  </si>
  <si>
    <t xml:space="preserve">Se  verifican soportes de convocatorias  realizadas en la pagina web, redes sociales, cuña y correo electrónico, correspondientes a los diálogos realizado en el periodo </t>
  </si>
  <si>
    <t>Capacitar a los servidores públicos en temas de participación ciudadana, control social o rendición de cuentas.</t>
  </si>
  <si>
    <t>3 jornadas de capacitación en transparencia y participación ciudadana realizadas</t>
  </si>
  <si>
    <t>Número de jornadas de capacitación realizadas</t>
  </si>
  <si>
    <t>Dirección de Gestión Humana</t>
  </si>
  <si>
    <t>Humanos
Tecnológicos
Financieros (Rubros de capacitación-funcionamiento)</t>
  </si>
  <si>
    <t>El curso de transparencia y participación ciudadana con el que se va a ejecutar esta actividad, está incluido dentro del proceso contractual que se encuentra en desarrollo. Una vez adjudicado el contrato del PIC, se estima que la ejecución será durante el 3er trimestre de 2021. 
Seguimiento OAP:  La actividad se encuentra programada para el mes de noviembre.</t>
  </si>
  <si>
    <t>Respecto al curso de "transparencia y participación ciudadana que está incluido en el contrato 1349 de 2021, se consolidaron los cupos y se solicitó que enviaran las inscripciones a cada una de las siguientes dependencias: CDVAM, Dirección de acceso a la justicia, Dirección de Prevención y Cultura Ciudadana, Dirección de Responsabilidad Penal Adolescente, Dirección de Seguridad, Oficina  Asesora de Comunicaciones, Oficina Asesora de Planeación, C4, Ofina de Análisis, Oficina de Control Interno, Subsecretaría de Acceso a la Justicia y Subsecretaría de Seguridad y Convivencia. Con corte a 31 de agosto de 2021, hay 22 servidores y 27 contratistas inscritos. La fecha del curso está pendiente por definir.
Seguimiento OAP:  Se evidencia correo de inscripción, así como la lista de inscritos.</t>
  </si>
  <si>
    <t>El curso se realizará en modalidad blended y actualmente está en desarrollo el contenido virtual que estará alojado en el campus virtual de la entidad. Una vez el contenido virtual esté listo, se programarán las sesiones sincrónicas que están proyectadas para iniciar en noviembre</t>
  </si>
  <si>
    <r>
      <t xml:space="preserve">Actividad programada para el tercer cuatrimestre de 2021. Sin embargo, se observaron evidencias de avances en el proceso de inscripción para el curso a realizar, no se valida %de avance, dado que el indicador es  </t>
    </r>
    <r>
      <rPr>
        <i/>
        <sz val="11"/>
        <rFont val="Calibri"/>
        <family val="2"/>
        <scheme val="minor"/>
      </rPr>
      <t>"Número de jornadas de capacitación realizadas"</t>
    </r>
  </si>
  <si>
    <t>3.4.</t>
  </si>
  <si>
    <t>Realizar seguimiento a los compromisos pactados con la ciudadana en espacios de participación ciudadana, en la plataforma COLIBRÍ.</t>
  </si>
  <si>
    <t>Cumplimiento del 100% de los compromisos ciudadanos consignados en la plataforma colibrí para la vigencia 2021</t>
  </si>
  <si>
    <t>Número de compromisos cumplidos al 100% en la plataforma colibrí de la vigencia 2021/números de compromisos programados en la plataforma colibrí de la vigencia 2021*100</t>
  </si>
  <si>
    <t>En la vigencia 2021 se han registrado 5 compromisos pactados con la ciudadanía en la plataforma Colibrí,  los cuales están a cargo de la Subsecretaría de Seguridad y Convivencia. A la fecha se puede evidenciar el cumplimiento al 100%  de 3  compromisos registrados, los otros dos (2)  se encuentran parcialmente cumplidos . Las evidencias se encuentran cargadas en la plataforma colibrí en el link: http://colibri.veeduriadistrital.gov.co/compromisos?titulo=&amp;sector=All&amp;entidad=83&amp;temas=All&amp;localidad=All&amp;estado1=All&amp;tipo_instancia=All&amp;instancia=All&amp;field_nombre_instancia_no_reglam_value=All&amp;fecha_suscripcion=&amp;fecha_cumplimiento=&amp;origen_solicitud=All&amp;tipo_solicitud=All&amp;page=0. Así mismo se adjunta acta de reunión con el registro de los avances de cada compromiso.
Seguimiento OAP:  Se evidencian correo y actas de seguimiento a los compromisos.</t>
  </si>
  <si>
    <t>A la fecha, en la plataforma colíbri se encuentra como cumplidos los compromisos adquiridos por la entidad.
Enlace:http://colibri.veeduriadistrital.gov.co/compromisos?sector=57&amp;entidad=All&amp;localidad=All&amp;instancia=All&amp;field_nombre_instancia_no_reglam_value=All</t>
  </si>
  <si>
    <t>Actividad programada para segundo y tercer cuatrimestre de 2021. No se recibe reporte de avance.</t>
  </si>
  <si>
    <t>3.5</t>
  </si>
  <si>
    <t>Elaborar y publicar video enmarcado en la gestión de la Secretaría, sobre la importancia de rendir cuentas a la ciudadanía, la promoción del acceso a la información pública y los valores que caracterizan al servidor público, (insumo proporcionado por la Oficina Asesora de Planeación).</t>
  </si>
  <si>
    <t>Un (1) Video sobre la importancia de rendir cuentas a la ciudadanía, la promoción del acceso a la información pública y los valores que caracterizan al servidor público, elaborado y publicado en redes sociales, página web, correo masivo e intranet</t>
  </si>
  <si>
    <t>Un (1)  video sobre rendir cuentas elaborado y socializado</t>
  </si>
  <si>
    <r>
      <t xml:space="preserve">La producción y socialización del video se desarrollo en el mes de abril, el cual se publicó entre las partes interesadas y los grupos de valor de la Entidad a través de las redes sociales (Facebook, Twitter, Instagram y  YouTube) y de la intranet.
En este link podrán encontrar el video: https://www.youtube.com/watch?v=lTwjQm3wuyY
 Boletín Interno #138
La Oficina Asesora de Planeación remitió a Comunicaciones, el guion  para la elaboración del video con información clave sobre la importancia de rendir cuentas.
</t>
    </r>
    <r>
      <rPr>
        <b/>
        <sz val="11"/>
        <rFont val="Calibri"/>
        <family val="2"/>
        <scheme val="minor"/>
      </rPr>
      <t xml:space="preserve">Seguimiento OAP: </t>
    </r>
    <r>
      <rPr>
        <sz val="11"/>
        <rFont val="Calibri"/>
        <family val="2"/>
        <scheme val="minor"/>
      </rPr>
      <t xml:space="preserve"> Desde la está oficina se realizó el acompañamiento y apoyo para la producción del video y así dar cumplimiento  a la actividad.</t>
    </r>
  </si>
  <si>
    <r>
      <t xml:space="preserve">Se validó la elaboración y publicación del video </t>
    </r>
    <r>
      <rPr>
        <i/>
        <sz val="11"/>
        <rFont val="Calibri"/>
        <family val="2"/>
        <scheme val="minor"/>
      </rPr>
      <t>"Rendición de cuentas: un derecho de la ciudadanía"</t>
    </r>
    <r>
      <rPr>
        <sz val="11"/>
        <rFont val="Calibri"/>
        <family val="2"/>
        <scheme val="minor"/>
      </rPr>
      <t xml:space="preserve">
https://www.youtube.com/watch?v=lTwjQm3wuyY</t>
    </r>
  </si>
  <si>
    <t>3.6</t>
  </si>
  <si>
    <t>Sistematizar los resultados, logros y dificultades de los espacios de rendición de cuentas realizados</t>
  </si>
  <si>
    <t>Dos (2) Sistematizaciones de los diálogos ciudadanos enmarcados en la rendición de cuentas de la SDSCJ, realizadas y publicadas.</t>
  </si>
  <si>
    <t>Número total de las sistematizaciones elaboradas (1 referente al espacio principal de rendición de cuentas y 1 de los espacios secundarios de diálogo ciudadano)</t>
  </si>
  <si>
    <r>
      <t xml:space="preserve">Siguiendo las recomendaciones de la Veeduría Distrital, la Oficina Asesora de Planeación realizó la sistematización de los Diálogos Ciudadanos que se llevaron a cabo el 10 y 12 de marzo de 2021 por parte de la Subsecretaría de Acceso a la Justicia y la Subsecretaría de Seguridad y Convivencia, en aras de registrar y  contar con  la trazabilidad de estos espacios. Así mismo,  constituye un insumo para retroalimentar la gestión y mejorarla. A continuación, se relacionan los puntos  que contiene el documento de evidencia:
 1.INTRODUCCIÓN
2.Agenda de la jornada del Diálogo Ciudadano de Acceso a la Justicia (10 de marzo de 2021)
3.Agenda de la jornada del Diálogo Ciudadano de Seguridad y Convivencia (12 de marzo)
4.Metodología utilizada para el desarrollo de los espacios de Diálogo Ciudadano de Seguridad y Convivencia y Acceso a la Justicia
5.Principales temas o asuntos presentados por los subsecretarios de la SDSCJ en los Diálogos Ciudadanos
6.Inquietudes, observaciones o propuestas planteadas por los ciudadanos durante los Diálogos Ciudadanos de Rendición de Cuentas
7.Respuestas dadas por los subsecretarios y directores a las inquietudes, observaciones o propuestas ciudadanas durante los Diálogos Ciudadanos
8.Compromisos asumidos por los subsecretarios con los ciudadanos durante los espacios de Diálogo Ciudadano en el marco de la Rendición de Cuentas.
9.Temas recurrentes, priorizados con los ciudadanos, que deberían ser tratados por la Alcaldesa en su Audiencia Pública de Rendición de Cuentas
10.Resultados de la encuesta de evaluación de los Diálogos Ciudadanos.
</t>
    </r>
    <r>
      <rPr>
        <b/>
        <sz val="11"/>
        <rFont val="Calibri"/>
        <family val="2"/>
        <scheme val="minor"/>
      </rPr>
      <t xml:space="preserve">Seguimiento OAP: </t>
    </r>
    <r>
      <rPr>
        <sz val="11"/>
        <rFont val="Calibri"/>
        <family val="2"/>
        <scheme val="minor"/>
      </rPr>
      <t xml:space="preserve"> Se verifico la publicación en la pagina de la entidad, en el siguiente link : https://scj.gov.co/es/transparencia/control/informes-gestion-evaluacion-auditoria, evidenciando los dos documentos de parametrización de los espacios de   rendiciones de cuentas a los ciudadano -2021 marzo.</t>
    </r>
  </si>
  <si>
    <t>Se realizó la sistematización del evento de rendición de cuentas desarrollado el 29 de noviembre del 2021, así mismo, se público en la página web de la entidad.
Enlace:https://scj.gov.co/sites/default/files/control/Sistematizaci%C3%B3n_RC-%20Noviembre_2021_0.pdf</t>
  </si>
  <si>
    <t xml:space="preserve">Se validó la elaboración y publicación del documento de sistematización de diálogos ciudadanos realizados los días 10 y 12  de marzo de 2021:
https://scj.gov.co/sites/default/files/control/Sistematizacion%20dialogos%20ciudadanos%20marzo%202021.pdf
</t>
  </si>
  <si>
    <t>Actividad programada para el tercer cuatrimestre de 2021. No se reporta avance para este periodo.</t>
  </si>
  <si>
    <r>
      <rPr>
        <b/>
        <sz val="11"/>
        <color theme="1"/>
        <rFont val="Calibri"/>
        <family val="2"/>
        <scheme val="minor"/>
      </rPr>
      <t>Subcomponente 4</t>
    </r>
    <r>
      <rPr>
        <sz val="11"/>
        <color theme="1"/>
        <rFont val="Calibri"/>
        <family val="2"/>
        <scheme val="minor"/>
      </rPr>
      <t xml:space="preserve">
Evaluación y retroalimentación a la gestión institucional</t>
    </r>
  </si>
  <si>
    <t>Analizar la percepción de la ciudadanía respecto al desarrollo de los espacios de diálogo ciudadano, en el marco de la rendición de cuentas de la SDSCJ.</t>
  </si>
  <si>
    <t>Encuestas de satisfacción ciudadana aplicadas a los asistentes de los espacios de diálogo ciudadano en el marco de la rendición de cuentas</t>
  </si>
  <si>
    <t>Número de encuestas aplicadas y analizadas</t>
  </si>
  <si>
    <r>
      <t xml:space="preserve">Durante los Diálogos Ciudadanos que se llevaron a cabo el 10 y 12 de marzo de 2021 por parte de la Subsecretaría de Acceso a la Justicia y la Subsecretaría de Seguridad y Convivencia, se aplicaron encuestas a los asistentes para evaluar el desarrollo de los eventos. Se recibieron 79 respuestas, las cuales fueron analizadas y permitieron mostrar los resultados generales de la percepción de la ciudadanía frente a estos espacios. Como evidencia, se adjuntan  pantallazos del chat de los eventos donde se compartió la encuesta de satisfacción ciudadana, matriz Excel generada por Google Forms con la consolidación de las respuestas recibidas, análisis de los resultados en Excel y sistematización de los diálogos ciudadanos la cual registra los resultados de la encuesta aplicada desde la  página 66.
</t>
    </r>
    <r>
      <rPr>
        <b/>
        <sz val="11"/>
        <rFont val="Calibri"/>
        <family val="2"/>
        <scheme val="minor"/>
      </rPr>
      <t xml:space="preserve">Seguimiento OAP: </t>
    </r>
    <r>
      <rPr>
        <sz val="11"/>
        <rFont val="Calibri"/>
        <family val="2"/>
        <scheme val="minor"/>
      </rPr>
      <t xml:space="preserve"> Se verifico evidencia, siendo coherente con el reporte y la actividad.</t>
    </r>
  </si>
  <si>
    <t xml:space="preserve">
No se reporta actividad ,  ya que en el periodo no se midió la satisfacción ciudadana a través de encuesta por parte de las áreas misionales encargadas de realizar los diálogos ciudadanos. Por lo tanto, no se suministró a la OAP información alguna para realizar el análisis. Por lo anterior, esta actividad se realizara completamente en diciembre cuando ya se cuenten con datos para la medición del espacio de rendición de cuentas principal.</t>
  </si>
  <si>
    <t>No se reporto avance, no se evidencia cumplimiento de lo programado para el segundo cuatrimestre de 2021</t>
  </si>
  <si>
    <t>4.2</t>
  </si>
  <si>
    <t>Socializar a las dependencias los resultados, necesidades y expectativas de los ciudadanos, recogidas en los espacios de rendición de cuentas.</t>
  </si>
  <si>
    <t>Dos (2) remisiones de informe y/o sistematización de los espacios de rendición de cuentas, a las dependencias responsables y despacho</t>
  </si>
  <si>
    <t>Número de remisiones de informe y/o sistematización realizadas/ Número de remisiones de informe y/o sistematización programadas</t>
  </si>
  <si>
    <r>
      <t xml:space="preserve">La Oficina Asesora de Planeación remitió por correo electrónico a los lideres de proceso y lideres operativos la sistematización de los Diálogos Ciudadanos realizados el 10 y 12 de marzo de 2021 por parte de la Subsecretaría de Acceso a la Justicia y la Subsecretaría de Seguridad y Convivencia, en aras de retroalimentar a la entidad frente al proceso de rendición de cuentas.
</t>
    </r>
    <r>
      <rPr>
        <b/>
        <sz val="11"/>
        <rFont val="Calibri"/>
        <family val="2"/>
        <scheme val="minor"/>
      </rPr>
      <t xml:space="preserve">Seguimiento OAP: </t>
    </r>
    <r>
      <rPr>
        <sz val="11"/>
        <rFont val="Calibri"/>
        <family val="2"/>
        <scheme val="minor"/>
      </rPr>
      <t xml:space="preserve"> Se evidencia correo electroni con asunto: Socialización de la sistematización de los Diálogos Ciudadanos de la SDSCJ Marzo
-2021</t>
    </r>
  </si>
  <si>
    <t>Se evidencia correo electrónico mediante el cual se realizó la socialización a las dependencias,  del documento de sistematización de los Diálogos Ciudadanos de la SDSCJ Marzo-2021</t>
  </si>
  <si>
    <t>4.3</t>
  </si>
  <si>
    <t>Evaluar la estrategia de rendición de cuentas aplicada  en la entidad para establecer mejoras.</t>
  </si>
  <si>
    <t xml:space="preserve">Dos (2) evaluaciones del proceso de rendición de cuentas realizadas </t>
  </si>
  <si>
    <t>Número de evaluaciones realizadas/ Número de evaluaciones programadas</t>
  </si>
  <si>
    <t>La Oficina de Control Interno realizó la evaluación de la estrategia de rendición de cuentas correspondiente al primer semestre de 2021,  el  informe fue notificado con memorando número 20211300201323, también se realizó la respectiva publicación:
https://scj.gov.co/sites/default/files/control/Informe%20de%20Auditor%C3%ADa%20Evaluaci%C3%B3n%20proceso%20de%20Rendici%C3%B3n%20de%20Cuentas%20I%202021.pdf
Seguimiento OAP: Se evidencia memorando de 2 de julio, con asunto  Informe de Auditoría Evaluación proceso de Rendición de Cuentas, Primer Semestre
2021. Así mismo se evidencia la publicación del mismo en la pagina web en la siguiente ruta: https://scj.gov.co/es/transparencia/control/reportes-control-interno/informe-auditor%C3%ADa-evaluaci%C3%B3n-proceso-rendici%C3%B3n-0</t>
  </si>
  <si>
    <t>Actividad programada para el segundo y tercer cuatrimestre de 2021. No se recibe reporte de avance.</t>
  </si>
  <si>
    <t>Se evidenció Informe de Auditoría Evaluación proceso de Rendición de Cuentas, Primer Semestre, emitido por la Oficina de control Interno, se validó la correspondiente publicación: https://scj.gov.co/es/transparencia/control/reportes-control-interno/informe-auditor%C3%ADa-evaluaci%C3%B3n-proceso-rendici%C3%B3n-0</t>
  </si>
  <si>
    <t xml:space="preserve"> Avance componente 3</t>
  </si>
  <si>
    <r>
      <rPr>
        <b/>
        <sz val="11"/>
        <color rgb="FF000000"/>
        <rFont val="Calibri"/>
        <family val="2"/>
        <scheme val="minor"/>
      </rPr>
      <t>Subcomponente 1</t>
    </r>
    <r>
      <rPr>
        <sz val="11"/>
        <color rgb="FF000000"/>
        <rFont val="Calibri"/>
        <family val="2"/>
        <scheme val="minor"/>
      </rPr>
      <t xml:space="preserve">
</t>
    </r>
    <r>
      <rPr>
        <sz val="11"/>
        <color theme="1"/>
        <rFont val="Calibri"/>
        <family val="2"/>
        <scheme val="minor"/>
      </rPr>
      <t>Estructura Administrativa y Direccionamiento Estratégico</t>
    </r>
  </si>
  <si>
    <t>Actualizar y realizar el seguimiento al diagnóstico de los puntos de atención presenciales en las Casas de Justicia de propiedad de la SDSCJ, para validar el cumplimiento de los criterios, estándares de calidad, condiciones de accesibilidad y señalización en braile para la población en condición de discapacidad.</t>
  </si>
  <si>
    <t>Cuatro (4) informes de seguimiento y de actualización del diagnóstico, uno por cada período</t>
  </si>
  <si>
    <t>Número de informes realizados /número de informes programados</t>
  </si>
  <si>
    <t>Subsecretaría de Gestión Institucional (Atención al Ciudadano)</t>
  </si>
  <si>
    <t>Humanos
Tecnológicos
Financieros (Proyecto 7783 Fortalecimiento de los equipamientos y capacidades del Sistema Distrital de Justicia )</t>
  </si>
  <si>
    <t>Primer Informe: 
(31 Marzo de 2021) 
Segundo Informe: 
(30 de Junio de 2021)
Tercer Informe:
(30 de Septiembre de 2021)
Cuarto Informe:
(31 de Diciembre)</t>
  </si>
  <si>
    <r>
      <t xml:space="preserve">Se realizaron las actividades requeridas para la actualización trimestral del diagnóstico de los puntos de atención presenciales de las Casas de Justicia, con base en la matriz de Criterios Idóneos, la cual se encuentra en el marco del Plan de Acción de  Atención al Ciudadano. La DAJ trimestralmente realiza las acciones necesarias para la validación de los criterios en las Casas de Justicia conforme dicha matriz
Evidencia: Documentos Puntos de atención CJ  y Criterios de espacio idóneo CJ.
</t>
    </r>
    <r>
      <rPr>
        <b/>
        <sz val="11"/>
        <rFont val="Calibri"/>
        <family val="2"/>
        <scheme val="minor"/>
      </rPr>
      <t>Seguimiento OAP</t>
    </r>
    <r>
      <rPr>
        <sz val="11"/>
        <rFont val="Calibri"/>
        <family val="2"/>
        <scheme val="minor"/>
      </rPr>
      <t>: Si bien es cierto que se evidencia el seguimiento a los diagnostico de criterios( matriz y documento) de espacios idóneo de las casas de justicia de la SDSCJ, es necesario determinar o anudar acciones para reflejar la mejora de los espacios en coherencias con los resultados de los seguimientos realizados.</t>
    </r>
  </si>
  <si>
    <r>
      <t xml:space="preserve">Se avanzó en un 10% en relación con el reporte del trimestre anterior, en el mejoramiento de las condiciones de accesibilidad de la Casa de Justicia de Fontibón, de acuerdo con la matriz de criterios idóneos y se ha adelantado gestión en cuanto a mantenimiento en casas de justicia propias y coordinación con propietarios de inmuebles en el caso de los arriendadas. 
Evidencia: Matriz de criterios idóneos Trimestre 2 y Documento Informe de criterio idóneos
</t>
    </r>
    <r>
      <rPr>
        <b/>
        <sz val="11"/>
        <rFont val="Calibri"/>
        <family val="2"/>
        <scheme val="minor"/>
      </rPr>
      <t xml:space="preserve">Seguimiento de la OAP:  </t>
    </r>
    <r>
      <rPr>
        <sz val="11"/>
        <rFont val="Calibri"/>
        <family val="2"/>
        <scheme val="minor"/>
      </rPr>
      <t xml:space="preserve">En la Matriz de criterios idóneos Trimestre 2 se evidencia las mejoras en la casa de justicia de la localidad de Fontibón.
</t>
    </r>
  </si>
  <si>
    <t>Dado que los informes son trimestrales, en este periodo no se reporta avance en esta actividad</t>
  </si>
  <si>
    <r>
      <t xml:space="preserve">Se reporta avance en el indicador de disponibilidad de rampas o ascensores que faciliten el acceso de los ciudadanos en condiciones de discapacidad para las Casa de Justicia de Chapinero y Casa de Justicia Fontibón.
De igual forma se realizó seguimiento, apoyo y gestión a las solicitudes de mantenimiento de infraestructura especialmente en las Casas de Justicia propias, y Operación de las unidades Móviles de Justicia durante el tercer trimestre
Evidencia: Matriz de espacios idónes e informe de gestión.
</t>
    </r>
    <r>
      <rPr>
        <b/>
        <sz val="10"/>
        <color theme="1"/>
        <rFont val="Calibri"/>
        <family val="2"/>
        <scheme val="minor"/>
      </rPr>
      <t xml:space="preserve">Seguimiento OAP: </t>
    </r>
    <r>
      <rPr>
        <sz val="10"/>
        <color theme="1"/>
        <rFont val="Calibri"/>
        <family val="2"/>
        <scheme val="minor"/>
      </rPr>
      <t>En la matriz de seguimiento a los criterio de espacios idoneaos, se evidnecia un avance del 67% , de acuerdo con los concepto determinados.</t>
    </r>
  </si>
  <si>
    <t>Se observo el informe y matriz de  criterios de espacio idóneo, correspondiente al segundo trimestre de 2021</t>
  </si>
  <si>
    <t xml:space="preserve">Desarrollar mesas técnicas de trabajo para unificar criterios de medición de satisfacción ciudadana entre las áreas que prestan el servicio. </t>
  </si>
  <si>
    <t>Tres (3) mesas técnicas de trabajo realizadas</t>
  </si>
  <si>
    <t>Número de mesas técnicas de trabajo realizadas, una por cada período</t>
  </si>
  <si>
    <t>Subsecretaría de Acceso a la Justicia
Oficina Centro de Comando, Control, Comunicaciones y Cómputo (C4)
Cárcel Distrital
Oficina de Planeación</t>
  </si>
  <si>
    <t>Primera mesa técnica:
(30 de Abril de 2021)
Segunda mesa técnica:
(31 de Agosto de 2021)
Tercera mesa técnica
(31 de Diciembre de 2021)</t>
  </si>
  <si>
    <r>
      <t xml:space="preserve">Durante el periodo enero - abril de 2021 se realizaron las siguientes actividades:
1. Mesa técnica del equipo de atención y servicio al ciudadano donde se establecen las acciones para adelantar la prueba piloto de medición de satisfacción ciudadana a las respuestas de las PQRS. (Reunión TEAMS 16-23/03/2021)
2. Convocatoria mesa de trabajo con dependencias misionales Dirección Acceso a la Justicia; Cárcel Distrital y C4 para verificar instrumentos de medición y consolidar propuesta conjunta.
3. Mesa técnica de trabajo con ingenieros Dirección TIC, para establecer mecanismos o herramientas tecnológicas para la mejora de la medición de satisfacción de las respuestas enviadas a los ciudadanos. (reunión TEAMS 29/03/2021)
</t>
    </r>
    <r>
      <rPr>
        <b/>
        <sz val="11"/>
        <rFont val="Calibri"/>
        <family val="2"/>
        <scheme val="minor"/>
      </rPr>
      <t xml:space="preserve">Seguimiento OAP: </t>
    </r>
    <r>
      <rPr>
        <sz val="11"/>
        <rFont val="Calibri"/>
        <family val="2"/>
        <scheme val="minor"/>
      </rPr>
      <t xml:space="preserve"> Se evidencian pantallazos de las mesas de trabajo desarrolladas.</t>
    </r>
  </si>
  <si>
    <t>Con corte a 30 de junio de 2021 se realizaron las siguientes actividades:
1. Mesa técnica entre el equipo de atención y servicio al ciudadano con la oficina de análisis del a información con el objetivo de armonizar las necesidades de información por parte de Oficina de Análisis de la Información y Estudios Estratégicos y la Subsecretaría de Gestión Institucional -  Equipo de Atención y Servicio al Ciudadano, dentro del proceso de la medición de la satisfacción ciudadana frente a sus experiencias a través de los diferentes canales de atención dispuestos para la atención por esta secretaría, atentamente solicito de su valiosa participación. (Reunión TEAMS 15/06/2021)
2. Mesa técnica del equipo de atención y servicio al ciudadano donde se realiza revisión final de las preguntas a remitir para estandarizar encuesta de medición a remitir a las Direcciones Cárcel distrital, Acceso a la Justicia y a la Oficina C4. (Reunión TEAMS 16/06/2021)
3. Mesa técnica medición de satisfacción estandarización preguntas con las siguientes dependencias y equipos: C4, cárcel distrital, dirección de acceso a la justicia y atención y servicio al ciudadano. Adicionalmente se realizó el correo envío de la propuesta estructura resultados medición de la Satisfacción Ciudadana.  (Reunión TEAMS 16/05/2021)</t>
  </si>
  <si>
    <t>Se verifican soportes de dos mesas técnicas realizadas los días 16 y 29 de marzo de 2021 ,  para la organización y puesta en marcha de prueba piloto medición satisfacción,  establecer mecanismos o herramientas tecnológicas para la mejora de la medición de satisfacción.</t>
  </si>
  <si>
    <r>
      <t>Se verifican soportes de tres mesas realizadas los días 16 de mayo, 15 y 16 de junio de 2021 ,  para la unificación de criterios de medición de la  satisfacción,  también se observó el documento</t>
    </r>
    <r>
      <rPr>
        <i/>
        <sz val="11"/>
        <rFont val="Calibri"/>
        <family val="2"/>
        <scheme val="minor"/>
      </rPr>
      <t xml:space="preserve"> "ficha de medición trimestral  de la satisfacción ciudadana"</t>
    </r>
    <r>
      <rPr>
        <sz val="11"/>
        <rFont val="Calibri"/>
        <family val="2"/>
        <scheme val="minor"/>
      </rPr>
      <t xml:space="preserve"> y correo electrónico de envió de la estructura resultados medición de la Satisfacción Ciudadana</t>
    </r>
  </si>
  <si>
    <t xml:space="preserve">Actividad cumplida en el segundo seguimiento.  </t>
  </si>
  <si>
    <r>
      <t xml:space="preserve">Subcomponente 2
</t>
    </r>
    <r>
      <rPr>
        <sz val="11"/>
        <color rgb="FF000000"/>
        <rFont val="Calibri"/>
        <family val="2"/>
        <scheme val="minor"/>
      </rPr>
      <t>Fortalecimiento de los canales de Atención</t>
    </r>
  </si>
  <si>
    <t>Medir la satisfacción de la atención realizada a los ciudadanos en la SDSCJ.</t>
  </si>
  <si>
    <t xml:space="preserve"> Dos (2) Informes de satisfacción de la atención realizada a los ciudadanos en la SDSCJ.   </t>
  </si>
  <si>
    <t xml:space="preserve">Número de los informes de satisfacción satisfacción de la atención realizada a los ciudadanos en la SDSCJ.   </t>
  </si>
  <si>
    <t xml:space="preserve">Subsecretaría de Gestión Institucional (Atención al Ciudadano)
</t>
  </si>
  <si>
    <t>Subsecretaría de Acceso a la Justicia
Oficina Centro de Comando, Control, Comunicaciones y Cómputo (C4)
Cárcel Distrital</t>
  </si>
  <si>
    <t>Primer Informe: 
(30 de septiembre de 2021) 
Segundo Informe: 
(30 de Diciembre de 2021)</t>
  </si>
  <si>
    <r>
      <t xml:space="preserve">Durante el periodo enero - abril de 2021; se realizaron las siguientes actividades:
1. Documento de informe de gestión de PQRS de los meses de enero a marzo 2021, que incluye el análisis de los canales de atención utilizados por los ciudadanos para presentar sus peticiones ante la SDSCJ.
2. Mesa de trabajo para estructuración mejora de la medición de los canales de atención en la Entidad.
</t>
    </r>
    <r>
      <rPr>
        <b/>
        <sz val="11"/>
        <rFont val="Calibri"/>
        <family val="2"/>
        <scheme val="minor"/>
      </rPr>
      <t xml:space="preserve">Seguimiento OAP: </t>
    </r>
    <r>
      <rPr>
        <sz val="11"/>
        <rFont val="Calibri"/>
        <family val="2"/>
        <scheme val="minor"/>
      </rPr>
      <t xml:space="preserve"> Se realizó verificación de la publicación del informe trimestral en la pagina de la entidad en la siguiente ruta: https://scj.gov.co/es/transparencia/instrumentos-gestion-informacion-publica/Informe-pqr-denuncias-solicitudes</t>
    </r>
  </si>
  <si>
    <t>Con corte a 30 de junio de 2021, la Secretaria Distrital de Seguridad, Convivencia y Justicia ha adelantando las siguientes acciones para dar cumplimiento al indicador:
Se realizó la evaluación de las respuestas a las peticiones ciudadanas, a partir de la implementación del instructivo establecido en el marco del proceso de atención y servicio al ciudadano, dando cumplimiento al cronograma definido para implementar la prueba piloto de medición de la satisfacción de los ciudadanos.</t>
  </si>
  <si>
    <r>
      <t xml:space="preserve">Para este periodo de reporte no se tiene programado el producto.
</t>
    </r>
    <r>
      <rPr>
        <b/>
        <sz val="11"/>
        <rFont val="Calibri"/>
        <family val="2"/>
        <scheme val="minor"/>
      </rPr>
      <t xml:space="preserve">Seguimiento OAP: </t>
    </r>
    <r>
      <rPr>
        <sz val="11"/>
        <rFont val="Calibri"/>
        <family val="2"/>
        <scheme val="minor"/>
      </rPr>
      <t>En el mes de junio se  ajusta actividad e indicador de la misma.</t>
    </r>
  </si>
  <si>
    <t>Se verifican informes mensuales de PQRS de los meses enero a marzo de 2021, soporte de mesa de trabajo de estructuración mejora de la medición de los canales de atención en la Entidad, realizada el día 24 de marzo de 2021.</t>
  </si>
  <si>
    <t xml:space="preserve">Se evidenció correo Ficha de Medición Trimestral de la Satisfacción Ciudadana en los puntos de atención, Informe Satisfacción CiudadanaenCanalesPresenciales, Virtuales y Canal TelefónicoTercer Trimestre 2021,
Se valida publicación en los links:  https://scj.gov.co/sites/default/files/documentos/INFORME%20TRIMESTRAL%20DE%20SATISFACCI%C3%93N%20CIUDADANA%20CANALES%20PRESENCIA%20Y%20TELEF%C3%93NICO.pdf   
https://scj.gov.co/es/transparencia/obligacion-reporte-informacion/estudios-investigaciones
</t>
  </si>
  <si>
    <t>Prestar servicio de traducción en lengua de señas a las personas sordas que requieran este servicio en la entidad.</t>
  </si>
  <si>
    <t>Tres (3) reportes de la prestación del Servicio de lengua de señas prestado en la entidad realizados</t>
  </si>
  <si>
    <t>Número de reportes realizados de la prestación del servicio de lengua de señas en la entidad, durante la vigencia, uno por cada período.</t>
  </si>
  <si>
    <t>Primer reporte:
(30 de Abril de 2021)
Segundo reporte:
(31 de Agosto de 2021)
Tercer reporte:
(31 de Diciembre de 2021)</t>
  </si>
  <si>
    <r>
      <t xml:space="preserve">Durante el periodo enero - abril 2021, la interprete de lengua de señas realizó las siguientes actividades de cara a la población sorda:
 1. Acompañamiento a un total de 9 ciudadanos sordos en casas de justicia de Suba Ciudad Jardin; Ciudad Bolivar; Martires, Kennedy; Bosa
Acompañamiento a servidor de casa de justicia y a ciudadana sorda casa refugio salida.
Acompañamiento a servidor de casa de justicia Bosa vía Telefónica.
Acompañamiento a servidor de casa de justicia Ciudad Bolívar vía WhatsApp una ciudadana sorda.
Acompañamiento a servidor de casa de justicia atención a un ciudadano sordo.
Acompañamiento a servidor de casa de justicia atención a un ciudadano sordo.
Acompañamiento a servidor de casa de justicia atención a un ciudadano sordo.
Acompañamiento a servidor de casa de justicia atención a un ciudadano sordo.
Acompañamiento a servidor de casa de justicia Ciudad Bolívar vía WhatsApp a dos ciudadanos sordos.
2. Traducción de videos institucionales relacionados con los siguientes temas:  
16 CAI ya prestan el servicio a la comunidad.
Cinco fiestas clandestinas fueron descubiertas por la Policía en Engativá y Suba.
En Bogotá los homicidios bajaron en el día de las velitas_S
67 Cai que fueron vandalizados ya fueron reconstruidos.
Recorrido de supervisión de avance obra Centro Integral de Justicia
Detalles que Salvan Vida.
OJO, evite caer en las estafas de los delincuentes cibernéticos.
'No muerdas el anzuelo' una Campaña de la Cárcel Distrital
Grabacion de videos para actualizar pagina web :Misión, Visión, Servicios y Objetivos estrategicos.
Curso de Resolución de Conflictos, Secretaría de Seguridad - IDPAC.
En el sector de Guadalupe se fortalece la seguridad y el medioambiente.
Planeación estratégica, clave para la Seguridad, Convivencia y Justicia.
:Sec. de Seguridad  acompañó a jóvenes de Ciudad Bolívar en una travesía en bici por la convivencia.
3. Acompaño los facebook live de la Entidad, donde se trataron los siguientes temas:
Conoce el Plan Integral de Seguridad Ciudadana, Convivencia.
Socialización medidas cuarentenas estrictas en Suba, Engativá y Usaquén.
</t>
    </r>
    <r>
      <rPr>
        <b/>
        <sz val="11"/>
        <rFont val="Calibri"/>
        <family val="2"/>
        <scheme val="minor"/>
      </rPr>
      <t xml:space="preserve">Seguimiento OAP: </t>
    </r>
    <r>
      <rPr>
        <sz val="11"/>
        <rFont val="Calibri"/>
        <family val="2"/>
        <scheme val="minor"/>
      </rPr>
      <t xml:space="preserve"> Se cumplen con los servicios requeridos de acuerdo con el cronograma del primes cuatrimestre de la vigencia 2021</t>
    </r>
  </si>
  <si>
    <r>
      <t xml:space="preserve">Con corte a 30 de junio de 2021, la Secretaria Distrital de Seguridad, Convivencia y Justicia ha adelantando las siguientes acciones para dar cumplimiento al indicador:
1. Acompañamiento a servidores para atención en casas de justicia de Usaquen, Suba Ciudad Jardin, Kennedy, Martires y Ciudad Biolivar, a ciudadanos sordos.
2. Atención via remota por whatsapp a ciudadanos que asisten casas de justicia.
3. Traducción de videos institucionales y noticias.
</t>
    </r>
    <r>
      <rPr>
        <b/>
        <sz val="11"/>
        <rFont val="Calibri"/>
        <family val="2"/>
        <scheme val="minor"/>
      </rPr>
      <t xml:space="preserve">Seguimiento OAP: </t>
    </r>
    <r>
      <rPr>
        <sz val="11"/>
        <rFont val="Calibri"/>
        <family val="2"/>
        <scheme val="minor"/>
      </rPr>
      <t xml:space="preserve"> Se evidencian atenciones y acompañamientos.</t>
    </r>
  </si>
  <si>
    <r>
      <t xml:space="preserve">Entre el 1 de julio y el 31 de agosto de 2021, la Secretaria Distrital de Seguridad, Convivencia y Justicia ha adelantando las siguientes acciones para dar cumplimiento al indicador:
1. Acompañamiento a servidores para atención en casas de justicia de Kennedy,  a 2 ciudadanos sordos y una atención mediante TEAMS a un ciudadano que se acerco a la sede del nivel central.
2. Atención via remota por whatsapp a 1 ciudadano que asistio casas de justicia de kennedy.
3. Traducción de 20 videos institucionales y noticias.
4. Se realizo un acercamiento a lenguia de señas en el mes de agosto de 2021.
</t>
    </r>
    <r>
      <rPr>
        <b/>
        <sz val="11"/>
        <rFont val="Calibri"/>
        <family val="2"/>
        <scheme val="minor"/>
      </rPr>
      <t xml:space="preserve">
Seguimiento OAP: </t>
    </r>
    <r>
      <rPr>
        <sz val="11"/>
        <rFont val="Calibri"/>
        <family val="2"/>
        <scheme val="minor"/>
      </rPr>
      <t xml:space="preserve"> Se evidencian atenciones y acompañamientos.</t>
    </r>
  </si>
  <si>
    <t>Del 1  septiembre al 31 de diciembre de 2021, se realizaron las siguientes actividades:
1. Se atendieron un total de 17 personas sordas en las siguientes sedes de la Entidad:
Casa de justicia de Bosa   3 atenciones via WhatsApp.
Casa de justicia 4 atenciones via Whats app y presencial.
Casa de justicia de la calle 45,   1 atención via WhatsApp.
Casa de justicia de Usaquen 1  atenciones via Whats app                               
Casa de Justicia de Ciudad Bolivar 1 ateción presencial.
C asa de justicia de Martires   1  atención via WhatsApp.
Casa de justicia de Usaquen 1  atenciones via Microsoft Teams, desde niovel central.
Casa de justicia de San Cristobal   una a 1 persona sorda   via WhatsApp.
 Casa de justicia de Kennedy una atencion a 2 personas sordas de manera presencial.        
Casa de justicia de Ciudad Bolivar una atencion a 2 personas sordas de manera presencial.
2.  Acompañamiento en un total de 2 facebook live.
Celebremos un año de la mediación profesional virtual.
Día internacional de la lucha contra el uso indebido y el trafico ilicitó de drogas.
3.  Se realizaron un total de 3 acercamientos a lengua de señas, a los funcionarios y contratistas de la de la casa de Justician de Ciudad Bolivar, Fontibón, San Cristobal.
4. Se acompañan los siguientes eventos y actividades:
Interpretacion del 5 Aniversario de la SCJ.
Apoyo en los dialogos ciudadanos del 15 de octubre de la SDSCJ.                                                                                                                 
Apoyo en el cabildo ciudadano de la alcaldia mayor de bogota y Consejo de Bogota.
Rendición de cuentas de la SDSCJ año 2021.                                                                                                
Interpretación en el Primer Congreso de Experiencias Comunitarias exitosas del Cuidado en Convivencia y Seguridad
Seguimiento OAP: Verificar evidencias.</t>
  </si>
  <si>
    <t xml:space="preserve">Se evidencio el reporte de  la prestación del servicio de lenguaje de señas durante el periodo enero a abril de 2021. </t>
  </si>
  <si>
    <t xml:space="preserve">Se evidenciaron soportes de  la prestación del servicio de lenguaje de señas durante el periodo mayo a agosto de 2021 . </t>
  </si>
  <si>
    <t xml:space="preserve">Socializar a los servidores públicos para que conozcan el uso de herramientas como el Centro de Relevo o Sistema de Interpretación para la atención de personas con discapacidad auditiva </t>
  </si>
  <si>
    <t xml:space="preserve">Dos (2) socializaciones a servidores públicos sobre el uso de herramientas como el Centro de Relevo o Sistema de Interpretación para la atención de personas con discapacidad auditiva </t>
  </si>
  <si>
    <t>Número de socializaciones realizadas</t>
  </si>
  <si>
    <t>Humanos
Tecnologicos</t>
  </si>
  <si>
    <t xml:space="preserve"> Durante los meses de mayo y junio de 2021, se realizaron acercamientos de lengua de señas colombiana a funcionarios y contratistas de la Secretaria de Seguridad de las casas de justicia de Usaquen y Martires.</t>
  </si>
  <si>
    <r>
      <t xml:space="preserve">Con corte a 31 de agosto de 2021 teniendo en cuenta el reporte anterior, se considera cumplido el producto e indicador establecido.
Se adjunta listado de asistencia de acercamiento a lengua de señas realizado el 26 de agosto de 2021.
</t>
    </r>
    <r>
      <rPr>
        <b/>
        <sz val="11"/>
        <rFont val="Calibri"/>
        <family val="2"/>
        <scheme val="minor"/>
      </rPr>
      <t xml:space="preserve">Seguimiento OAP: </t>
    </r>
    <r>
      <rPr>
        <sz val="11"/>
        <rFont val="Calibri"/>
        <family val="2"/>
        <scheme val="minor"/>
      </rPr>
      <t>Se evidencian dos socializaciones realizadas.</t>
    </r>
  </si>
  <si>
    <t>Socializar el procedimiento para dar trámite a las PQRS que realizan los ciudadanos en las redes sociales.</t>
  </si>
  <si>
    <t>Cuatro (4) socializaciones del procedimiento para dar trámite a las PQRS que realizan los ciudadanos en las redes sociales</t>
  </si>
  <si>
    <t>Número de socializaciones realizadas, una por cada período</t>
  </si>
  <si>
    <t>Primera socialización: 
(31 Marzo de 2021) 
Segunda socialización: 
(30 de Junio de 2021)
Tercera socialización:
(30 de Septiembre de 2021)
Cuarta socialización:
(31 de Diciembre de 2021)</t>
  </si>
  <si>
    <r>
      <t xml:space="preserve">Durante los meses de enero - abril de 2021, se realizaron acercamientos de lengua de señas colombiana a funcionarios y contratistas de la Secretaria de Seguridad de las casas de justicia de suba ciudad jardin y suba la campiña, en el manejo del centro de relevo y  lengua de señas.
 </t>
    </r>
    <r>
      <rPr>
        <b/>
        <sz val="11"/>
        <rFont val="Calibri"/>
        <family val="2"/>
        <scheme val="minor"/>
      </rPr>
      <t xml:space="preserve">Seguimiento OAP: </t>
    </r>
    <r>
      <rPr>
        <sz val="11"/>
        <rFont val="Calibri"/>
        <family val="2"/>
        <scheme val="minor"/>
      </rPr>
      <t xml:space="preserve"> se evidencian listas  de asistencias y registro fotografico de las socializaciones realizadas.</t>
    </r>
  </si>
  <si>
    <t>Durante el mes de junio de 2021, debido a cambios necesarios realizar en las políticas de operación del procedimiento de gestión de PQRS, se socializo el mismo a las partes involucradas, para  revisión, posterior aprobación y socialización en la Entidad.
La Oficina Asesora de Comunicaciones publicó en la página web la noticia “Secretaría de Seguridad fortalece el uso del canal virtual Sistema Distrital para la Gestión de Peticiones ciudadanas: Bogotá te escucha (SDQS) y en los boletines internos No. 142 y 148 también publicó las siguientes noticias sobre el tema: “Nueva ubicación de la ventanilla única de correspondencia sede central” y “Estos son nuestros canales de atención ciudadana”</t>
  </si>
  <si>
    <t>Para este periodo de reporte no se tiene programada socialización.</t>
  </si>
  <si>
    <t>Se evidencio socialización del Instructivo Canales de Atención PQRS Ciudadanas I-AS-2,  socialización de la actualización del procedimiento de Gestión de Peticiones, Quejas, Reclamos y Sugerencias,  y socialización de documentos del proceso de atención al ciudadano, realizadas mediante correo electrónico,</t>
  </si>
  <si>
    <t xml:space="preserve">Actividad programada para el tercer cuatrimestre de 2021. </t>
  </si>
  <si>
    <t>2.5</t>
  </si>
  <si>
    <t xml:space="preserve">Disponer de una línea gratuita de atención al ciudadano que sea de fácil recordación tipo 018000 o con números que se repitan. </t>
  </si>
  <si>
    <t xml:space="preserve">1 Línea gratuita de atención al ciudadano </t>
  </si>
  <si>
    <t>Línea gratuita de atención al ciudadano implementada</t>
  </si>
  <si>
    <t>Dirección de Tecnologías y  Sistemas de la Información.</t>
  </si>
  <si>
    <t>Se verificó la puesta en funcionamiento de la línea gratuita 018000113090, así como soportes de la socialización vía correo electrónico y página web</t>
  </si>
  <si>
    <t>2.6</t>
  </si>
  <si>
    <t>Realizar la gestión para establecer la medición de la atención del canal telefónico de atención a ciudadanos, con el operador del servicio en la Entidad.</t>
  </si>
  <si>
    <t xml:space="preserve">Extensiones telefónicas de atención a ciudadanos con medición de tiempos de atención. </t>
  </si>
  <si>
    <t>Extensiones telefónicas de atención a ciudadanos con medición de tiempos de atención implementada.</t>
  </si>
  <si>
    <r>
      <t xml:space="preserve">Se suscribió el contrato 1077 de 2021 con ETB, dentro del cual se incluye la funcionalidad de tarificación para las extensiones a través de las cuales se realizará la medición de los tiempos de atención de las llamadas. 
El servicio de tarificación se encuentra habilitado desde el mes de junio de 2021, permitiendo exportar los reportes de tiempo de atención y duración de llamada. 
http://tarificadoripcetb.etb.net.co/voxeye4.1/ES/login.aspx
</t>
    </r>
    <r>
      <rPr>
        <b/>
        <sz val="11"/>
        <rFont val="Calibri"/>
        <family val="2"/>
        <scheme val="minor"/>
      </rPr>
      <t xml:space="preserve">Seguimiento OAP: </t>
    </r>
    <r>
      <rPr>
        <sz val="11"/>
        <rFont val="Calibri"/>
        <family val="2"/>
        <scheme val="minor"/>
      </rPr>
      <t>Se evidencia Excel de reporte de medición de tiempos</t>
    </r>
  </si>
  <si>
    <t>Se observó archivo con el reporte de tiempo de atención y duración de la llamada</t>
  </si>
  <si>
    <r>
      <rPr>
        <b/>
        <sz val="11"/>
        <color theme="1"/>
        <rFont val="Calibri"/>
        <family val="2"/>
        <scheme val="minor"/>
      </rPr>
      <t>Subcomponente 3</t>
    </r>
    <r>
      <rPr>
        <sz val="11"/>
        <color theme="1"/>
        <rFont val="Calibri"/>
        <family val="2"/>
        <scheme val="minor"/>
      </rPr>
      <t xml:space="preserve">
Talento Humano</t>
    </r>
  </si>
  <si>
    <t>Adelantar Capacitaciones y/o sensibilizaciones a través de charlas informativas a los servidores públicos de la entidad para el fortalecimiento al plan anticorrupción frente a los deberes, prohibiciones, faltas disciplinarias, sanciones, inhabilidades en el marco de la Ley 734 de 2002, Ley 1952 de 2019 y ley anticorrupción 1474 de 2011.</t>
  </si>
  <si>
    <t>Seis (6) Capacitaciones y/o sensibilizaciones realizadas</t>
  </si>
  <si>
    <t>Número  de capacitaciones realizadas, dos por cada semestre del año</t>
  </si>
  <si>
    <t>Oficina de Control Interno Disciplinario</t>
  </si>
  <si>
    <t>Humanos
Tecnológicos
Fisicos</t>
  </si>
  <si>
    <t>(30 de Junio de 2021)
(31 de Diciembre de 2021)</t>
  </si>
  <si>
    <r>
      <t xml:space="preserve">Durante el mes de enero se llevó a cabo un ciclo de capacitación virtual (a través de la herramienta Microsoft Teams) con los servidores(as) de la Oficina Centro de Comando, Control, Comunicaciones y Cómputo -C4, sobre el tema de faltas disciplinarias de servidores(as) públicos(as). Lo Anterior responde a un proceso de articulación entre la Oficina de Control Disciplinario Interno y la Dirección de Gestión Humana de la entidad.
De este modo se desarrollaron cinco (5) jornadas de capacitación virtual, en cada una de las cuales fueron convocados grupos diferentes de servidores(as) del C4 y las cuales fueron lideradas por el jefe de la oficina de Control Disciplinario Interno, el Dr. Jose Alexander Pacheco Noriega:
Primera jornada: 19 de enero de 2021
Segunda jornada: 22 de enero de 2021
Tercera jornada: 25 de enero de 2021
Cuarta jornada: 26 de enero de 2021
Quinta jornada: 28 de enero de 2021
En total participaron un total de 173 servidores(as)de esta dependencia de la entidad en este ciclo de capacitación.
En este orden de ideas, como evidencia de lo anterior serán cargados los siguientes soportes en la respectiva carpeta compartida de ONE DRIVE del enlace habilitado por Control Interno:
- Pantallazos de las jornadas de capacitación virtual
- Registro de asistencia a las jornadas de capacitación
- Encuestas de satisfacción en las jornadas de capacitación
</t>
    </r>
    <r>
      <rPr>
        <b/>
        <sz val="11"/>
        <rFont val="Calibri"/>
        <family val="2"/>
        <scheme val="minor"/>
      </rPr>
      <t xml:space="preserve">Seguimiento OAP: </t>
    </r>
    <r>
      <rPr>
        <sz val="11"/>
        <rFont val="Calibri"/>
        <family val="2"/>
        <scheme val="minor"/>
      </rPr>
      <t xml:space="preserve"> Se evidencian coherencia con los temas de las capacitaciones desarrolladas y los temas asociados en la actividad.</t>
    </r>
  </si>
  <si>
    <r>
      <t xml:space="preserve">A partir de un proceso de articulación interinstitucional entre la Oficina de Control Disciplinario - OCDI y la Dirección de Gestión Humana de la Secretaría Distrital de Seguridad, Convivencia y Justicia,  fue posible desarrollar un nuevo ciclo de capacitaciones virtuales(a través de la herramienta Microsoft Teams) dirigido en esta ocasión al talento humano de la OCDI. Dicho ciclo estuvo enfocado en el conocimiento a profundidad de aquellas dependencias de la entidad en donde más se identifican presuntas faltas disciplinarias por parte de los respectivos servidores(as), con  el fin de ampliar las herramientas de análisis en la toma de desiciones en relación con los procesos disciplinarios que surten y surtirán trámite al interior de la OCDI.
Primera jornada: 12 de marzo de 2021
Tema: Organización y funcionamiento de la Cárcel Distrital
Segunda jornada: 16 de marzo de 2021
Tema: Organización y funcionamiento del C4
Tercera jornada: 19 de marzo de 2021
Tema: Organización y funcionamiento de la Dirección Jurídica y Contractual
Cuarta jornada: 23 de marzo de 2021
Tema: Organización y funcionamiento de la Subsecretaría de Inversiones y Fortalecimiento de     Capacidades Operativas
Quinta jornada: 25 de marzo de 2021
Tema: Plataforma "Bogotá Te Escucha" (liderada por la Secretaría General del Distrito)
Sexta jornada: 26 de marzo de 2021
Tema: Atención al ciudadano y Sistema SDQS al interior de la entidad
En este orden de ideas, como evidencia de lo anterior serán cargados los siguientes soportes en la respectiva carpeta compartida de ONE DRIVE:
- Pantallazos de las jornadas de capacitación virtual
- Registro de asistencia a las jornadas de capacitación
</t>
    </r>
    <r>
      <rPr>
        <b/>
        <sz val="11"/>
        <rFont val="Calibri"/>
        <family val="2"/>
        <scheme val="minor"/>
      </rPr>
      <t>Seguimiento OAP</t>
    </r>
    <r>
      <rPr>
        <sz val="11"/>
        <rFont val="Calibri"/>
        <family val="2"/>
        <scheme val="minor"/>
      </rPr>
      <t xml:space="preserve">: Se evidencian coherencia con los temas de las capacitaciones desarrolladas, las s evidencias y el reporte.
</t>
    </r>
  </si>
  <si>
    <t>A partir de un proceso de articulación interinstitucional entre la Oficina de Control Disciplinario - OCDI y la Dirección Distrital de Asuntos Disciplinarios de la Secretaría Jurídica Distrital, fue posible desarrollar un nuevo ciclo de capacitaciones virtuales (a través de la herramienta Microsoft Teams) dirigido al talento humano de la OCDI. Este ciclo estuvo enfocado en diferentes temáticas relacionadas con la interpretación de la norma en materia disciplinaria (Ley 734 de 2002 y Ley 1952 de 2019) que influyen y brindan lineamientos frente a la sustanciación de procesos disciplinarios (todos aquellos relacionados con el incumplimiento de deberes, prohibiciones, faltas disciplinarias, sanciones e inhabilidades en el marco de la Ley 734 de 2002 y la Ley 1952 de 2019):
Primera jornada: 11 de mayo de 2021.
Tema: Comparación Ley 734 de 2002 y Ley 1952 de 2019.
Segunda jornada: 25 de mayo de 2021.
Tema: Deber Funcional ilicitud Sustancial y antijuridicidad.
Adicionalmente y fruto también de un proceso de articulación interinstitucional entre la Oficina de Control Disciplinario – OCDI, la Dirección de Gestión Humana de la Secretaría Distrital de Seguridad, Convivencia y Justicia y la Dirección Distrital de Asuntos Disciplinarios de la Secretaría Jurídica Distrital, se desarrolló una jornada especifica dirigida a servidores(as) públicos(as) a nivel general de la entidad:
Fecha: 25 de mayo de 2021.
Tema: Maltrato e irrespeto entre servidores(as) públicos(as).
JUNIO:
Una vez más, a través de un proceso de articulación interinstitucional entre la Oficina de Control Disciplinario - OCDI y la Dirección Distrital de Asuntos Disciplinarios de la Secretaría Jurídica Distrital, se llevó a cabo otro ciclo de capacitaciones virtuales (a través de la herramienta Microsoft Teams) dirigido al talento humano de la OCDI. Este ciclo también estuvo enfocado en otras temáticas relacionadas con la interpretación de la norma en materia disciplinaria (Ley 734 de 2002 y Ley 1952 de 2019) que influyen y brindan lineamientos frente a la sustanciación de procesos disciplinarios (todos aquellos relacionados con el incumplimiento de deberes, prohibiciones, faltas disciplinarias, sanciones e inhabilidades en el marco de la Ley 734 de 2002 y la Ley 1952 de 2019):
Primera jornada: 1 de junio de 2021.
Tema: Responsabilidad subjetiva.
Segunda jornada: 9 de junio de 2021.
Tema: Culpabilidad.
Tercera jornada: 25 de junio de 2021.
Tema: Imputación Disciplinaria y Auto de cargos.
Cuarta jornada: 29 de junio de 2021.
Tema: Juicio de Tipicidad
Quinta jornada: 30 de junio de 2021.
Tema: Oralidad en la Ley 1952 de 2019.
En este orden de ideas, como evidencia de lo anterior serán cargados los siguientes soportes en la respectiva carpeta compartida de ONE DRIVE:
- Pantallazos de las jornadas de capacitación virtual.
- Registro de asistencia a la jornada de capacitación del 25 de mayo de 2021, dirigida a servidores(as) públicos(as) a nivel general de la entidad (en esta ocasión la Dirección de Gestión Humana de la entidad humana socializó el enlace de listado de asistencia con los(as) participantes).
Seguimiento OAP: Se evidencian coherencia con los temas de las capacitaciones desarrolladas, las evidencias y el reporte.</t>
  </si>
  <si>
    <r>
      <t xml:space="preserve">Nuevamente, a partir de un proceso de articulación interinstitucional entre la Oficina de Control Disciplinario- OCDI,  la Dirección de Gestión Humana de la entidad y la Dirección Distrital de Asuntos Disciplinarios de la Secretaría Jurídica Distrital, fue posible desarrollar la primera parte de otro ciclo de capacitaciones virtuales (a través de la herramienta Microsoft Teams) dirigido al talento humano de la OCDI:
Primera jornada: 11 de agosto de 2021.
Tema: Directiva 003 de 2013 (Incumplimiento y extralimitación de funciones por parte de servidores(as) públicos(as)).
Segunda jornada: 25 de agosto de 2021.
Tema: Directiva 003 de 2013 (Incumplimiento y extralimitación de funciones por parte de servidores(as) públicos(as)).
En este orden de ideas, como evidencia de lo anterior serán cargados los siguientes soportes en la respectiva carpeta compartida de ONE DRIVE:
- Pantallazos y registros de asistencia de las respectivas jornadas de capacitación virtual.
</t>
    </r>
    <r>
      <rPr>
        <b/>
        <sz val="11"/>
        <rFont val="Calibri"/>
        <family val="2"/>
        <scheme val="minor"/>
      </rPr>
      <t xml:space="preserve">Seguimiento OAP: </t>
    </r>
    <r>
      <rPr>
        <sz val="11"/>
        <rFont val="Calibri"/>
        <family val="2"/>
        <scheme val="minor"/>
      </rPr>
      <t xml:space="preserve"> Se evidencian registros de asistencias en Excel y pantallazos de capacitaciones virtuales desarrolladas mediante teams.</t>
    </r>
  </si>
  <si>
    <t>Como resultado del proceso de articulación interinstitucional entre la Oficina de Control Disciplinario- OCDI,  la Dirección de Gestión Humana de la entidad y la Dirección Distrital de Asuntos Disciplinarios de la Secretaría Jurídica Distrital, fue posible desarrollar ciclo de capacitaciones virtuales (a través de la herramienta Microsoft Teams) dirigido al talento humano de la OCDI:
Primera jornada: 12 de octubre de 2021.
Tema: Violacion al regimen de prohibiciones (Código Disciplinario Unico)
Segunda jornada: 26 de octubre de 2021.
Tema: Violacion al regimen de prohibiciones (Código Disciplinario Unico)
En este orden de ideas, como evidencia de lo anterior serán cargados los siguientes soportes en la respectiva carpeta compartida de ONE DRIVE:
- Pantallazos y registros de asistencia de las respectivas jornadas de capacitación virtual.
Seguimiento OAP:  Se evidencian resgistros de asistencias en excel y pantallazos de capacitaciones virtuales desarrolladas mediante teams.</t>
  </si>
  <si>
    <t>En desarrollo de articulación interinstitucional entre Oficina de Control Disciplinario OCDI, la Dirección de Gestión Humana de la entidad y la Dirección Distrital de Asuntos Disciplinarios de la Secretaria Juridica Distrital, se adelantaron sesione de capacitación virtual mediante aplicativo TEAMS  el 17 y 14 de noviembre con amplia participación de los funcionarios de la entidad
primera jornada: 17 de noviembre de 2021-Violación al régimen de prohibiciones
primera jornada: 24 de noviembre de 2021-Violación al régimen de prohibiciones
En este orden de ideas, como evidencia de lo anterior serán cargados los siguientes soportes en la respectiva carpeta compartida de ONE DRIVE:
- Pantallazos y registros de asistencia de las respectivas jornadas de capacitación virtual.
Seguimiento OAP:  Se evidencian resgistros de asistencias en excel y pantallazos de capacitaciones virtuales desarrolladas mediante teams.</t>
  </si>
  <si>
    <t xml:space="preserve">Se verificaron soportes y listados de asistencia de jornadas de capacitación realizadas sobre el tema de faltas disciplinarias de servidores(as) públicos(as)s en los meses de enero y  marzo de 2021.
</t>
  </si>
  <si>
    <t>Se verificaron soportes y listados de asistencia de jornadas de capacitación realizadas en los meses de mayo - agosto de 2021.</t>
  </si>
  <si>
    <t>Incorporar temáticas relacionadas con el servicio al ciudadano en el Plan Institucional de Capacitación de acuerdo con el diágnostico.</t>
  </si>
  <si>
    <t>5 jornadas de capacitación en temáticas relacionadas en servicio al ciudadano realizadas</t>
  </si>
  <si>
    <r>
      <t xml:space="preserve">Se reenvió solicitud de capacitación en curso de lenguaje claro a la Veeduría Distrital, la cual se había hecho desde los primeros días de abril. 
Igualmente, se hizo un (1) jornada de capacitación de E-Cualificación desarrollado por la Secretaría General, donde se inscribieron 94 personas y 52 lo finalizaron. 
</t>
    </r>
    <r>
      <rPr>
        <b/>
        <sz val="11"/>
        <rFont val="Calibri"/>
        <family val="2"/>
        <scheme val="minor"/>
      </rPr>
      <t xml:space="preserve">Seguimiento OAP: </t>
    </r>
    <r>
      <rPr>
        <sz val="11"/>
        <rFont val="Calibri"/>
        <family val="2"/>
        <scheme val="minor"/>
      </rPr>
      <t xml:space="preserve"> Se presenta avance a la gestión de la actividad programada para el mes de noviembre,</t>
    </r>
  </si>
  <si>
    <r>
      <t xml:space="preserve">Se realizaron dos (2) capacitaciones en temas de: acceso a la información y lineamientos para programas de integridad con proveedores del Distrito.
Se realizó inscripción de servidores y contratistas a capacitaciones ofertadas por la Veeduría Distrital en temas como: protocolos de denuncia y protección al denunciante y lineamientos anticohecho en las entidades distritales, las cuales se realizarán en el mes de septiembre. 
En los meses de septiembre y octubre se realizarán talleres on line relacionados con atención al ciudadano de acuerdo con la programación de la Secretaría General.
</t>
    </r>
    <r>
      <rPr>
        <b/>
        <sz val="11"/>
        <rFont val="Calibri"/>
        <family val="2"/>
        <scheme val="minor"/>
      </rPr>
      <t xml:space="preserve">Seguimiento OAP: </t>
    </r>
    <r>
      <rPr>
        <sz val="11"/>
        <rFont val="Calibri"/>
        <family val="2"/>
        <scheme val="minor"/>
      </rPr>
      <t xml:space="preserve"> se evidencia el desarrollo de dos capacitaciones.
</t>
    </r>
  </si>
  <si>
    <t xml:space="preserve">Como parte del contenido del curso de competencias blandas, se inlcuirá el tema de servicio al ciudadano, el cual se ejecutará en noviembre. </t>
  </si>
  <si>
    <t>Se observaron soportes de tres jornadas de capacitación realizadas.</t>
  </si>
  <si>
    <t>Desarrollar actividades para promover los incentivos no pecuniarios que destaquen el desempeño de los servidores públicos y/o contratistas en relación al servicio prestado al ciudadano.</t>
  </si>
  <si>
    <t>Un (1) reconocimiento a servidores públicos y/o contratistas destacados en relación al servicio prestado al ciudadano</t>
  </si>
  <si>
    <t>Un (1) reconocimiento realizado</t>
  </si>
  <si>
    <r>
      <t xml:space="preserve">Actividad programada para el tercer cuatrimestre de 2021. Sin embargo, se observaron evidencias de avance, no se valida % dado que el indicador es  </t>
    </r>
    <r>
      <rPr>
        <i/>
        <sz val="11"/>
        <rFont val="Calibri"/>
        <family val="2"/>
        <scheme val="minor"/>
      </rPr>
      <t>Un (1) )reconocimiento realizado"</t>
    </r>
  </si>
  <si>
    <t>3.4</t>
  </si>
  <si>
    <t xml:space="preserve">Continuar implementando el campus virtual con temáticas relacionadas a Atención al Ciudadano. </t>
  </si>
  <si>
    <t xml:space="preserve">Contratistas de la SDSCJ que realizan actividades de atención al ciudadano, capacitados en el módulo de Atención al Ciudadano, a través del campus virtual </t>
  </si>
  <si>
    <t>50% de contratistas que recibieron capacitación en el módulo de atención al ciudadano</t>
  </si>
  <si>
    <r>
      <t xml:space="preserve">En el campus virtual se encuentran inscritos 176 contratistas correspondientes al grupo de Gestores de Convivencia, quienes están desarrollando actualmente el curso de atención al ciudadano. De los gestores inscritos, 71 ya realizaron el curso de atención al ciudadano del campus virtual. 
</t>
    </r>
    <r>
      <rPr>
        <b/>
        <sz val="11"/>
        <rFont val="Calibri"/>
        <family val="2"/>
        <scheme val="minor"/>
      </rPr>
      <t xml:space="preserve">Seguimiento OAP: </t>
    </r>
    <r>
      <rPr>
        <sz val="11"/>
        <rFont val="Calibri"/>
        <family val="2"/>
        <scheme val="minor"/>
      </rPr>
      <t xml:space="preserve"> Se presenta avance a la gestión, establecer el porcentaje de contratistas- gestores  que recibieron el curso de atención al ciudadano  (71)</t>
    </r>
  </si>
  <si>
    <r>
      <t xml:space="preserve">Se realizó inscripción de 63 contratistas de las áreas misionales en el curso del campus virtual, quienes tienen obligaciones de atención al ciudadano. Adicionalmente, se pidió al equipo de atención al ciudadano la relación de personas con obligaciones contractuales relacionadas con atención al ciudadano para que realicen el curso del campus virtual. 
A 31 de agosto de 2021, de 190 contratistas inscritos, 56 realizaron el curso. 
</t>
    </r>
    <r>
      <rPr>
        <b/>
        <sz val="11"/>
        <rFont val="Calibri"/>
        <family val="2"/>
        <scheme val="minor"/>
      </rPr>
      <t xml:space="preserve">Seguimiento OAP: </t>
    </r>
    <r>
      <rPr>
        <sz val="11"/>
        <rFont val="Calibri"/>
        <family val="2"/>
        <scheme val="minor"/>
      </rPr>
      <t>Se evidencian listas de personas inscritas y lista de las personas certificadas en el curso virtual de atención al ciudadano. Se recomienda realizar el balance del total de personas inscritas y el total de personas certificadas en el curso.</t>
    </r>
  </si>
  <si>
    <t>Se observaron soportes de inscripción y certificación de gestores y de inscripción de contratistas en el campus virtual. Se recomienda atender la sugerencia emitida por parte de la Oficina Asesora de Planeación frente a cuantificar el los resultados</t>
  </si>
  <si>
    <t>Realizar campañas informativas sobre la responsabilidad de los servidores públicos frente a los derechos de los ciudadanos al interponer PQRS.</t>
  </si>
  <si>
    <t>Tres (3) publicaciones de campaña informativa a través de correo masivo sobre los tiempos de respuesta de las PQRS y lineamientos distritales en Atención al Ciudadano</t>
  </si>
  <si>
    <t>Número de publicaciones realizadas</t>
  </si>
  <si>
    <t xml:space="preserve">Subsecretaría de Gestión Institucional (Atención al Ciudadano)
</t>
  </si>
  <si>
    <r>
      <t xml:space="preserve">Durante el periodo enero - abril de 2021; se realizo el diseño y socialización de pieza comunicativa donde se socializaron a los   funcionarios y contratistas de la entidad, las tipologias de las PQRS.
</t>
    </r>
    <r>
      <rPr>
        <b/>
        <sz val="11"/>
        <rFont val="Calibri"/>
        <family val="2"/>
        <scheme val="minor"/>
      </rPr>
      <t xml:space="preserve">Seguimiento OAP: </t>
    </r>
    <r>
      <rPr>
        <sz val="11"/>
        <rFont val="Calibri"/>
        <family val="2"/>
        <scheme val="minor"/>
      </rPr>
      <t xml:space="preserve"> Se evidencia correo masivo con la pieza comunicativa, enviada el 19 de marzo</t>
    </r>
  </si>
  <si>
    <t>Sin avance para este periodo.
Dada la ampliación de la emergencia sanitaria, no fue posible realizar la campaña de información programada para el mes.</t>
  </si>
  <si>
    <t>Se evidencia correo electrónico masivo con pieza comunicativa sobre tiempos de respuesta, enviado el 19 de marzo de 2021</t>
  </si>
  <si>
    <t>Establecer e implementar una estrategia de capacitación y sensibilización que refuerce el sentido de pertenencia y la apropiación de la importancia de servir a los ciudadanos y garantice la cualificación de los servidores que se encuentran de cara al ciudadano.</t>
  </si>
  <si>
    <t>1 Estrategia de capacitación y sensibilización .</t>
  </si>
  <si>
    <t>Estrategia de capacitación y sensibilización diseñada e implementada.</t>
  </si>
  <si>
    <t xml:space="preserve">Dirección de Gestión Humana
</t>
  </si>
  <si>
    <t>Oficina Asesora de Comunicaciones
Subsecretaria de Gestión Institucional – Atención y Servicio al Ciudadano.</t>
  </si>
  <si>
    <r>
      <t xml:space="preserve">A través de correo electrónico se propuso a la líder de atención al ciudadano la realización de un taller enfocado en habilidades en servicio para las personas del equipo de atención al ciudadano. 
</t>
    </r>
    <r>
      <rPr>
        <b/>
        <sz val="11"/>
        <rFont val="Calibri"/>
        <family val="2"/>
        <scheme val="minor"/>
      </rPr>
      <t xml:space="preserve">Seguimiento OAP: </t>
    </r>
    <r>
      <rPr>
        <sz val="11"/>
        <rFont val="Calibri"/>
        <family val="2"/>
        <scheme val="minor"/>
      </rPr>
      <t xml:space="preserve"> Se presenta avance a la gestión de la actividad.</t>
    </r>
  </si>
  <si>
    <t xml:space="preserve">Se observó correo electrónico de avance en la gestión de la actividad programada </t>
  </si>
  <si>
    <r>
      <t xml:space="preserve">Subcomponente 4
</t>
    </r>
    <r>
      <rPr>
        <sz val="11"/>
        <color theme="1"/>
        <rFont val="Calibri"/>
        <family val="2"/>
        <scheme val="minor"/>
      </rPr>
      <t>Normativo y Procedimental</t>
    </r>
  </si>
  <si>
    <t>Adoptar y socializar el protocolo o procedimiento de recepción de denuncias de corrupción que defina la Secretaría General de la Alcaldía Mayor de Bogotá.</t>
  </si>
  <si>
    <t>Un (1) protocolo o procedimiento de protección de la identidad del denunciante adoptado y socializado en la entidad, de acuerdo con los lineamientos de la Alcaldía Mayor de Bogotá, D.C.</t>
  </si>
  <si>
    <t>Un (1) Protocolo adoptado y socializado</t>
  </si>
  <si>
    <r>
      <t xml:space="preserve">Entre el 1 de julio y el 31 de agosto se realizó:
1. Documento Lineamientos para la atención de denuncias por posibles actos de corrupción, y/o existencia de inhabilidades, incompatibilidades o conflicto de intereses y protección de identidad del denunciante.
2. Se solicitó publicación en pagina web del lineamiento.
3. Envío de correo de solicitud aportes al documento de lineamiento enviado a partes involucradas.
</t>
    </r>
    <r>
      <rPr>
        <b/>
        <sz val="11"/>
        <rFont val="Calibri"/>
        <family val="2"/>
        <scheme val="minor"/>
      </rPr>
      <t xml:space="preserve">Seguimiento OAP: </t>
    </r>
    <r>
      <rPr>
        <sz val="11"/>
        <rFont val="Calibri"/>
        <family val="2"/>
        <scheme val="minor"/>
      </rPr>
      <t xml:space="preserve"> Se verifica publicación de documento en la pagina web de la entidad.</t>
    </r>
  </si>
  <si>
    <t>No se tiene programación de avance de la actividad para este periodo.
Sin embargo a la fecha se cuenta con un documento preliminar del protocolo.</t>
  </si>
  <si>
    <r>
      <t xml:space="preserve">Se observó el documento </t>
    </r>
    <r>
      <rPr>
        <i/>
        <sz val="11"/>
        <rFont val="Calibri"/>
        <family val="2"/>
        <scheme val="minor"/>
      </rPr>
      <t xml:space="preserve">"Lineamientos vigencia 2021 ", </t>
    </r>
    <r>
      <rPr>
        <sz val="11"/>
        <rFont val="Calibri"/>
        <family val="2"/>
        <scheme val="minor"/>
      </rPr>
      <t>correos electrónicos de aportes al documento de lineamientos  y de solicitud de publicación en la pagina web. No se valida % de avance considerando que el indicador es  "</t>
    </r>
    <r>
      <rPr>
        <i/>
        <sz val="11"/>
        <rFont val="Calibri"/>
        <family val="2"/>
        <scheme val="minor"/>
      </rPr>
      <t>Un (1) Protocolo adoptado y socializado"</t>
    </r>
  </si>
  <si>
    <t>Socializar y sensibilizar, al interior de la entidad el “Proceso de atención y servicio al ciudadano” (manuales, procedimientos, protocolos de canales de atención) y el procedimiento de  "Atención de usuarios en las Casas de Justicia".</t>
  </si>
  <si>
    <t>Dos (2) socializaciones o sensibilizaciones</t>
  </si>
  <si>
    <t xml:space="preserve">Subsecretaría de Gestión Institucional (Atención al Ciudadano)
Subsecretaría de Acceso a la Justicia
</t>
  </si>
  <si>
    <t>Primera socialización:
(30 de abril de 2021) 
Segunda socialización
(31 de octubre de 2021)</t>
  </si>
  <si>
    <r>
      <t xml:space="preserve">No se registra avance en este periodo
</t>
    </r>
    <r>
      <rPr>
        <b/>
        <sz val="11"/>
        <rFont val="Calibri"/>
        <family val="2"/>
        <scheme val="minor"/>
      </rPr>
      <t xml:space="preserve">Seguimiento OAP: </t>
    </r>
    <r>
      <rPr>
        <sz val="11"/>
        <rFont val="Calibri"/>
        <family val="2"/>
        <scheme val="minor"/>
      </rPr>
      <t>Actividad programada para el mes de octubre.</t>
    </r>
  </si>
  <si>
    <t>Se evidenciaron soportes de socialización y sensibilización sobre el nuevo Instructivo de buzones realizada el día  27 de Abril y socialización del "Manual y protocolos de atención al ciudadano", realizada el día 21 de enero de 2021.</t>
  </si>
  <si>
    <t>Establecer los lineamientos para traducir la información pública que solicita un grupo étnico a su respectiva lengua en la entidad, de acuerdo a las recomendaciones e indicaciones brindadas por el Ministerio de Cultura de Colombia.</t>
  </si>
  <si>
    <t xml:space="preserve">Documento de lineamientos para traducir la información pública que solicita un grupo étnico a su respectiva lengua elaborado y aprobado </t>
  </si>
  <si>
    <t>(1) Documento con lineamientos</t>
  </si>
  <si>
    <r>
      <t xml:space="preserve">Durante el 1 de julio y el 31 de agosto de 2021 se realizó:
1. Envío de comunicación al ministerio de cultura, solicitando el procedimiento para traducción de documentos a diferentes lenguas de los pueblos y comunidades que conforman la Nación; con acuses de recibido.
2. Consulta sobre respuesta radicado 20213350408292 Secretaria de Seguridad
</t>
    </r>
    <r>
      <rPr>
        <b/>
        <sz val="11"/>
        <rFont val="Calibri"/>
        <family val="2"/>
        <scheme val="minor"/>
      </rPr>
      <t xml:space="preserve">Seguimiento OAP: </t>
    </r>
    <r>
      <rPr>
        <sz val="11"/>
        <rFont val="Calibri"/>
        <family val="2"/>
        <scheme val="minor"/>
      </rPr>
      <t xml:space="preserve"> Se evidencia avance  a la gestión de la actividad.</t>
    </r>
  </si>
  <si>
    <t xml:space="preserve"> Se observaron evidencias de avance en la gestión de la actividad</t>
  </si>
  <si>
    <t>4.4</t>
  </si>
  <si>
    <t>Actualizar y socializar la carta de trato digno de la entidad.</t>
  </si>
  <si>
    <t>Una (1) actualización y socialización de la carta de trato digno</t>
  </si>
  <si>
    <t>Una (1) actualización y socialización de documento</t>
  </si>
  <si>
    <r>
      <t xml:space="preserve">Con corte al 30 de junio de 2021, fue actualizada la carta de trato digno dela Entidad, la cual se encuentra publicada en la pagina web  en el siguiente link https://scj.gov.co/sites/default/files/Carta_de_Trato_Digno_2021.pdf
</t>
    </r>
    <r>
      <rPr>
        <b/>
        <sz val="11"/>
        <rFont val="Calibri"/>
        <family val="2"/>
        <scheme val="minor"/>
      </rPr>
      <t xml:space="preserve">Seguimiento OAP: </t>
    </r>
    <r>
      <rPr>
        <sz val="11"/>
        <rFont val="Calibri"/>
        <family val="2"/>
        <scheme val="minor"/>
      </rPr>
      <t xml:space="preserve"> Se evidencia actualización de la carta de trato digno, en la pagina web de la entidad en la siguiente ruta:https://scj.gov.co/es/atenci%C3%B3n-al-ciudadano/defensor-del-ciudadano
</t>
    </r>
  </si>
  <si>
    <t xml:space="preserve"> Se verificó  la carta de trato digno 2021, se validó la publicación en   la pagina web de la entidad:
https://scj.gov.co/sites/default/files/Carta_de_Trato_Digno_2021.pdf</t>
  </si>
  <si>
    <r>
      <t xml:space="preserve">Subcomponente 5
</t>
    </r>
    <r>
      <rPr>
        <sz val="11"/>
        <color theme="1"/>
        <rFont val="Calibri"/>
        <family val="2"/>
        <scheme val="minor"/>
      </rPr>
      <t>Relacionamiento con el ciudadano</t>
    </r>
  </si>
  <si>
    <t>Revisar y actualizar  el documento de caracterización de grupos de interés y de valor desde el Modelo Integrado de Planeación y Gestión.</t>
  </si>
  <si>
    <t>Un (1) documento de caracterización de ciudadanos, usuarios y grupos de interés de la SDSCJ actualizado</t>
  </si>
  <si>
    <t>Un (1) documento actualizado</t>
  </si>
  <si>
    <t>Todas las dependencias, en especial áreas misionales</t>
  </si>
  <si>
    <t>Se inicio la revisión del documento y la actualización de cifras reportadas en el visor de análisis, teniendo en cuenta las recomendaciones de las diferentes políticas poblacionales.</t>
  </si>
  <si>
    <t xml:space="preserve"> </t>
  </si>
  <si>
    <t>% Avance componente 4</t>
  </si>
  <si>
    <t>CORTE JUNIO</t>
  </si>
  <si>
    <t>CORTE AGOSTO</t>
  </si>
  <si>
    <r>
      <t xml:space="preserve">Subcomponente 1
</t>
    </r>
    <r>
      <rPr>
        <sz val="11"/>
        <color theme="1"/>
        <rFont val="Calibri"/>
        <family val="2"/>
        <scheme val="minor"/>
      </rPr>
      <t>Lineamientos de transparencia activa</t>
    </r>
  </si>
  <si>
    <t>Realizar consulta ciudadana  para conocer los temas de interés que a la ciudadanía le gustaría encontrar en el sitio web.</t>
  </si>
  <si>
    <t>Una (1) consulta ciudadana para conocer los temas de interés que a la ciudadanía le gustaría encontrar en la página web.</t>
  </si>
  <si>
    <t>Una (1) encuesta aplicada</t>
  </si>
  <si>
    <r>
      <t xml:space="preserve">El 31 de mayo, se publicó a través de medios digitales (redes sociales, sitio web, correo) encuesta de consulta ciudadana con pregunta para conocer los temas de interés que a la ciudadanía le gustaría encontrar y consultar en el sitio web. Los resultados de los 108 aportes recogidos mostraron que la mayoría de los encuestados no conocian el sitio web de la SDSCJ (73). Vale la pena revisar la validez de publicación de algunos de los temas propuestos como: Programas de prevención para jóvenes , respecto a drogas y sus consecuencias, Embellecimiento parques, Tratamiento de drogas en los parques, Emprendimiento voluntariados, info sobre frentes de seguridad, Interacción Comunidad y Policía entornó a  Parques  y Gimnasios Públicos. 
</t>
    </r>
    <r>
      <rPr>
        <b/>
        <sz val="11"/>
        <rFont val="Calibri"/>
        <family val="2"/>
        <scheme val="minor"/>
      </rPr>
      <t>Seguimiento OAP: Se evidencia Excel con resultados de consulta, así mismo se evidencia pantallazo del formato forms de la consulta.</t>
    </r>
  </si>
  <si>
    <t>Actividad programada para segundo cuatrimestre de 2021. No se recibe reporte de avance.</t>
  </si>
  <si>
    <t xml:space="preserve">Se observó soporte de formulario de consulta y archivo de Excel de consolidación de  los resultados de la consulta realizada </t>
  </si>
  <si>
    <t>Actualizar  y publicar datos abiertos en la plataforma distrital.</t>
  </si>
  <si>
    <t>23 datos abiertos actualizados y publicados en el portal distrital (19 datos abiertos se actualizan y publican de manera semestral y 4 datos abiertos se actualizan y publican de manera  mensual)</t>
  </si>
  <si>
    <t>(A/B)*100 donde la Variable A: Número de Datos Abiertos publicados en el periodo a analizar. Variable B: Número total de Datos Abiertos que se deben actualizar en el periodo a analizar</t>
  </si>
  <si>
    <t xml:space="preserve">Oficina de Análisis de Información y Estudios Estrátegicos
</t>
  </si>
  <si>
    <t>Dirección de Tecnologías y Sistemas de Información</t>
  </si>
  <si>
    <r>
      <t xml:space="preserve">La Oficina de Análisis de Información y Estudios Estratégicos cuenta con 23 set de datos abiertos (19 se actualizan semestral y 4 mensual), los cuales actualiza y publica directamente en el portal de Datos Abiertos de Bogotá. La última actualización se realizó el 26 de febrero de 2021.
</t>
    </r>
    <r>
      <rPr>
        <b/>
        <sz val="11"/>
        <rFont val="Calibri"/>
        <family val="2"/>
        <scheme val="minor"/>
      </rPr>
      <t>Seguimiento OAP:</t>
    </r>
    <r>
      <rPr>
        <sz val="11"/>
        <rFont val="Calibri"/>
        <family val="2"/>
        <scheme val="minor"/>
      </rPr>
      <t xml:space="preserve"> Se evidencia la última actualización en el mes de febrero</t>
    </r>
  </si>
  <si>
    <r>
      <t xml:space="preserve">El 19 de marzo de 2021 la Oficina de Análisis de Información y Estudios Estratégicos realiza la actualización de  4 conjuntos de datos abiertos en el portal de Datos Abiertos de Bogotá: tres geográficos (Delito de Alto Impacto, Incidente Reportado C4 y Medida Correctivas)  y uno alfanumérico (Incidentes Tramitados en el C4); cumpliendo así la programación definida para el periodo.
El 22 de abril de 2021 la Oficina de Análisis de Información y Estudios Estratégicos realiza la actualización de  4 conjuntos de datos abiertos en el portal de Datos Abiertos de Bogotá: tres geográficos (Delito de Alto Impacto, Incidente Reportado C4 y Medida Correctivas)  y uno alfanumérico (Incidentes Tramitados en el C4); cumpliendo así la programación definida para el periodo.
</t>
    </r>
    <r>
      <rPr>
        <b/>
        <sz val="11"/>
        <rFont val="Calibri"/>
        <family val="2"/>
        <scheme val="minor"/>
      </rPr>
      <t xml:space="preserve">Seguimiento OAP: </t>
    </r>
    <r>
      <rPr>
        <sz val="11"/>
        <rFont val="Calibri"/>
        <family val="2"/>
        <scheme val="minor"/>
      </rPr>
      <t xml:space="preserve"> Si bien se presenta la actualizaicón de cuatro datos abriertos, de acuerdo con lo publicado en el link de datos abierto, ejericio desarrollado durante el mes de abri, es necesario dar alcance a la actualización de los datos abriertos programadso para el mes de marzo</t>
    </r>
  </si>
  <si>
    <t>Al corte de agosto de 2021 la Oficina de Análisis de Información y Estudios Estratégicos realiza la actualización de los 23 conjuntos de datos abiertos programados para este periodo. Corresponden a 3 conjuntos de datos mensuales (Delito de Alto Impacto, Incidente Reportado C4 y Medida Correctiva para enero - julio 2021) más 19 equipamientos de seguridad, convivencia y acceso a la justicia con actualización semestral y uno alfanumérico de actualización mensual (Incidentes Tramitados en el C4 para enero 2015 - julio 2021).</t>
  </si>
  <si>
    <t>Se verificaron soportes de  la actualización de 4 datos abiertos durante los meses febrero, marzo y abril de 2021.
Se validó la ultima actualización publicada:
https://datosabiertos.bogota.gov.co/dataset?groups=seguridad-y-defensa</t>
  </si>
  <si>
    <t>Se verificaron soportes de  la actualización de datos abiertos durante el periodo de mayo a agosto  de 2021. Se validó la última actualización publicada:
https://datosabiertos.bogota.gov.co/dataset?organization=secretaria-distrital-de-seguridad-convivencia-y-justicia&amp;q=seguridad
https://datosabiertos.bogota.gov.co/dataset?groups=seguridad-y-defensa</t>
  </si>
  <si>
    <t>Actualizar datos abiertos de los instrumentos archivísticos en la plataforma distrital: (Índice de Información Clasificada y Reservada, Esquema de Publicación, Registro de Activos de Información).</t>
  </si>
  <si>
    <t>3 datos abiertos actualizados</t>
  </si>
  <si>
    <t>(3 datos abiertos publicados/ 3 datos abiertos actualizados) *100</t>
  </si>
  <si>
    <t>Oficina Asesora de Planeación
Dirección de Recursos Fisicos y Gestión Documental</t>
  </si>
  <si>
    <t xml:space="preserve">La Oficina Asesora de Planeación y la Dirección de la Dirección de Recursos Físicos y Gestión Documental,  envían los tres (3) conjuntos de datos abiertos a la Dirección de Tecnologías y Sistemas de la Información para que se apoye en el proceso de publicación en la pagina de datos abiertos del Distrito. Actividad que se ejecuta anualmente en diciembre.
</t>
  </si>
  <si>
    <t>Actividad programada para el tercer cuatrimestre. Se reporta que  se ejecutará en el mes de diciembre.</t>
  </si>
  <si>
    <t>Identificar y publicar convocatorias para la ciudadanía en el botón de transparencia y acceso a la información pública por parte de las áreas misionales.</t>
  </si>
  <si>
    <t xml:space="preserve">Revisión y/o publicación cuatrimestral de convocatorias dirigidas a la ciudadanía en el botón de transparencia y acceso a la información pública </t>
  </si>
  <si>
    <t xml:space="preserve">Número de revisiones y/o publicaciones de convocatorias realizadas </t>
  </si>
  <si>
    <t>(30 de Abril de 2021)
(31 de Agosto de 2021)
(31 de Diciembre de 2021)</t>
  </si>
  <si>
    <r>
      <t xml:space="preserve">Para el cierre del presente periodo la DAJ ha elaborado el borrador de decreto reglamentario para el proceso de elección de jueces de paz con su exposición de motivos correspondiente, la cual se ha socializado con la Subsecretaría de Acceso a la Justicia y la Dirección Jurídica y Contractual, recibiendo la retroalimentación correspondiente por parte de dichas Dependencias.
Conforme a lo anterior, dichos documentos han sido ajustados conforme a las observaciones recibidas, encontrándose para aprobación definitiva, previo a su remisión a la Secretaría Jurídica Distrital en cumplimiento de lo dispuesto en la Resolución No. 088 del 28 de septiembre de 2018 de la Secretaría Jurídica Distrital (Por la cual se expiden los lineamientos para la revisión y trámite de los proyectos de actos administrativos y demás documentos que debe suscribir, sancionar y/o expedir el Alcalde Mayor; así como el procedimiento para determinar la vigencia de los decretos, resoluciones, directivas y circulares del Alcalde Mayor) y demás normas concordantes. En este sentido, se mantiene la proyección de publicar la convocatoria durante el primer semestre de este año.
Adicionalmente, es importante mencionar que a la fecha de corte del reporte no se han realizado convocatorias por parte de la Subsecretaría de Seguridad y Convivencia.
</t>
    </r>
    <r>
      <rPr>
        <b/>
        <sz val="11"/>
        <rFont val="Calibri"/>
        <family val="2"/>
        <scheme val="minor"/>
      </rPr>
      <t xml:space="preserve">Seguimiento OAP: </t>
    </r>
    <r>
      <rPr>
        <sz val="11"/>
        <rFont val="Calibri"/>
        <family val="2"/>
        <scheme val="minor"/>
      </rPr>
      <t>Se evidencia revisión de borrador de la secretaria de acceso a la justicia, del cual faltaria publicación en la pagina web de la convocatoria. No se presentan avances de la subsecretaria de seguridad y convivencia.</t>
    </r>
  </si>
  <si>
    <r>
      <t xml:space="preserve">Una vez ajustado el proyecto de Decreto para elección de jueces de paz, se publicó en: https://legalbog.secretariajuridica.gov.co/regimen-legal-publico#/acto-admin-publico, para intervención de la ciudadanía, dónde estuvo disponible para este fin entre el 3 y el 11 de junio y no se recibieron observaciones. Una vez cumplido con este paso, se remitió a la Secretaría Jurídica Distrital. En la última semana de junio esa secretaría devolvió el proyecto con ajustes y comentarios para revisión.
Se tiene previsto contar con la suscripción del Decreto en julio y con esto será publicado el calendario electoral correspondiente.
Evidencia: Constancia de publicación
Correos electrónicos gestión
</t>
    </r>
    <r>
      <rPr>
        <b/>
        <sz val="11"/>
        <rFont val="Calibri"/>
        <family val="2"/>
        <scheme val="minor"/>
      </rPr>
      <t xml:space="preserve">Seguimiento OAP: </t>
    </r>
    <r>
      <rPr>
        <sz val="11"/>
        <rFont val="Calibri"/>
        <family val="2"/>
        <scheme val="minor"/>
      </rPr>
      <t xml:space="preserve"> Se verifica el avance a la gestión, con un  avance numérico para el periodo del reporte toda vez que se remitió a revisión el acto
administrativo Elección jueces de paz publicado por SECRETARIA DISTRITAL DE SEGURIDAD.</t>
    </r>
  </si>
  <si>
    <t>EL 29 de noviembre de 2021, se desarrollo audiencia pública de rendición de cuentas de la Secretaria de Seguridad, Convivencia y Justicia.
Evidencias: Documento de sistematización del evento, publicado en la pagina web de la entidad, en el siguiente enlace:https://scj.gov.co/sites/default/files/control/Sistematizaci%C3%B3n_RC-%20Noviembre_2021_0.pdf
Convocatoria: https://scj.gov.co/es/transparencia/rendicion-de-cuentas/convocatorias</t>
  </si>
  <si>
    <t>Se  verificó publicación de proyecto de  decreto para el proceso de elección de jueces de paz y de la convocatoria para participar en elecciones de jueces de paz para consulta en el botón de Transparencia.
https://legalbog.secretariajuridica.gov.co/regimen-legal-publico#/acto-admin-publico
https://scj.gov.co/es/noticias/este-31-agosto-se-abren-inscripciones-las-elecciones-jueces-paz-y-reconsideraci%C3%B3n</t>
  </si>
  <si>
    <t>1.5</t>
  </si>
  <si>
    <t>Socializar el instructivo de supervisión de contratos resaltando el deber de la publicación de la información contractual en el SECOP II, para dar cumplimiento a la Ley 1712 de 2014.</t>
  </si>
  <si>
    <t xml:space="preserve">*1 memorando semestral socializado a todos los servidores y contratistas de la entidad, sobre el instructivo de supervisión de contratos resaltando el deber de la publicación de la información contractual en el SECOP II, para dar cumplimiento a la Ley 1712 de 2014 </t>
  </si>
  <si>
    <t xml:space="preserve">Número de socializaciones a través de los memorandos y campañas realizadas / Número de socializaciones a través de los memorandos y campañas programadas </t>
  </si>
  <si>
    <t xml:space="preserve">Dirección Jurídica y Contractual
Dirección de Operaciones para el Fortalecimiento de la Sub. de Inversiones
</t>
  </si>
  <si>
    <t>(31 Marzo de 2021) 
(30 de Septiembre de 2021)</t>
  </si>
  <si>
    <r>
      <rPr>
        <sz val="11"/>
        <rFont val="Calibri"/>
        <family val="2"/>
        <scheme val="minor"/>
      </rPr>
      <t>Mediante memorando 20214200092883 del 16 de marzo de 2021, en cumplimiento a la Ley 1712 de 2014, el Plan Anticorrupción y de Atención al Ciudadano de la
Secretaría vigencia 2021 y en atención al Manual de Contratación, Supervisión e Interventoría MA-JC-4; por medio del presente memorando se socializó la Circular 007 del 11 de marzo de 2021 con asunto “Publicación e incorporación de documentos derivados de la gestión contractual” y el Instructivo Supervisores de Contrato I-JC-3, versión 01.</t>
    </r>
    <r>
      <rPr>
        <b/>
        <sz val="11"/>
        <rFont val="Calibri"/>
        <family val="2"/>
        <scheme val="minor"/>
      </rPr>
      <t xml:space="preserve">
Seguimiento OAP: Se verifica el link de la pagina, en el cual se piblica Circular 007 del 11 de marzo de 2021 con asunto “Publicación e incorporación de documentos derivados de la gestión contractual”, asi mismo se evidencia la publicación d el Instructivo Supervisores de Contrato I-JC-3, versión 01.</t>
    </r>
  </si>
  <si>
    <r>
      <t xml:space="preserve">Mediante 24 memorandos enviados a las distintas dependencias, direcciones, oficinas y subsecretarías, el 31 de agosto de 2021, y en cumplimiento de la Ley 1712 de 2014, el Plan Anticorrupción y de Atención al Ciudadano de la Secretaría vigencia 2021 y en atención al Manual de Contratación, Supervisión e Interventoría MA-JC-4, se reiteró la importancia de mantener actualizadas las publicaciones de la documentación contractual en la plataforma SECOP (I y II), y en los expedientes contractuales,  así como la de consultar y aplicar lo dispuesto en el Instructivo de Supervisores de Contrato I JC-3. 
</t>
    </r>
    <r>
      <rPr>
        <b/>
        <sz val="11"/>
        <rFont val="Calibri"/>
        <family val="2"/>
        <scheme val="minor"/>
      </rPr>
      <t xml:space="preserve">Seguimiento OAP: </t>
    </r>
    <r>
      <rPr>
        <sz val="11"/>
        <rFont val="Calibri"/>
        <family val="2"/>
        <scheme val="minor"/>
      </rPr>
      <t xml:space="preserve"> se evidencias memorandos remitidos a las diferentes dependencias.</t>
    </r>
  </si>
  <si>
    <t>Se verifica memorando número 20214200092883 del 16 de marzo de 2021, mediante el cual  socializó la Circular 007 del 11 de marzo de 2021  y el Instructivo Supervisores de Contrato I-JC-3, versión 01.</t>
  </si>
  <si>
    <t xml:space="preserve">Se  verificaron soportes de memorandos mediante los cuales se socializaron los instructivos I-JC-3 Y I-JC-1y se reiteraron lineamientos frente a la publicación en SECOP (I Y II) </t>
  </si>
  <si>
    <t>Actividad cumplida  en el segundo seguimiento</t>
  </si>
  <si>
    <t xml:space="preserve">*1 campaña semestral por correo masivo resaltando el deber de la publicación de la información contractual en el SECOP II, para dar cumplimiento a la Ley 1712 de 2014 </t>
  </si>
  <si>
    <t xml:space="preserve">(30 de Junio de 2021) 
(31 de Diciembre de 2021) </t>
  </si>
  <si>
    <r>
      <t xml:space="preserve">Con el apoyo de la Oficina de Comunicaciones, se realizó la pieza comunicación mediante la cual se invita a: "Te invitamos a mantener actualizada la información contractual en la plataforma Secop y su importancia para la Entidad" Con el fin de propender por la completitud de los expedientes contractuales y en el marco de la Ley
1712 de 2014, es de resaltar la importancia y el deber de la publicación de la información contractual.  Esta pieza fue divulgada a toda la entidad mediante correo electrónico el día 28 de junio de 2021 en el SECOP y la inserción documental en los expedientes de la Entidad, de manera oportuna. 
</t>
    </r>
    <r>
      <rPr>
        <b/>
        <sz val="11"/>
        <rFont val="Calibri"/>
        <family val="2"/>
        <scheme val="minor"/>
      </rPr>
      <t xml:space="preserve">Seguimiento OAP: </t>
    </r>
    <r>
      <rPr>
        <sz val="11"/>
        <rFont val="Calibri"/>
        <family val="2"/>
        <scheme val="minor"/>
      </rPr>
      <t xml:space="preserve"> Se verifican las evidencias, en las cuales se muestra la comunicación de la pieza grafica los días 28 y 30 de junio del 2021.</t>
    </r>
  </si>
  <si>
    <t>Con el apoyo de la Oficina de Comunicaciones, se realizó la pieza comunicación mediante la cual se invita a: "Te invitamos a actualizar la documentación contractual en la plataforma Secop"  Con el fin de propender por la completitud de los expedientes contractuales y en el marco de la Ley
1712 de 2014, es de resaltar la importancia y el deber de la publicación de la información contractual.  Esta pieza fue divulgada a toda la entidad mediante correo electrónico el día 28 de junio de 2021 en el SECOP y la inserción documental en los expedientes de la Entidad, de manera oportuna. 
Seguimiento OAP:  Se verifican las evidencias, en las cuales se muestra la comunicación de la pieza grafica el día 05 de octubre de 2021</t>
  </si>
  <si>
    <t>Se verifican soportes de comunicación de la pieza grafica en junio del 2021.</t>
  </si>
  <si>
    <t>1.6</t>
  </si>
  <si>
    <t>Actualizar la sección de información para niños, niñas y adolescentes en el botón de transparencia y acceso a la información pública.</t>
  </si>
  <si>
    <t>Una (1) pieza audiovisual sobre los servicios, programas y trámites de la entidad dirigido a niños, niñas y adolescentes.</t>
  </si>
  <si>
    <t>Un (1) video elaborado y publicado</t>
  </si>
  <si>
    <r>
      <t xml:space="preserve">La Oficina Asesora de Comunicaciones avanzó un 100 por ciento en la preproducción del video. Sin embargo, tiene pendiente realizar la producción, y posproducción y publicación del mismo. Los avances en la preproducción incluyen: 1.  casting a cuatro niños y niñas para definir el actor del video 2. Se  solicitó información sobre servicios y programas a las áreas  por medio de memorando; 3. Se recopiló y corroboró la información enviada por la áreas y se proyectó el libreto. Para empezar a producir el video se requiere enviar el libreto para la aprobación del Despacho, empezar a grabar en cada una de las locaciones definidas en el libreto de acuerdo con los programas y servicios que se vayan a divulgar, citar a los niños protagonistas para grabar y una vez se cuente con este material se iniciará la posproducción que demanda la edición y el apoyo de diseño para insertar material gráfico en el video. Consideramos que el 50% que hace falta de producción y posproducción quedará lista en el mes de octubre debido a que actualmente la entidad tiene una prioridad y es la divulgación de la elección de los jueces de paz y la estrategia de recorridos nocturnos por localidades priorizadas y estos dos proyectos demandan mucho recurso audiovisual motivo por el cual la producción de video se puede realizar en la medida en que exista la oportunidad en el área audiovisual.
</t>
    </r>
    <r>
      <rPr>
        <b/>
        <sz val="11"/>
        <rFont val="Calibri"/>
        <family val="2"/>
        <scheme val="minor"/>
      </rPr>
      <t xml:space="preserve"> Seguimiento OAP: </t>
    </r>
    <r>
      <rPr>
        <sz val="11"/>
        <rFont val="Calibri"/>
        <family val="2"/>
        <scheme val="minor"/>
      </rPr>
      <t xml:space="preserve"> Se evidencia borrador de libreto, video  de casting y memorandos remitidos por la OAC.</t>
    </r>
  </si>
  <si>
    <r>
      <t xml:space="preserve">Se observaron el borrador de libreto del video, grabación  de casting y memorandos remitidos por la Oficina Ase. sora de Comunicaciones a las áreas misionales.  No se valida % de avance porque el indicador es </t>
    </r>
    <r>
      <rPr>
        <i/>
        <sz val="11"/>
        <rFont val="Calibri"/>
        <family val="2"/>
        <scheme val="minor"/>
      </rPr>
      <t>"Un (1) video elaborado y publicado". No se evidencia cumplimiento de lo programado para el segundo cuatrimestre de 2021</t>
    </r>
  </si>
  <si>
    <t>1.7</t>
  </si>
  <si>
    <t>Actualizar  información sobre evaluación de desempeño en el botón de transparencia y acceso a la información pública.</t>
  </si>
  <si>
    <t>Un (1) informe de los Resultados de la Evaluación del Desempeño Laboral de la vigencia anterior publicado</t>
  </si>
  <si>
    <t>Un (1) informe publicado</t>
  </si>
  <si>
    <r>
      <t xml:space="preserve">El informe de evaluación del periodo 2020-2021 se consignó en un archivo de Power Point con los resultados obtenidos. Actualmente, se encuentra en el cierre de periodo de evaluación esperando la respuesta de unos casos de soporte técnico de la CNSC. Una vez esto se resuelva, se actualizará el informe en el botón de transparencia.
</t>
    </r>
    <r>
      <rPr>
        <b/>
        <sz val="11"/>
        <rFont val="Calibri"/>
        <family val="2"/>
        <scheme val="minor"/>
      </rPr>
      <t xml:space="preserve">Seguimiento OAP: </t>
    </r>
    <r>
      <rPr>
        <sz val="11"/>
        <rFont val="Calibri"/>
        <family val="2"/>
        <scheme val="minor"/>
      </rPr>
      <t xml:space="preserve"> Se presenta avance en la gestión de la actividad.</t>
    </r>
  </si>
  <si>
    <r>
      <t xml:space="preserve">Se carga a la página web un (1) informe con el documento con el informe de Evaluación de Desempeño 2020, disponible en el siguiente link: https://scj.gov.co/sites/default/files/control/Evaluaci%C3%B3n%20Desempe%C3%B1o%20Laboral%202020-2021.pdf
</t>
    </r>
    <r>
      <rPr>
        <b/>
        <sz val="11"/>
        <rFont val="Calibri"/>
        <family val="2"/>
        <scheme val="minor"/>
      </rPr>
      <t xml:space="preserve">Seguimiento OAP: </t>
    </r>
    <r>
      <rPr>
        <sz val="11"/>
        <rFont val="Calibri"/>
        <family val="2"/>
        <scheme val="minor"/>
      </rPr>
      <t>Se evidencia publicación del informe de evaluación y desempeño en el link de transparencia de la entidad, en la siguiente ruta:https://scj.gov.co/es/transparencia/control/informes-gesti%C3%B3n-evaluaci%C3%B3n-y-auditoria/evaluaci%C3%B3n-desempe%C3%B1o-laboral-2020-2021</t>
    </r>
  </si>
  <si>
    <t>Se evidencio documento preliminar de resultados de evaluación de desempeño​ del periodo de 1 de Febrero de 2020 al 31 de Enero de 2021​</t>
  </si>
  <si>
    <t>Se verificó publicación del informe de evaluación y desempeño en el link de transparencia de la entidad
https://scj.gov.co/es/transparencia/control/informes-gesti%C3%B3n-evaluaci%C3%B3n-y-auditoria/evaluaci%C3%B3n-desempe%C3%B1o-laboral-2020-2021</t>
  </si>
  <si>
    <t>1.8</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</si>
  <si>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</si>
  <si>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</si>
  <si>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</si>
  <si>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El informe de evaluación del periodo 2020-2021 se consignó en un archivo de Power Point con los resultados obtenidos. Actualmente, se encuentra en el cierre de periodo de evaluación esperando la respuesta de unos casos de soporte técnico de la CNSC. Una vez esto se resuelva, se actualizará el informe en el botón de transparencia.
Seguimiento OAP:  Se presenta avance en la gestión de la actividad.</t>
  </si>
  <si>
    <r>
      <t xml:space="preserve">Se carga a la página web una (1) publicación con el documento con la concertación de los Acuerdos de Gestión 2021, disponible en el siguiente link: https://scj.gov.co/sites/default/files/control/Concertaci%C3%B3n%20de%20Acuerdos%20de%20Gesti%C3%B3n%20Gerentes%20P%C3%BAblicos%202021_0.pdf
</t>
    </r>
    <r>
      <rPr>
        <b/>
        <sz val="11"/>
        <rFont val="Calibri"/>
        <family val="2"/>
        <scheme val="minor"/>
      </rPr>
      <t xml:space="preserve"> Seguimiento OAP: </t>
    </r>
    <r>
      <rPr>
        <sz val="11"/>
        <rFont val="Calibri"/>
        <family val="2"/>
        <scheme val="minor"/>
      </rPr>
      <t xml:space="preserve"> Se evidencia la publicación de acuerdos de gestión de gerentes públicos, en el link de transparencia de la entidad en la siguiente ruta: https://scj.gov.co/es/transparencia/control/informes-gesti%C3%B3n-evaluaci%C3%B3n-y-auditoria/concertaci%C3%B3n-acuerdos-gesti%C3%B3n-gerentes</t>
    </r>
  </si>
  <si>
    <t>La segunda publicación correspondiente al seguimiento a los Acuerdos de Gestión se llevará a cabo en el mes de octubre de 2021</t>
  </si>
  <si>
    <t xml:space="preserve">Se carga a la página web una (1) publicación con el documento con el  seguimiento de los Acuerdos de Gestión 2021, disponible en el siguiente link: 
https://scj.gov.co/sites/default/files/control/Seguimiento%20a%20Acuerdos%20de%20Gesti%C3%B3n%20septiembre%202021.pdf
Seguimiento OAP: Se eviedncia en cargue de segumiento en la pagina web https://scj.gov.co/es/transparencia/control/informes-gestion-evaluacion-auditoria
</t>
  </si>
  <si>
    <t>Se observo circular 008 del 26 de marzo de 2021, mediante la cual se socializaron directrices de concertación, formalización y evaluación de los Acuerdos de Gestión.</t>
  </si>
  <si>
    <t>Se verificó publicación de acuerdos de gestión de gerentes públicos en el link:
https://scj.gov.co/es/transparencia/control/informes-gesti%C3%B3n-evaluaci%C3%B3n-y-auditoria/concertaci%C3%B3n-acuerdos-gesti%C3%B3n-gerentes</t>
  </si>
  <si>
    <t>1.9</t>
  </si>
  <si>
    <t>Mantener actualizada la sección de instancias de coordinación con el resumen de las decisiones relevantes que se tomen en el marco de dichas instancias, con el objetivo de facilitar el seguimiento y control social, de acuerdo con lo establecido en la Resolución 753 de 2020 de la Secretaría General y usando los formatos de los anexos establecidos.</t>
  </si>
  <si>
    <t>Sección de instancias de coordinación actualizada para cada período trimestral</t>
  </si>
  <si>
    <t>(30 de Abril de 2021) 
(30 de Julio de 2021)
(29 de Octubre 2021)
(31 de Diciembre de 2021)</t>
  </si>
  <si>
    <r>
      <t xml:space="preserve">El Comité Distrital de Casas de Justicia, como instancia de coordinación se realiza de manera semestral, según lo estipulado en el Manual de Funcionamiento de las Casas de Justicia del Ministerio de Justicia. Este se programará  el mes de junio. 
Así mismo, se  generaron nueve actas de reunión diligenciadas en el marco del desarrollo de la instancia de participación de la Comisión Distrital de Seguridad, Comodidad y Convivencia en el Fútbol de Bogotá.
</t>
    </r>
    <r>
      <rPr>
        <b/>
        <sz val="11"/>
        <rFont val="Calibri"/>
        <family val="2"/>
        <scheme val="minor"/>
      </rPr>
      <t xml:space="preserve">Seguimiento OAP: </t>
    </r>
    <r>
      <rPr>
        <sz val="11"/>
        <rFont val="Calibri"/>
        <family val="2"/>
        <scheme val="minor"/>
      </rPr>
      <t xml:space="preserve"> Se evidencia las actas  de la vigencia 2021 de las sesiones de comisión  distrital  de seguridad , comodidad y  convivencia en el fútbol de  btá  CDSCCFB, sin embargo es necesario que se realice la publicación en la pagina  web en el espacio de instancias de coordinación.</t>
    </r>
  </si>
  <si>
    <r>
      <t xml:space="preserve">Subsecretaría de Acceso a la Justicia: Conforme a la norma que define esta instancia de participación, Convenio Interadministrativo 1 de 2005 Secretaría Distrital de Gobierno 01/09/2005 -Convenio local para el desarrollo y puesta en funcionamiento del programa de casas de justicia y convivencia ciudadana en Bogotá, D.C. esta se realiza una vez por semestre. De acuerdo con la información más reciente, la primera sesión está convocada para el 16 de julio de 2021.
Subsecretaría de seguridad y convivencia: Se realizaron cuatro  reuniones en el mes de abril diligenciadas en el marco del desarrollo de la instancia de participación de la Comisión Distrital de Seguridad, Comodidad y Convivencia en el Fútbol de Bogotá.
Actas del mes de mayo (no se realizaron reuniones en el mes por cuanto el desarrollo del futbol profesional estaba prohibido por asunto de pandemia)
</t>
    </r>
    <r>
      <rPr>
        <b/>
        <sz val="11"/>
        <rFont val="Calibri"/>
        <family val="2"/>
        <scheme val="minor"/>
      </rPr>
      <t xml:space="preserve">Seguimiento OAP: </t>
    </r>
    <r>
      <rPr>
        <sz val="11"/>
        <rFont val="Calibri"/>
        <family val="2"/>
        <scheme val="minor"/>
      </rPr>
      <t xml:space="preserve"> Desde la oficina asesora de planeación reitera la necesidad de cumplimiento de la Resolución 753 de 2020 de la Secretaría General, el 23 de abril mediante memorando con número 20211100132223 con asunto "publicación de información sobre instancias de coordinación en el sitio web...", así mismo se envía correo electrónico  el día 8 de junio,  en el cual se emiten lineamientos en relación de documentos pendientes de entrega,  de publicación, de cada una de las Instancias de Coordinación, así  mismo se realizaron mesas de trabajo con el objetivo de contextualizar, nuevamente, la Resolución 753 del 2020 y poder aclarar las dudas.</t>
    </r>
  </si>
  <si>
    <r>
      <t xml:space="preserve">Acceso a la justicia: Se realizó la reunión programada el 27/07/21 y se remitieron los documentos para revisión y publicación a la OAP
Evidencia: Acta de reunión y correo electrónico de remisión a OAP
Subsecretaria de seguridad: En la página WEB de la entidad se encuentran publicadas las actas correspondientes con corte al mes de agosto de 2021 y el informe del segundo trimestre de 2021.
</t>
    </r>
    <r>
      <rPr>
        <b/>
        <sz val="11"/>
        <rFont val="Calibri"/>
        <family val="2"/>
        <scheme val="minor"/>
      </rPr>
      <t xml:space="preserve"> Seguimiento OAP: </t>
    </r>
    <r>
      <rPr>
        <sz val="11"/>
        <rFont val="Calibri"/>
        <family val="2"/>
        <scheme val="minor"/>
      </rPr>
      <t xml:space="preserve"> se evidencia documentos de actas e informes,  para mantener es espacio de instancias de coordinación actualizado.</t>
    </r>
  </si>
  <si>
    <t xml:space="preserve">Acceso a la jsuticia:Se remitió a la Oficina de Planeación el Informe de Gestión ajustado.
Evidencia: Informe de Gestión Comité Distrital Casas de Justicia
Subsecretaría de Seguridad y Convivencia: 
En relación con el componente 1.9:  "Mantener actualizada la sección de instancias de coordinación con el resumen de las decisiones relevantes que se tomen en el marco de dichas instancias, con el objetivo de facilitar el seguimiento y control social, de acuerdo con lo establecido en la Resolución 753 de 2020 de la Secretaría General y usando los formatos de los anexos establecidos". Es importante precisar que estos fueron remitidos a la Oficina de Planeación para la respectiva publicación.
Evidencias: Se evidencia actas de reuniones realizadas en el marco de la Comisión de Fútbol y el informe respectivo, para el diligenciamiento de la matriz y el respectivo informe. 
Seguimiento OAP:  Desde la Oficina Asesora de Planeación se realiza retroalimentación, en cuanto a forma y formatos usados para la actas e informes de las instancias de coordinación. Así mismo,  se reitera  remitir los formatos de actas e informes de gestión trimestrales 2021 de esta instancia ya que durante esta vigencia no se ha publicado nada de este espacio y por ende no se están cumpliendo los lineamientos de la Resolución 753 de 2020 de la Secretaría General.
-Respecto a la información de responsabilidad de la Subsecretaría de Acceso a la Justicia (Dirección de Acceso a la Justicia), se publicó el informe de gestión del tercer trimestre 2021 (julio-septiembre) del Comité Distrital del Programa Nacional de Casas de Justicia y Convivencia Ciudadana. Hace falta el acta No. 2 del presente año la cual esta programada para diciembre 2021.
-Respecto a  la información de responsabilidad de la Subsecretaría de Seguridad y Convivencia los avances son los siguientes:
* Comisión Distrital de Seguridad, Comodidad y Convivencia en el Fútbol de Bogotá: Actas hasta el mes de septiembre e informe de gestión del tercer trimestre.
Observaciones: falta una firma del informe de gestión del tercer trimestre, no hay más pendientes.
*Comisión Intersectorial de Acción Integral en Seguridad, Convivencia y Acceso a la Justicia: no se han remitido para publicar ni las actas ni los informes de gestión de la vigencia 2021.
</t>
  </si>
  <si>
    <t>Se realizó publicación de Comité Intersectorial COORDINACIÓN JURÍDICA DEL SECTOR SEGURIDAD CONVIVENCIA Y JUSTICIA .
Para el período se confirmo por parte de la OAP la actualización en la pagina  web -espacio de instancias de coordinación- del informe de instancia de coordinación remitido en Octubre por parte de la SAJ.  
Este se puede evidenciar mediante el link: https://scj.gov.co/sites/default/files/documentos/21-11-17-Anexo_2_Informe_de_gesti%C3%B3n%20CDCJ%203%20trimestre%20V3.pdf
Evidencia:  correo de confirmación OAP. Informe y anexos.
Adicionalmente, se realizó el 30 de noviembre la segunda reunión del Comité Distrital de Casas de Justicia.  El informe correspondiente se remitió  a la Oficina de Planeación para la respectiva publicación.
Evidencia: correo electrónico remitido a OAP, informe y anexos.
A traves de la comision intersectorial de accion integral en seguridad, convivencia y acceso a la justicia realizada el 01 de diciembre de 2021 se tuvieron en cuenta los siguientes compromisos; Secretaría de Educación: Reactivacion del sistema de colegios; Secretaría de la Mujer: Prevencion de VBG; Secretaría de HABITAT: convenio de prevencion y priorizacion de ocupaciones ilegales en Bogotá; Secretaría de Gobierno: Fortalecer articulacion estrategia PatrullANDO. En el último trimestre de la vigencia 2021 se realizó la comision Distrital de Seguridad, Comodidad y Convivencia para el futbol de Bogotá CDSCCFB en la fecha del 01 de octubre de 2021. 
Seguimiento OAP:  Desde la Oficina Asesora de Planeación se realiza retroalimentación, en cuanto a forma y formatos usados para la actas e informes de las instancias de coordinación</t>
  </si>
  <si>
    <t>Se evidencian  actas  de la vigencia 2021 de las sesiones de la Comisión  Distrital  de Seguridad , Comodidad y  Convivencia en el Fútbol de  Bogotá  CDSCCFB. Se validó la publicación en la pagina  web en el espacio de instancias de coordinación y no se evidencia la actualización correspondiente al primer trimestre</t>
  </si>
  <si>
    <t xml:space="preserve">Se observan los soportes de gestión para avanzar en la publicación y se verificó la publicación de acta e informes de primer y segundo trimestre de   la instancia de participación de la Comisión Distrital de Seguridad, Comodidad y Convivencia en el Fútbol de Bogotá y del Comité del Programa Nacional de Casas de Justicia y Convivencia Ciudadana.
https://scj.gov.co/es/transparencia/informacion-interes/instancias-coordinacion
</t>
  </si>
  <si>
    <t>1.10</t>
  </si>
  <si>
    <t>Actualizar y publicar el inventario de trámites y servicios.</t>
  </si>
  <si>
    <t>Una (1) sección de trámites y servicios de la entidad actualizada</t>
  </si>
  <si>
    <t>Una (1) sección actualizada</t>
  </si>
  <si>
    <t>1.11</t>
  </si>
  <si>
    <t>Usar como insumo los temas más recurrentes de la ciudadanía en las PQRS recibidas, para la actualización de la sección de preguntas frecuentes.</t>
  </si>
  <si>
    <t>Una (1) actualización de la sección de preguntas frecuentes en el botón de transparencia del sitio web</t>
  </si>
  <si>
    <t>Una (1) actualización de la sección de preguntas frecuentes realizada</t>
  </si>
  <si>
    <r>
      <t xml:space="preserve">Entre el 1 de julio y el 31 de agosto de 2021, se han realizado las siguientes actividades:
1. Documento preguntas frecuentes consolidado.
2. Solicitud a la OAC de un diseño, para cargar en página web, de estructura llamativa o amigable de cara al ciudadano, del documento de preguntas frecuentes.
</t>
    </r>
    <r>
      <rPr>
        <b/>
        <sz val="11"/>
        <rFont val="Calibri"/>
        <family val="2"/>
        <scheme val="minor"/>
      </rPr>
      <t xml:space="preserve">Seguimiento OAP: </t>
    </r>
    <r>
      <rPr>
        <sz val="11"/>
        <rFont val="Calibri"/>
        <family val="2"/>
        <scheme val="minor"/>
      </rPr>
      <t xml:space="preserve"> Se evidencia avance en la gestión de la actividad</t>
    </r>
  </si>
  <si>
    <r>
      <t xml:space="preserve">Actividad programada para el tercer cuatrimestre de 2021. Se observaron soportes de avance en la gestión de la actividad.  No se valida % de avance porque el indicador es </t>
    </r>
    <r>
      <rPr>
        <i/>
        <sz val="11"/>
        <rFont val="Calibri"/>
        <family val="2"/>
        <scheme val="minor"/>
      </rPr>
      <t>"Una (1) actualización de la sección de preguntas frecuentes realizada"</t>
    </r>
  </si>
  <si>
    <t>1.12</t>
  </si>
  <si>
    <t>Divulgar los contenidos del Código Nacional de Seguridad y Convivencia Ciudadana, por medio de diferentes espacios   (virtuales y/o presenciales) y con enfoques específicos de acuerdo a la población a sensibilizar.</t>
  </si>
  <si>
    <t>Doce (12) Actividades de divulgación del código enfocadas a la prevención de comportamientos contrarios a la convivencia, incluyendo Facebook LIVE de divulgación del código y su implementación en Bogotá, realizadas</t>
  </si>
  <si>
    <t>Número de actividades de divulgación realizadas</t>
  </si>
  <si>
    <r>
      <t xml:space="preserve"> Con corte a 30/04/21 se han realizado 2 actividades de divulgación:
1.  Proceso de formación para oficiales de policía del grupo ESMAD (35 participantes), en articulación con Secretaría de Gobierno (9 de marzo de 2021)
2.  Proceso de formación para oficiales de policía de la localidad de Barrios unidos (33 participantes), en articulación con Secretaría de la Mujer y Secretaría de Gobierno. (26 de abril del 2021
Evidencia: Fotografías de las actividades y listados de asistencia
</t>
    </r>
    <r>
      <rPr>
        <b/>
        <sz val="11"/>
        <rFont val="Calibri"/>
        <family val="2"/>
        <scheme val="minor"/>
      </rPr>
      <t>Seguimiento OAP:</t>
    </r>
    <r>
      <rPr>
        <sz val="11"/>
        <rFont val="Calibri"/>
        <family val="2"/>
        <scheme val="minor"/>
      </rPr>
      <t xml:space="preserve">  Se evidencia listas de asistencia a las actividades de divulgación ( presencial y virtual)</t>
    </r>
  </si>
  <si>
    <r>
      <t xml:space="preserve">Con corte a 30/06/21 se han realizado 2 actividades de divulgación:
1.  Conversatorio para el reconocimiento al Día internacional de la Convivencia en Paz, a través de Facebook Live de la SDSCJ, donde se visibilizaron acciones de convivencia ejecutadas a partir del deporte, el arte, la ciudadanía y las instrucciones, desarrollado el 16 de Mayo 
2. Conversatorio para abordar el rol y el procedimiento de los uniformados de la Policía Nacional en el marco del CNSCC ley 1801 del 2016, en el manejo de situaciones que afectan la convivencia, en el marco de las marchas y protestas actuales, en el programa de radio de la Corporación Universitaria Republicana, a través de Facebook Live de la universidad. Desarrollado el 20 de Mayo 
Evidencia: Capturas de pantalla de las actividades en Facebook de acuerdo con los siguientes link:
- https://www.facebook.com/watch/live/?v=525867258581634&amp;ref=watch_permalink
- https://www.facebook.com/watch/live/?v=3882465675213371&amp;ref=watch_permalink
</t>
    </r>
    <r>
      <rPr>
        <b/>
        <sz val="11"/>
        <rFont val="Calibri"/>
        <family val="2"/>
      </rPr>
      <t xml:space="preserve">Seguimiento OAP: </t>
    </r>
    <r>
      <rPr>
        <sz val="11"/>
        <rFont val="Calibri"/>
        <family val="2"/>
      </rPr>
      <t xml:space="preserve"> Se realiza avance numérico, dado el desarrollo de dos actividades de divulgación en el mes de mayo.</t>
    </r>
  </si>
  <si>
    <t>Avance: del 01/07/21 al  31/08/21 se han realizado 2 actividades de divulgación:
1.  Se realizó un conversatorio para el paso a paso del procedimiento de la expedición del comparendo en el marco del CNSCC, además de dar claridades sobre el manejo de la misma situación, la explicación de las opciones que tiene el ciudadano y los canales y medios que dispone el equipo código de convivencia para dar orientación oportuna, atención, agendamiento y desarrollo e actividades pedagógicas y programa comunitario,  en el programa de radio de la Corporación Universitaria Republicana, a través de Facebook Live de la universidad.  (14/07/21 con 157 visualizaciones)
2. conversatorio para abordar el tema de las autoridades de policía, específicamente con el rol de los inspectores de policía, y sus procedimiento en el marco del CNSCC, además de dar claridades sobre el proceso de la audiencia,   en el programa de radio de la Corporación Universitaria Republicana, a través de Facebook Live de la universidad. (24/08/21 174 visualizaciones)
Evidencia: Capturas de pantalla de las actividades en Facebook correspondientes a los siguientes link:
1. 14/07/21:  https://fb.watch/v/1N4kiFvkZ/
2. 24/08/21   https://www.facebook.com/CorporacionUniversitariaRepublicana/videos/274412487465130/
 Seguimiento OAP:  Se recomienda revisar la programar de las actividades, teniendo en cuenta el plan.</t>
  </si>
  <si>
    <r>
      <t xml:space="preserve">Se realizaron 3 actividades de divulgación virtuales vía facebooklive: 
01/09/2021 con 161 visualizaciones
22/09/2021 con 144 visualizaciones
06/10/2021 con 107 visualizaciones
Evidencia: Capturas de pantalla de facebooklive y links a grabaciones de las actividades
</t>
    </r>
    <r>
      <rPr>
        <b/>
        <sz val="10"/>
        <color theme="1"/>
        <rFont val="Calibri"/>
        <family val="2"/>
        <scheme val="minor"/>
      </rPr>
      <t xml:space="preserve">Seguimiento OAP: </t>
    </r>
    <r>
      <rPr>
        <sz val="10"/>
        <color theme="1"/>
        <rFont val="Calibri"/>
        <family val="2"/>
        <scheme val="minor"/>
      </rPr>
      <t>Se recomienda revisar la programar de las actividades, teniendo en cuenta el plan.</t>
    </r>
  </si>
  <si>
    <r>
      <t xml:space="preserve">Se realizaron las siguientes actividades de divulgación:
Programa de Radio: Hablemos de convivencia, con la SDSCJ: 24 de noviembre de 2021.
Programa en Facebook live SC:J Hablemos de Convivencia en Navidad.  9 de diciembre de 5:00 pm a 6:00 pm
Programa en Facebook live SC:J Hablemos de Convivencia en Navidad. 16 de diciembre de 4:00 pm a 5:00 pm.
Evidencia: Capturas de pantalla de facebook live y links a grabaciones de las actividades y reporte donde se detalla el desarrollo de los programas.
</t>
    </r>
    <r>
      <rPr>
        <b/>
        <sz val="10"/>
        <color theme="1"/>
        <rFont val="Calibri"/>
        <family val="2"/>
        <scheme val="minor"/>
      </rPr>
      <t xml:space="preserve">Seguimiento OAP: </t>
    </r>
    <r>
      <rPr>
        <sz val="10"/>
        <color theme="1"/>
        <rFont val="Calibri"/>
        <family val="2"/>
        <scheme val="minor"/>
      </rPr>
      <t>Se evidencia pantallazos y los descrito anteriormente.</t>
    </r>
  </si>
  <si>
    <t>Se evidencian listas de asistencia  y soportes de las actividades de divulgación, realizadas los días 9 de marzo y 26 de abril de 2021.</t>
  </si>
  <si>
    <t>Se observaron soportes de las actividades de divulgación, realizadas los días 16 y 20 de mayo,  14 de julio y 21 de agosto de 2021. Se recomienda atender la sugerencia de la Oficina Asesora de Planeación, frente a las actividades programadas</t>
  </si>
  <si>
    <t>1.13</t>
  </si>
  <si>
    <t>Remitir al SUIT propuesta del plan para la inscripción de servicios o trámites de la entidad.</t>
  </si>
  <si>
    <t>Servicios o trámites identificados y remitidos a la función pública</t>
  </si>
  <si>
    <t>Un (1) documento enviado a la Función Pública, de los servicios de la entidad para la inscripción en el SUIT</t>
  </si>
  <si>
    <t>Subsecretaría de Gestión Institucional (Atención al Ciudadano)
Subsecretaría de Acceso a la Justicia
Subsecretaría de Seguridad y Convivencia</t>
  </si>
  <si>
    <t>1.14</t>
  </si>
  <si>
    <t>Revisar el servicio del Código Nacional de Seguridad y Convivencia Ciudadana que brinda la SDSCJ, para definir el registro en el Sistema Único de Información de Trámites de la Función Pública.</t>
  </si>
  <si>
    <t>Una (1) Remisión del Servicio del Código Nacional de Seguridad y Convivencia Ciudadana a la Función Pública para su revisión</t>
  </si>
  <si>
    <t>Una (1) remisión efectuada</t>
  </si>
  <si>
    <t>Oficina Asesora de Planeación
Subsecretaría de Acceso a la Justicia</t>
  </si>
  <si>
    <r>
      <t xml:space="preserve">Mediante correo electrónico remitido el 24 de febrero de2020 con asunto: Procedimiento de medidas correctivas SDSCJ para la revisión e identificación de trámites con la Función Pública, se envió a la función pública el procedimiento de Atención a Ciudadanos Frente a las Medidas Correctivas Implementadas desde la SDSCJ (Ley 1801 de 2016), con la finalidad que desde la Función pública se omitiera concepto y acompañamiento.
</t>
    </r>
    <r>
      <rPr>
        <b/>
        <sz val="11"/>
        <rFont val="Calibri"/>
        <family val="2"/>
        <scheme val="minor"/>
      </rPr>
      <t>Seguimiento OAP:</t>
    </r>
    <r>
      <rPr>
        <sz val="11"/>
        <rFont val="Calibri"/>
        <family val="2"/>
        <scheme val="minor"/>
      </rPr>
      <t xml:space="preserve">  Se evidencia corre electrónico.</t>
    </r>
  </si>
  <si>
    <t>Se verifico remisión al Departamento Administrativo de la Función Pública, según correo electrónico de fecha 24 de febrero de 2020 con asunto: Procedimiento de medidas correctivas SDSCJ para la revisión e identificación de trámites.</t>
  </si>
  <si>
    <r>
      <t xml:space="preserve">Subcomponente 2
</t>
    </r>
    <r>
      <rPr>
        <sz val="11"/>
        <color theme="1"/>
        <rFont val="Calibri"/>
        <family val="2"/>
        <scheme val="minor"/>
      </rPr>
      <t>Lineamientos de transparencia pasiva</t>
    </r>
  </si>
  <si>
    <t>Incorporar estrategias de posicionamiento de los canales de atención incluyendo el canal de denuncias de posibles actos de corrupción para lograr un acceso efectivo hacia la entidad.</t>
  </si>
  <si>
    <t>Dos (2) publicaciones sobre los canales de atención al ciudadano disponibles en la entidad</t>
  </si>
  <si>
    <t>Oficina Asesora de Comunciaciones
Subsecretaría de Gestión Institucional (Atención al Ciudadano)</t>
  </si>
  <si>
    <r>
      <t xml:space="preserve">Durante el periodo enero - abril de 2021  se ha realizado:
1. Pieza comunicativa socializando el nuevo punto de atención presencial de la sede central SDSCJ.
2. Adicionalmente se realizó una reunión con la OAC para establecer una estrategia socialización interna y externa ajuste canal virtual atención a ciudadanos.
</t>
    </r>
    <r>
      <rPr>
        <b/>
        <sz val="11"/>
        <rFont val="Calibri"/>
        <family val="2"/>
        <scheme val="minor"/>
      </rPr>
      <t xml:space="preserve">Seguimiento OAP: </t>
    </r>
    <r>
      <rPr>
        <sz val="11"/>
        <rFont val="Calibri"/>
        <family val="2"/>
        <scheme val="minor"/>
      </rPr>
      <t xml:space="preserve"> Es necesario que se revise la coherencia del avance y la evidencias sumisnitradas para el reporte, toda vez que no se relaciona la incorporación de estrategias de posicionamiento de los canales de atención incluyendo el canal de denuncias de posibles actos de corrupción para lograr un acceso efectivo hacia la entidad.</t>
    </r>
  </si>
  <si>
    <r>
      <t xml:space="preserve">Con corte al 30 de junio de 2021, se realizaron piezas comunicativas para socializar los canales de atención de la Entidad.
</t>
    </r>
    <r>
      <rPr>
        <b/>
        <sz val="11"/>
        <rFont val="Calibri"/>
        <family val="2"/>
        <scheme val="minor"/>
      </rPr>
      <t xml:space="preserve"> Seguimiento OAP: </t>
    </r>
    <r>
      <rPr>
        <sz val="11"/>
        <rFont val="Calibri"/>
        <family val="2"/>
        <scheme val="minor"/>
      </rPr>
      <t xml:space="preserve"> Se presenta gestión de avance cumpliendo con las socializaciones.</t>
    </r>
  </si>
  <si>
    <t xml:space="preserve">Con respecto a este producto consideramos como cumplido el mismo a partir del reporte anterior; sin embargo con corte a 31 de agosto de 2021 en cumplimiento de los lineamientos establecidos para garantizar a los ciudadanos servicios con calidad, amabilidad, oportunidad, dignidad y excelencia, a fin de lograr mejorar los niveles de confianza entre la Administración y la ciudadanía, se realizó:
1. Diseño de una pieza comunicativa y su socialización (página web, redes sociales), de la línea gratuita 01800 de la Entidad.ff
2. Propuesta de mensaje (párrafo) para comunicar a ciudadanos que se comuniquen a la línea 01800.
</t>
  </si>
  <si>
    <t>Se observo pieza comunicativa socializando el nuevo punto de atención presencial de la sede central SDSCJ, soporte de reunión realizada el día 27 de Abril de 2021. Se recomienda tener en cuenta la sugerencia de la Oficina Asesora de Planeación, frente a la pertinencia de las evidencias.</t>
  </si>
  <si>
    <t xml:space="preserve">Se observaron soportes de 3 publicaciones sobre los canales de atención al ciudadano disponibles, publicadas en el segundo cuatrimestre de 2021 </t>
  </si>
  <si>
    <r>
      <t xml:space="preserve">Subcomponente 3 
</t>
    </r>
    <r>
      <rPr>
        <sz val="11"/>
        <color theme="1"/>
        <rFont val="Calibri"/>
        <family val="2"/>
        <scheme val="minor"/>
      </rPr>
      <t>Elaboración de los Instrumentos de Gestión de la Información</t>
    </r>
  </si>
  <si>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</si>
  <si>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</si>
  <si>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</si>
  <si>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</si>
  <si>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Durante el primer bimestre del año, La Dirección de Recursos Físicos y Gestión Documental realizó la socialización de la última versión de los instrumentos archivísticos (Índice de Información Clasificada y Reservada; y registro o inventario de activos de información) con el fin de socializar al interior de la Entidad, para así proceder con el trabajo específico, que permita identificar las necesidades de la Entidad para la actualización de estos instrumentos.
Como evidencia del avance, se adjunta soporte de la publicación de los instrumentos archivísticos mediante boletín 130 y 132.
Seguimiento OAP:  Se videncia en el link de transparencia de la entidad.</t>
  </si>
  <si>
    <t>La Dirección de Recursos Físicos y Gestión Documental, se encuentra realizando visitas a las dependencias de la Entidad, con el fin de conocer el estado archivístico de cada una de ellas y la aplicación de las disposiciones dadas en cuanto a administración de archivos y aplicación de normatividad archivística, lo cual se constituye en la base para actualizar y publicar en pagina web los demás instrumentos archivísticos (activos de información e índice de información clasificada y reservada) y así dar cumplimiento a los demás requisitos de la ley 1712 de 2014.
Se adjuntan evidencias de las visitas realizadas.
Seguimiento OAP:  Se evidencian formatos y actas de transferencias , traslados, en cumplimiento de lo establecido en la tabla de retención documental.</t>
  </si>
  <si>
    <t>La Dirección de Recursos Físicos y Gestión Documental actualizó el Índice de Información Clasificada y Reservada; y así mismo gestionó la publicación del instrumentos en Datos Abiertos y Sitio Web de la entidad.
Adicionalmente se anexa la pieza informativa divulgada por la Oficina Asesora de Comunicaciones el 28 de diciembre en el boletín interno 178.</t>
  </si>
  <si>
    <t xml:space="preserve">Se evidenció la socialización  del índice de Información Clasificada y Reservada, en el boletín interno 132. Está pendiente la actualización y publicación, la cual esta programada para el cuarto cuatrimestre </t>
  </si>
  <si>
    <t xml:space="preserve">Actividad programada para el tercer cuatrimestre de 2021. Se observaron soportes de avance en la gestión de la actividad. </t>
  </si>
  <si>
    <t>Actualizar y publicar el registro o inventario de activos de información.</t>
  </si>
  <si>
    <t>Un (1) registro o inventario de activos de información actualizado y publicado</t>
  </si>
  <si>
    <r>
      <t xml:space="preserve">Durante el primer bimestre del año, La Dirección de Recursos Físicos y Gestión Documental realizó la socialización de la última versión de los instrumentos archivísticos (Índice de Información Clasificada y Reservada; y registro o inventario de activos de información) con el fin de socializar al interior de la Entidad, para así proceder con el trabajo específico, que permita identificar las necesidades de la Entidad para la actualización de estos instrumentos.
Como evidencia del avance, se adjunta soporte de la publicación de los instrumentos archivísticos mediante boletín 130 y 132.
</t>
    </r>
    <r>
      <rPr>
        <b/>
        <sz val="11"/>
        <rFont val="Calibri"/>
        <family val="2"/>
        <scheme val="minor"/>
      </rPr>
      <t xml:space="preserve">Seguimiento OAP: </t>
    </r>
    <r>
      <rPr>
        <sz val="11"/>
        <rFont val="Calibri"/>
        <family val="2"/>
        <scheme val="minor"/>
      </rPr>
      <t xml:space="preserve"> Se videncia en el link de transparencia de la entidad.</t>
    </r>
  </si>
  <si>
    <r>
      <t xml:space="preserve">La Dirección de Recursos Físicos y Gestión Documental, se encuentra realizando visitas a las dependencias de la Entidad, con el fin de conocer el estado archivístico de cada una de ellas y la aplicación de las disposiciones dadas en cuanto a administración de archivos y aplicación de normatividad archivística, lo cual se constituye en la base para actualizar y publicar en pagina web los demás instrumentos archivísticos (activos de información e índice de información clasificada y reservada) y así dar cumplimiento a los demás requisitos de la ley 1712 de 2014.
Se adjuntan evidencias de las visitas realizadas.
</t>
    </r>
    <r>
      <rPr>
        <b/>
        <sz val="11"/>
        <rFont val="Calibri"/>
        <family val="2"/>
        <scheme val="minor"/>
      </rPr>
      <t xml:space="preserve">Seguimiento OAP:  </t>
    </r>
    <r>
      <rPr>
        <sz val="11"/>
        <rFont val="Calibri"/>
        <family val="2"/>
        <scheme val="minor"/>
      </rPr>
      <t>Se evidencian formatos y actas de transferencias , traslados, en cumplimiento de lo establecido en la tabla de retención documental.</t>
    </r>
  </si>
  <si>
    <t>La Dirección de Recursos Físicos y Gestión Documental actualizó elregistro o inventario de activos de información; y así mismo gestionó la publicación del instrumentos en Datos Abiertos y Sitio Web de la entidad.
Adicionalmente se anexa la pieza informativa divulgada por la Oficina Asesora de Comunicaciones el 28 de diciembre en el boletín interno 178.</t>
  </si>
  <si>
    <t xml:space="preserve">Se evidenció la socialización del Registro de Activos de Información en el boletín interno Número 130.  Está pendiente la actualización y publicación, la cual esta programada para el cuarto cuatrimestre </t>
  </si>
  <si>
    <t>Realizar campañas internas para promover Ia actualización de los instrumentos archivísticos: Tablas de retención documental (registro de activos, índice de información clasificada y reservada y esquema de publicación).</t>
  </si>
  <si>
    <t>2 Campañas sobre tablas de retención documental realizadas</t>
  </si>
  <si>
    <t>Número de campañas realizadas /Número de campañas programadas</t>
  </si>
  <si>
    <t xml:space="preserve">
31/07/2021
31/12/2021</t>
  </si>
  <si>
    <t>Durante el primer bimestre del año, La Dirección de Recursos Físicos y Gestión Documental con el acompañamiento de la Oficina Asesora de Comunicaciones, llevaron a cabo los boletines 130 y 132, socializados mediante correo institucional, con el fin de promover Ia actualización de los instrumentos archivísticos: Tablas de retención documental (registro de activos, índice de información clasificada y reservada y esquema de publicación).
Como evidencia del avance, se adjunta soporte de la publicación de los instrumentos archivísticos mediante boletín 130 y 132.
Seguimiento OAP: Se evidencia la socialización del tiempo mínimo de actualización de los activos de información.</t>
  </si>
  <si>
    <t>La Dirección de Recursos Físicos y Gestión Documental con el acompañamiento de la Oficina Asesora de Comunicaciones, gestionaron la pieza informativa divulgada por la Oficina Asesora de Comunicaciones el 28 de diciembre en el boletín interno 178.</t>
  </si>
  <si>
    <t>Se verificó la socialización  de las tablas de retención documental, en el boletín interno 132.</t>
  </si>
  <si>
    <t>Realizar capacitaciones internas sobre los instrumentos archivísticos: tablas de retención documental, registro de activos, índice de información clasificada y reservada y esquema de publicación.</t>
  </si>
  <si>
    <t>Un (1) cronograma de capacitaciones implementado</t>
  </si>
  <si>
    <t>Número de capacitaciones realizadas /Número de capacitaciones programadas *100</t>
  </si>
  <si>
    <r>
      <t xml:space="preserve">La Dirección de Recursos Físicos y Gestión Documental realizó las capacitaciones con relación a las diferentes temáticas de gestión documental de acuerdo al cronograma de capacitaciones del Plan Institucional de Capacitaciones. Como evidencia se adjuntan listados de asistencia de las capacitaciones realizadas.
</t>
    </r>
    <r>
      <rPr>
        <b/>
        <sz val="11"/>
        <rFont val="Calibri"/>
        <family val="2"/>
        <scheme val="minor"/>
      </rPr>
      <t xml:space="preserve">Seguimiento OAP: </t>
    </r>
    <r>
      <rPr>
        <sz val="11"/>
        <rFont val="Calibri"/>
        <family val="2"/>
        <scheme val="minor"/>
      </rPr>
      <t xml:space="preserve"> Se evidencia avance en la gestión de la actividad.
</t>
    </r>
  </si>
  <si>
    <t>La Dirección de Recursos Físicos y Gestión Documental realizó las capacitaciones con relación a las diferentes temáticas de gestión documental de acuerdo al cronograma de capacitaciones del Plan Institucional de Capacitaciones. Como evidencia se adjuntan listados de asistencia de las capacitaciones realizadas.</t>
  </si>
  <si>
    <t>Se evidencio el cronograma de capacitaciones 2021 de gestión documental, en versión preliminar. Se recomienda ajustar el cronograma atendiendo  la observación de la Oficina Asesora de Planeación.</t>
  </si>
  <si>
    <r>
      <t xml:space="preserve">Subcomponente 4
</t>
    </r>
    <r>
      <rPr>
        <sz val="11"/>
        <color theme="1"/>
        <rFont val="Calibri"/>
        <family val="2"/>
        <scheme val="minor"/>
      </rPr>
      <t>Criterio diferencial de accesibilidad</t>
    </r>
  </si>
  <si>
    <t>Actualizar la información  de la página web para comunidades no hablantes del castellano.</t>
  </si>
  <si>
    <t>Información estratégica del sitio web traducida</t>
  </si>
  <si>
    <t>Número de secciones en el sitio web de la Secretaría traducidas</t>
  </si>
  <si>
    <r>
      <t xml:space="preserve">Entre el 1 de julio y el 31 de agosto de 2021, se han realizado las siguientes actividades:
1. Documento traducido a lengua Namtrik que incluye: plataforma estratégica; canales y puntos de atención y documento en español.
2. Solicitud a la OAC de actualización de la información en el botón Secretaria de la página web, al cual se ingresa en la siguiente url  https://scj.gov.co/es/secretaria/la-secretar%C3%ADa-distrital-seguridad-convivencia-y-justicia-lengua-namtrik
</t>
    </r>
    <r>
      <rPr>
        <b/>
        <sz val="11"/>
        <rFont val="Calibri"/>
        <family val="2"/>
        <scheme val="minor"/>
      </rPr>
      <t xml:space="preserve">Seguimiento OAP: </t>
    </r>
    <r>
      <rPr>
        <sz val="11"/>
        <rFont val="Calibri"/>
        <family val="2"/>
        <scheme val="minor"/>
      </rPr>
      <t xml:space="preserve"> Se evidencia la publicación de traducción en lengua namtrik, en la pagina web en el espacio de ¿quienes somos?</t>
    </r>
  </si>
  <si>
    <t xml:space="preserve">Durante el quinto bimestre del año se adelantaron trabajos relacionados con implementación de mejoras en la accesibilidad y visualización de la información, en las secciones de planeación, presupuesto e informes, Trámites y Servicios, participa, datos abiertos,e  Información Específica para Grupos de Interés las cuales tienen como objetivo informar a los ciudadanos en el marco de la resolución 1519 del 2020, todo esto apalancado en las buenas prácticas de accesibilidad.
No se tiene programación de avance de la actividad para este periodo.
Sin embargo a la fecha se estan realizado gestiones a fin de llevar a cabo la traducción de la plataforma estrategica a una segunda  lengua nativa 
- Evidencia: https://scjgovcol.sharepoint.com/:w:/r/sites/DireccionTIC/Documentos%20compartidos/SistemasInformacion/ST%20SITIO%20WEB/6.%20Entregables/PAAC/2021/5to%20bimestre/evidencia_pac_5to_bimestre_2021_4.2.docx?d=w268282e2838f40bfa8ef41f5058496bd&amp;csf=1&amp;web=1&amp;e=LWZTFJ
</t>
  </si>
  <si>
    <t>,</t>
  </si>
  <si>
    <t xml:space="preserve">Actividad programada para el tercer cuatrimestre de 2021. Se observaron soportes de avance en la gestión de la actividad.  </t>
  </si>
  <si>
    <t>Se observó como evidencia del periodo: Documento para publicación traducción comunidades no hablantes del castellano Namtrik, Documento Traduccion  plataforma estratégica lengua Namtrik - Misak, Texto en Español plataforma estrategia traducido Namtrik"
Se verifica el siguientes enlace:
https://scj.gov.co/es/secretaria/la-secretar%C3%ADa-distrital-seguridad-convivencia-y-justicia-lengua-namtrik</t>
  </si>
  <si>
    <t>Implementar gradualmente la garantía de accesibilidad de población en situación de discapacidad en el sitio web de la entidad.</t>
  </si>
  <si>
    <t>Un (1) sitio web actualizado con accesibilidad para población en situación de discapacidad</t>
  </si>
  <si>
    <t xml:space="preserve">Un (1) sitio web actualizado </t>
  </si>
  <si>
    <t>Durante el cuarto bimestre del año se adelantaron trabajos relacionados con implementación de mejoras en la accesibilidad y visualización de la información, en las secciones  Normativa y Contratación las cuales tienen como objetivo informar a los ciudadanos en el marco de la resolución 1519 del 2020, todo esto apalancado en las buenas prácticas de accesibilidad.
- Evidencia: https://scjgovcol.sharepoint.com/:w:/s/DireccionTIC/EeilMODsTyVCnjAhHd1X3QwB8LIrC7XyJ6_oi_vZfmvUHQ?e=TtLv8n</t>
  </si>
  <si>
    <t>Durante el quinto bimestre del año se adelantaron trabajos relacionados con implementación de mejoras en la accesibilidad y visualización de la información, en las secciones de planeación, presupuesto e informes, Trámites y Servicios, participa, datos abiertos,e  Información Específica para Grupos de Interés las cuales tienen como objetivo informar a los ciudadanos en el marco de la resolución 1519 del 2020, todo esto apalancado en las buenas prácticas de accesibilidad.
- Evidencia: https://scjgovcol.sharepoint.com/:w:/r/sites/DireccionTIC/Documentos%20compartidos/SistemasInformacion/ST%20SITIO%20WEB/6.%20Entregables/PAAC/2021/5to%20bimestre/evidencia_pac_5to_bimestre_2021_4.2.docx?d=w268282e2838f40bfa8ef41f5058496bd&amp;csf=1&amp;web=1&amp;e=LWZTFJ
Seguimiento OAP: Se evidencia matriz de seguimiento.</t>
  </si>
  <si>
    <t>Durante el sexto bimestre del año se adelantaron trabajos relacionados con implementación de mejoras en la accesibilidad y visualización de la información, en las secciones Obligación de Reporte de Información Específica por Parte de la Entidad, Información Tributaria en Entidades Territoriales Locales las cuales tienen como objetivo informar a los ciudadanos en el marco de la resolución 1519 del 2020, todo esto apalancado en las buenas prácticas de accesibilidad.
Evidencia: https://scjgovcol.sharepoint.com/:w:/r/sites/DireccionTIC/Documentos%20compartidos/SistemasInformacion/SITIO%20WEB/TRANSVERSALES/INFORMES2021/evidencia_pac_6to_bimestre_2021_4.2.docx?d=w856d660266d841e983b1917b03164b2a&amp;csf=1&amp;web=1&amp;e=aAAgan
- Evidencia: https://scjgovcol.sharepoint.com/:w:/r/sites/DireccionTIC/Documentos%20compartidos/SistemasInformacion/ST%20SITIO%20WEB/6.%20Entregables/PAAC/2021/5to%20bimestre/evidencia_pac_5to_bimestre_2021_4.2.docx?d=w268282e2838f40bfa8ef41f5058496bd&amp;csf=1&amp;web=1&amp;e=LWZTFJ
Seguimiento OAP: Se evidencia matriz de seguimiento.</t>
  </si>
  <si>
    <r>
      <t xml:space="preserve">Actividad programada para el tercer cuatrimestre de 2021. Se observaron soportes de avance en la gestión de la actividad.  No se valida % de avance porque el indicador es </t>
    </r>
    <r>
      <rPr>
        <i/>
        <sz val="11"/>
        <rFont val="Calibri"/>
        <family val="2"/>
        <scheme val="minor"/>
      </rPr>
      <t>"Un (1) sitio web actualizado"</t>
    </r>
  </si>
  <si>
    <t>Adelantar acciones para  dar cumplimiento a lo establecido en la Resolución 1519 del 2020 "por la cual se definen los estándares y directrices para publicar la información señalada en la Ley 1712 del 2014 y se definen los requisitos materia de acceso a la información pública, accesibilidad web, seguridad digital, y datos abiertos”.</t>
  </si>
  <si>
    <t>Un (1) sitio web actualizado dando cumplimiento  a lo mencionado en los   artículos 4 (Estándares de publicación y divulgación de contenidos e información), 5 (Información digital archivada), 6 (Condiciones mínimas técnicas y de seguridad digital) y 7 (Condiciones mínimas de publicación de datos abiertos) de la Resolución 1519 del 2020.</t>
  </si>
  <si>
    <t>Dirección de Tecnologías y Sistemas de la Información
Oficina Asesora de Comunicaciones</t>
  </si>
  <si>
    <t xml:space="preserve">Oficina Asesora de Planeación </t>
  </si>
  <si>
    <t xml:space="preserve">Durante el cuarto bimestre del año se adelantaron trabajos relacionados con el sitio web en los siguientes aspectos:
-Implementación de la sección Normativa.
-Implementación de la sección Contratación.
- Incorporación en el pie de pagina la Línea Gratuita: 01 8000 11 30 90
Al corte de agosto se han adelantado las acciones que corresponden al  el 39% del 49% restante para el cumplimiento total de la implementación de la Resolución.
Como soporte  de lo realizado se cargo al sharepoint    la matriz denominada  " GT-GB-Evaluacion_resol_1519_2020_InformacionPublica 2021 SDSCJ" con el detalle de lo realizado
Seguimiento OAP:  De acuerdo con la evaluacion_resol_1519_2020_InformacionPublica 2021 SDSCJ se cuenta con un 51% de cumplimiento
Evidencia: https://scjgovcol.sharepoint.com/:w:/s/DireccionTIC/EeaIpCUT3eFHuUJufNmGjHMBxFkMd9OZQvMf8Y-QQCB86g?e=v1VWis
https://scj.gov.co/
</t>
  </si>
  <si>
    <t>Durante el quinto bimestre del año se adelantaron trabajos relacionados con el sitio web en los siguientes aspectos:
- Implementación de la sección planeación, presupuesto e informes.
-Implementación de la sección Trámites y Servicios.
-Implementación de la sección  participa.
-Implementación de la sección  participa.
Al corte de octubre se han adelantado las acciones que corresponden al  el 45% del 49% restante para el cumplimiento total de la implementación de la Resolución.
Como soporte  de lo realizado se cargo al sharepoint    la matriz denominada  " GT-GB-Evaluacion_resol_1519_2020_InformacionPublica 2021 SDSCJ" con el detalle de lo realizado
- datos abiertos.
- Información Específica para Grupos de Interés.
Evidencia: https://scjgovcol.sharepoint.com/:w:/r/sites/DireccionTIC/Documentos%20compartidos/SistemasInformacion/ST%20SITIO%20WEB/6.%20Entregables/PAAC/2021/5to%20bimestre/evidencia_pac_5to_bimestre_2021_4.3.docx?d=w4cfe541c94da4a1392cc53cddc78a1f2&amp;csf=1&amp;web=1&amp;e=1aCrw9</t>
  </si>
  <si>
    <t>Durante el sexto bimestre del año se adelantaron trabajos relacionados con el sitio web en los siguientes aspectos:
-Datos abiertos.
-Información Específica para Grupos de Interés.
-Obligación de Reporte de Información Específica por Parte de la Entidad.
-Información Tributaria en Entidades Territoriales Locales.  cumpliendo con lo definido en la resolución 1519 del 2020.
Evidencia: https://scjgovcol.sharepoint.com/:w:/r/sites/DireccionTIC/Documentos%20compartidos/SistemasInformacion/SITIO%20WEB/TRANSVERSALES/INFORMES2021/evidencia_pac_6to_bimestre_2021_4.3.docx?d=w37474c027216422b8e87f2b077984a02&amp;csf=1&amp;web=1&amp;e=KoGyH1
Seguimiento OAP: Se evidencian patallazos</t>
  </si>
  <si>
    <t>Un (1) sitio web actualizado dando cumplimiento a la Resolución 1519 del 2020</t>
  </si>
  <si>
    <t>Actualizar y/o elaborar documento(s) en los que se establezcan lineamientos para la actualización y/o publicación de información en el sitio web de la Entidad.</t>
  </si>
  <si>
    <t>Documento(s) de lineamientos para la actualización y/o publicación de información en el sitio web de la Entidad, elaborados y/ actualizados</t>
  </si>
  <si>
    <t>Número de documento(s) elaborados y/o actualizados</t>
  </si>
  <si>
    <r>
      <t xml:space="preserve">El documento de lineamientos para la actualización y/o publicación de información en el sitio web de la Entidad quedó  elaborado y publicado 
</t>
    </r>
    <r>
      <rPr>
        <b/>
        <sz val="11"/>
        <rFont val="Calibri"/>
        <family val="2"/>
        <scheme val="minor"/>
      </rPr>
      <t xml:space="preserve"> Seguimiento OAP: </t>
    </r>
    <r>
      <rPr>
        <sz val="11"/>
        <rFont val="Calibri"/>
        <family val="2"/>
        <scheme val="minor"/>
      </rPr>
      <t xml:space="preserve"> Se evidencia la publicación el documento  en la intranet.</t>
    </r>
  </si>
  <si>
    <t xml:space="preserve">Se evidenció documento Instructivo Lineamientos de Accesibilidad para la Publicación de Documentos en el Sitio Web I-GC-2, se validó la publicación en intranet.
</t>
  </si>
  <si>
    <r>
      <t xml:space="preserve">Subcomponente 5
</t>
    </r>
    <r>
      <rPr>
        <sz val="11"/>
        <color theme="1"/>
        <rFont val="Calibri"/>
        <family val="2"/>
        <scheme val="minor"/>
      </rPr>
      <t>Monitoreo del Acceso a la Información Pública</t>
    </r>
  </si>
  <si>
    <t>Realizar el monitoreo periódico a la actualización de la información contenida en el botón de transparencia y  acceso a la información pública, de acuerdo a la Guia Matriz de cumplimiento de la Ley 1712/2014.</t>
  </si>
  <si>
    <t>Seis (6) monitoreos realizados a través de correos electrónicos y usando la matriz de cumplimiento de la Ley 1712/2014.</t>
  </si>
  <si>
    <t># de monitoreos  ejecutados/ 6 *100</t>
  </si>
  <si>
    <t>El 15 de enero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avance del 97% en la actualización de los ítems requeridos por la ley de transparencia. Se recordó a través de correos electrónicos a las áreas responsables, la actualización de las secciones que se requerían a la fecha.  
Los ítems que no se encontraban actualizados a la fecha fueron: 
Seguimiento Plan Operativo Anual con corte a 31 de diciembre de 2020. 
Informe judicial con corte a 31 de diciembre de 2020. 
Publicación de la ejecución de contratos en el SECOP II. .
Seguimiento OAP:  Se evidencia seguimiento y monitoreo al link de transparencia, mediante el formato en Excel y correo electrónicos enviados.</t>
  </si>
  <si>
    <r>
      <t xml:space="preserve">El 15 de marzo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avance del 97% en la actualización de los ítems requeridos por la ley de transparencia. Se recordó a través de correos electrónicos a las áreas responsables, la actualización de las secciones que se requerían a la fecha.  
Los ítems que no se encontraban actualizados a la fecha fueron: 
Directorio de información de servidores públicos y empleados con corte a febrero 
Publicación de la ejecución de contratos en el SECOP II. Responsabilidad de todos los contratistas de la entidad. 
Planes institucional de la Dirección de Gestión Humana como Programa de Bienestar e Incentivos Institucionales, Plan Anual de Vacantes 2020, Plan de Previsión de necesidades de Talento Humano, Plan de Seguridad y Salud en el Trabajo 2020, Plan Estratégico de Gestión del Talento Humano de la SSCJ  
Es importante resaltar que en conjunto con la Dirección de Tecnologías y Sistemas de la Información, el 2 de marzo, se emitió memorando No. 20215100075593  a todas las dependencias de la SDSCJ para recordar y dar cumplimiento a lo contemplando y aprobado en la Resolución N°.1052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lo establecido en Ley 1712 de 2014: Ley de Transparencia y del Derecho de Acceso a la Información Pública Nacional y en Decreto Nacional No 1081 del 2015. 
</t>
    </r>
    <r>
      <rPr>
        <b/>
        <sz val="11"/>
        <rFont val="Calibri"/>
        <family val="2"/>
        <scheme val="minor"/>
      </rPr>
      <t xml:space="preserve">Seguimiento OAP: </t>
    </r>
    <r>
      <rPr>
        <sz val="11"/>
        <rFont val="Calibri"/>
        <family val="2"/>
        <scheme val="minor"/>
      </rPr>
      <t>Se evidencia seguimiento y monitoreo al link de transparencia, mediante el formato en Excel y correo electrónicos enviados.</t>
    </r>
  </si>
  <si>
    <r>
      <t xml:space="preserve">El 26 de mayo se realizó la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avance del 96% en la actualización de los ítems requeridos por la ley de transparencia. Se recordó a través de correos electrónicos a las áreas responsables, la actualización de las secciones que se requerían a la fecha.
Se ha participado en reuniones con la Oficina Asesora de Comunicaciones y la Dirección de Tecnologías y Sistemas de la Información para la revisión y cumplimiento de los lineamientos de la resolución 1519 de 2020.
</t>
    </r>
    <r>
      <rPr>
        <b/>
        <sz val="11"/>
        <rFont val="Calibri"/>
        <family val="2"/>
        <scheme val="minor"/>
      </rPr>
      <t>Seguimiento OAP:</t>
    </r>
    <r>
      <rPr>
        <sz val="11"/>
        <rFont val="Calibri"/>
        <family val="2"/>
        <scheme val="minor"/>
      </rPr>
      <t xml:space="preserve"> Se evidencia seguimiento y monitoreo al link de transparencia, mediante el formato en Excel y correo electrónicos enviados.</t>
    </r>
  </si>
  <si>
    <r>
      <t xml:space="preserve">El 22 de julio se realizó revisión del botón de transparencia y acceso a la información pública en el sitio web de la SDSCJ: https://scj.gov.co/es, utilizando la Guía Matriz de Cumplimiento Ley 1712 de 2014, lo que dio como resultado que a la fecha  la sección se encuentra actualizada en un 94% respecto a los ítems requeridos por la ley de transparencia. Se recordó a través de correos electrónicos a las áreas responsables, la actualización de las secciones que se requerían. Como evidencia se cargan los correos remitidos a las áreas.
</t>
    </r>
    <r>
      <rPr>
        <b/>
        <sz val="11"/>
        <rFont val="Calibri"/>
        <family val="2"/>
        <scheme val="minor"/>
      </rPr>
      <t xml:space="preserve">Seguimiento OAP: </t>
    </r>
    <r>
      <rPr>
        <sz val="11"/>
        <rFont val="Calibri"/>
        <family val="2"/>
        <scheme val="minor"/>
      </rPr>
      <t>Se evidencia seguimiento y monitoreo al link de transparencia, mediante el formato en Excel y correo electrónicos enviados.</t>
    </r>
  </si>
  <si>
    <t>El 29 de noviembre se realizó revisión del botón de transparencia y acceso a la información pública en el sitio web de la SDSCJ: https://scj.gov.co/es, lo que dio como resultado que a la fecha  la sección se encontraba actualizada en un 94% respecto a los items requeridos por la ley de transparencia. Se recordó a través de correos electrónicos a las áreas responsables, la actualización de las secciones que se requerían. Como evidencia se cargan los correos remitidos a las áreas.</t>
  </si>
  <si>
    <t>Se verifican matrices de las actividades de monitoreo realizadas los meses de enero y marzo de 2021, correos electrónicos remitidos a los responsables de publicación de la información.</t>
  </si>
  <si>
    <t>Se verifican matrices y soportes de las actividades de monitoreo realizadas los meses de mayo y julio de 2021.</t>
  </si>
  <si>
    <t>5.2</t>
  </si>
  <si>
    <t>Elaborar  informes mensuales de PQRS (Peticiones, Quejas, Reclamos y Sugerencias) en el que se incluya lo relacionado con tiempos de respuesta.</t>
  </si>
  <si>
    <t>11 informes mensuales elaborados y publicados en la página web</t>
  </si>
  <si>
    <t>Número de informes elaborados/11*100</t>
  </si>
  <si>
    <r>
      <t xml:space="preserve">Se realizó la publicación  en la página web de la SDSCJ, el informe de gestión de PQRS tramitadas durante el mes de enero de 2021, el cual incluye en el numeral 9 los Tiempos de Respuesta de las PQRS tramitadas en las dependencias de la Entidad durante el periodo.
</t>
    </r>
    <r>
      <rPr>
        <b/>
        <sz val="11"/>
        <rFont val="Calibri"/>
        <family val="2"/>
        <scheme val="minor"/>
      </rPr>
      <t>Seguimiento OAP:</t>
    </r>
    <r>
      <rPr>
        <sz val="11"/>
        <rFont val="Calibri"/>
        <family val="2"/>
        <scheme val="minor"/>
      </rPr>
      <t xml:space="preserve"> Se verifica la publicación del informe del mes de enero en el link de transparencia, en el cual a la fecha, ya se encuentra publicado el informe mensual del mes de febrero.</t>
    </r>
  </si>
  <si>
    <t>Durante el periodo enero - abril de 2021  se han realizado los informes de gestión de PQRS de los meses de enero a marzo 2021; los cuales han sido publicados a en la página web  en la siguiente url https://scj.gov.co/es/transparencia/instrumentos-gestion-informacion-publica/Informe-pqr-denuncias-solicitudes</t>
  </si>
  <si>
    <r>
      <t xml:space="preserve">Al 30 de junio de 2021, se han publicado mensualmente los informes de  gestión de PQRS de los meses de abril y mayo 2021; los cuales han sido publicados a en la página web  en la siguiente url https://scj.gov.co/es/transparencia/instrumentos-gestion-informacion-publica/Informe-pqr-denuncias-solicitudes
</t>
    </r>
    <r>
      <rPr>
        <b/>
        <sz val="11"/>
        <rFont val="Calibri"/>
        <family val="2"/>
        <scheme val="minor"/>
      </rPr>
      <t xml:space="preserve"> Seguimiento OAP:</t>
    </r>
    <r>
      <rPr>
        <sz val="11"/>
        <rFont val="Calibri"/>
        <family val="2"/>
        <scheme val="minor"/>
      </rPr>
      <t xml:space="preserve"> Se evidencia informes de PQRS de los meses de abril y mayo en la siguiente ruta: https://scj.gov.co/es/transparencia/instrumentos-gestion-informacion-publica/Informe-pqr-denuncias-solicitudes</t>
    </r>
  </si>
  <si>
    <t>Del 1 de julio al 31 de agosto de 2021, se han publicado mensualmente los informes de  gestión de PQRS de los meses de junio y julio 2021; los cuales han sido publicados a en la página web  en la siguiente url https://scj.gov.co/es/transparencia/instrumentos-gestion-informacion-publica/Informe-pqr-denuncias-solicitudes
 Seguimiento OAP: Se evidencia informes de PQRS de los meses de junio y julio.</t>
  </si>
  <si>
    <t xml:space="preserve">Se realiza publicación en el botón de transparencia de los informes de PQRS gestionadas durante los meses de agosto y septiembre de 2021. Se pueden consultar en el siguiente link https://scj.gov.co/es/transparencia/instrumentos-gestion-informacion-publica/Informe-pqr-denuncias-solicitudes
 Seguimeinto OAP: Se evidencia informes de PQRS de los meses de agosto y septiembre.
</t>
  </si>
  <si>
    <t xml:space="preserve">Se realiza publicación en el botón de transparencia de los informes de PQRS gestionadas durante los meses de octubre y noviembre de 2021. Se pueden consultar en el siguiente link https://scj.gov.co/es/transparencia/instrumentos-gestion-informacion-publica/Informe-pqr-denuncias-solicitudes
 Seguimeinto OAP: Se evidencia informes de PQRS de los meses de octubre y noviembre
</t>
  </si>
  <si>
    <t>Se validó la publicación de los informes de PQRS, correspondientes a los meses enero a marzo de 2021.
https://scj.gov.co/sites/default/files/instrumentos_gestion_informacion/Informe%20Mensual%20de%20Gestion%20de%20PQRS_%20Enero%202021.pdf
https://scj.gov.co/sites/default/files/instrumentos_gestion_informacion/Informe%20mensual%20de%20Gesti%C3%B3n%20de%20PQRS_Febrero_0.pdf
https://scj.gov.co/sites/default/files/instrumentos_gestion_informacion/Informe%20mensual%20de%20Gestion%20de%20Peticiones%20Marzo%202021%20def.pdf</t>
  </si>
  <si>
    <t>Se validó la publicación de los informes de PQRS, correspondientes a los meses abril a julio de 2021:
https://scj.gov.co/sites/default/files/instrumentos_gestion_informacion/Informe%20mensual%20de%20Gestion%20de%20Peticiones%20Abril%202021.pdf
https://scj.gov.co/sites/default/files/instrumentos_gestion_informacion/Informe%20mensual%20de%20Gestion%20de%20Peticiones%20Mayo%202021.pdf
https://scj.gov.co/sites/default/files/instrumentos_gestion_informacion/Informe%20mensual%20de%20Gestion%20de%20Peticiones%20Junio%202021.pdf
https://scj.gov.co/sites/default/files/instrumentos_gestion_informacion/informe-mensual-gestion-peticiones-julio-2021.pdf</t>
  </si>
  <si>
    <t>5.3</t>
  </si>
  <si>
    <t>Elaborar 3 informes de seguimiento y evaluación sobre la Ley 1712 de 2014</t>
  </si>
  <si>
    <t>Tres (3) informes de seguimiento y evaluación sobre la Ley 1712 de 2041</t>
  </si>
  <si>
    <t>Número de informes elaborados/número de informes programados</t>
  </si>
  <si>
    <r>
      <t xml:space="preserve">En el mes de marzo de 2021, se emitió el informe de seguimiento a la Ley 1712 de 2014 de Transparencia y del Derecho de Acceso a la Información Pública Nacional , según  memorando número 20211300127113
Link de publicación: https://scj.gov.co/sites/default/files/control/Informe%20Ley%201712%20marzo%202021.pdf
</t>
    </r>
    <r>
      <rPr>
        <b/>
        <sz val="11"/>
        <rFont val="Calibri"/>
        <family val="2"/>
        <scheme val="minor"/>
      </rPr>
      <t>Seguimiento OAP:</t>
    </r>
    <r>
      <rPr>
        <sz val="11"/>
        <rFont val="Calibri"/>
        <family val="2"/>
        <scheme val="minor"/>
      </rPr>
      <t xml:space="preserve"> Se evidencia memorando en el cual se remite primer informe y  los resultados del seguimiento para el primer trimestre de 2021,frente al cumplimiento de la Ley de Transparencia.</t>
    </r>
  </si>
  <si>
    <r>
      <t xml:space="preserve">Se emitió y publicó el informe de seguimiento a la Ley 1712 de 2014 de Transparencia y del Derecho de Acceso a la Información Pública Nacional, correspondiente al II trimestre de 2021,  memorando número 20211300220823 de julio 26 de 2021
Link de publicación: https://scj.gov.co/sites/default/files/control/Informe%20de%20seguimiento%20a%20la%20Ley%201712%20de%202014%20de%20Transparencia%20-%20II%20trimestre%20de%202021.pdf
</t>
    </r>
    <r>
      <rPr>
        <b/>
        <sz val="11"/>
        <rFont val="Calibri"/>
        <family val="2"/>
        <scheme val="minor"/>
      </rPr>
      <t xml:space="preserve">Seguimiento OAP: </t>
    </r>
    <r>
      <rPr>
        <sz val="11"/>
        <rFont val="Calibri"/>
        <family val="2"/>
        <scheme val="minor"/>
      </rPr>
      <t xml:space="preserve"> Se evidencia informe publicado en la pagina web de la entidad, en el siguiente link:; https://scj.gov.co/es/transparencia/control/reportes-control-interno/informe-seguimiento-la-ley-1712-2014-transparencia-ii</t>
    </r>
  </si>
  <si>
    <t>Se emitió y publicò el informe de seguimiento a la Ley 1712 de 2014 de Transparencia y del Derecho de Acceso a la Información Pública Nacional, correspondiente al III trimestre de 2021,  memorando número 20211300321653 de noviembre 4 de 2021
Link de publicación:
https://scj.gov.co/es/transparencia/control/reportes-control-interno/informe-seguimiento-la-ley-1712-2014-transparencia
Seguimiento  OAP: Se evidencia memorando en el cual se remite  informe y  los resultados del seguimiento.</t>
  </si>
  <si>
    <t xml:space="preserve">Se evidencio memorando número  20211300127113 y se validó la publicación del informe de seguimiento a la Ley 1712 de 2014 de Transparencia y del Derecho de Acceso a la Información Pública Nacional
https://scj.gov.co/sites/default/files/control/Informe%20Ley%201712%20marzo%202021.pdf
</t>
  </si>
  <si>
    <t xml:space="preserve">Se evidencio memorando número  20211300220823 y se validó la publicación del informe de seguimiento a la Ley 1712 de 2014 de Transparencia y del Derecho de Acceso a la Información Pública Nacional
https://scj.gov.co/sites/default/files/control/Informe%20de%20seguimiento%20a%20la%20Ley%201712%20de%202014%20de%20Transparencia%20-%20II%20trimestre%20de%202021.pdf
</t>
  </si>
  <si>
    <r>
      <t>Se evidencio memorando número 20211300321653 y se validó la publicación del informe de seguimiento a la Ley 1712 de 2014 de Transparencia y del Derecho de Acceso a la Información Pública Nacional
https://scj.gov.co/sites/default/files/control/Informe%20de%20seguimiento%20a%20la%20Ley%201712%20de%202014%20de%20Transparencia%20y%20del%20Derecho%20de%20Acceso%20a%20la%20Informaci%C3%B3n%20P%C3%BAblica%20Nacional%20%E2%80%93%20tercer%20trimestre%20de%202021_1.pdf</t>
    </r>
    <r>
      <rPr>
        <sz val="11"/>
        <color rgb="FFE8577D"/>
        <rFont val="Calibri"/>
        <family val="2"/>
        <scheme val="minor"/>
      </rPr>
      <t xml:space="preserve">
</t>
    </r>
  </si>
  <si>
    <t xml:space="preserve"> Avance componente 5</t>
  </si>
  <si>
    <t>COMPONENTE 6. INICIATIVAS ADICIONALES /PLAN DE GESTIÓN DE LA INTEGRIDAD (EN CUMPLIMIENTO AL ARTÍCULO 2° DEL DECRETO 118 DE 2018)</t>
  </si>
  <si>
    <t>1.Alistamiento</t>
  </si>
  <si>
    <t>Realizar primera reunión con los gestores de integridad para socializar los objetivos, el plan de trabajo de integridad, la revisión de la propuesta de incorporar un nuevo valor y las necesidades de la mesa técnica de integridad.</t>
  </si>
  <si>
    <t>Una (1) reunión realizada con los gestores de integridad para socializar los objetivos, el plan de trabajo de integridad, la revisión de la propuesta de incorporar un nuevo valor y las necesidades de la mesa técnica de integridad</t>
  </si>
  <si>
    <t>Una (1) reunión realizada</t>
  </si>
  <si>
    <r>
      <t xml:space="preserve">Se hizo una (1) reunión con los gestores de integridad con el objetivo de: socializar los objetivos, el plan de trabajo de integridad, la revisión de la propuesta de incorporar un nuevo valor y las necesidades de la mesa técnica de integridad
</t>
    </r>
    <r>
      <rPr>
        <b/>
        <sz val="11"/>
        <rFont val="Calibri"/>
        <family val="2"/>
        <scheme val="minor"/>
      </rPr>
      <t xml:space="preserve">Seguimiento OAP: </t>
    </r>
    <r>
      <rPr>
        <sz val="11"/>
        <rFont val="Calibri"/>
        <family val="2"/>
        <scheme val="minor"/>
      </rPr>
      <t xml:space="preserve"> En</t>
    </r>
    <r>
      <rPr>
        <b/>
        <sz val="11"/>
        <rFont val="Calibri"/>
        <family val="2"/>
        <scheme val="minor"/>
      </rPr>
      <t xml:space="preserve"> </t>
    </r>
    <r>
      <rPr>
        <sz val="11"/>
        <rFont val="Calibri"/>
        <family val="2"/>
        <scheme val="minor"/>
      </rPr>
      <t xml:space="preserve"> la presentación en la cual se reflejan  los temas a tratar en la reunión.Se recomienda fortalecer evidencias.</t>
    </r>
  </si>
  <si>
    <t>Se verificó acta de reunión y presentación, realizada el día 24 de febrero de 2021 , en la cual se socializó el plan de trabajo 2021  a los gestores de integridad.</t>
  </si>
  <si>
    <t xml:space="preserve"> 2. Armonización</t>
  </si>
  <si>
    <t>Sensibilizar a los gestores de integridad sobre la importancia de la implementación del Código de Integridad en el distrito, su rol de multiplicadores en la entidad.</t>
  </si>
  <si>
    <t>Dos (2) sensibilizaciones realizadas a los gestores de integridad</t>
  </si>
  <si>
    <t>Número de sensibilizaciones  realizadas</t>
  </si>
  <si>
    <r>
      <t xml:space="preserve">En el mes de abril se realizó una (1) sesión con el grupo de gestores de integridad. Se contó con la participación de la Secretaría General de la Alcaldía Mayor, con el objetivo de sensibilizar al grupo de gestores de integridad sobre temas de código y senda de integridad y conflicto de interés.
</t>
    </r>
    <r>
      <rPr>
        <b/>
        <sz val="11"/>
        <rFont val="Calibri"/>
        <family val="2"/>
        <scheme val="minor"/>
      </rPr>
      <t xml:space="preserve">Seguimiento OAP: </t>
    </r>
    <r>
      <rPr>
        <sz val="11"/>
        <rFont val="Calibri"/>
        <family val="2"/>
        <scheme val="minor"/>
      </rPr>
      <t xml:space="preserve"> Se evidencia acta de la sesión con temas informativos  de integridad y conflicto de intereses</t>
    </r>
  </si>
  <si>
    <r>
      <t xml:space="preserve">La segunda jornada de sensibilización se llevará a cabo en el segundo semestre de la vigencia 2021
</t>
    </r>
    <r>
      <rPr>
        <b/>
        <sz val="11"/>
        <rFont val="Calibri"/>
        <family val="2"/>
        <scheme val="minor"/>
      </rPr>
      <t xml:space="preserve">Seguimiento OAP:  </t>
    </r>
    <r>
      <rPr>
        <sz val="11"/>
        <rFont val="Calibri"/>
        <family val="2"/>
        <scheme val="minor"/>
      </rPr>
      <t xml:space="preserve"> La actividad tiene fecha máxima de ejecución para el siguiente semestre.</t>
    </r>
  </si>
  <si>
    <t>La segunda sesión de sensibilización se realizará en el mes de octubre de 2021</t>
  </si>
  <si>
    <t>Se verificó acta de reunión y presentación, realizada el día 21  de abril de 2021 , en la cual se sensibilizó al grupo de gestores de integridad sobre temas de código y senda de integridad, conflicto de interés.</t>
  </si>
  <si>
    <t>3.Diagnóstico</t>
  </si>
  <si>
    <t>Elaborar documento con análisis de los resultados de la encuesta aplicada sobre el nivel de apropiación del código de integridad y sobre los resultados de su implementación en vigencias anteriores.</t>
  </si>
  <si>
    <t xml:space="preserve">Un (1) documento del análisis realizado de los resultados de la encuesta aplicada sobre el nivel de apropiación del código de integridad y sobre los resultados de su implementación en vigencias anteriores </t>
  </si>
  <si>
    <t>Un (1) Documento de análisis realizado</t>
  </si>
  <si>
    <r>
      <t xml:space="preserve">Elaboración de un (1) documento de análisis de resultados de la encuesta aplicada sobre apropiación del código de integridad de vigencias anteriores.
</t>
    </r>
    <r>
      <rPr>
        <b/>
        <sz val="11"/>
        <rFont val="Calibri"/>
        <family val="2"/>
        <scheme val="minor"/>
      </rPr>
      <t xml:space="preserve">Seguimiento OAP: </t>
    </r>
    <r>
      <rPr>
        <sz val="11"/>
        <rFont val="Calibri"/>
        <family val="2"/>
        <scheme val="minor"/>
      </rPr>
      <t xml:space="preserve"> Se evidencia documento con objetivo :socialización y apropiaciónde  los  cinco  valores  del Código  de  Integridad,generandoimpacto laboral, social y personal en servidores y contratistas de la entidad</t>
    </r>
  </si>
  <si>
    <t>Se evidencio en los numerales 1.7 y 1.8 del informe de gestión de integridad del a vigencia 2020, el análisis de los resultados de las encuestas aplicadas sobre apropiación del código de integridad.</t>
  </si>
  <si>
    <t>4. Implementacion</t>
  </si>
  <si>
    <t>Divulgar los valores del código de integridad y principios de acción a través de correos masivos, boletines, carteleras, etc.</t>
  </si>
  <si>
    <t xml:space="preserve">Cinco (5) publicaciones realizadas a través de correos masivos, boletines internos, intranet. </t>
  </si>
  <si>
    <t>Número de publicaciones realizadas/número de publicaciones programadas</t>
  </si>
  <si>
    <r>
      <t xml:space="preserve">Según el plan de trabajo, en el mes de mayo se hizo una (1) publicación con el objetivo de divulgar los valores del código de integridad y la presentación de la imagen que identifica al Grupo de Gestores de Integridad.
</t>
    </r>
    <r>
      <rPr>
        <b/>
        <sz val="11"/>
        <rFont val="Calibri"/>
        <family val="2"/>
        <scheme val="minor"/>
      </rPr>
      <t xml:space="preserve"> Seguimiento OAP: </t>
    </r>
    <r>
      <rPr>
        <sz val="11"/>
        <rFont val="Calibri"/>
        <family val="2"/>
        <scheme val="minor"/>
      </rPr>
      <t xml:space="preserve"> Se presenta avance a la gestión , se tienen en encuenta la propuesta de publicación de las acciones restantes.</t>
    </r>
  </si>
  <si>
    <t>Se evidencia propuesta  para cinco publicaciones de los valores</t>
  </si>
  <si>
    <t xml:space="preserve">Se observaron soportes de dos publicaciones realizadas durante el periodo, se sugiere atender la recomendación de la Oficina Asesora de Planeación frente a la programación de actividades </t>
  </si>
  <si>
    <t>Realizar capacitaciones lúdicas para fortalecer los conocimientos de los gestores de integridad.</t>
  </si>
  <si>
    <t>Dos (2) capacitaciones lúdicas para fortalecer conocimientos de los gestores de integridad</t>
  </si>
  <si>
    <t>Número de capacitaciones realizadas /número de capacitaciones programadas</t>
  </si>
  <si>
    <t>En el mes de junio se realiza una (1) capacitación tipo concurso de conocimiento en integridad con el grupo de gestores. Previo al concurso, en los meses anteriores se brindaron capacitaciones con apoyo de la Veeduría Distrital y la Secretaría General sobre temas en integridad.
Seguimiento OAP: Se presenta avance a la gestión, cumpliendo con lo programado</t>
  </si>
  <si>
    <t>La segunda capacitación lúdica se realizará en el mes de octubre de 2021</t>
  </si>
  <si>
    <t>Se observaron soportes de la capacitación tipo concurso de conocimiento en integridad con el grupo de gestores realizada en el mes de junio de 2021</t>
  </si>
  <si>
    <t>Desarrollar un concurso de conocimiento sobre el código de integridad dirigido a toda la entidad.</t>
  </si>
  <si>
    <t>Un (1) concurso de conocimiento del código de integridad realizado</t>
  </si>
  <si>
    <t>Un (1) concurso realizado</t>
  </si>
  <si>
    <r>
      <t xml:space="preserve">De esta actividad se reporta seguimiento a partir del 01/07/2021, ya que a partir de esa fecha está establecido dar inicio a esta actividad, de acuerdo a lo definido en la matriz de seguimiento del POA de la Dirección de Gestión Humana, la cual está articulada con el PAAC.
</t>
    </r>
    <r>
      <rPr>
        <b/>
        <sz val="11"/>
        <rFont val="Calibri"/>
        <family val="2"/>
        <scheme val="minor"/>
      </rPr>
      <t xml:space="preserve">Seguimiento OAP: </t>
    </r>
    <r>
      <rPr>
        <sz val="11"/>
        <rFont val="Calibri"/>
        <family val="2"/>
        <scheme val="minor"/>
      </rPr>
      <t xml:space="preserve"> La actividad se encuentra programada para el segundo semestre</t>
    </r>
  </si>
  <si>
    <t>Se realiza el mes de  la integridad-julio, donde se publican los temas de estudio para el concurso de conocimientos sobre el código de integridad, en el mes de agosto. Posterior a esto, se hizo la convocatoria para las inscripciones. 
El día 13 de agosto de 2021, se realizó un (1)  concurso de conocimiento del código de integridad. En este encuentro se evaluaron conceptos y conocimiento en código de integridad, índice de transparencia por Bogotá, conflicto de interés y política de integridad. 
Seguimiento OAP:  Se evidencian publicaciones, correo de gestión para el concurso y reunión para el concurso de integridad</t>
  </si>
  <si>
    <t>Se observaron soportes de las actividades del concurso de conocimientos sobre el código de integridad, realizado en el mes de agosto de 2021</t>
  </si>
  <si>
    <t>Desarrollar reuniones bimestrales con el equipo de integridad para dar a conocer los resultados de la implementación del plan de integridad, los retos, planeación de actividades etc.</t>
  </si>
  <si>
    <t>6 actas de reuniones realizadas</t>
  </si>
  <si>
    <t>Número de actas realizadas</t>
  </si>
  <si>
    <r>
      <t xml:space="preserve">Se hizo una (1) reunión con los gestores de integridad con el objetivo de: socializar los objetivos, el plan de trabajo de integridad, la revisión de la propuesta de incorporar un nuevo valor y las necesidades de la mesa técnica de integridad
</t>
    </r>
    <r>
      <rPr>
        <b/>
        <sz val="11"/>
        <rFont val="Calibri"/>
        <family val="2"/>
        <scheme val="minor"/>
      </rPr>
      <t xml:space="preserve">Seguimiento OAP:  </t>
    </r>
    <r>
      <rPr>
        <sz val="11"/>
        <rFont val="Calibri"/>
        <family val="2"/>
        <scheme val="minor"/>
      </rPr>
      <t>Se evidencia acta d e reunión, se recomienda fortalecer las evidencias.</t>
    </r>
  </si>
  <si>
    <r>
      <t xml:space="preserve">Se realizaron dos (2) reuniones con el grupo de gestores, una en el mes de marzo y otra en abril. Se contó con la participación de la Secretaría General de la Alcaldía Mayor, con el objetivo de sensibilizar al grupo de gestores de integridad sobre temas de código y senda de integridad y conflicto de interés.
</t>
    </r>
    <r>
      <rPr>
        <b/>
        <sz val="11"/>
        <rFont val="Calibri"/>
        <family val="2"/>
        <scheme val="minor"/>
      </rPr>
      <t xml:space="preserve">Seguimiento OAP: </t>
    </r>
    <r>
      <rPr>
        <sz val="11"/>
        <rFont val="Calibri"/>
        <family val="2"/>
        <scheme val="minor"/>
      </rPr>
      <t>Se evidencian actas de las dos reuniones, con temas relacionados a la implementación , seguimiento y compromisos de las actividades del plan de integridad.</t>
    </r>
  </si>
  <si>
    <t>En el mes de junio se realizaron dos (2) reuniones con el grupo de gestores de integridad. En el primer encuentro, el día 16 de junio, se realizó una sesión extraordinaria del grupo de gestores de integridad que obedece a la actividad de Senda de Integridad, con el objetivo de construir los comportamientos asociados a los 5 valores del Código de Integridad que requiere el trabajo de los gestores.
En el segundo encuentro, el día 23 de junio, se desarrolló la actividad de construcción de los ítems del test de percepción de integridad, el cual será aplicado en el segundo semestre de la vigencia 2021. 
Estas actividades hacen parte del Plan de Integridad definido para la vigencia 2021.
Seguimiento OAP:  Se evidencian actas del reunions lde equipo de gestores de integridad</t>
  </si>
  <si>
    <r>
      <t xml:space="preserve">En el mes de agosto se realizó una (1) reunión con el grupo de gestores con el objetivo de abordar los retos que la Alcaldía Mayor propone y de  retomar el reto pendiente y publicarlo para obtener el resultado que se debe registrar por parte de la entidad.
</t>
    </r>
    <r>
      <rPr>
        <b/>
        <sz val="11"/>
        <rFont val="Calibri"/>
        <family val="2"/>
        <scheme val="minor"/>
      </rPr>
      <t xml:space="preserve">Seguimiento OAP: </t>
    </r>
    <r>
      <rPr>
        <sz val="11"/>
        <rFont val="Calibri"/>
        <family val="2"/>
        <scheme val="minor"/>
      </rPr>
      <t xml:space="preserve"> Se evidnecia acta de reunión con el objetivo de retomar acciones en pro de la participación de la estrategia senda de integridad de la alcaldia  mayor.
</t>
    </r>
  </si>
  <si>
    <t>Se evidenciaron actas de reunión y presentaciones,  de las reuniones realizadas con  al grupo de gestores de integridad, en los meses marzo y abril de 2021</t>
  </si>
  <si>
    <t>Se evidenciaron actas de reunión y soportes,  de las reuniones realizadas con  al grupo de gestores de integridad, en los meses junio y agosto de 2021</t>
  </si>
  <si>
    <t>4.5</t>
  </si>
  <si>
    <t>Reconocer a los ganadores de las actividades ejecutadas en el marco del código de integridad y a los gestores de integridad.</t>
  </si>
  <si>
    <t>Un (1) reconocimiento realizado  los ganadores de las actividades ejecutadas en el marco del código de integridad y a los gestores de integridad</t>
  </si>
  <si>
    <r>
      <t xml:space="preserve">De esta actividad se reporta seguimiento a partir del 01/10/2021, ya que a partir de esa fecha está establecido dar inicio a esta actividad, de acuerdo a lo definido en la matriz de seguimiento del POA de la Dirección de Gestión Humana, la cual está articulada con el PAAC.
</t>
    </r>
    <r>
      <rPr>
        <b/>
        <sz val="11"/>
        <rFont val="Calibri"/>
        <family val="2"/>
        <scheme val="minor"/>
      </rPr>
      <t xml:space="preserve">Seguimiento OAP:  </t>
    </r>
    <r>
      <rPr>
        <sz val="11"/>
        <rFont val="Calibri"/>
        <family val="2"/>
        <scheme val="minor"/>
      </rPr>
      <t>La actividad se encuentra programada para el segundo semestre.</t>
    </r>
  </si>
  <si>
    <t>De esta actividad se reporta seguimiento a partir del 01/10/2021, ya que a partir de esa fecha está establecido dar inicio a esta actividad, de acuerdo a lo definido en la matriz de seguimiento del POA de la Dirección de Gestión Humana, la cual está articulada con el PAAC.</t>
  </si>
  <si>
    <t>5. Seguimiento y evaluación</t>
  </si>
  <si>
    <t>700 encuestas de percepción y de medición de los niveles de apropiación de los valores y principios de acción aplicada a los servidores públicos y contratistas de la entidad</t>
  </si>
  <si>
    <t>Número de encuestas aplicadas</t>
  </si>
  <si>
    <r>
      <t xml:space="preserve">De esta actividad se reporta seguimiento a partir del 01/10/2021, ya que a partir de esa fecha está establecido dar inicio a esta actividad, de acuerdo a lo definido en la matriz de seguimiento del POA de la Dirección de Gestión Humana, la cual está articulada con el PAAC.
</t>
    </r>
    <r>
      <rPr>
        <b/>
        <sz val="11"/>
        <rFont val="Calibri"/>
        <family val="2"/>
        <scheme val="minor"/>
      </rPr>
      <t xml:space="preserve">Seguimiento OAP: </t>
    </r>
    <r>
      <rPr>
        <sz val="11"/>
        <rFont val="Calibri"/>
        <family val="2"/>
        <scheme val="minor"/>
      </rPr>
      <t xml:space="preserve"> La actividad se encuentra programada para el segundo semestre.</t>
    </r>
  </si>
  <si>
    <t>Se realizó lanzamiento masivo invitando a las personas que laboran en la entidad a diligeciar el formato virtual Test de Percepción en Integridad, a la fecha se cuenta con 420 encuestas de percepción. De igual forma, con grupos específicos como Mesa Técnica de Integrida, Grupo de Gestores de Integridad, Dirección de Acceso a la Justicia, Dirección de Cárcel Distrital y C4. 
Seguimiento OAP: Se evidencia correo masivo y formato de encuesta .https://forms.office.com/Pages/ResponsePage.aspx?id=LWWWsNsjUUeqfgSyJ2euw9s8_sZMS8NArEvK1n9YzeVUNkhPQ0QyRU4wMk9ZMUM4SEpXQk82OTdNMy4u</t>
  </si>
  <si>
    <r>
      <t xml:space="preserve">Se realizaron 730 encuestas de percepción y de medición de los niveles de apropiación de los valores y principios de acción aplicada a los servidores públicos y contratistas de la entidad
</t>
    </r>
    <r>
      <rPr>
        <b/>
        <sz val="10"/>
        <color theme="1"/>
        <rFont val="Calibri"/>
        <family val="2"/>
        <scheme val="minor"/>
      </rPr>
      <t xml:space="preserve">Seguimiento OAP: </t>
    </r>
    <r>
      <rPr>
        <sz val="10"/>
        <color theme="1"/>
        <rFont val="Calibri"/>
        <family val="2"/>
        <scheme val="minor"/>
      </rPr>
      <t>Se evidencian encuestas y documentos con resultados.</t>
    </r>
  </si>
  <si>
    <t>Divulgar los resultados de las mediciones realizadas en la vigencia anterior para retroalimentación a los actores.</t>
  </si>
  <si>
    <t>Una (1) publicación de los resultados de las mediciones realizadas para la retroalimentación a los actores, realizada</t>
  </si>
  <si>
    <t>Una (1) publicación realizada</t>
  </si>
  <si>
    <r>
      <t xml:space="preserve">En el mes de marzo se hizo una (1) publicación de los resultados de las mediciones de percepcción y apropiación de los valores del Código de Integridad, a través del boletín interno de la entidad, de fecha 15 de marzo.
</t>
    </r>
    <r>
      <rPr>
        <b/>
        <sz val="11"/>
        <rFont val="Calibri"/>
        <family val="2"/>
        <scheme val="minor"/>
      </rPr>
      <t xml:space="preserve">Seguimiento OAP: </t>
    </r>
    <r>
      <rPr>
        <sz val="11"/>
        <rFont val="Calibri"/>
        <family val="2"/>
        <scheme val="minor"/>
      </rPr>
      <t xml:space="preserve"> se evidencia pieza comunicativa de divulgación de las resultados de medición y perrcepción  de los niveles de apropiación de los valores y principios de acción por parte de los servidores y contratista.</t>
    </r>
  </si>
  <si>
    <t>Se verificó pieza comunicativa de divulgación de las resultados de medición y percepción  de los niveles de apropiación de los valores y principios de acción por parte de los servidores y contratista.</t>
  </si>
  <si>
    <t>INICIATIVAS ADICIONALES ANTICORRUPCIÓN</t>
  </si>
  <si>
    <t>Política de Integridad</t>
  </si>
  <si>
    <t>Desarrollar procedimiento de la gestión de los conflictos de intereses en la entidad.</t>
  </si>
  <si>
    <t>Un (1) Procedimiento de gestión de conflictos de intereses adoptado y socializado con sus respectivos formatos</t>
  </si>
  <si>
    <t>Un (1) Procedimiento adoptado y socializado</t>
  </si>
  <si>
    <t>Oficina de Control Interno Disciplinario
Oficina Asesora de Planeación
Dirección Jurídica y Contractual</t>
  </si>
  <si>
    <r>
      <t xml:space="preserve">En el mes de abril se realizó sesión con la Mesa Técnica de Integridad donde se abordó el tema de campaña de expectativa y divulgación del procedimiento de declaración de conflicto de intereses.
Los documentos y formatos sobre el procedimiento de declaración de conflicto de intereses se enviaron a la Dirección de Gestión Humana para su aprobación y codificación.
</t>
    </r>
    <r>
      <rPr>
        <b/>
        <sz val="11"/>
        <rFont val="Calibri"/>
        <family val="2"/>
        <scheme val="minor"/>
      </rPr>
      <t xml:space="preserve">Seguimiento OAP: </t>
    </r>
    <r>
      <rPr>
        <sz val="11"/>
        <rFont val="Calibri"/>
        <family val="2"/>
        <scheme val="minor"/>
      </rPr>
      <t xml:space="preserve"> Se reporte avance en la gestión de la actividad, sin embargo no se reporta avance numerico, toda vez que el producto es :Un (1) Procedimiento de gestión de conflictos de intereses adoptado y socializado con sus respectivos formatos.</t>
    </r>
  </si>
  <si>
    <r>
      <t xml:space="preserve">Se desarrolló un (1) procedimiento de la gestión de los conflictos de intereses en la entidad, denominado Declaración de Conflicto de Interés en el Ejercicio del Servicio Público PD-GH-19 y los siguientes formatos: 
Declaración de Regalos F-GH-883
Reporte de Casos de Declaración de Conflictos de Intereses F-GH-884
Decisión de Conflicto de Interés F-GH-885
Declaración Conflicto de Interés F-GH-886
</t>
    </r>
    <r>
      <rPr>
        <b/>
        <sz val="11"/>
        <rFont val="Calibri"/>
        <family val="2"/>
        <scheme val="minor"/>
      </rPr>
      <t xml:space="preserve"> Seguimiento OAP: </t>
    </r>
    <r>
      <rPr>
        <sz val="11"/>
        <rFont val="Calibri"/>
        <family val="2"/>
        <scheme val="minor"/>
      </rPr>
      <t xml:space="preserve"> Se emiten observaciones en el documento, oara así finalmente cargar el procedimiento y los formatos en la intranet.</t>
    </r>
  </si>
  <si>
    <r>
      <t xml:space="preserve">Actividad cumplida
</t>
    </r>
    <r>
      <rPr>
        <sz val="11"/>
        <rFont val="Calibri"/>
        <family val="2"/>
        <scheme val="minor"/>
      </rPr>
      <t>Se desarrolló un (1) procedimiento de la gestión de los conflictos de intereses en la entidad, denominado Declaración de Conflicto de Interés en el Ejercicio del Servicio Público PD-GH-19 y los siguientes formatos: 
Declaración de Regalos F-GH-883
Reporte de Casos de Declaración de Conflictos de Intereses F-GH-884
Decisión de Conflicto de Interés F-GH-885
Declaración Conflicto de Interés F-GH-886
La socialización de estos documentos se hizo a los gestores de integridad en la sesión que se llevó a cabo el día 23 de agosto de 2021. En el mes de septiembre se publicará esta información a través del boletín interno.</t>
    </r>
  </si>
  <si>
    <t>Se observaron soportes de procedimiento y formatos en versión preliminar.</t>
  </si>
  <si>
    <t>Se verificaron los documentos procedimiento de la gestión de los conflictos de intereses en la entidad, denominado Declaración de Conflicto de Interés en el Ejercicio del Servicio Público PD-GH-19 y los formatos asociados. Se validó la publicación en la intranet y la socialización realizada a los gestores de integridad.</t>
  </si>
  <si>
    <t>Desarrollar acto administrativo de lineamientos antisoborno.</t>
  </si>
  <si>
    <t>Un (1) acto administrativo de lineamientos antisoborno adoptado</t>
  </si>
  <si>
    <t>Un (1) acto administrativo adoptado y socializado</t>
  </si>
  <si>
    <r>
      <t xml:space="preserve">De esta actividad se reporta seguimiento a partir del 01/07/2021, ya que a partir de esa fecha está establecido dar inicio a esta actividad, de acuerdo a lo definido en la matriz de seguimiento del POA de la Dirección de Gestión Humana, la cual está articulada con el PAAC.
</t>
    </r>
    <r>
      <rPr>
        <b/>
        <sz val="11"/>
        <rFont val="Calibri"/>
        <family val="2"/>
        <scheme val="minor"/>
      </rPr>
      <t>Seguimiento OAP:</t>
    </r>
    <r>
      <rPr>
        <sz val="11"/>
        <rFont val="Calibri"/>
        <family val="2"/>
        <scheme val="minor"/>
      </rPr>
      <t xml:space="preserve"> </t>
    </r>
    <r>
      <rPr>
        <b/>
        <sz val="11"/>
        <rFont val="Calibri"/>
        <family val="2"/>
        <scheme val="minor"/>
      </rPr>
      <t xml:space="preserve"> </t>
    </r>
    <r>
      <rPr>
        <sz val="11"/>
        <rFont val="Calibri"/>
        <family val="2"/>
        <scheme val="minor"/>
      </rPr>
      <t xml:space="preserve">la actividad se encuentra programada para el segundo semestre.
</t>
    </r>
  </si>
  <si>
    <r>
      <t xml:space="preserve">El proyecto Circular Antisoborno se remitió, por consideración de la Dirección de Gestión Humana, a los y las jefes de Oficina de Control Disciplinario Interno, Control Disciplinario y Dirección Jurídica y Contractual para revisión y ajustes. A la fecha, la representante de la Dirección Jurídica y Contractual en la Mesa Técnica de Integridad está llevando a cabo la revisión correspondiente a los ajustes realizados.
</t>
    </r>
    <r>
      <rPr>
        <b/>
        <sz val="11"/>
        <rFont val="Calibri"/>
        <family val="2"/>
        <scheme val="minor"/>
      </rPr>
      <t xml:space="preserve">Seguimiento OAP: </t>
    </r>
    <r>
      <rPr>
        <sz val="11"/>
        <rFont val="Calibri"/>
        <family val="2"/>
        <scheme val="minor"/>
      </rPr>
      <t>Se presenta avance a la gestión de la actividad.</t>
    </r>
  </si>
  <si>
    <t>Al proyecto de circular se le están realizando los ajustes que solicitó la Subsecretaría de Gestión Institucional, se tiene contemplado que esta circular quedé formalizada en el mes de noviembre de 2021.</t>
  </si>
  <si>
    <t>Se expidió la circular 019 del 30 de diciembre de 2021, con la cual se expidieron los lineamientos anti-soborno y anti-fraude de la SDSCJ. La misma se socializó a través de correo electronico masivo.
Seguimiento OAP: Se evidencia circular y correo de socialización</t>
  </si>
  <si>
    <r>
      <t xml:space="preserve">Se observa borrador de circular antisoborno y correo de envió de los ajustes realizados. No se valida % de avance porque el indicador es </t>
    </r>
    <r>
      <rPr>
        <i/>
        <sz val="11"/>
        <rFont val="Calibri"/>
        <family val="2"/>
        <scheme val="minor"/>
      </rPr>
      <t>"Un (1) acto administrativo adoptado y socializado". No se evidencia cumplimiento de lo programado para el segundo cuatrimestre de 2021</t>
    </r>
  </si>
  <si>
    <t>Participación Ciudadana</t>
  </si>
  <si>
    <t>Revisar y actualizar el Plan de Participación Ciudadana de la SDSCJ 2021.</t>
  </si>
  <si>
    <t>Un (1) Plan de Participación Ciudadana de la SDSCJ 2021 revisado, actualizado y publicado en la página web</t>
  </si>
  <si>
    <t>Un (1) Plan de Participación Ciudadana revisado, actualizado y publicado</t>
  </si>
  <si>
    <t>Áreas  misionales</t>
  </si>
  <si>
    <t>Desde la Oficina Asesora de Planeación se solicita información respecto a la estrategia de participación de la Dirección de Prevención, para así consolidar y dar por actualizado el documento.</t>
  </si>
  <si>
    <t>Se observan soportes de gestión para avanzar en la actividad. No se evidencia cumplimiento de lo programado para el segundo cuatrimestre de 2021</t>
  </si>
  <si>
    <t>Avance componente 6</t>
  </si>
  <si>
    <t xml:space="preserve"> Avance del plan </t>
  </si>
  <si>
    <t/>
  </si>
  <si>
    <t>Nombre de la entidad:</t>
  </si>
  <si>
    <t>SECRETARÍA DISTRITAL DE SEGURIDAD, CONVIVENCIA Y JUSTICIA</t>
  </si>
  <si>
    <t>Orden:</t>
  </si>
  <si>
    <t>Territorial</t>
  </si>
  <si>
    <t>Sector administrativo:</t>
  </si>
  <si>
    <t>null</t>
  </si>
  <si>
    <t>Año vigencia:</t>
  </si>
  <si>
    <t>2021</t>
  </si>
  <si>
    <t>Departamento:</t>
  </si>
  <si>
    <t>Bogotá D.C</t>
  </si>
  <si>
    <t>Municipio:</t>
  </si>
  <si>
    <t>BOGOTÁ</t>
  </si>
  <si>
    <t>DATOS TRÁMITES A RACIONALIZAR</t>
  </si>
  <si>
    <t>ACCIONES DE RACIONALIZACIÓN A DESARROLLAR</t>
  </si>
  <si>
    <t>PLAN DE EJECUCIÓN</t>
  </si>
  <si>
    <t>MONITOREO</t>
  </si>
  <si>
    <t>SEGUIMIENTO Y EVALUACIÓN</t>
  </si>
  <si>
    <t>Monitoreo jefe planeación</t>
  </si>
  <si>
    <t xml:space="preserve"> Valor ejecutado (%)</t>
  </si>
  <si>
    <t>Observaciones/Recomendaciones</t>
  </si>
  <si>
    <t>Seguimiento jefe control interno</t>
  </si>
  <si>
    <t>64529</t>
  </si>
  <si>
    <t>Tecnologica</t>
  </si>
  <si>
    <t>Sí</t>
  </si>
  <si>
    <t>La Oficina Asesora de Planeación realizó el monitoreo de la estrategia de racionalización de trámites y se evidenció el cumplimiento de las acciones. Sin embargo, es importante revisar y actualizar el trámite según condiciones externas que se presenten o afecten la prestación de este servicio.</t>
  </si>
  <si>
    <t>Respondió</t>
  </si>
  <si>
    <t>Pregunta</t>
  </si>
  <si>
    <t>Observación</t>
  </si>
  <si>
    <t>1. ¿Cuenta con el plan de trabajo para implementar la propuesta de mejora del trámite?</t>
  </si>
  <si>
    <t>Se verificó que, en el plan de trabajo sistemas de información en la parte "Servicios Digitales Ciudadanos" se planificaron las etapas relacionadas con la planeación, análisis, construcción, pruebas y puesta en funcionamiento, del servicio de registro y la autorización del ingreso como visitante (amigos y familiares) de las personas privadas de la libertad - PPL.</t>
  </si>
  <si>
    <t>2. ¿Se implementó la mejora del trámite en la entidad?</t>
  </si>
  <si>
    <t>Se validó que esta en funcionamiento, la mejora del servicio de registro y la autorización del ingreso como visitante (amigos y familiares) de las personas privadas de la libertad - PPL.</t>
  </si>
  <si>
    <t>3. ¿Se actualizó el trámite en el SUIT incluyendo la mejora?</t>
  </si>
  <si>
    <t>Se realizó la verificación de la actualización del tramite, en el visor de tramites del SUIT</t>
  </si>
  <si>
    <t>4. ¿Se ha realizado la socialización de la mejora tanto en la entidad como con los usuarios?</t>
  </si>
  <si>
    <t>Se verificó la socialización de la mejora, a través de la entrega de un folleto informativo a los funcionarios y a los usuarios. Se recomienda continuar el proceso de socialización, a través de otros medios que permitan dar a conocer la mejora de manera masiva.</t>
  </si>
  <si>
    <t>5. ¿El usuario está recibiendo los beneficios de la mejora del trámite?</t>
  </si>
  <si>
    <t>Se verificó que la funcionalidad ya está en operación.</t>
  </si>
  <si>
    <t>6. ¿La entidad ya cuenta con mecanismos para medir los beneficios que recibirá el usuario por la mejora del trámite?</t>
  </si>
  <si>
    <t>Se observo que, ya se cuenta con el mecanismo para medir los beneficios de la mejora del servicio de registro y la autorización del ingreso como visitante (amigos y familiares) de las personas privadas de la libertad - PPL.</t>
  </si>
  <si>
    <t xml:space="preserve">Zona de cumplimiento </t>
  </si>
  <si>
    <t xml:space="preserve"># actividades </t>
  </si>
  <si>
    <t>Zona baja (0-59%)</t>
  </si>
  <si>
    <t>Zona media  (60 - 79%)</t>
  </si>
  <si>
    <t>1. Departamento Administrativo de la Función Publica. Guía Estrategias para la Construcción del Plan Anticorrupción y de Atención al Ciudadano - Versión 2. Pagina 47</t>
  </si>
  <si>
    <t>Zona alta (80 - 100%)</t>
  </si>
  <si>
    <t>Componente</t>
  </si>
  <si>
    <t>Valor Programado</t>
  </si>
  <si>
    <t>Valor Ejecutado</t>
  </si>
  <si>
    <t>1.Gestión del Riesgo</t>
  </si>
  <si>
    <t>2.Racionalización de Trámites</t>
  </si>
  <si>
    <t>3.Rendición de Cuentas</t>
  </si>
  <si>
    <t>4.Atención al Ciudadano</t>
  </si>
  <si>
    <t>5.Transparencia</t>
  </si>
  <si>
    <t>6. Iniciativas Adicionales</t>
  </si>
  <si>
    <r>
      <t xml:space="preserve">Se verifica en la página web, no se evidencian nuevas versiones de la Guía
</t>
    </r>
    <r>
      <rPr>
        <b/>
        <sz val="10"/>
        <color theme="1"/>
        <rFont val="Calibri"/>
        <family val="2"/>
        <scheme val="minor"/>
      </rPr>
      <t xml:space="preserve">Seguimiento OAP:  </t>
    </r>
    <r>
      <rPr>
        <sz val="10"/>
        <color theme="1"/>
        <rFont val="Calibri"/>
        <family val="2"/>
        <scheme val="minor"/>
      </rPr>
      <t>Se evidencia pantallazo de la búsqueda y verificación de la vigencia de la guía de administración de riesgos emitida por el DAFP.</t>
    </r>
  </si>
  <si>
    <r>
      <t xml:space="preserve">Se verifica en la página web, no se evidencian nuevas versiones de la Guía
</t>
    </r>
    <r>
      <rPr>
        <b/>
        <sz val="10"/>
        <color theme="1"/>
        <rFont val="Calibri"/>
        <family val="2"/>
        <scheme val="minor"/>
      </rPr>
      <t xml:space="preserve">Seguimiento OAP: </t>
    </r>
    <r>
      <rPr>
        <sz val="10"/>
        <color theme="1"/>
        <rFont val="Calibri"/>
        <family val="2"/>
        <scheme val="minor"/>
      </rPr>
      <t xml:space="preserve"> Se evidencia pantallazo de la búsqueda y verificación de la vigencia de la guía de administración de riesgos emitida por el DAFP.</t>
    </r>
  </si>
  <si>
    <r>
      <t xml:space="preserve">Se realiza la actualización de la política de riesgos de la entidad, de acuerdo con la Guía para la administración del riesgo y el diseño de controles en entidades públicas del Departamento Administrativo
de la Función Pública en su Versión 5 emitida en Diciembre 30 de
2020. Se Incluye la Ruta metodológica para la implementación del
SARLAFT en las entidades distritales. 
</t>
    </r>
    <r>
      <rPr>
        <b/>
        <sz val="10"/>
        <color theme="1"/>
        <rFont val="Calibri"/>
        <family val="2"/>
        <scheme val="minor"/>
      </rPr>
      <t>Seguimiento OAP</t>
    </r>
    <r>
      <rPr>
        <sz val="10"/>
        <color theme="1"/>
        <rFont val="Calibri"/>
        <family val="2"/>
        <scheme val="minor"/>
      </rPr>
      <t>: Se verica en la pagína web, la publicación  de la actualización de la política de riesgos, disponible en el siguiente link:https://scj.gov.co/es/transparencia/planeacion/pol%C3%ADticas-lineamientos-y-manuales/politica-administracion-riesgos-po-ds-1-0</t>
    </r>
  </si>
  <si>
    <t>Se verifica la actualización en  el documento PO-DS-1 Administraciòn del Riesgo, evidenciando la inclusión de la ruta metodológica para la implementación del SARLAFT.</t>
  </si>
  <si>
    <r>
      <t xml:space="preserve">La “Ruta metodológica para Ia implementación del SARLAFT en las entidades distritales" fue incluida dentro de la Politica de Administracion de Riesgos de la entidad la cual fue socializada en el Comité de Control Interno llevado a cabo en el 21 de Septiembre de 2021. No obstante, se hace necesario el desarrollo de la Politica SARLAFT para complementar la informacion relacionada en la Ruta metodologica lo cual se llevara a cabo en el primer semestre de 2022.
</t>
    </r>
    <r>
      <rPr>
        <b/>
        <sz val="10"/>
        <color theme="1"/>
        <rFont val="Calibri"/>
        <family val="2"/>
        <scheme val="minor"/>
      </rPr>
      <t>Seguimiento OAP:</t>
    </r>
    <r>
      <rPr>
        <sz val="10"/>
        <color theme="1"/>
        <rFont val="Calibri"/>
        <family val="2"/>
        <scheme val="minor"/>
      </rPr>
      <t xml:space="preserve"> Se evidencia grabación y presentación.</t>
    </r>
  </si>
  <si>
    <t>Durante el mes de septiembre en Comité de Coordinación de Control Interno, se realizó la socialización de la Ruta Metodológica para la implementación del SARLAFT, lo cual se evidenció a través de los soportes presentados. Se recomienda, dar continuidad a la acción.</t>
  </si>
  <si>
    <r>
      <t xml:space="preserve">La oficina asesora de planeación emite informe de monitoreo y seguimiento del mapa de riesgos de corrupción
</t>
    </r>
    <r>
      <rPr>
        <b/>
        <sz val="10"/>
        <color theme="1"/>
        <rFont val="Calibri"/>
        <family val="2"/>
        <scheme val="minor"/>
      </rPr>
      <t xml:space="preserve">Seguimiento OAP: </t>
    </r>
    <r>
      <rPr>
        <sz val="10"/>
        <color theme="1"/>
        <rFont val="Calibri"/>
        <family val="2"/>
        <scheme val="minor"/>
      </rPr>
      <t xml:space="preserve">  Se evidencia la coherencia de los soportes y el reporte.</t>
    </r>
  </si>
  <si>
    <r>
      <t xml:space="preserve">La oficina asesora de planeación emite informe de monitoreo y seguimiento del mapa de riesgos de corrupción
</t>
    </r>
    <r>
      <rPr>
        <b/>
        <sz val="10"/>
        <color theme="1"/>
        <rFont val="Calibri"/>
        <family val="2"/>
        <scheme val="minor"/>
      </rPr>
      <t xml:space="preserve">Seguimiento OAP:  </t>
    </r>
    <r>
      <rPr>
        <sz val="10"/>
        <color theme="1"/>
        <rFont val="Calibri"/>
        <family val="2"/>
        <scheme val="minor"/>
      </rPr>
      <t xml:space="preserve"> Se evidencia la coherencia de los soportes y el reporte.</t>
    </r>
  </si>
  <si>
    <t>Se observó informe de seguimiento al mapa de riesgos de monitoreo y seguimiento del mapa de riesgos de corrupción, según memorando número 20211100147413.</t>
  </si>
  <si>
    <r>
      <t>Durante el mes de enero, se emitió el informe de riesgos de corrupción correspondiente al monitoreo y seguimiento del tercer cuatrimestre 2021.</t>
    </r>
    <r>
      <rPr>
        <sz val="11"/>
        <color rgb="FFE60A61"/>
        <rFont val="Calibri"/>
        <family val="2"/>
        <scheme val="minor"/>
      </rPr>
      <t xml:space="preserve"> </t>
    </r>
  </si>
  <si>
    <t>Se observó  informe de seguimiento al mapa de riesgos de corrupción, memorando número 20211300279183 y  se validó la  publicación:
https://scj.gov.co/es/transparencia/control/reportes-control-interno/matriz-primer-seguimiento-al-mapa-riesgos-corrupci%C3%B3n
Adicionalmente,  se realizó notificación correspondiente al seguimiento del  tercer seguimiento Mapa de Riesgos según radicado 20211300375903. Ver seguimiento en Mapa de riesgos de corrupción.</t>
  </si>
  <si>
    <r>
      <t xml:space="preserve">Se elaboraron y publicaron en el sitio web dos informes de gestión de la SDSCJ correspondientes a los siguientes periodos:
* Enero-Marzo de 2021
*Enero - junio de 2021
Evidencia: carpeta OneDrive y link: https://scj.gov.co/es/transparencia/control/informes-gestion-evaluacion-auditoria
</t>
    </r>
    <r>
      <rPr>
        <b/>
        <sz val="11"/>
        <rFont val="Calibri"/>
        <family val="2"/>
        <scheme val="minor"/>
      </rPr>
      <t>Seguimiento OAP:</t>
    </r>
    <r>
      <rPr>
        <sz val="11"/>
        <rFont val="Calibri"/>
        <family val="2"/>
        <scheme val="minor"/>
      </rPr>
      <t xml:space="preserve">  Se evidencia informe de gestión con corte al mes de junio.</t>
    </r>
  </si>
  <si>
    <r>
      <t xml:space="preserve">Se publicó en el sitio web de la SDSCJ el informe de gestión enero-septiembre 2021.
Evidencia:https://scj.gov.co/es/transparencia/control/informes-gestion-evaluacion-auditoria
</t>
    </r>
    <r>
      <rPr>
        <b/>
        <sz val="10"/>
        <color theme="1"/>
        <rFont val="Calibri"/>
        <family val="2"/>
        <scheme val="minor"/>
      </rPr>
      <t>Seguimiento OAP</t>
    </r>
    <r>
      <rPr>
        <sz val="10"/>
        <color theme="1"/>
        <rFont val="Calibri"/>
        <family val="2"/>
        <scheme val="minor"/>
      </rPr>
      <t>:Se eviden}cia informe de la gestión con corte al mes de septiembre</t>
    </r>
  </si>
  <si>
    <t xml:space="preserve">Se validó la elaboración y publicación del informe de gestión correspondiente al periodo de enero a septiembre de 2021, lo cual puede verificarse en el siguiente enlace:
https://scj.gov.co/sites/default/files/control/INFORME%20%20DE%20GESTION%20SDSCJ%20%20TERCER%20TRIMESTRE_0.pdf
</t>
  </si>
  <si>
    <r>
      <t xml:space="preserve">Se actualizó la sección de rendición de cuentas con los siguientes documentos:
1.Cartilla “Aprendamos sobre los diálogos ciudadanos”
Enlace: 
https://scj.gov.co/es/transparencia/rendicion-de-cuentas/mas-informacion 
https://scj.gov.co/sites/default/files/documentos_rendicion_cuentas/CARTILLA%20RENDICION%20DE%20CUENTAS.pdf
2..Informe de Gestión de la SDSCJ. Enero- septiembre de 2021 
Enlace: https://scj.gov.co/es/transparencia/rendicion-de-cuentas/informacion-gestion 
</t>
    </r>
    <r>
      <rPr>
        <b/>
        <sz val="10"/>
        <color theme="1"/>
        <rFont val="Calibri"/>
        <family val="2"/>
        <scheme val="minor"/>
      </rPr>
      <t>Seguimiento OAP:</t>
    </r>
    <r>
      <rPr>
        <sz val="10"/>
        <color theme="1"/>
        <rFont val="Calibri"/>
        <family val="2"/>
        <scheme val="minor"/>
      </rPr>
      <t xml:space="preserve">  El reporte y las evidencia corresponden a la actividad. revisar que se carguen las 6 sistematizaciones esspacios de dialogo</t>
    </r>
  </si>
  <si>
    <r>
      <t xml:space="preserve">Durante el periodo entre abril y junio se actualizaron las siguientes secciones del micrositio de rendición de cuentas:
1. Informes y evaluaciones: Se publicó el Documento de sistematización de los Diálogos Ciudadanos llevados a cabo el 10 y 12 de marzo de 2021, en el marco de la Rendición de Cuentas Sector Seguridad, Convivencia y Justicia permitiendo la trazabilidad de estos espacios  y el acceso a la información pública de la entidad.
2.Realiza tus aportes: Se publicó la encuesta de consulta ciudadana invitando a los ciudadanos a elegir los temas de su interés para ser tratados en los Diálogos Ciudadanos de la SDSCJ de la vigencia 2021.
Links: 
https://scj.gov.co/es/transparencia/rendicion-de-cuentas/informes-evaluaciones
https://scj.gov.co/es/transparencia/rendicion-de-cuentas/realiza-aportes
</t>
    </r>
    <r>
      <rPr>
        <b/>
        <sz val="11"/>
        <rFont val="Calibri"/>
        <family val="2"/>
        <scheme val="minor"/>
      </rPr>
      <t>Seguimiento OAP:</t>
    </r>
    <r>
      <rPr>
        <sz val="11"/>
        <rFont val="Calibri"/>
        <family val="2"/>
        <scheme val="minor"/>
      </rPr>
      <t xml:space="preserve">  El reporte y las evidencia corresponden a la actividad.</t>
    </r>
  </si>
  <si>
    <t>Se actualizó el micrositio con documentos asociados a:
- Presentacipon audiencia Pública de Rendición de cuentas.
-Sistematización Audiencia Pública de Rendición de Cuentas.
-Informe de Rendición de Cuentas periodo enero a octubre de 2021.
Información que puede validarse en el siguiente enlace: https://scj.gov.co/es/transparencia/rendicion-de-cuentas</t>
  </si>
  <si>
    <t>La entidad adelantó el ejercicio de rendición de cuentas, el cual se realizó durante el mes de noviembre, evento que se encuentra publicado a través del micrositio: https://scj.gov.co/sites/default/files/documentos_rendicion_cuentas/Presentacion_Rendicion_de_Cuentas_Noviembre_2021.pdf</t>
  </si>
  <si>
    <r>
      <t xml:space="preserve">El día 28 de octubre se realizó espacio de diálogo "Patrullando" en la localidad de Barrios Unidos.
</t>
    </r>
    <r>
      <rPr>
        <b/>
        <sz val="11"/>
        <color theme="1"/>
        <rFont val="Calibri"/>
        <family val="2"/>
        <scheme val="minor"/>
      </rPr>
      <t>Seguimiento OAP:</t>
    </r>
    <r>
      <rPr>
        <sz val="11"/>
        <color theme="1"/>
        <rFont val="Calibri"/>
        <family val="2"/>
        <scheme val="minor"/>
      </rPr>
      <t xml:space="preserve"> Se evidencia documento de sistematización</t>
    </r>
  </si>
  <si>
    <t>Se evidenció la realización del ultimo espacio de diálogo ciudadano programado para el mes de octubre, además, se evidenció la sistematización del espacio en la pagina web de la entidad.</t>
  </si>
  <si>
    <t xml:space="preserve">Se dio cumplimiento a la meta establecida para la actividad de espacios de diálogo ciudadano a cargo de la Subsecretaria de Acceso a la Justicia, los días:
- 10 de marzo.
-19 de mayo.
-24 de julio.
-20 de agosto.
</t>
  </si>
  <si>
    <t>Actividad cumplida en el segundo seguimiento.</t>
  </si>
  <si>
    <r>
      <t xml:space="preserve">La convocatoria fue difundida por redes sociales, correo electrónico y medios de comunicación
Evidencia: La evidencia de la convocatoria al diálogo ciudadano se encuentra en el documento de sistematización páginas 2, 3 y 19.
No se ha desarrollado convocatorias por parte de la Subsecretaría de Seguridad y Convivencia
</t>
    </r>
    <r>
      <rPr>
        <b/>
        <sz val="11"/>
        <rFont val="Calibri"/>
        <family val="2"/>
        <scheme val="minor"/>
      </rPr>
      <t>Seguimiento OAP:</t>
    </r>
    <r>
      <rPr>
        <sz val="11"/>
        <rFont val="Calibri"/>
        <family val="2"/>
        <scheme val="minor"/>
      </rPr>
      <t xml:space="preserve"> Se evidencia en el documentos de sistematización con las convocatorias mencionadas en el avance.</t>
    </r>
  </si>
  <si>
    <r>
      <t xml:space="preserve">Avance Accesos  ala justicia:  
1. 20/08/21: La convocatoria fue difundida por redes sociales, correo electrónico
Evidencia: La evidencia de la convocatoria al diálogo ciudadano se encuentra en el documento de sistematización (preliminar)  páginas 1 y 2
2. 24/07/21: La convocatoria fue difundida mediante  Cuña y pieza comunicativa en página web incluidas en la evidencia
 Avance subsecretaria de seguridad: La convocatoria se llevó a cabo con el apoyo del equipo territorial de la localidad.
</t>
    </r>
    <r>
      <rPr>
        <b/>
        <sz val="11"/>
        <rFont val="Calibri"/>
        <family val="2"/>
        <scheme val="minor"/>
      </rPr>
      <t>Seguimiento OAP:</t>
    </r>
    <r>
      <rPr>
        <sz val="11"/>
        <rFont val="Calibri"/>
        <family val="2"/>
        <scheme val="minor"/>
      </rPr>
      <t xml:space="preserve">  Se evidencia convocatorias realizadas.</t>
    </r>
  </si>
  <si>
    <r>
      <t xml:space="preserve">Se realizó convocatoria para la rendición de cuentas del 29 de noviembre mediante redes sociales.   Adicionalmente, se envío a la Oficina de Planeación listado de las personas confirmadas para la asistencia a la rendición de cuentas.
Evidencias:  correo remitido a la OAP
Correo remitido a los grupos de valor con la convocatoria.
Listado de grupos de interes.
</t>
    </r>
    <r>
      <rPr>
        <b/>
        <sz val="11"/>
        <color theme="1"/>
        <rFont val="Calibri"/>
        <family val="2"/>
        <scheme val="minor"/>
      </rPr>
      <t xml:space="preserve">Seguimiento OAP: </t>
    </r>
    <r>
      <rPr>
        <sz val="11"/>
        <color theme="1"/>
        <rFont val="Calibri"/>
        <family val="2"/>
        <scheme val="minor"/>
      </rPr>
      <t>Se evidencia correo y lista de personas convocadas.</t>
    </r>
  </si>
  <si>
    <t xml:space="preserve">De acuerdo a los soportes presentados se evidenció las convocatorias realizadas a los grupos de valor, a través de correos electrónicos. </t>
  </si>
  <si>
    <r>
      <t xml:space="preserve">Se realizaron 2 jornadas de capacitación en transparencia y participación ciudadana realizadas. La tercera sesión no se llevó a cabo por temas de fuerza mayor del docente, sin embargo se programo para el mes de enero.
</t>
    </r>
    <r>
      <rPr>
        <b/>
        <sz val="11"/>
        <color theme="1"/>
        <rFont val="Calibri"/>
        <family val="2"/>
        <scheme val="minor"/>
      </rPr>
      <t>Seguimiento OAP:</t>
    </r>
    <r>
      <rPr>
        <sz val="11"/>
        <color theme="1"/>
        <rFont val="Calibri"/>
        <family val="2"/>
        <scheme val="minor"/>
      </rPr>
      <t xml:space="preserve"> Se evidencia grabación.</t>
    </r>
  </si>
  <si>
    <t>Se evidenció la realización de 2 jornadas de capacitación,sin embargó, no se da cumplimiento a la meta establecida la cual correspondia a 3 jornadas de capacitación.</t>
  </si>
  <si>
    <t>Se observó acta de reunión de seguimiento de los compromisos ciudadanos registrados en la plataforma Colibrí en la vigencia 2021, se validó el estado en la plataforma y evidencian 3 de 5 compromisos cumplidos en un 100%</t>
  </si>
  <si>
    <t>Se evidenció en la plataforma de colibri el cumplimiento de los compromisos con la ciudadanía por parte de la Entidad, correspondientes a la vigencia 2021.  http://colibri.veeduriadistrital.gov.co/compromisos?sector=57&amp;entidad=All&amp;localidad=All&amp;instancia=All&amp;field_nombre_instancia_no_reglam_value=All</t>
  </si>
  <si>
    <t>Se validó la realización y publicación de la sistematización del espacio principal de la rendición de cuentas y uno de los espacios secundarios, como puede observarse en el siguiente enlace: https://scj.gov.co/es/transparencia/rendicion-de-cuentas/informes-evaluaciones</t>
  </si>
  <si>
    <r>
      <t xml:space="preserve">La Oficina de Control Interno realizó la segunda evaluación de la estrategia de rendición de cuentas correspondiente al primer semestre de 2021,  el  informe fue notificado con memorando número 20211300374043, también se realizó la respectiva publicación:
https://scj.gov.co/sites/default/files/control/Informe%20de%20Auditor%C3%ADa%2C%20Evaluaci%C3%B3n%20al%20proceso%20de%20Rendici%C3%B3n%20de%20Cuentas%20-%20corte%20diciembre%20de%202021.pdf
</t>
    </r>
    <r>
      <rPr>
        <b/>
        <sz val="11"/>
        <color theme="1"/>
        <rFont val="Calibri"/>
        <family val="2"/>
        <scheme val="minor"/>
      </rPr>
      <t xml:space="preserve">
Seguimiento OAP: </t>
    </r>
    <r>
      <rPr>
        <sz val="11"/>
        <color theme="1"/>
        <rFont val="Calibri"/>
        <family val="2"/>
        <scheme val="minor"/>
      </rPr>
      <t xml:space="preserve"> Se valida link de informe. REvisar espacio en el cual se publicó en la página web de la Entidad.</t>
    </r>
  </si>
  <si>
    <t>Se realizó la sistematización del evento de rendición de cuentas desarrollado el 29 de noviembre del 2021,en el cual se consolido resultados de encuestas de satisfacción del evento. Lo anterior, se publicó en la página web de la entidad.
Enlace:https://scj.gov.co/sites/default/files/control/Sistematizaci%C3%B3n_RC-%20Noviembre_2021_0.pdf</t>
  </si>
  <si>
    <t xml:space="preserve">Se verificaron soportes de la encuesta aplicada en los Diálogos Ciudadanos, se observo la participación de 79 ciudadanos, también se evidenció el análisis correspondiente en el documento de sistematización de diálogos ciudadanos.
</t>
  </si>
  <si>
    <t>Se evidenció en el documento de sistematización de la audiencia pública de rendición de cuentas, la consolidación de los resultados de la encuesta aplicada.</t>
  </si>
  <si>
    <t>Mediante memorando con no de radicado  20211100370783, se comunicó a las diferentes dependencias y líderes de proceso la sistematización y publicación del evento de rendición de cuentas desarrollado el 29 de noviembre de 2021.</t>
  </si>
  <si>
    <t>A través de comunicación con  radicado 20211100370783 de fecha 22-12-2021, la Oficina Asesora de Planeación socializo a las dependencias los resultados de la sistematización de la audiencia pública de rendición de cuentas realizada en el mes de noviembre de 2021.</t>
  </si>
  <si>
    <t>Se observó el informe de Evaluación  al Proceso de Rendición de Cuentas 2021, correspondiente a la audiencia pública realizada durante el mes de noviembre de 2021, emitido por la Oficina de Control Interno según radicado Radicado No. 20211300374043 de fecha 28-12-2021, se validó la correspondiente publicación: 
https://scj.gov.co/sites/default/files/control/Informe%20de%20Auditor%C3%ADa%2C%20Evaluaci%C3%B3n%20al%20proceso%20de%20Rendici%C3%B3n%20de%20Cuentas%20-%20corte%20diciembre%20de%202021.pdf</t>
  </si>
  <si>
    <t>Se observo documento de puntos de atención en Casa de Justicia y matriz de criterios de espacio idóneo. Se recomienda atender la sugerencia emitida por parte de la Oficina Asesora de Planeación frente a la mejora de los espacios.</t>
  </si>
  <si>
    <r>
      <t xml:space="preserve">Con corte a 31 de agosto de 2021 teniendo en cuenta el reporte anterior, se considera cumplido el producto e indicador establecido.
Sin embargo, resulta importante mencionar que para el mes de octubre 2021 según lo establecido en la ficha de medición trimestral de la satisfacción ciudadana, se consolidara la información que deben reportar las dependencias que implementan las preguntas estandarizadas y definidas.
</t>
    </r>
    <r>
      <rPr>
        <b/>
        <sz val="11"/>
        <rFont val="Calibri"/>
        <family val="2"/>
        <scheme val="minor"/>
      </rPr>
      <t xml:space="preserve">Seguimiento OAP: </t>
    </r>
    <r>
      <rPr>
        <sz val="11"/>
        <rFont val="Calibri"/>
        <family val="2"/>
        <scheme val="minor"/>
      </rPr>
      <t xml:space="preserve"> Se evidencia el desarrollo de tres mesas de trabajo con las dependencias responsables de medir la satisfacción ciudadana.</t>
    </r>
  </si>
  <si>
    <r>
      <t xml:space="preserve">Durante el periodo de reporte se realizaron tres informes de Evaluación de la calidad de las respuestas de PQRS donde se realiza la medición de la satisfacción de los ciudadanos frente a las respuestas recibidas a sus peticiones. Los documentos se encuentran publicados en el boton de transparencia ingresando por el siguiente link https://scj.gov.co/es/transparencia/informacion-interes/publicaciones
Adicionalmente se realiza correo solicitando a las dependencias encargadas de diligenciar la Ficha de Medición Trimestral de la Satisfacción Ciudadana en los puntos de atención.
</t>
    </r>
    <r>
      <rPr>
        <b/>
        <sz val="10"/>
        <color theme="1"/>
        <rFont val="Calibri"/>
        <family val="2"/>
        <scheme val="minor"/>
      </rPr>
      <t xml:space="preserve">Seguimiento OAP: </t>
    </r>
    <r>
      <rPr>
        <sz val="10"/>
        <color theme="1"/>
        <rFont val="Calibri"/>
        <family val="2"/>
        <scheme val="minor"/>
      </rPr>
      <t>Se evidencian informes trimestales en la pagína web en el espacio de ESTUDIOS, INVESTIGACIONES Y OTRAS PUBLICACIONES en otras públicaciones</t>
    </r>
  </si>
  <si>
    <t>A 31 de diciembre se cuenta con el informe de Satisfacción Ciudadana en Canales Presenciales, Virtuales y Canal Telefónico Tercer Trimestre 2021.
Este informe se encuentra publicado en la página web de la entidad y se puede consultar  ingresando por la siguiente url:
https://scj.gov.co/sites/default/files/documentos/INFORME%20TRIMESTRAL%20DE%20SATISFACCI%C3%93N%20CIUDADANA%20CANALES%20PRESENCIA%20Y%20TELEF%C3%93NICO.pdf
Seguimiento OAP: Se evidencia informe en la página web en el siguiente enlace:https://scj.gov.co/es/transparencia/obligacion-reporte-informacion/estudios-investigaciones</t>
  </si>
  <si>
    <t>Se evidenció la realización de diferentes actividades dirigidas a la población (sordas) con relación a la actividad propuesta entre los meses de septiembre a diciembre de 2021.</t>
  </si>
  <si>
    <t>Se evidenciaron soportes de  dos socializaciones realizadas.</t>
  </si>
  <si>
    <r>
      <t xml:space="preserve">En el marco del contrato 1077 de 2021, se asignó el número 018000113090. 
La línea gratuita 018000113090 fue socializada mediante correo masivo el 14 de julio de 2021. Igualmente el audio de bienvenida del PBX 3779595  y en el sitio web de la Entidad se publicó la información correspondiente a la línea gratuita.
</t>
    </r>
    <r>
      <rPr>
        <b/>
        <sz val="11"/>
        <rFont val="Calibri"/>
        <family val="2"/>
        <scheme val="minor"/>
      </rPr>
      <t xml:space="preserve">Seguimiento OAP: </t>
    </r>
    <r>
      <rPr>
        <sz val="11"/>
        <rFont val="Calibri"/>
        <family val="2"/>
        <scheme val="minor"/>
      </rPr>
      <t>Se evidencia correo electrónico y publicación en el pagina web, de la línea gratuita</t>
    </r>
  </si>
  <si>
    <t>En el marco del contrato 1077 de 2021, se asignó el número 018000113090. 
La línea gratuita 018000113090 fue socializada mediante correo masivo el 14 de julio de 2021. Igualmente en el audio de bienvenida del PBX 3779595  y en el sitio web de la Entidad se publicó la información correspondiente a la línea gratuita.
Seguimiento OAP: Se evidencia audio de la línea gratuita.</t>
  </si>
  <si>
    <r>
      <t xml:space="preserve">Se suscribió el contrato 1077 de 2021 con ETB, dentro del cual se incluye la funcionalidad de tarificiación para las extensiones a través de las cuales se realizará la medición de los tiempos de atención de las llamadas. 
El servicio de tarificación se encuentra habilitado desde el mes de junio de 2021, permitiendo exportar los reportes de tiempo de atencion y duración de llamada. 
http://tarificadoripcetb.etb.net.co/voxeye4.1/ES/login.aspx
</t>
    </r>
    <r>
      <rPr>
        <b/>
        <sz val="11"/>
        <color theme="1"/>
        <rFont val="Calibri"/>
        <family val="2"/>
        <scheme val="minor"/>
      </rPr>
      <t>Seguimiento OAP:</t>
    </r>
    <r>
      <rPr>
        <sz val="11"/>
        <color theme="1"/>
        <rFont val="Calibri"/>
        <family val="2"/>
        <scheme val="minor"/>
      </rPr>
      <t xml:space="preserve"> Se evidencia excel de reporte de medición de tiempos y respuestas</t>
    </r>
  </si>
  <si>
    <t>Durante el periodo se evidenció: AdminFVS_10105_20210901_125434 , AdminFVS_10105_20211102_111633,  AdminFVS_10105_20220104_111637, TarificaciónReporteExtensión1080.
en el cual se observó, la atención telefónica,número de llamadas y el tiempo de atención.</t>
  </si>
  <si>
    <r>
      <t xml:space="preserve">Con corte al 31 de octubre de 2021  se realizó la socialización del proceso de atención y servicio al ciudadano a enlaces de las dependencias de la Entidad.
</t>
    </r>
    <r>
      <rPr>
        <b/>
        <sz val="11"/>
        <color theme="1"/>
        <rFont val="Calibri"/>
        <family val="2"/>
        <scheme val="minor"/>
      </rPr>
      <t>Seguimiento OAP:</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Se recomienda fortalecer las evidencias de la socialización realizada el 29 de septiembre.</t>
    </r>
  </si>
  <si>
    <r>
      <t xml:space="preserve">Se realiza la convocatoria y reunión con los referentes de los centros de trabajo que participan del ejercicio de evaluar y elegir servidores y contratistas para ser reconocidos por sus buenas practicas en atención al ciudadano de las siguientes dependencias: C4, Cárcel Distrital, Dirección de Acceso a la Justicia y Subsecretaría de Gestión Institucional-Atención al Ciudadano. Esta reunión se hizo con el objetivo de formalizar el inicio de la actividad, presentar cronograma de trabajo, pasos a seguir e instrumento de evaluación. Se actualiza y elabora formato digital de evaluación a través de la aplicación Forms, con el fin de socializarla en el mes de agosto para que las personas que hacen parte de estos equipos de trabajo en atención al ciudadano puedan iniciar sus postulaciones y votaciones. 
El reconocimiento se realizará en el mes octubre de 2021.
</t>
    </r>
    <r>
      <rPr>
        <b/>
        <sz val="11"/>
        <rFont val="Calibri"/>
        <family val="2"/>
        <scheme val="minor"/>
      </rPr>
      <t xml:space="preserve">Seguimiento OAP: </t>
    </r>
    <r>
      <rPr>
        <sz val="11"/>
        <rFont val="Calibri"/>
        <family val="2"/>
        <scheme val="minor"/>
      </rPr>
      <t>Se evidencian documentos, presentaciones y formato de evaluación, para dar inicio a la postulación. Se recomienda fortalecer las evidencias con link o acta de reunión realizada.</t>
    </r>
  </si>
  <si>
    <r>
      <t xml:space="preserve">En el marco del aniversario # 5 de la entidad se realizó (1) un reconocimiento social a través de entrega de diploma a las personas que fueron seleccionadas en la evaluación en atención al ciudadano por destacarse en esa misma labor. También se les hizo entrega el día 26 de octubre de un bono de crepes. 
</t>
    </r>
    <r>
      <rPr>
        <b/>
        <sz val="11"/>
        <color theme="1"/>
        <rFont val="Calibri"/>
        <family val="2"/>
        <scheme val="minor"/>
      </rPr>
      <t>Seguimiento OAP:</t>
    </r>
    <r>
      <rPr>
        <sz val="11"/>
        <color theme="1"/>
        <rFont val="Calibri"/>
        <family val="2"/>
        <scheme val="minor"/>
      </rPr>
      <t xml:space="preserve"> Se evidencian correos de reconocimientos, listas de personas y fotografias de evento.</t>
    </r>
  </si>
  <si>
    <t>Durante el mes de octubre, se realizó el reconocimiento a través de la entrega de un diploma a los funcionarios y/o contratistas que se destacaron en la labor de atención al ciudadano, se recomienda dar continuidad a la acción.</t>
  </si>
  <si>
    <r>
      <t xml:space="preserve">El grupo definido e inscrito ha tenido abierta la posibilidad de realizar el curso de atención al ciudadano del campus virtual. A pesar del seguimiento, no se ha aumentado el número de personas con el curso terminado. 
</t>
    </r>
    <r>
      <rPr>
        <b/>
        <sz val="11"/>
        <color theme="1"/>
        <rFont val="Calibri"/>
        <family val="2"/>
        <scheme val="minor"/>
      </rPr>
      <t xml:space="preserve">Seguimiento OAP: </t>
    </r>
    <r>
      <rPr>
        <sz val="11"/>
        <color theme="1"/>
        <rFont val="Calibri"/>
        <family val="2"/>
        <scheme val="minor"/>
      </rPr>
      <t xml:space="preserve"> Se recomienda realizar el balance del total de personas inscritas y el total de personas certificadas en el cruso.</t>
    </r>
  </si>
  <si>
    <r>
      <t xml:space="preserve">Durante este periodo se realizaron dos (2) socializaciones mediante correo masivo de los tiempos de respuesta por medio del correo de comunicaciones de la Entidad.
</t>
    </r>
    <r>
      <rPr>
        <b/>
        <sz val="11"/>
        <color theme="1"/>
        <rFont val="Calibri"/>
        <family val="2"/>
        <scheme val="minor"/>
      </rPr>
      <t xml:space="preserve">Seguimiento OAP: </t>
    </r>
    <r>
      <rPr>
        <sz val="11"/>
        <color theme="1"/>
        <rFont val="Calibri"/>
        <family val="2"/>
        <scheme val="minor"/>
      </rPr>
      <t>Se evidencias dos correos masivos, uno en el mes de septiembre y otro en el mes de octubre.</t>
    </r>
  </si>
  <si>
    <t>Durante el mes de septiembre y octubre, a través de piezas informativas por correo masivo se socializaron los tiempos de respuesta para los diferentes tipo de PQR´S.</t>
  </si>
  <si>
    <r>
      <t xml:space="preserve">Se estableció e implementó una (1) estrategia a través de un taller que se realizó el día 30 de septiembre de 2021, taller llamado SERVICIO ES+, al cual fueron invitados los enlaces de atención al ciudadano de las dependencias y participaron 20 personas. 
</t>
    </r>
    <r>
      <rPr>
        <b/>
        <sz val="11"/>
        <color theme="1"/>
        <rFont val="Calibri"/>
        <family val="2"/>
        <scheme val="minor"/>
      </rPr>
      <t>Seguimiento OAP:</t>
    </r>
    <r>
      <rPr>
        <sz val="11"/>
        <color theme="1"/>
        <rFont val="Calibri"/>
        <family val="2"/>
        <scheme val="minor"/>
      </rPr>
      <t xml:space="preserve"> Se evidencian presentaciones y lista de asistencia</t>
    </r>
  </si>
  <si>
    <t>El 30 de septiembre se realizó capacitación dirigida a los funcionarios y contratistas de la SDSCJ, en temas de servicio, contando con la participación de 20 personas.</t>
  </si>
  <si>
    <r>
      <t xml:space="preserve">Se diseñó un instructivo Protección y Custodia de datos de los denunciantes de actos de corrupción el cual se encuentra en revisión de ajustes solicitados por la OAP,  para la posterior consolidación de firmas y formalización ante la OAP.
</t>
    </r>
    <r>
      <rPr>
        <b/>
        <sz val="11"/>
        <color theme="1"/>
        <rFont val="Calibri"/>
        <family val="2"/>
        <scheme val="minor"/>
      </rPr>
      <t xml:space="preserve">Seguimiento OAP: </t>
    </r>
    <r>
      <rPr>
        <sz val="11"/>
        <color theme="1"/>
        <rFont val="Calibri"/>
        <family val="2"/>
        <scheme val="minor"/>
      </rPr>
      <t>Desde la OAP se realizó la revisión metodologiaca para que se realice los ajustes pertinentes para que se realice la solicitud en el portal MIPG</t>
    </r>
  </si>
  <si>
    <t>Se aporta como evidencia correspondiente al cuatrimestre: "Instructivo Protección de la Identidad del Denunciante ABC 30122021, Linemientos Vigencia 2021, correo electrónico RE: Solicitud Codificación Documentos Asociados Proceso Atención y Servicio al Ciudadano (13-12-2021)" 
El documento no ha sido adoptado ni socializado.</t>
  </si>
  <si>
    <r>
      <t xml:space="preserve">Se llevó a cabo la jornada de socialización y sensibilización sobre el "Nuevo Instructivo de buzones" y el "Manual y protocolos de atención al ciudadano", con lo cual se cumplió con lo programado para el periodo
Evidencia: Capturas de pantalla de sesiones virtuales realizadas y listas de asistencia
</t>
    </r>
    <r>
      <rPr>
        <b/>
        <sz val="11"/>
        <rFont val="Calibri"/>
        <family val="2"/>
        <scheme val="minor"/>
      </rPr>
      <t xml:space="preserve">Seguimiento OAP: </t>
    </r>
    <r>
      <rPr>
        <sz val="11"/>
        <rFont val="Calibri"/>
        <family val="2"/>
        <scheme val="minor"/>
      </rPr>
      <t xml:space="preserve"> Se evidencia correo de socializaicón de Instructivo Canales de Atención PQRS
Ciudadanas I-AS-2, con la premisa de la implementación del Buzón de Sugerencia;  así como el pantallazo de la socialización y sensibilización  del mismo tema desarrollada el 27 de abril del 2021.</t>
    </r>
  </si>
  <si>
    <r>
      <t xml:space="preserve">Se realizaron jornadas el 14 y 15 de septiembre en rutas de acceso virtual y atención en canales digitales.
Evidencia: Capturas de pantalla de TEAMS y documentos asociados a los temas presentados en las socializaciones.
</t>
    </r>
    <r>
      <rPr>
        <b/>
        <sz val="11"/>
        <color theme="1"/>
        <rFont val="Calibri"/>
        <family val="2"/>
        <scheme val="minor"/>
      </rPr>
      <t xml:space="preserve">Seguimiento OAP: </t>
    </r>
    <r>
      <rPr>
        <sz val="11"/>
        <color theme="1"/>
        <rFont val="Calibri"/>
        <family val="2"/>
        <scheme val="minor"/>
      </rPr>
      <t>Se evidencia lo mencionado. La asistencia fue solo de una persona.</t>
    </r>
  </si>
  <si>
    <t>Se evidencian actividades de capacitación y socialización durante los días 14 y 15 de septiembre, no obstante, la participación fue minima. Se recomienda fortalecer la convocatoria a fin de lograr mayor participación y acojida en los temas por parte de los funcionarios y contratistas de la entidad.</t>
  </si>
  <si>
    <r>
      <t xml:space="preserve">No se tiene programación de avance de la actividad para este periodo.
Sin embargo a la fecha se han realizado gestiones a fin de establecer los parametros relacionados.
</t>
    </r>
    <r>
      <rPr>
        <b/>
        <sz val="11"/>
        <color theme="1"/>
        <rFont val="Calibri"/>
        <family val="2"/>
        <scheme val="minor"/>
      </rPr>
      <t>Seguimiento OAP:</t>
    </r>
    <r>
      <rPr>
        <sz val="11"/>
        <color theme="1"/>
        <rFont val="Calibri"/>
        <family val="2"/>
        <scheme val="minor"/>
      </rPr>
      <t xml:space="preserve"> Se recomienda revisar lineamientos de otras entidades.</t>
    </r>
  </si>
  <si>
    <r>
      <t xml:space="preserve">El 24 de mayo de 2021 la Oficina de Análisis de Información y Estudios Estratégicos realiza la actualización de 4 conjuntos de datos: tres geográficos (Delito de Alto Impacto, Incidente Reportado C4 y Medida Correctiva para enero - abril 2021) y uno alfanumérico (Incidentes Tramitados en el C4 para enero 2015 - abril 2021).  Teniendo en cuenta lo anterior se cumple la programación definida para el periodo.
El 15 de junio de 2021 la Oficina de Análisis de Información y Estudios Estratégicos realiza la actualización de 4 conjuntos de datos: tres geográficos (Delito de Alto Impacto, Incidente Reportado C4 y Medida Correctiva para enero - mayo 2021) y uno alfanumérico (Incidentes Tramitados en el C4 para enero 2015 - mayo 2021), cumpliendo así la programación definida para el periodo.
</t>
    </r>
    <r>
      <rPr>
        <b/>
        <sz val="11"/>
        <rFont val="Calibri"/>
        <family val="2"/>
        <scheme val="minor"/>
      </rPr>
      <t>Seguimiento OAP:</t>
    </r>
    <r>
      <rPr>
        <sz val="11"/>
        <rFont val="Calibri"/>
        <family val="2"/>
        <scheme val="minor"/>
      </rPr>
      <t xml:space="preserve">  Se  presenta la actualización de  datos abiertos, de acuerdo con lo publicado en el link de datos abierto, ejercicio  desarrollado durante el mes de mayo y junio</t>
    </r>
  </si>
  <si>
    <r>
      <t xml:space="preserve">El 10 de septiembre de 2021, la Oficina de Análisis de Información y Estudios Estratégicos realiza la actualización de 4 conjuntos de datos en el portal de Datos Abiertos Bogotá: tres geográficos (Delito de Alto Impacto, Incidente Reportado C4 y Medida Correctiva para enero - agosto 2021) y uno alfanumérico (Incidentes Tramitados en el C4 para enero 2015 - agosto 2021); cumpliendo así la programación definida para el periodo.
El 22 de octubre de 2021, la Oficina de Análisis de Información y Estudios Estratégicos realiza la actualización de 4 conjuntos de datos en el portal de Datos Abiertos Bogotá::  tres conjuntos de datos geográficos (Delito de Alto Impacto, Incidente Reportado C4 y Medida Correctiva para enero - septiembre 2021) y uno alfanumérico (Incidentes Tramitados en el C4 para enero 2015 - septiembre 2021); cumpliendo así la programación definida para el periodo.
</t>
    </r>
    <r>
      <rPr>
        <b/>
        <sz val="11"/>
        <color theme="1"/>
        <rFont val="Calibri"/>
        <family val="2"/>
        <scheme val="minor"/>
      </rPr>
      <t xml:space="preserve">
Seguimiento OAP:</t>
    </r>
    <r>
      <rPr>
        <sz val="11"/>
        <color theme="1"/>
        <rFont val="Calibri"/>
        <family val="2"/>
        <scheme val="minor"/>
      </rPr>
      <t xml:space="preserve">  Se  presenta la actualización de  datos abiertos, de acuerdo con lo publicado en el link de datos abierto, ejercicio  desarrollado durante el mes de septiembre y octubre.</t>
    </r>
  </si>
  <si>
    <r>
      <t xml:space="preserve">El 24 de noviembre de 2021, la Oficina de Análisis de Información y Estudios Estratégicos realiza la actualización de 4 conjuntos de datos en el portal de Datos Abiertos Bogotá: tres geográficos (Delito de Alto Impacto, Incidente Reportado C4 y Medida Correctiva para enero  - octubre 2021) y uno alfanumérico (Incidentes Tramitados en el C4 para enero 2015 - octubre 2021); cumpliendo así la programación definida para el periodo.
El 24 de diciembre de 2021, la Oficina de Análisis de Información y Estudios Estratégicos realiza la actualización de 4 conjuntos de datos en el portal de Datos Abiertos Bogotá: tres conjuntos de datos geográficos (Delito de Alto Impacto, Incidente Reportado C4 y Medida Correctiva para enero - noviembre 2021) y el 27 de diciembre uno alfanumérico (Incidentes Tramitados en el C4 enero 2015 - noviembre 2021); cumpliendo así la programación definida para el periodo.
</t>
    </r>
    <r>
      <rPr>
        <b/>
        <sz val="11"/>
        <color theme="1"/>
        <rFont val="Calibri"/>
        <family val="2"/>
        <scheme val="minor"/>
      </rPr>
      <t>Seguimiento OAP</t>
    </r>
    <r>
      <rPr>
        <sz val="11"/>
        <color theme="1"/>
        <rFont val="Calibri"/>
        <family val="2"/>
        <scheme val="minor"/>
      </rPr>
      <t>:  Se  presenta la actualización de  datos abiertos, de acuerdo con lo publicado en el link de datos abierto, ejercicio  desarrollado durante el periodo de reporte. La activiadad se da como cumplida teniendo en cuenta que la última actualización de datos abiertos se encuentra en proceso por parte de la dependencia.</t>
    </r>
  </si>
  <si>
    <t>Se verificaron soportes de  la actualización de datos abiertos durante el periodo de septiembre-diciembre de 2021. Se validó la última actualización publicada:
https://datosabiertos.bogota.gov.co/organization/secretaria-distrital-de-seguridad-convivencia-y-justicia
https://datosabiertos.bogota.gov.co/dataset/incidentes
https://datosabiertos.bogota.gov.co/dataset/delito-de-alto-impacto-bogota-d-c</t>
  </si>
  <si>
    <r>
      <t xml:space="preserve">
Se realiza la actualización y publicación de 3 Conjuntos de datos abiertos en el sitio web de datos abiertos del Distrito c, de la siguiente manera:
23/12/2021 Por parte de la Dirección de Recursos Físicos y Gestión Documental
1. Registro de activos de información de la SSCJ 
2. Índice de Información Clasificada y Reservada SSCJ
15/12/2021 Por parte de la Oficina Asesora de Planeación
1. Esquema de Publicación SSCJ V1
</t>
    </r>
    <r>
      <rPr>
        <b/>
        <sz val="11"/>
        <color theme="1"/>
        <rFont val="Calibri"/>
        <family val="2"/>
        <scheme val="minor"/>
      </rPr>
      <t>Seguimiento OAP:</t>
    </r>
    <r>
      <rPr>
        <sz val="11"/>
        <color theme="1"/>
        <rFont val="Calibri"/>
        <family val="2"/>
        <scheme val="minor"/>
      </rPr>
      <t xml:space="preserve"> Se evidencia actualización  de Datos Abiertos
</t>
    </r>
  </si>
  <si>
    <r>
      <t xml:space="preserve">Se envían correos por parte de la Dirección de Tecnologias y Sistemas de la Información a la Oficina Asesora de Planeación y a la Dirección de Recursos Físicos y Gestión Documental, solicitando preparen la información de los tres (3) conjuntos de datos abiertos (Esquema de Publicación SDSCJ. Bogotá D.C., Registro de activos de información de la SSCJ Bogotá D.C. e Índice de Información Clasificada y Reservada SSCJ Bogotá D.C.) para que ya listos los conjuntos con el formato abierto la remitan a la Dirección de Tecnologías y Sistemas de la Información para que se apoye en el proceso de publicación y actualización en el sitio web de datos abiertos del Distrito https://datosabiertos.bogota.gov.co/organization/secretaria-distrital-de-seguridad-convivencia-y-justicia. actividad que se ejecuta en el mes de diciembre.
</t>
    </r>
    <r>
      <rPr>
        <b/>
        <sz val="11"/>
        <color theme="1"/>
        <rFont val="Calibri"/>
        <family val="2"/>
        <scheme val="minor"/>
      </rPr>
      <t>Seguimiento OAP:</t>
    </r>
    <r>
      <rPr>
        <sz val="11"/>
        <color theme="1"/>
        <rFont val="Calibri"/>
        <family val="2"/>
        <scheme val="minor"/>
      </rPr>
      <t xml:space="preserve"> Se evidencia la gestión realizada, de otra parte, desde la OAP se debe publicar en el portal de datos abiertos, el esque ade publicaciones de la entidad.</t>
    </r>
  </si>
  <si>
    <t>Se verificaron soportes de  la actualización de datos abiertos durante el mes de diciembre de 2021, correspondientes a: 
- Registro de Activos de Información.
- Indice de Información Clasificada y Reservada
- Esquema de Publicación
https://datosabiertos.bogota.gov.co/organization/secretaria-distrital-de-seguridad-convivencia-y-justicia
https://datosabiertos.bogota.gov.co/dataset/indice
https://datosabiertos.bogota.gov.co/dataset/registro-de-activos-de-informacion-de-la-sscj</t>
  </si>
  <si>
    <r>
      <t xml:space="preserve">Avance acceso a la justicia: El 31/08/21 se publicó convocatoria para participar en elecciones de jueces de paz para consulta en el botón de Transparencia
Evidencia: https://scj.gov.co/es/noticias/este-31-agosto-se-abren-inscripciones-las-elecciones-jueces-paz-y-reconsideraci%C3%B3n
Avance subsecretaria de seguridad: Para la vigencia no se llevaron a cabo acciones relacionadas con convocatorias dirigidas a la ciudadanía.
</t>
    </r>
    <r>
      <rPr>
        <b/>
        <sz val="11"/>
        <rFont val="Calibri"/>
        <family val="2"/>
        <scheme val="minor"/>
      </rPr>
      <t>Seguimiento OAP:</t>
    </r>
    <r>
      <rPr>
        <sz val="11"/>
        <rFont val="Calibri"/>
        <family val="2"/>
        <scheme val="minor"/>
      </rPr>
      <t xml:space="preserve"> </t>
    </r>
    <r>
      <rPr>
        <b/>
        <sz val="11"/>
        <rFont val="Calibri"/>
        <family val="2"/>
        <scheme val="minor"/>
      </rPr>
      <t xml:space="preserve"> </t>
    </r>
    <r>
      <rPr>
        <sz val="11"/>
        <rFont val="Calibri"/>
        <family val="2"/>
        <scheme val="minor"/>
      </rPr>
      <t>Se evidencia publicación de convocatoria en la pagina web de la entidad.</t>
    </r>
  </si>
  <si>
    <t xml:space="preserve">Se evidencia  la identificación de una convocatoria a realizar,  se verifican soportes del trámite de  documento  borrador.
</t>
  </si>
  <si>
    <t>Se  verificó publicación de convocatoria y  documento de sistematizacion de la audiencia pública, respecto  a la Rendición de cuentas de la entidad dirigido a la ciudadanía.
https://scj.gov.co/sites/default/files/control/Sistematizaci%C3%B3n_RC-%20Noviembre_2021_0.pdf
Convocatoria: https://scj.gov.co/es/transparencia/rendicion-de-cuentas/convocatorias</t>
  </si>
  <si>
    <r>
      <t xml:space="preserve">La Oficina Asesora de Comunicaciones terminó de recibir información de las áreas sobre los servicios y programas de la Entidad hasta el mes de octubre. Este insumo era básico para avanzar en  un 50 por ciento en  la etapa de producción del video. En octubre se proyectó con esa información  el libreto final para aportes del equipo audiovisual. El libreto pasa para aprobación del Asesor de Comunicaciones y del nuevo jefe de la Oficina Asesora de Comunicaciones, que se posesionará a mediados de noviembre de 2021. Una vez se cuente con la aprobación de los directivos, de las áreas que enviaron información, se procederá a proyectar el cronograma de grabaciones con las fechas de posproducción y de divulgación del mismo y  se citará a los niños- seleccionados en el casting- para las grabaciones. Esperamos avanzar en noviembre con toda la etapa de posproducción y concluir en diciembre el video.  
</t>
    </r>
    <r>
      <rPr>
        <b/>
        <sz val="11"/>
        <color theme="1"/>
        <rFont val="Calibri"/>
        <family val="2"/>
        <scheme val="minor"/>
      </rPr>
      <t>Seguimiento OAP</t>
    </r>
    <r>
      <rPr>
        <sz val="11"/>
        <color theme="1"/>
        <rFont val="Calibri"/>
        <family val="2"/>
        <scheme val="minor"/>
      </rPr>
      <t>:  Se evidencia borrador de libreto, video y memorandos remitidos por la OAC.</t>
    </r>
  </si>
  <si>
    <r>
      <t xml:space="preserve">La pieza audiovisual sobre los servicios, programas y trámites de la entidad dirigido a niños, niñas y adolescentes quedó elaborado  y publicado  en la página web de la SCJ. El soporte se encuentra en la carpeta dispuesta para tal fin.
</t>
    </r>
    <r>
      <rPr>
        <b/>
        <sz val="11"/>
        <color theme="1"/>
        <rFont val="Calibri"/>
        <family val="2"/>
        <scheme val="minor"/>
      </rPr>
      <t xml:space="preserve">Seguimiento OAP: </t>
    </r>
    <r>
      <rPr>
        <sz val="11"/>
        <color theme="1"/>
        <rFont val="Calibri"/>
        <family val="2"/>
        <scheme val="minor"/>
      </rPr>
      <t xml:space="preserve"> SE verifica publicación de video en el siguiente enlace:https://scj.gov.co/es/transparencia/informacion-especifica/informacion-ninos-ninas-adolescentes</t>
    </r>
  </si>
  <si>
    <t>Se observanlas evidencias relacionadas con el Comité Distrital Programa Nacional Casas de Justicia y Convivencia Ciudadana y se verificó la publicación enla página web: https://scj.gov.co/sites/default/files/documentos/21-11-17-Anexo_2_Informe_de_gesti%C3%B3n%20CDCJ%203%20trimestre%20V3.pdf</t>
  </si>
  <si>
    <r>
      <t xml:space="preserve">Junto a la Dirección de Tecnologias de la Información y la Oficina Asesora de Comunicaciones se ha venido actualizando la sección de trámites y servicios de la Entidad, se incorporaron los servicios digitales.
Evidencia: https://scj.gov.co/es/transparencia/tramites-y-servicios/
</t>
    </r>
    <r>
      <rPr>
        <b/>
        <sz val="10"/>
        <color theme="1"/>
        <rFont val="Calibri"/>
        <family val="2"/>
        <scheme val="minor"/>
      </rPr>
      <t>Seguimiento OAP</t>
    </r>
    <r>
      <rPr>
        <sz val="10"/>
        <color theme="1"/>
        <rFont val="Calibri"/>
        <family val="2"/>
        <scheme val="minor"/>
      </rPr>
      <t>: Se evidencian actas de reunión para definir actualización, se recomienda actualizar el documento :https://scj.gov.co/es/transparencia/tramites-servicios/portafolio-tr%C3%A1mites-y-servicios-la-sscj</t>
    </r>
  </si>
  <si>
    <t xml:space="preserve">Se evidenció la actualización en el inventario de trámites y servicios con relación a los servicios digitales; como puede observarse en el siguiente enlace: https://scj.gov.co/es/transparencia/tramites-y-servicios/ 
 </t>
  </si>
  <si>
    <r>
      <t xml:space="preserve">Se ha llevado a cabo 1 mesa de identificación de preguntas y respuestas frecuentes con  la Dirección de Cárcel Distrital; como insumo para actualización de la sección de preguntas frecuentes de la SDSCJ.
</t>
    </r>
    <r>
      <rPr>
        <b/>
        <sz val="11"/>
        <rFont val="Calibri"/>
        <family val="2"/>
        <scheme val="minor"/>
      </rPr>
      <t xml:space="preserve">Seguimiento OAP: </t>
    </r>
    <r>
      <rPr>
        <sz val="11"/>
        <rFont val="Calibri"/>
        <family val="2"/>
        <scheme val="minor"/>
      </rPr>
      <t xml:space="preserve"> Se presenta  gestión de avance.</t>
    </r>
  </si>
  <si>
    <r>
      <t xml:space="preserve">Durante este periodo se realizó la actualización y  publicación de las preguntas frecuentes en el boton de transparencia de la página web las cuales se pueden consultar en el siguiente link https://scj.gov.co/es/transparencia/obligacion-reporte-informacion/faqs
</t>
    </r>
    <r>
      <rPr>
        <b/>
        <sz val="11"/>
        <color theme="1"/>
        <rFont val="Calibri"/>
        <family val="2"/>
        <scheme val="minor"/>
      </rPr>
      <t>Seguimiento OAP:</t>
    </r>
    <r>
      <rPr>
        <sz val="11"/>
        <color theme="1"/>
        <rFont val="Calibri"/>
        <family val="2"/>
        <scheme val="minor"/>
      </rPr>
      <t xml:space="preserve"> Se recomienda dar claridad frente a las preguntas actualizadas.</t>
    </r>
  </si>
  <si>
    <t>Se evidenció a través de los soportes presentados la realización de actividades de divulgación por radio y facebook live los días:
-24 de noviembre.
- 09 de diciembre.
-16 de diciembre.</t>
  </si>
  <si>
    <r>
      <t xml:space="preserve">El 30 de septiembre de 2021 se remitió a la Función Pública y a la Secretaría General formularios con dos servicios de la SDSCJ susceptibles de ser inscritos en el SUIT (Codigo Nacional de Seguridad y Convivencia y Casas de Justicia), las  evidencias son los pantallazos en PDF de los formularios diligenciados.
Luego se tuvo mesa de trabajo con dichas entidades para determinar si efectivamente los servicios eran candidatos para ser inscritos como trámites u OPAS, sin embargo una vez realizado el análisis  de normatividad el concepto recibido por las entidades fue que ninguno de los dos debian inscribirse tal y como se evidencia en los soportes. A continuación se menciona un extracto de la conclusión de la reunión con la Secretaría General y la Función Pública (...)Recordamos las siguientes conclusiones y compromisos adquiridos por la Secretaría Distrital de Seguridad, Convivencia y Justicia frente a cada uno de los servicios analizados:
1. Código Nacional de Seguridad y Convivencia Ciudadana -CNSCC: No es objeto de registro en el SUIT. Ni el procedimiento policivo ni los relacionados con el cumplimiento de las sanciones son objeto de inscripción en el SUIT.
2. Casas de Justicia: No es objeto de registro en el SUIT. Si se prestan servicios relacionados con los Mecanismos Alternativos de Solución de Conflictos, no son objeto de registro en el SUIT.(...)
</t>
    </r>
    <r>
      <rPr>
        <b/>
        <sz val="10"/>
        <color theme="1"/>
        <rFont val="Calibri"/>
        <family val="2"/>
        <scheme val="minor"/>
      </rPr>
      <t xml:space="preserve">Seguimiento OAP: </t>
    </r>
    <r>
      <rPr>
        <sz val="10"/>
        <color theme="1"/>
        <rFont val="Calibri"/>
        <family val="2"/>
        <scheme val="minor"/>
      </rPr>
      <t xml:space="preserve"> Se evidencia gestión y respuesta oficial con el DAFP.</t>
    </r>
  </si>
  <si>
    <t>Se evidenció en los soportes presentados la Gestión de solicitud de 2 trámites a inscribir en el SUIT, recibiendo como respuesta por parte del DAFP la no aprobación de los mismos.</t>
  </si>
  <si>
    <t>Se evidenció la respectiva publicación del Indice de Información Clasificada y Reservada en la página web de la entidad ver enlace: https://scj.gov.co/es/transparencia/datos-abiertos/indice-informacion-clasificada</t>
  </si>
  <si>
    <t>Se evidenció la respectiva publicación del Registro de inventario de activos de información en la página web de la entidad ver enlace: 
https://scj.gov.co/es/transparencia/datos-abiertos/registros-activos-informacion</t>
  </si>
  <si>
    <t>Durante el mes de diciembre, a través de pieza informativa se realizó socialización en el tema.</t>
  </si>
  <si>
    <r>
      <t xml:space="preserve">Durante el primer bimestre del año, la Dirección de Recursos Físicos y Gestión Documental estructuro el cronograma de capacitaciones, el cual se remitirá a la Dirección de Gestión Humana para que sea incluido en el Plan Institucional de Capacitaciones. Como evidencia se adjunta cronograma de capacitaciones preliminar.
</t>
    </r>
    <r>
      <rPr>
        <b/>
        <sz val="11"/>
        <rFont val="Calibri"/>
        <family val="2"/>
        <scheme val="minor"/>
      </rPr>
      <t xml:space="preserve">Seguimiento OAP: </t>
    </r>
    <r>
      <rPr>
        <sz val="11"/>
        <rFont val="Calibri"/>
        <family val="2"/>
        <scheme val="minor"/>
      </rPr>
      <t xml:space="preserve"> se evidencia cronograma preliminar en el que se evidencias 10 fechas programadas durante el año 2021, con los diferentes temas asociados a la gestión documental.Es importante tener en cuenta que el cronograma de capacitación debe tener el número de capacitaciones programadas y asociadas en el PAAC que corresponden a 23.</t>
    </r>
  </si>
  <si>
    <t>De acuerdo a los soportes presentados y detalle técnico de la Dirección de TIC¨S, se puede evidenciar la actualización de las secciones de la página web en cumplimiento de lo establecido en la Resolución 1519 del 2020.</t>
  </si>
  <si>
    <r>
      <t xml:space="preserve">El 29 de septiembre se realizó revisión del botón de transparencia y acceso a la información pública en el sitio web de la SDSCJ: https://scj.gov.co/es, utilizando la Guía Matriz de Cumplimiento Ley 1712 de 2014, lo que dio como resultado que a la fecha  la sección se encuentraba actualizada en un 97% respecto a los items requeridos por la ley de transparencia. Se recordó a través de correos electrónicos a las áreas responsables, la actualización de las secciones que se requerían. Como evidencia se cargan los correos remitidos a las áreas.
</t>
    </r>
    <r>
      <rPr>
        <b/>
        <sz val="11"/>
        <color theme="1"/>
        <rFont val="Calibri"/>
        <family val="2"/>
        <scheme val="minor"/>
      </rPr>
      <t>Seguimiento OAP:</t>
    </r>
    <r>
      <rPr>
        <sz val="11"/>
        <color theme="1"/>
        <rFont val="Calibri"/>
        <family val="2"/>
        <scheme val="minor"/>
      </rPr>
      <t xml:space="preserve"> Se evidencia seguimiento y monitoreo al link de transparencia, mediante el formato en Excel y correo electrónicos enviados.</t>
    </r>
  </si>
  <si>
    <t>Se verifica matriz y soportes de las actividades de seguimiento para los meses de septiembre y noviembre.</t>
  </si>
  <si>
    <r>
      <t xml:space="preserve">En el mes de octubre se realizó una (1) sesión con el grupo de gestores de integridad. En esta sesión se presentaron los resultados del plan de intervención e implementación de la política de integridad, al igual que sensibilización sobre el rol del gestor de integridad. 
</t>
    </r>
    <r>
      <rPr>
        <b/>
        <sz val="11"/>
        <color theme="1"/>
        <rFont val="Calibri"/>
        <family val="2"/>
        <scheme val="minor"/>
      </rPr>
      <t>Seguimiento OAP:</t>
    </r>
    <r>
      <rPr>
        <sz val="11"/>
        <color theme="1"/>
        <rFont val="Calibri"/>
        <family val="2"/>
        <scheme val="minor"/>
      </rPr>
      <t xml:space="preserve"> Se evidencia presentación y pantallazo de la sesión virtual</t>
    </r>
  </si>
  <si>
    <t>Se evidenció presentación el día 13 de octubre, dirigida al grupo Gestores de Integridad.</t>
  </si>
  <si>
    <r>
      <t xml:space="preserve">Se preparó la propuesta de las cinco (5) publicacioes de los valores de la vigencia 2021 en temas de código de integridad, las cuales serán socializadas a partir del mes de mayo a través de correos masivos. 
</t>
    </r>
    <r>
      <rPr>
        <b/>
        <sz val="11"/>
        <rFont val="Calibri"/>
        <family val="2"/>
        <scheme val="minor"/>
      </rPr>
      <t>Seguimiento OAP:</t>
    </r>
    <r>
      <rPr>
        <sz val="11"/>
        <rFont val="Calibri"/>
        <family val="2"/>
        <scheme val="minor"/>
      </rPr>
      <t xml:space="preserve">  Se inicia gestión para dar cumplimiento a la actividad, no se genera avance número dado que, el indicado relaciona el número publicaciones realizadas, de acuerdo con el reporte del área se programa la socialización para el mes de mayo. Se evidencia propuesta de las publicaciones.</t>
    </r>
  </si>
  <si>
    <r>
      <t xml:space="preserve">Según el plan de trabajo, en el mes de julio se hizo una (1) publicación del mes de la integridad e información sobre los siguientes valores del código de integridad: diligencia, compromiso y justicia e información sobre la de política de transparencia. Adicional a esto, se cuenta con la capacitación que se imparte en el proceso de inducción donde se socializan los valores.
</t>
    </r>
    <r>
      <rPr>
        <b/>
        <sz val="11"/>
        <rFont val="Calibri"/>
        <family val="2"/>
        <scheme val="minor"/>
      </rPr>
      <t>Seguimiento OAP:</t>
    </r>
    <r>
      <rPr>
        <sz val="11"/>
        <rFont val="Calibri"/>
        <family val="2"/>
        <scheme val="minor"/>
      </rPr>
      <t xml:space="preserve">  Se evidencian pantallazos de publicación del mes de julio, se recomienda tener en cuenta el indicador de la actividad para la programación y ejecución de la misma.</t>
    </r>
  </si>
  <si>
    <r>
      <t xml:space="preserve">Según el plan de trabajo, en el mes de septiembre se hizo una (1) en el boletín de la entidad sobre los valores de honestidad y respeto, los ganadores del concurso de conocimientos en integridad y las responsabilidades y funciones del grupo de gestores de integridad. En el mes de octubre también se hizo una (1) publicación sobre mesa técnica de integridad y senda de integridad. 
Se continua con las actividades de senda de integridad : retos de elección de comportamientos asociados a los valores del código de integridad. 
</t>
    </r>
    <r>
      <rPr>
        <b/>
        <sz val="11"/>
        <color theme="1"/>
        <rFont val="Calibri"/>
        <family val="2"/>
        <scheme val="minor"/>
      </rPr>
      <t>Seguimiento OAP</t>
    </r>
    <r>
      <rPr>
        <sz val="11"/>
        <color theme="1"/>
        <rFont val="Calibri"/>
        <family val="2"/>
        <scheme val="minor"/>
      </rPr>
      <t>: Se evidencian correos con publicaciones, adicionalmente desde está ofcinan se apoyan las actividades desarrolladas en el marco de senda de  integridad. Lisnk de spark :https://spark.adobe.com/page/RE91amkzYedqz/, resultado de RETO 5: VALORES DE COMPORTAMIENTO</t>
    </r>
  </si>
  <si>
    <r>
      <t xml:space="preserve">Según el plan de trabajo, en el mes de noviembre se hizo una (1) publicación sobre el reto de senda de la integridad, Códifgo de Integridad y sobre el diligenciamiento del test de percepción en integridad, el cual estaba dirigido a todos los servidores y contratistas de la Direcció de Gestión Humana.
</t>
    </r>
    <r>
      <rPr>
        <b/>
        <sz val="11"/>
        <color theme="1"/>
        <rFont val="Calibri"/>
        <family val="2"/>
        <scheme val="minor"/>
      </rPr>
      <t>Seguimiento OAP:</t>
    </r>
    <r>
      <rPr>
        <sz val="11"/>
        <color theme="1"/>
        <rFont val="Calibri"/>
        <family val="2"/>
        <scheme val="minor"/>
      </rPr>
      <t xml:space="preserve"> Se evidencian correos con publicaciones.</t>
    </r>
  </si>
  <si>
    <r>
      <t xml:space="preserve"> Se realiza una (1) capacitación lúdica a través del aplicativo quizziz con el fin de fortalecer el rol del gestor de integridad
</t>
    </r>
    <r>
      <rPr>
        <b/>
        <sz val="11"/>
        <color theme="1"/>
        <rFont val="Calibri"/>
        <family val="2"/>
        <scheme val="minor"/>
      </rPr>
      <t>Seguimiento OAP</t>
    </r>
    <r>
      <rPr>
        <sz val="11"/>
        <color theme="1"/>
        <rFont val="Calibri"/>
        <family val="2"/>
        <scheme val="minor"/>
      </rPr>
      <t>: En el  marco de la mesa técnica de integridad, se evidnecia uso de aplicativo interactivo.</t>
    </r>
  </si>
  <si>
    <t>Durante el mes de octubre, se realizó una actividad dirigida a los gestores de integridad tipo quizz, dando cumplimiento a la actividad y meta establecida.</t>
  </si>
  <si>
    <r>
      <t xml:space="preserve">En el mes de octubre se lleva a cabo una (1) reunión con el grupo de gestores de integridad, donde se presentan resultados de la gestión del plan de integridad y su respecctiva implementación. De igual forma, se continua con el apoyo por parte del grupo de gestores de integrida a los retos del equipo de senda de integridad y temáticas de conflicto de interés. 
</t>
    </r>
    <r>
      <rPr>
        <b/>
        <sz val="11"/>
        <color theme="1"/>
        <rFont val="Calibri"/>
        <family val="2"/>
        <scheme val="minor"/>
      </rPr>
      <t xml:space="preserve">Seguimiento OAP: </t>
    </r>
    <r>
      <rPr>
        <sz val="11"/>
        <color theme="1"/>
        <rFont val="Calibri"/>
        <family val="2"/>
        <scheme val="minor"/>
      </rPr>
      <t xml:space="preserve">Se evidencia borrador de acta de la sexta sesión del grupo de Gestores de Integridad de la Secretaría de Seguridad, Convivencia y Justicia de Bogotá, vigencia 2021. </t>
    </r>
  </si>
  <si>
    <t>En el mes de diciembre se realizó (1) reunión con el grupo de gestores de integridad, con el objetivo de tratar los siguientes temas:
 - Resultados Medición Percepción Integridad 
 - Agradecimiento y Compromiso</t>
  </si>
  <si>
    <t>Se observaron actas de reunión para los meses de octubre, noviembre y diciembre, sin embargo, es importante, que los documentos que sirven como soporte de la realización de las actividades esten debidamente firmados por los participantes, se recomienda tener especial cuidado con lo mencionado.</t>
  </si>
  <si>
    <r>
      <t xml:space="preserve">Se realiza un (1) reconocimiento al grupo de gestores de integridad en el marco del aniversario # 5 de la entidad y a las personas que ganaron en la actividad del concurso de conocimientos de integridad con la entrega de un kit institucional.
</t>
    </r>
    <r>
      <rPr>
        <b/>
        <sz val="11"/>
        <color theme="1"/>
        <rFont val="Calibri"/>
        <family val="2"/>
        <scheme val="minor"/>
      </rPr>
      <t>Seguimiento OAP:</t>
    </r>
    <r>
      <rPr>
        <sz val="11"/>
        <color theme="1"/>
        <rFont val="Calibri"/>
        <family val="2"/>
        <scheme val="minor"/>
      </rPr>
      <t xml:space="preserve"> Se evidencia registro fotografico de lo relacionado en el reporte.</t>
    </r>
  </si>
  <si>
    <t>La evidencia presentada da cuenta del reconocimiento entregado en el marco del aniversario número 5 de la entidad.</t>
  </si>
  <si>
    <t>A través de la expedición de la Circular 019 del 30 de diciembre se dan los lineamientos relacionados a los temas de antisoborno y antifraude al interior de la SDSCJ.</t>
  </si>
  <si>
    <t>Desde la Oficina Asesora de Planeación se realiza actualización del plan de participación ciudadana disponible en la página web de la entidad, en el siguiente enlace:https://scj.gov.co/es/transparencia/informacion-interes/publicaciones</t>
  </si>
  <si>
    <t>Para el período se realizó actualización y seguimiento al diagnostico de las condiciones de los puntos de atención presenciales en las Casas de Justicia de propiedad de la SDSCJ, de tal forma se evidenció:
- El 100% de las Casas de Justicia cuentan con disponibilidad de rampas, ascensores o sistemas de sillas salva escaleras tipo oruga, que faciliten el acceso de los ciudadanos en condiciones de discapacidad al punto de atención.
- Cada uno de los equipamientos, cuenta con puntos de información, atención y recepción, que permiten a la ciudadanía resolver sus
necesidades dentro de las casas de Justicia.
- Se cuenta con dotación y acondicionamiento de espacios, para la efectiva prestación de los servicios de operadores, reflejados en mobiliario, centros de cómputo, conectividad, primeros auxilios, baños públicos, puestos de trabajo, zonas comunes, entre otras.
Por otra parte, frente avance cuantitativo de los criterios , estándares de calidad, condiciones de accesibilidad y señalización de los espacios de atención ciudadana, este  se mantiene en el 67%.  Sin embargo, se avanzo  en la  suscripción del contrato de señalética a través del cual se unificará la señalización institucional, lo cual se estima para el primer trimestre de 2022.
Evidencia: Matriz de espacios idónes e informe de gestión e informe.
Se evidencia informe No4, dando así por terminado el diagnostico de las casas de justicia</t>
  </si>
  <si>
    <t>Con corte al 31 de diciembre de 2021,  se realizaron las siguientes socializaciones relacionadas con el procedimiento de gestión de PQRS:
* Comite Institucional de gestión y desempeño del proceso de atención y servicio al ciudadano en lo relacionado a la oportunidad de las respuestas y la medición de satisfacción. (04/11/2021)
* Documento asociado al proceso de atención y servicio al ciudadano, Instructivo de Buzón de Sugerencias. (30/11/2021)
* Definición del modelo de atención canal telefónico de cara al ciudadano. (02/12/2021)
Adicionalmente, mediante correo electrónico masivo los tiempos de respuesta para dar trámite a las peticiones ciudadanas. (22/10/2021)
Seguimiento OAP: Se verifican evidencias de las capacitaciones, así como el envió del procedimiento de PQRS que incluye como se atienden las que llegan mediente redes sociales.</t>
  </si>
  <si>
    <r>
      <t xml:space="preserve">Se realizaron cuatro (4) jornadas de capacitación en competencias blandas. Las jornadas estuvieron orientadas al resultado asociado a la ciudadanía, así mismo, se dedicó un módulo completo al tema de servicio de forma exclusiva como competencia fundamental de orientación al ciudadano. En las cuatro (4) jornadas se alcanzó una intensidad horaria de 12 horas.
</t>
    </r>
    <r>
      <rPr>
        <b/>
        <sz val="11"/>
        <color theme="1"/>
        <rFont val="Calibri"/>
        <family val="2"/>
        <scheme val="minor"/>
      </rPr>
      <t xml:space="preserve">Seguimiento OAP: </t>
    </r>
    <r>
      <rPr>
        <sz val="11"/>
        <color theme="1"/>
        <rFont val="Calibri"/>
        <family val="2"/>
        <scheme val="minor"/>
      </rPr>
      <t xml:space="preserve"> Se evidencia un total de ocho (8) capacitaciones desarrolladas durante la vigencia.</t>
    </r>
  </si>
  <si>
    <r>
      <t xml:space="preserve">De 190 contratistas inscritos y con obligaciones relacionadas con atención al ciudadano, 60 contratistas realizaron el curso.
</t>
    </r>
    <r>
      <rPr>
        <b/>
        <sz val="11"/>
        <rFont val="Calibri"/>
        <family val="2"/>
        <scheme val="minor"/>
      </rPr>
      <t xml:space="preserve">Seguimiento OAP:  </t>
    </r>
    <r>
      <rPr>
        <sz val="11"/>
        <rFont val="Calibri"/>
        <family val="2"/>
        <scheme val="minor"/>
      </rPr>
      <t>Se evidencia lista de matriculados y ceritificados, teniendo así 63% de contratistas con certificados del los 95 , que corresponde al 50% del total de contratistas.</t>
    </r>
  </si>
  <si>
    <r>
      <t xml:space="preserve">No  se cuenta con lineamiento definido a la fecha  frente al indicador pero si frente a gestión realizada y la respuesta de la misma por parte de Mincultura. A partir de dicha respuestas recibida y otras consultas realizadas, se realizará para la vigencia 2022 la estructuración de los lineamientos a implementar propios de la SDSCJ.
</t>
    </r>
    <r>
      <rPr>
        <b/>
        <sz val="11"/>
        <color theme="1"/>
        <rFont val="Calibri"/>
        <family val="2"/>
        <scheme val="minor"/>
      </rPr>
      <t xml:space="preserve">Seguimiento OAP: </t>
    </r>
    <r>
      <rPr>
        <sz val="11"/>
        <color theme="1"/>
        <rFont val="Calibri"/>
        <family val="2"/>
        <scheme val="minor"/>
      </rPr>
      <t>Si bien no se cuenta con el documentos, se evidencia la gestión realizada.</t>
    </r>
  </si>
  <si>
    <t>Se realiza actualización de Caracterización ciudadanos, usuarios y grupos de interés de la Secretaría Distrital de Seguridad, Convivencia y Justicia vigencia 2021, incorporando la identificación de los equipos de trabajo y actualizando información relacionada por las espectativas, caracteristicas de atenciones en casas de justicia  y PQRS,.
Enlace: https://scj.gov.co/sites/default/files/documentos/F-DS-912_Caracterizacio%CC%81n%20ciudadanos%2C%20usuarios%20y%20grupos%20de%20inter%C3%A9s.pdf</t>
  </si>
  <si>
    <r>
      <t xml:space="preserve">Se observaron actas de reuniones de capacitación realizadas, se reitera la recomendación de ajustar el cronograma y se solicita presentar consolidado de ejecución del cronograma en el siguiente cuatrimestre
</t>
    </r>
    <r>
      <rPr>
        <b/>
        <sz val="11"/>
        <rFont val="Calibri"/>
        <family val="2"/>
        <scheme val="minor"/>
      </rPr>
      <t>Seguimiento OAP:</t>
    </r>
    <r>
      <rPr>
        <sz val="11"/>
        <rFont val="Calibri"/>
        <family val="2"/>
        <scheme val="minor"/>
      </rPr>
      <t xml:space="preserve">  Se evidencian soportes de capacitaciones, con cronograma, teninedo un total de 24 capacitaciones realizadas en la vigencia</t>
    </r>
  </si>
  <si>
    <r>
      <t xml:space="preserve">La Politica de Administracion de Riesgos esta adaptada a los lineamientos otorgados por el Departamento de Administrativo de la Funcion Publica el pasado diciembre de 2021 V5, la cual incluye la Gestión de Riesgos de Corrupcion y contempla la gestión riesgo contractual, abarcando la gestión contractual, lo anterior se puede visualizar en los riesgo 19 y 20 del proceso gestión jurídica y contractual, de  la matriz de riesgos de corrupción de la entidad en su versión 17.
La metodología de identificación de riesgos de corrupción en la gestión contractual pública de la Veeduría Distrital, hace mención a la guia de riesgos de corrupción del DAFP del 2015, la cual ya no se encuentra vigente.
</t>
    </r>
    <r>
      <rPr>
        <b/>
        <sz val="10"/>
        <color theme="1"/>
        <rFont val="Calibri"/>
        <family val="2"/>
        <scheme val="minor"/>
      </rPr>
      <t>Seguimiento OAP:</t>
    </r>
    <r>
      <rPr>
        <sz val="10"/>
        <color theme="1"/>
        <rFont val="Calibri"/>
        <family val="2"/>
        <scheme val="minor"/>
      </rPr>
      <t xml:space="preserve"> Se evidencia matriz en la página web en el siguiente enlace:https://scj.gov.co/es/transparencia/planeacion/pol%C3%ADticas-lineamientos-manuales</t>
    </r>
  </si>
  <si>
    <r>
      <t xml:space="preserve">La SDSCJ participo en los talleres de mentoria ofrecidos por la  Secretaria General y la UNODC en los cuales se recibio la informacion inicial para proceder con la estructuracion de SARLAFT en la entidad. Durante el ultimo trimestre de 2021 se actualizó la Politica de Administracion de Riesgos incluyendo la "Ruta Metodologica para la Implementacion del SARLAFT en las Entidades Distritales". No obstante, se identifica que la ruta metológica no genera cambios sobre la  estrctura de  la matriz de riesgos de corrupción, sin embargo durante el 2021, se han realizado tres actualizaciones a la matriz de riesgos de corrupción quedando en la versión 17, atendiendo las solicitudes y necesidades, de los procesos, riesgos y controles.
</t>
    </r>
    <r>
      <rPr>
        <b/>
        <sz val="10"/>
        <color theme="1"/>
        <rFont val="Calibri"/>
        <family val="2"/>
        <scheme val="minor"/>
      </rPr>
      <t>Seguimiento OAP:</t>
    </r>
    <r>
      <rPr>
        <sz val="10"/>
        <color theme="1"/>
        <rFont val="Calibri"/>
        <family val="2"/>
        <scheme val="minor"/>
      </rPr>
      <t xml:space="preserve"> Se evidencia matriz en la página web en el siguiente enlace:https://scj.gov.co/es/transparencia/planeacion/pol%C3%ADticas-lineamientos-manuales</t>
    </r>
  </si>
  <si>
    <t xml:space="preserve">Se aporta como evidencia de avance correspondiente al cuatrimestre: " Correo de consulta sobre respuesta radicado 20213350408292 Secretaria de Seguridad, permitiendo evidenciar la gestión de la dependencia responsable con relación a la actividad, sin embargo, no se dio cumplimiento respecto a la meta e indicador establecido. Se recomienda reevaluar la posibilidad de incorporar en el proximo PAAC la actividad de manera que pueda cumplirse teniendo en cuenta la respuesta recibida por el Ministrio de Cultura y adaptando la misma a los recursos y posibilidades de la SDSCJ.
</t>
  </si>
  <si>
    <r>
      <t xml:space="preserve">Se evidenció y verificó publicación del video como pieza audiovisual dirigida a los niños, niñas y adolescentes respecto a los servicios de la entidad en el espacio dispuesto  en la página web de la entidad: https://scj.gov.co/es/transparencia/informacion-especifica/informacion-ninos-ninas-adolescentes 
</t>
    </r>
    <r>
      <rPr>
        <sz val="11"/>
        <color rgb="FFFF0000"/>
        <rFont val="Calibri"/>
        <family val="2"/>
        <scheme val="minor"/>
      </rPr>
      <t xml:space="preserve">
</t>
    </r>
  </si>
  <si>
    <t xml:space="preserve">Se evidenció la actualización del espacio de preguntas y respuestas frecuentes en la página web de la entidad:
Se verificó el link:
https://scj.gov.co/es/transparencia/obligacion-reporte-informacion/faqs
</t>
  </si>
  <si>
    <t xml:space="preserve">Se observó implementaciòn gradual, del sitio web de la Secretaría,  a fin de permitir mayor accesibilidad de la poblaciòn en situación de discapacidad a los contenidos publicados en la web institucional.
</t>
  </si>
  <si>
    <t xml:space="preserve">Se observo el cumplimiento de los informes correspondientes a los meses de agosto, septiembre,octubre y noviembre:
https://scj.gov.co/es/transparencia/planeacion-presupuesto-ingresos/informe-pqrs
</t>
  </si>
  <si>
    <t xml:space="preserve">Durante el periodo se realizaron publicaciones para los dias 3  y 7 de septiembre, 05 de octubre, lo que permite evidenciar el cumplimiento de la actividad frente a la meta establecida.
</t>
  </si>
  <si>
    <t>Durante el periodo se evidenció el cumplimiento de la meta y el indicador, toda vez que se entableció la realización de 700 encuestas y se superó la meta realizando 730 encuentas en total</t>
  </si>
  <si>
    <r>
      <t xml:space="preserve">Durante el mes de diciembre se realizó la publicación en la página web del documento de participación ciudadana el cual fue actualizado, se formaliza el documento en el SIG, donde se incluye el programa
de participación para la transformación generado por la Dirección de
Prevención y se ajusta la estructura del plan. 
https://scj.gov.co/sites/default/files/planeacion/Plan%20de%20participacion%20ciudadana%202022.pdf
</t>
    </r>
    <r>
      <rPr>
        <sz val="11"/>
        <rFont val="Calibri"/>
        <family val="2"/>
        <scheme val="minor"/>
      </rPr>
      <t xml:space="preserve">
</t>
    </r>
  </si>
  <si>
    <t>Dentro del documento "Politica administraciòn de riesgos, se observò la identificaciòn en los riesgos del proceso de Gestiòn Juridica y Contractual, la Oficina Asesora de Planeaciòn indica que en el documento mencionado, se incorporaron  los lineamientos establecidos y metodologìa de la Veeduria Distrital, sin embargo, se recomienda, hacer un ejercicio posterior de socializaciòn de este capitulo en especial para la pròxima vigencia, con el pròposito de garantizar la apropiacion del documento al interior de la entidad.</t>
  </si>
  <si>
    <t>Se evidenció la ultima actulización en la politica de administración de riesgos, con relación a la inclusión de la ruta metodológica para la implementación del SARLAFT, sin embargo, en la Matriz de Riesgos de Corrupción según lo indica la OAP, no es visible el ajuste en los riesgos identificados, asi las cosas, se recomienda, tener especial cuidado con las metas asociadas a las actividades en el marco del cumplimiento de las mismas. Esta actividad serà sujeta de seguimiento.</t>
  </si>
  <si>
    <t xml:space="preserve">Se observó informe de espacios idóneos orrepondiente al tercer trimestre 2021, en el cual se incorporó capitulo  1.2. CRITERIOS DE ESPACIO IDONEO, el proceso aporta los cuatro informes de seguimiento , dando cumplimiento al indicador establecido.
</t>
  </si>
  <si>
    <t xml:space="preserve">Se validò el procedimiento PD-AS-1, en el cual efectivamente se encuentra el manejo de Las peticiones que ingresen por mensaje directo a las redes sociales,
ademàs, se evidenciò, socialización Instructivo de Buzon de Sugerencias 30/11/2021, y correo electrónico  con asunto Tiempos de respuesta para dar trámite a las peticiones ciudadanas, mencionado lo anterior,  se observa que se ha cumplido con la meta y el indicador propuestos.
</t>
  </si>
  <si>
    <t>Se evidenciaron soportes de la realización de las capacitaciones realizadas durante los meses de octubre  y noviembre, dando cumplimiento a la meta establecida.</t>
  </si>
  <si>
    <t xml:space="preserve">Se observó realización de Curso de Competencias Blandas, Capacitaciones acceso a la información, Lineamientos antichoecho, Lineamientos para integridad proveedores , 
correspondientes al periodo en seguimiento, dando cuenta de tres capacitaciones.
</t>
  </si>
  <si>
    <t xml:space="preserve">Se observa documento F-DS-912_Caracterización ciudadanos, usuarios y grupos de interés.pdf actualizado, cumpliendo el indicador establecido.
</t>
  </si>
  <si>
    <t>Se observa realización de tres capacitaciones dentro del periodo adicionalmente se realiza la medición respecto del cronograma de capacitaciones aportado, evidenciando que se ha dado cumplimiento al indicador establecido.</t>
  </si>
  <si>
    <t xml:space="preserve">Aplicar instrumento de percepción y  de medición de los niveles de apropiación de los valores y principios de acción por parte de los servidores y contratistas, después de la implementación del código de integridad, con el propósito de evidenciar la apropiación de los valores del código de integridad en los servidores y contratistas de la entidad. </t>
  </si>
  <si>
    <t>Matriz tercer seguimiento al Plan Anticorrupción y de Atención al Ciudadano 2021</t>
  </si>
  <si>
    <t xml:space="preserve">Para el periodo evaluado el plan presenta un pocentaje de ejecución de un 98%, sin embargo, se evidencia que hay actividades que no contaron con su total ejecución, en relaciòn a la meta o indicador establecido, como se detalla a continuacion: 
-Componente 3. Rendiciòn de Cuentas
Actividad 3.3 Capacitar a los servidores públicos en temas de participación ciudadana, control social o rendición de cuentas.
- Componente 4. Mecanismos Para Mejorar la Atención Al Ciudadano . 
Actividad 3.4. Continuar implementando el campus virtual con temáticas relacionadas a Atención al Ciudadano. 
Actividad 4.1 "Adoptar y socializar el protocolo o procedimiento de recepción de denuncias de corrupción que defina la Secretaría General de la Alcaldía Mayor de Bogotá."
Actividad 4.3. Establecer los lineamientos para traducir la información pública que solicita un grupo étnico a su respectiva lengua en la entidad, de acuerdo a las recomendaciones e indicaciones brindadas por el Ministerio de Cultura de Colombia.
</t>
  </si>
  <si>
    <t>CORTE FEBRERO</t>
  </si>
  <si>
    <t>CORTE ABRIL</t>
  </si>
  <si>
    <t>Se verifica que de los 190 contratistas inscritos solo 60 finalizaron el curso y se certificaron, asi las cosas, frente al porcentaje establecido en la meta de la actividad de alcanzar el 50% de contratistas capacitados, se obtiene un resultado del 31%. Mencionado, lo anterior, no se da cumplimiento a la meta establecida, por lo que se recomienda, identificar previo a los seguimientos y evaluaciones el avance de las actividades frente a la meta establecida, a fin de evitar incumplimientos.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</si>
</sst>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0.00000"/>
  </numFmts>
  <fonts count="43">
    <font>
      <sz val="11"/>
      <color theme="1"/>
      <name val="Calibri"/>
      <family val="2"/>
      <scheme val="minor"/>
    </font>
    <font>
      <b/>
      <sz val="11"/>
      <color theme="1"/>
      <name val="Calibri"/>
      <family val="2"/>
      <scheme val="minor"/>
    </font>
    <font>
      <sz val="8"/>
      <name val="Calibri"/>
      <family val="2"/>
      <scheme val="minor"/>
    </font>
    <font>
      <sz val="10"/>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sz val="10"/>
      <color theme="1"/>
      <name val="Calibri"/>
      <family val="2"/>
      <scheme val="minor"/>
    </font>
    <font>
      <sz val="11"/>
      <color theme="1"/>
      <name val="Calibri"/>
      <family val="2"/>
      <scheme val="minor"/>
    </font>
    <font>
      <sz val="11"/>
      <color rgb="FFFF0000"/>
      <name val="Calibri"/>
      <family val="2"/>
      <scheme val="minor"/>
    </font>
    <font>
      <b/>
      <sz val="11"/>
      <color theme="0"/>
      <name val="Calibri"/>
      <family val="2"/>
      <scheme val="minor"/>
    </font>
    <font>
      <b/>
      <sz val="11"/>
      <name val="Calibri"/>
      <family val="2"/>
      <scheme val="minor"/>
    </font>
    <font>
      <b/>
      <sz val="11"/>
      <color indexed="72"/>
      <name val="Calibri"/>
      <family val="2"/>
      <scheme val="minor"/>
    </font>
    <font>
      <b/>
      <sz val="11"/>
      <color indexed="8"/>
      <name val="Calibri"/>
      <family val="2"/>
      <scheme val="minor"/>
    </font>
    <font>
      <sz val="11"/>
      <color indexed="8"/>
      <name val="Calibri"/>
      <family val="2"/>
      <scheme val="minor"/>
    </font>
    <font>
      <sz val="11"/>
      <color indexed="72"/>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
      <sz val="9"/>
      <color theme="1"/>
      <name val="Arial"/>
      <family val="2"/>
    </font>
    <font>
      <b/>
      <sz val="10"/>
      <color theme="0"/>
      <name val="Arial"/>
      <family val="2"/>
    </font>
    <font>
      <b/>
      <sz val="16"/>
      <color theme="1"/>
      <name val="Arial"/>
      <family val="2"/>
    </font>
    <font>
      <sz val="16"/>
      <color theme="1"/>
      <name val="Arial"/>
      <family val="2"/>
    </font>
    <font>
      <sz val="9"/>
      <color indexed="81"/>
      <name val="Tahoma"/>
      <family val="2"/>
    </font>
    <font>
      <b/>
      <sz val="9"/>
      <color indexed="81"/>
      <name val="Tahoma"/>
      <family val="2"/>
    </font>
    <font>
      <sz val="11"/>
      <name val="Calibri"/>
      <family val="2"/>
      <scheme val="minor"/>
    </font>
    <font>
      <i/>
      <sz val="11"/>
      <name val="Calibri"/>
      <family val="2"/>
      <scheme val="minor"/>
    </font>
    <font>
      <b/>
      <u/>
      <sz val="11"/>
      <name val="Calibri"/>
      <family val="2"/>
      <scheme val="minor"/>
    </font>
    <font>
      <b/>
      <sz val="11"/>
      <name val="Calibri"/>
      <family val="2"/>
    </font>
    <font>
      <sz val="11"/>
      <name val="Calibri"/>
      <family val="2"/>
    </font>
    <font>
      <b/>
      <i/>
      <sz val="11"/>
      <name val="Calibri"/>
      <family val="2"/>
      <scheme val="minor"/>
    </font>
    <font>
      <sz val="10"/>
      <color theme="5" tint="-0.249977111117893"/>
      <name val="Calibri"/>
      <family val="2"/>
      <scheme val="minor"/>
    </font>
    <font>
      <sz val="10"/>
      <color rgb="FF000000"/>
      <name val="Calibri"/>
      <family val="2"/>
      <scheme val="minor"/>
    </font>
    <font>
      <b/>
      <sz val="10"/>
      <color theme="1"/>
      <name val="Calibri"/>
      <family val="2"/>
      <scheme val="minor"/>
    </font>
    <font>
      <b/>
      <u/>
      <sz val="10"/>
      <color theme="1"/>
      <name val="Calibri"/>
      <family val="2"/>
      <scheme val="minor"/>
    </font>
    <font>
      <sz val="11"/>
      <color rgb="FFE60A61"/>
      <name val="Calibri"/>
      <family val="2"/>
      <scheme val="minor"/>
    </font>
    <font>
      <sz val="11"/>
      <color rgb="FFE8577D"/>
      <name val="Calibri"/>
      <family val="2"/>
      <scheme val="minor"/>
    </font>
    <font>
      <sz val="9"/>
      <color rgb="FFFF0000"/>
      <name val="Segoe UI"/>
      <family val="2"/>
    </font>
    <font>
      <b/>
      <u/>
      <sz val="11"/>
      <color theme="1"/>
      <name val="Calibri"/>
      <family val="2"/>
      <scheme val="minor"/>
    </font>
    <font>
      <sz val="11"/>
      <color rgb="FF000000"/>
      <name val="Calibri"/>
      <family val="2"/>
    </font>
  </fonts>
  <fills count="18">
    <fill>
      <patternFill patternType="none"/>
    </fill>
    <fill>
      <patternFill patternType="gray125"/>
    </fill>
    <fill>
      <patternFill patternType="solid">
        <fgColor rgb="FF650F2E"/>
        <bgColor indexed="64"/>
      </patternFill>
    </fill>
    <fill>
      <patternFill patternType="solid">
        <fgColor indexed="9"/>
        <bgColor indexed="64"/>
      </patternFill>
    </fill>
    <fill>
      <patternFill patternType="solid">
        <fgColor rgb="FFFFFF00"/>
        <bgColor indexed="64"/>
      </patternFill>
    </fill>
    <fill>
      <patternFill patternType="solid">
        <fgColor theme="0" tint="-0.499984740745262"/>
        <bgColor indexed="64"/>
      </patternFill>
    </fill>
    <fill>
      <patternFill patternType="solid">
        <fgColor indexed="22"/>
        <bgColor indexed="64"/>
      </patternFill>
    </fill>
    <fill>
      <patternFill patternType="solid">
        <fgColor rgb="FF650F2E"/>
        <bgColor indexed="26"/>
      </patternFill>
    </fill>
    <fill>
      <patternFill patternType="solid">
        <fgColor rgb="FF00B050"/>
        <bgColor indexed="64"/>
      </patternFill>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rgb="FF70AD47"/>
        <bgColor indexed="64"/>
      </patternFill>
    </fill>
    <fill>
      <patternFill patternType="solid">
        <fgColor rgb="FFFFD5D6"/>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rgb="FF000000"/>
      </patternFill>
    </fill>
    <fill>
      <patternFill patternType="solid">
        <fgColor theme="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right/>
      <top style="thin">
        <color indexed="64"/>
      </top>
      <bottom style="medium">
        <color indexed="64"/>
      </bottom>
      <diagonal/>
    </border>
  </borders>
  <cellStyleXfs count="3">
    <xf numFmtId="0" fontId="0" fillId="0" borderId="0"/>
    <xf numFmtId="0" fontId="3" fillId="0" borderId="0" applyNumberFormat="0" applyFont="0" applyFill="0" applyBorder="0" applyAlignment="0" applyProtection="0"/>
    <xf numFmtId="9" fontId="10" fillId="0" borderId="0" applyFont="0" applyFill="0" applyBorder="0" applyAlignment="0" applyProtection="0"/>
  </cellStyleXfs>
  <cellXfs count="423">
    <xf numFmtId="0" fontId="0" fillId="0" borderId="0" xfId="0"/>
    <xf numFmtId="0" fontId="4" fillId="0" borderId="0" xfId="1" applyNumberFormat="1" applyFont="1" applyFill="1" applyBorder="1" applyAlignment="1" applyProtection="1">
      <alignment horizontal="left" vertical="top" wrapText="1"/>
    </xf>
    <xf numFmtId="0" fontId="3" fillId="0" borderId="0" xfId="1" applyNumberFormat="1" applyFont="1" applyFill="1" applyBorder="1" applyAlignment="1"/>
    <xf numFmtId="0" fontId="7" fillId="0" borderId="15" xfId="1" applyNumberFormat="1" applyFont="1" applyFill="1" applyBorder="1" applyAlignment="1" applyProtection="1">
      <alignment horizontal="center" vertical="center" wrapText="1"/>
    </xf>
    <xf numFmtId="0" fontId="8" fillId="3" borderId="16" xfId="1" applyFont="1" applyFill="1" applyBorder="1" applyAlignment="1">
      <alignment horizontal="left" vertical="center" wrapText="1"/>
    </xf>
    <xf numFmtId="0" fontId="8" fillId="3" borderId="19" xfId="1" applyFont="1" applyFill="1" applyBorder="1" applyAlignment="1">
      <alignment horizontal="left" vertical="center" wrapText="1"/>
    </xf>
    <xf numFmtId="0" fontId="8" fillId="0" borderId="19" xfId="1" applyFont="1" applyBorder="1" applyAlignment="1">
      <alignment horizontal="left" vertical="center" wrapText="1"/>
    </xf>
    <xf numFmtId="0" fontId="8" fillId="3" borderId="19" xfId="1" applyFont="1" applyFill="1" applyBorder="1" applyAlignment="1">
      <alignment horizontal="center" vertical="center" wrapText="1"/>
    </xf>
    <xf numFmtId="0" fontId="8" fillId="3" borderId="21" xfId="1" applyFont="1" applyFill="1" applyBorder="1" applyAlignment="1">
      <alignment horizontal="left" vertical="center" wrapText="1"/>
    </xf>
    <xf numFmtId="0" fontId="0" fillId="0" borderId="0" xfId="0" applyAlignment="1">
      <alignmen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9" fontId="0" fillId="0" borderId="1" xfId="0" applyNumberFormat="1" applyBorder="1"/>
    <xf numFmtId="0" fontId="0" fillId="0" borderId="1" xfId="0" applyBorder="1" applyAlignment="1">
      <alignment wrapText="1"/>
    </xf>
    <xf numFmtId="9" fontId="0" fillId="0" borderId="0" xfId="0" applyNumberFormat="1"/>
    <xf numFmtId="0" fontId="11" fillId="0" borderId="0" xfId="0" applyFont="1"/>
    <xf numFmtId="0" fontId="9" fillId="0" borderId="0" xfId="0" applyFont="1" applyAlignment="1">
      <alignment horizontal="left" vertical="top" wrapText="1"/>
    </xf>
    <xf numFmtId="0" fontId="7" fillId="0" borderId="43" xfId="1" applyNumberFormat="1" applyFont="1" applyFill="1" applyBorder="1" applyAlignment="1" applyProtection="1">
      <alignment horizontal="center" vertical="center" wrapText="1"/>
    </xf>
    <xf numFmtId="0" fontId="7" fillId="6" borderId="43" xfId="1" applyNumberFormat="1" applyFont="1" applyFill="1" applyBorder="1" applyAlignment="1" applyProtection="1">
      <alignment horizontal="center" vertical="center" wrapText="1"/>
    </xf>
    <xf numFmtId="0" fontId="8" fillId="3" borderId="45" xfId="1" applyNumberFormat="1" applyFont="1" applyFill="1" applyBorder="1" applyAlignment="1" applyProtection="1">
      <alignment horizontal="center" vertical="center" wrapText="1"/>
    </xf>
    <xf numFmtId="0" fontId="8" fillId="3" borderId="45" xfId="1" applyNumberFormat="1" applyFont="1" applyFill="1" applyBorder="1" applyAlignment="1" applyProtection="1">
      <alignment horizontal="left" vertical="center" wrapText="1"/>
    </xf>
    <xf numFmtId="0" fontId="8" fillId="3" borderId="46" xfId="1" applyNumberFormat="1" applyFont="1" applyFill="1" applyBorder="1" applyAlignment="1" applyProtection="1">
      <alignment horizontal="left" vertical="center" wrapText="1"/>
    </xf>
    <xf numFmtId="0" fontId="0" fillId="9" borderId="34" xfId="0" applyFill="1" applyBorder="1"/>
    <xf numFmtId="0" fontId="0" fillId="9" borderId="33" xfId="0" applyFill="1" applyBorder="1"/>
    <xf numFmtId="0" fontId="0" fillId="9" borderId="56" xfId="0" applyFill="1" applyBorder="1"/>
    <xf numFmtId="0" fontId="0" fillId="9" borderId="0" xfId="0" applyFill="1"/>
    <xf numFmtId="0" fontId="0" fillId="9" borderId="35" xfId="0" applyFill="1" applyBorder="1"/>
    <xf numFmtId="0" fontId="1" fillId="9" borderId="24" xfId="0" applyFont="1" applyFill="1" applyBorder="1" applyAlignment="1">
      <alignment horizontal="center" vertical="center"/>
    </xf>
    <xf numFmtId="0" fontId="1" fillId="9" borderId="26" xfId="0" applyFont="1" applyFill="1" applyBorder="1" applyAlignment="1">
      <alignment horizontal="center" vertical="center"/>
    </xf>
    <xf numFmtId="0" fontId="0" fillId="9" borderId="36" xfId="0" applyFill="1" applyBorder="1"/>
    <xf numFmtId="0" fontId="0" fillId="9" borderId="28" xfId="0" applyFill="1" applyBorder="1" applyAlignment="1">
      <alignment horizontal="left"/>
    </xf>
    <xf numFmtId="0" fontId="0" fillId="9" borderId="29" xfId="0" applyFill="1" applyBorder="1" applyAlignment="1">
      <alignment horizontal="center"/>
    </xf>
    <xf numFmtId="0" fontId="0" fillId="9" borderId="30" xfId="0" applyFill="1" applyBorder="1" applyAlignment="1">
      <alignment horizontal="left" wrapText="1"/>
    </xf>
    <xf numFmtId="0" fontId="0" fillId="9" borderId="32" xfId="0" applyFill="1" applyBorder="1" applyAlignment="1">
      <alignment horizontal="center"/>
    </xf>
    <xf numFmtId="0" fontId="0" fillId="9" borderId="37" xfId="0" applyFill="1" applyBorder="1"/>
    <xf numFmtId="0" fontId="0" fillId="9" borderId="38" xfId="0" applyFill="1" applyBorder="1"/>
    <xf numFmtId="0" fontId="0" fillId="9" borderId="39" xfId="0" applyFill="1" applyBorder="1"/>
    <xf numFmtId="0" fontId="0" fillId="0" borderId="34" xfId="0" applyBorder="1"/>
    <xf numFmtId="0" fontId="0" fillId="0" borderId="33" xfId="0" applyBorder="1"/>
    <xf numFmtId="0" fontId="0" fillId="0" borderId="35" xfId="0" applyBorder="1"/>
    <xf numFmtId="0" fontId="0" fillId="0" borderId="37" xfId="0" applyBorder="1"/>
    <xf numFmtId="0" fontId="0" fillId="0" borderId="38" xfId="0" applyBorder="1"/>
    <xf numFmtId="0" fontId="12" fillId="2" borderId="25"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9" fontId="1" fillId="0" borderId="0" xfId="0" applyNumberFormat="1" applyFont="1" applyAlignment="1">
      <alignment horizontal="center" vertical="center" wrapText="1"/>
    </xf>
    <xf numFmtId="0" fontId="13" fillId="0" borderId="0" xfId="0" applyFont="1" applyAlignment="1" applyProtection="1">
      <alignment horizontal="center" vertical="center" wrapText="1"/>
      <protection locked="0"/>
    </xf>
    <xf numFmtId="17" fontId="13" fillId="0" borderId="0" xfId="0" applyNumberFormat="1" applyFont="1" applyAlignment="1" applyProtection="1">
      <alignment horizontal="center" vertical="center" wrapText="1"/>
      <protection locked="0"/>
    </xf>
    <xf numFmtId="0" fontId="1" fillId="0" borderId="0" xfId="0" applyFont="1" applyAlignment="1">
      <alignment horizontal="center" vertical="center" wrapText="1"/>
    </xf>
    <xf numFmtId="0" fontId="0" fillId="0" borderId="0" xfId="0" applyAlignment="1">
      <alignment horizontal="center" vertical="center"/>
    </xf>
    <xf numFmtId="0" fontId="1" fillId="5" borderId="24" xfId="0" applyFont="1" applyFill="1" applyBorder="1" applyAlignment="1">
      <alignment vertical="center" wrapText="1"/>
    </xf>
    <xf numFmtId="0" fontId="1" fillId="5" borderId="25" xfId="0" applyFont="1" applyFill="1" applyBorder="1" applyAlignment="1">
      <alignment vertical="center" wrapText="1"/>
    </xf>
    <xf numFmtId="0" fontId="0" fillId="0" borderId="31" xfId="0" applyBorder="1" applyAlignment="1">
      <alignment horizontal="justify" vertical="center" wrapText="1"/>
    </xf>
    <xf numFmtId="0" fontId="0" fillId="0" borderId="31" xfId="0" applyBorder="1" applyAlignment="1">
      <alignment horizontal="justify" vertical="top" wrapText="1"/>
    </xf>
    <xf numFmtId="0" fontId="0" fillId="0" borderId="48" xfId="0" applyBorder="1" applyAlignment="1">
      <alignment horizontal="justify" vertical="top" wrapText="1"/>
    </xf>
    <xf numFmtId="0" fontId="0" fillId="0" borderId="0" xfId="0" applyAlignment="1">
      <alignment wrapText="1"/>
    </xf>
    <xf numFmtId="0" fontId="1" fillId="0" borderId="0" xfId="0" applyFont="1" applyAlignment="1">
      <alignment horizontal="justify" vertical="center" wrapText="1"/>
    </xf>
    <xf numFmtId="0" fontId="14" fillId="5" borderId="24" xfId="1" applyNumberFormat="1" applyFont="1" applyFill="1" applyBorder="1" applyAlignment="1" applyProtection="1">
      <alignment horizontal="center" vertical="center" wrapText="1"/>
    </xf>
    <xf numFmtId="0" fontId="14" fillId="5" borderId="25" xfId="1"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4" fillId="5" borderId="25" xfId="1" applyNumberFormat="1" applyFont="1" applyFill="1" applyBorder="1" applyAlignment="1" applyProtection="1">
      <alignment horizontal="center" vertical="center" wrapText="1"/>
    </xf>
    <xf numFmtId="0" fontId="16" fillId="5" borderId="30" xfId="0" applyFont="1" applyFill="1" applyBorder="1" applyAlignment="1">
      <alignment horizontal="left" vertical="center" wrapText="1"/>
    </xf>
    <xf numFmtId="0" fontId="16" fillId="3" borderId="31" xfId="0" applyFont="1" applyFill="1" applyBorder="1" applyAlignment="1">
      <alignment horizontal="left" vertical="center" wrapText="1"/>
    </xf>
    <xf numFmtId="0" fontId="0" fillId="0" borderId="31" xfId="0" applyBorder="1" applyAlignment="1">
      <alignment horizontal="left" vertical="center" wrapText="1"/>
    </xf>
    <xf numFmtId="0" fontId="16" fillId="3" borderId="31" xfId="0" applyFont="1" applyFill="1" applyBorder="1" applyAlignment="1">
      <alignment horizontal="center" vertical="center" wrapText="1"/>
    </xf>
    <xf numFmtId="0" fontId="17" fillId="3" borderId="31" xfId="1" applyFont="1" applyFill="1" applyBorder="1" applyAlignment="1">
      <alignment horizontal="left" vertical="center" wrapText="1"/>
    </xf>
    <xf numFmtId="0" fontId="17" fillId="3" borderId="31" xfId="1" applyFont="1" applyFill="1" applyBorder="1" applyAlignment="1">
      <alignment vertical="center" wrapText="1"/>
    </xf>
    <xf numFmtId="0" fontId="17" fillId="0" borderId="31" xfId="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1" xfId="1" applyFont="1" applyFill="1" applyBorder="1" applyAlignment="1">
      <alignment vertical="center"/>
    </xf>
    <xf numFmtId="14" fontId="17" fillId="3" borderId="31" xfId="1" applyNumberFormat="1" applyFont="1" applyFill="1" applyBorder="1" applyAlignment="1">
      <alignment horizontal="left" vertical="center" wrapText="1"/>
    </xf>
    <xf numFmtId="0" fontId="0" fillId="0" borderId="0" xfId="0" applyAlignment="1">
      <alignment horizontal="left"/>
    </xf>
    <xf numFmtId="0" fontId="12" fillId="0" borderId="0" xfId="0" applyFont="1" applyAlignment="1">
      <alignment vertical="center"/>
    </xf>
    <xf numFmtId="0" fontId="1" fillId="0" borderId="0" xfId="0" applyFont="1" applyAlignment="1">
      <alignment vertical="center" wrapText="1"/>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0" fillId="0" borderId="0" xfId="0" applyAlignment="1">
      <alignment horizontal="center" vertical="center" wrapText="1"/>
    </xf>
    <xf numFmtId="0" fontId="11" fillId="0" borderId="0" xfId="0" applyFont="1" applyAlignment="1">
      <alignment wrapText="1"/>
    </xf>
    <xf numFmtId="0" fontId="11" fillId="0" borderId="0" xfId="0" applyFont="1" applyAlignment="1">
      <alignment horizontal="left"/>
    </xf>
    <xf numFmtId="0" fontId="21" fillId="0" borderId="0" xfId="0" applyFont="1" applyAlignment="1">
      <alignment vertical="center"/>
    </xf>
    <xf numFmtId="0" fontId="21" fillId="0" borderId="0" xfId="0" applyFont="1" applyAlignment="1">
      <alignment horizontal="center" vertical="center" wrapText="1"/>
    </xf>
    <xf numFmtId="0" fontId="21" fillId="0" borderId="0" xfId="0" applyFont="1" applyAlignment="1">
      <alignment vertical="center" wrapText="1"/>
    </xf>
    <xf numFmtId="0" fontId="0" fillId="0" borderId="0" xfId="0" applyAlignment="1">
      <alignment vertical="center"/>
    </xf>
    <xf numFmtId="0" fontId="1" fillId="5" borderId="28" xfId="0" applyFont="1" applyFill="1" applyBorder="1" applyAlignment="1">
      <alignment vertical="center" wrapText="1"/>
    </xf>
    <xf numFmtId="0" fontId="1" fillId="5" borderId="28" xfId="0" applyFont="1" applyFill="1" applyBorder="1" applyAlignment="1">
      <alignment vertical="center"/>
    </xf>
    <xf numFmtId="0" fontId="0" fillId="0" borderId="0" xfId="0" applyAlignment="1">
      <alignment horizontal="left" vertical="top"/>
    </xf>
    <xf numFmtId="0" fontId="0" fillId="0" borderId="0" xfId="0" applyAlignment="1">
      <alignment horizontal="left" vertical="top" wrapText="1"/>
    </xf>
    <xf numFmtId="0" fontId="12" fillId="2" borderId="40" xfId="0" applyFont="1" applyFill="1" applyBorder="1" applyAlignment="1">
      <alignment vertical="center" wrapText="1"/>
    </xf>
    <xf numFmtId="9" fontId="12" fillId="2" borderId="54" xfId="0" applyNumberFormat="1" applyFont="1" applyFill="1" applyBorder="1" applyAlignment="1">
      <alignment horizontal="center" vertical="center" wrapText="1"/>
    </xf>
    <xf numFmtId="9" fontId="12" fillId="2" borderId="51" xfId="0" applyNumberFormat="1" applyFont="1" applyFill="1" applyBorder="1" applyAlignment="1">
      <alignment horizontal="center" vertical="center" wrapText="1"/>
    </xf>
    <xf numFmtId="0" fontId="0" fillId="0" borderId="0" xfId="0" applyAlignment="1">
      <alignment horizontal="justify" vertical="top" wrapText="1"/>
    </xf>
    <xf numFmtId="9" fontId="0" fillId="0" borderId="29" xfId="0" applyNumberFormat="1" applyBorder="1" applyAlignment="1">
      <alignment horizontal="center" vertical="top" wrapText="1"/>
    </xf>
    <xf numFmtId="9" fontId="0" fillId="0" borderId="0" xfId="0" applyNumberFormat="1" applyAlignment="1">
      <alignment horizontal="center" vertical="top" wrapText="1"/>
    </xf>
    <xf numFmtId="9" fontId="1" fillId="5" borderId="25" xfId="2" applyFont="1" applyFill="1" applyBorder="1" applyAlignment="1">
      <alignment horizontal="center" vertical="center" wrapText="1"/>
    </xf>
    <xf numFmtId="0" fontId="13" fillId="5" borderId="25" xfId="0" applyFont="1" applyFill="1" applyBorder="1" applyAlignment="1" applyProtection="1">
      <alignment horizontal="center" vertical="center" textRotation="90" wrapText="1"/>
      <protection locked="0"/>
    </xf>
    <xf numFmtId="9" fontId="13" fillId="5" borderId="25" xfId="2" applyFont="1" applyFill="1" applyBorder="1" applyAlignment="1" applyProtection="1">
      <alignment horizontal="center" vertical="center" textRotation="90" wrapText="1"/>
      <protection locked="0"/>
    </xf>
    <xf numFmtId="9" fontId="23" fillId="2" borderId="0" xfId="0" applyNumberFormat="1" applyFont="1" applyFill="1" applyAlignment="1">
      <alignment horizontal="center"/>
    </xf>
    <xf numFmtId="9" fontId="22" fillId="9" borderId="1" xfId="0" applyNumberFormat="1" applyFont="1" applyFill="1" applyBorder="1" applyAlignment="1">
      <alignment horizontal="center"/>
    </xf>
    <xf numFmtId="0" fontId="14" fillId="0" borderId="0" xfId="1" applyFont="1" applyFill="1" applyBorder="1" applyAlignment="1">
      <alignment horizontal="center" vertical="center" wrapText="1"/>
    </xf>
    <xf numFmtId="0" fontId="1" fillId="5" borderId="49" xfId="0" applyFont="1" applyFill="1" applyBorder="1" applyAlignment="1">
      <alignment horizontal="center" vertical="center" wrapText="1"/>
    </xf>
    <xf numFmtId="9" fontId="1" fillId="0" borderId="0" xfId="0" applyNumberFormat="1" applyFont="1" applyAlignment="1">
      <alignment horizontal="center" vertical="top" wrapText="1"/>
    </xf>
    <xf numFmtId="9" fontId="1" fillId="5" borderId="0" xfId="0" applyNumberFormat="1" applyFont="1" applyFill="1" applyAlignment="1">
      <alignment horizontal="center" vertical="center" wrapText="1"/>
    </xf>
    <xf numFmtId="9" fontId="0" fillId="0" borderId="31" xfId="0" applyNumberFormat="1" applyBorder="1" applyAlignment="1">
      <alignment vertical="center"/>
    </xf>
    <xf numFmtId="0" fontId="1" fillId="0" borderId="52" xfId="0" applyFont="1" applyBorder="1" applyAlignment="1">
      <alignment horizontal="justify" vertical="top" wrapText="1"/>
    </xf>
    <xf numFmtId="9" fontId="1" fillId="0" borderId="53" xfId="0" applyNumberFormat="1" applyFont="1" applyBorder="1" applyAlignment="1">
      <alignment horizontal="center" vertical="top" wrapText="1"/>
    </xf>
    <xf numFmtId="9" fontId="1" fillId="5" borderId="26" xfId="0" applyNumberFormat="1" applyFont="1" applyFill="1" applyBorder="1" applyAlignment="1">
      <alignment horizontal="center" vertical="center" wrapText="1"/>
    </xf>
    <xf numFmtId="9" fontId="0" fillId="0" borderId="31" xfId="0" applyNumberFormat="1" applyBorder="1" applyAlignment="1">
      <alignment horizontal="justify" vertical="top" wrapText="1"/>
    </xf>
    <xf numFmtId="165" fontId="0" fillId="0" borderId="32" xfId="0" applyNumberFormat="1" applyBorder="1" applyAlignment="1">
      <alignment horizontal="center" vertical="top" wrapText="1"/>
    </xf>
    <xf numFmtId="9" fontId="12" fillId="2" borderId="59" xfId="0" applyNumberFormat="1" applyFont="1" applyFill="1" applyBorder="1" applyAlignment="1">
      <alignment horizontal="center" vertical="center" wrapText="1"/>
    </xf>
    <xf numFmtId="9" fontId="1" fillId="5" borderId="33" xfId="0" applyNumberFormat="1" applyFont="1" applyFill="1" applyBorder="1" applyAlignment="1">
      <alignment horizontal="center" vertical="center" wrapText="1"/>
    </xf>
    <xf numFmtId="0" fontId="0" fillId="0" borderId="30" xfId="0" applyBorder="1" applyAlignment="1">
      <alignment horizontal="justify" vertical="top"/>
    </xf>
    <xf numFmtId="9" fontId="1" fillId="5" borderId="25" xfId="0" applyNumberFormat="1" applyFont="1" applyFill="1" applyBorder="1" applyAlignment="1">
      <alignment horizontal="center" vertical="center" wrapText="1"/>
    </xf>
    <xf numFmtId="0" fontId="14" fillId="0" borderId="0" xfId="1" applyFont="1" applyFill="1" applyBorder="1" applyAlignment="1">
      <alignment vertical="center" wrapText="1"/>
    </xf>
    <xf numFmtId="0" fontId="13" fillId="0" borderId="0" xfId="0" applyFont="1" applyAlignment="1" applyProtection="1">
      <alignment vertical="center" wrapText="1"/>
      <protection locked="0"/>
    </xf>
    <xf numFmtId="17" fontId="13" fillId="0" borderId="0" xfId="0" applyNumberFormat="1" applyFont="1" applyAlignment="1" applyProtection="1">
      <alignment vertical="center" wrapText="1"/>
      <protection locked="0"/>
    </xf>
    <xf numFmtId="166" fontId="0" fillId="0" borderId="0" xfId="0" applyNumberFormat="1"/>
    <xf numFmtId="0" fontId="28" fillId="0" borderId="1" xfId="0" applyFont="1" applyBorder="1" applyAlignment="1">
      <alignment vertical="center" wrapText="1"/>
    </xf>
    <xf numFmtId="0" fontId="28" fillId="0" borderId="60" xfId="0" applyFont="1" applyBorder="1" applyAlignment="1">
      <alignment vertical="center" wrapText="1"/>
    </xf>
    <xf numFmtId="0" fontId="28" fillId="0" borderId="1" xfId="0" applyFont="1" applyBorder="1" applyAlignment="1">
      <alignment vertical="top" wrapText="1"/>
    </xf>
    <xf numFmtId="0" fontId="28" fillId="0" borderId="29" xfId="0" applyFont="1" applyBorder="1" applyAlignment="1">
      <alignment horizontal="left" vertical="top" wrapText="1"/>
    </xf>
    <xf numFmtId="0" fontId="0" fillId="0" borderId="0" xfId="0" applyAlignment="1">
      <alignment horizontal="justify" wrapText="1"/>
    </xf>
    <xf numFmtId="9" fontId="1" fillId="0" borderId="0" xfId="0" applyNumberFormat="1" applyFont="1" applyAlignment="1">
      <alignment horizontal="justify" vertical="top" wrapText="1"/>
    </xf>
    <xf numFmtId="9" fontId="1" fillId="5" borderId="33" xfId="0" applyNumberFormat="1" applyFont="1" applyFill="1" applyBorder="1" applyAlignment="1">
      <alignment horizontal="justify" vertical="center" wrapText="1"/>
    </xf>
    <xf numFmtId="9" fontId="1" fillId="5" borderId="25" xfId="0" applyNumberFormat="1" applyFont="1" applyFill="1" applyBorder="1" applyAlignment="1">
      <alignment horizontal="justify" vertical="center" wrapText="1"/>
    </xf>
    <xf numFmtId="9" fontId="1" fillId="5" borderId="0" xfId="0" applyNumberFormat="1" applyFont="1" applyFill="1" applyAlignment="1">
      <alignment horizontal="justify" vertical="center" wrapText="1"/>
    </xf>
    <xf numFmtId="9" fontId="0" fillId="0" borderId="0" xfId="0" applyNumberFormat="1" applyAlignment="1">
      <alignment horizontal="justify" vertical="top" wrapText="1"/>
    </xf>
    <xf numFmtId="9" fontId="28" fillId="0" borderId="1" xfId="0" applyNumberFormat="1" applyFont="1" applyBorder="1" applyAlignment="1">
      <alignment horizontal="justify" vertical="top" wrapText="1"/>
    </xf>
    <xf numFmtId="9" fontId="0" fillId="0" borderId="32" xfId="0" applyNumberFormat="1" applyBorder="1" applyAlignment="1">
      <alignment horizontal="center" vertical="top" wrapText="1"/>
    </xf>
    <xf numFmtId="9" fontId="0" fillId="8" borderId="1" xfId="0" applyNumberFormat="1" applyFill="1" applyBorder="1" applyAlignment="1">
      <alignment horizontal="center" vertical="top" wrapText="1"/>
    </xf>
    <xf numFmtId="9" fontId="0" fillId="8" borderId="31" xfId="0" applyNumberFormat="1" applyFill="1" applyBorder="1" applyAlignment="1">
      <alignment horizontal="center" vertical="top" wrapText="1"/>
    </xf>
    <xf numFmtId="9" fontId="0" fillId="11" borderId="1" xfId="0" applyNumberFormat="1" applyFill="1" applyBorder="1" applyAlignment="1">
      <alignment horizontal="center" vertical="top" wrapText="1"/>
    </xf>
    <xf numFmtId="9" fontId="0" fillId="0" borderId="53" xfId="0" applyNumberFormat="1" applyBorder="1" applyAlignment="1">
      <alignment horizontal="center" vertical="top" wrapText="1"/>
    </xf>
    <xf numFmtId="0" fontId="1" fillId="5" borderId="64" xfId="0" applyFont="1" applyFill="1" applyBorder="1" applyAlignment="1">
      <alignment horizontal="center" vertical="center" wrapText="1"/>
    </xf>
    <xf numFmtId="9" fontId="1" fillId="5" borderId="65" xfId="0" applyNumberFormat="1" applyFont="1" applyFill="1" applyBorder="1" applyAlignment="1">
      <alignment horizontal="center" vertical="center" wrapText="1"/>
    </xf>
    <xf numFmtId="9" fontId="12" fillId="2" borderId="20" xfId="0" applyNumberFormat="1" applyFont="1" applyFill="1" applyBorder="1" applyAlignment="1">
      <alignment horizontal="justify" vertical="center" wrapText="1"/>
    </xf>
    <xf numFmtId="9" fontId="12" fillId="2" borderId="20" xfId="0" applyNumberFormat="1" applyFont="1" applyFill="1" applyBorder="1" applyAlignment="1">
      <alignment horizontal="center" vertical="center" wrapText="1"/>
    </xf>
    <xf numFmtId="0" fontId="13" fillId="2" borderId="25" xfId="0" applyFont="1" applyFill="1" applyBorder="1" applyAlignment="1">
      <alignment horizontal="center" vertical="center" wrapText="1"/>
    </xf>
    <xf numFmtId="9" fontId="13" fillId="0" borderId="0" xfId="0" applyNumberFormat="1" applyFont="1" applyAlignment="1">
      <alignment horizontal="center" vertical="center"/>
    </xf>
    <xf numFmtId="9" fontId="13" fillId="5" borderId="25" xfId="0" applyNumberFormat="1" applyFont="1" applyFill="1" applyBorder="1" applyAlignment="1">
      <alignment horizontal="center" vertical="center"/>
    </xf>
    <xf numFmtId="165" fontId="28" fillId="0" borderId="1" xfId="2" applyNumberFormat="1" applyFont="1" applyFill="1" applyBorder="1" applyAlignment="1">
      <alignment horizontal="center" vertical="center"/>
    </xf>
    <xf numFmtId="9" fontId="28" fillId="0" borderId="31" xfId="2" applyFont="1" applyFill="1" applyBorder="1" applyAlignment="1">
      <alignment horizontal="center" vertical="center"/>
    </xf>
    <xf numFmtId="165" fontId="28" fillId="0" borderId="31" xfId="2" applyNumberFormat="1" applyFont="1" applyFill="1" applyBorder="1" applyAlignment="1">
      <alignment horizontal="center" vertical="center"/>
    </xf>
    <xf numFmtId="0" fontId="13" fillId="0" borderId="0" xfId="0" applyFont="1" applyAlignment="1">
      <alignment horizontal="center" vertical="center" wrapText="1"/>
    </xf>
    <xf numFmtId="9" fontId="13" fillId="5" borderId="27" xfId="0" applyNumberFormat="1" applyFont="1" applyFill="1" applyBorder="1" applyAlignment="1">
      <alignment horizontal="center" vertical="center"/>
    </xf>
    <xf numFmtId="165" fontId="28" fillId="0" borderId="3" xfId="2" applyNumberFormat="1" applyFont="1" applyFill="1" applyBorder="1" applyAlignment="1">
      <alignment horizontal="center" vertical="center"/>
    </xf>
    <xf numFmtId="165" fontId="28" fillId="0" borderId="48" xfId="2" applyNumberFormat="1" applyFont="1" applyFill="1" applyBorder="1" applyAlignment="1">
      <alignment horizontal="center" vertical="center"/>
    </xf>
    <xf numFmtId="165" fontId="28" fillId="0" borderId="1" xfId="2" applyNumberFormat="1" applyFont="1" applyBorder="1" applyAlignment="1">
      <alignment horizontal="center" vertical="center"/>
    </xf>
    <xf numFmtId="0" fontId="28" fillId="0" borderId="0" xfId="0" applyFont="1"/>
    <xf numFmtId="14" fontId="28" fillId="0" borderId="1" xfId="0" applyNumberFormat="1" applyFont="1" applyBorder="1" applyAlignment="1">
      <alignment horizontal="left" vertical="center" wrapText="1"/>
    </xf>
    <xf numFmtId="165" fontId="28" fillId="0" borderId="1" xfId="2" applyNumberFormat="1" applyFont="1" applyFill="1" applyBorder="1" applyAlignment="1">
      <alignment horizontal="center" vertical="center" wrapText="1"/>
    </xf>
    <xf numFmtId="0" fontId="28" fillId="0" borderId="1" xfId="0" applyFont="1" applyBorder="1" applyAlignment="1">
      <alignment horizontal="justify" vertical="center" wrapText="1"/>
    </xf>
    <xf numFmtId="0" fontId="28" fillId="0" borderId="1" xfId="0" applyFont="1" applyBorder="1" applyAlignment="1">
      <alignment horizontal="left" vertical="top" wrapText="1"/>
    </xf>
    <xf numFmtId="14" fontId="28" fillId="0" borderId="57" xfId="0" applyNumberFormat="1" applyFont="1" applyBorder="1" applyAlignment="1" applyProtection="1">
      <alignment horizontal="justify" vertical="top"/>
      <protection locked="0"/>
    </xf>
    <xf numFmtId="0" fontId="28" fillId="0" borderId="57" xfId="0" applyFont="1" applyBorder="1" applyAlignment="1">
      <alignment horizontal="justify" vertical="top" wrapText="1"/>
    </xf>
    <xf numFmtId="0" fontId="13" fillId="0" borderId="1" xfId="0" applyFont="1" applyBorder="1" applyAlignment="1">
      <alignment horizontal="justify" vertical="top" wrapText="1"/>
    </xf>
    <xf numFmtId="0" fontId="28" fillId="0" borderId="0" xfId="0" applyFont="1" applyAlignment="1">
      <alignment horizontal="left" vertical="top" wrapText="1"/>
    </xf>
    <xf numFmtId="0" fontId="28" fillId="0" borderId="1" xfId="0" applyFont="1" applyBorder="1"/>
    <xf numFmtId="0" fontId="30" fillId="0" borderId="1" xfId="0" applyFont="1" applyBorder="1" applyAlignment="1">
      <alignment horizontal="center" vertical="center" wrapText="1"/>
    </xf>
    <xf numFmtId="0" fontId="13" fillId="0" borderId="1" xfId="0" applyFont="1" applyBorder="1" applyAlignment="1">
      <alignment horizontal="left" vertical="top" wrapText="1"/>
    </xf>
    <xf numFmtId="0" fontId="30" fillId="0" borderId="1" xfId="0" applyFont="1" applyBorder="1" applyAlignment="1">
      <alignment horizontal="justify" vertical="top" wrapText="1"/>
    </xf>
    <xf numFmtId="9" fontId="28" fillId="0" borderId="1" xfId="0" applyNumberFormat="1" applyFont="1" applyBorder="1" applyAlignment="1">
      <alignment horizontal="justify" vertical="center" wrapText="1"/>
    </xf>
    <xf numFmtId="0" fontId="28" fillId="0" borderId="1" xfId="0" applyFont="1" applyBorder="1" applyAlignment="1">
      <alignment horizontal="left" vertical="center" wrapText="1"/>
    </xf>
    <xf numFmtId="0" fontId="28" fillId="0" borderId="31" xfId="0" applyFont="1" applyBorder="1" applyAlignment="1">
      <alignment horizontal="center" vertical="center" wrapText="1"/>
    </xf>
    <xf numFmtId="0" fontId="28" fillId="0" borderId="31" xfId="0" applyFont="1" applyBorder="1" applyAlignment="1">
      <alignment vertical="top" wrapText="1"/>
    </xf>
    <xf numFmtId="14" fontId="28" fillId="0" borderId="31" xfId="0" applyNumberFormat="1" applyFont="1" applyBorder="1" applyAlignment="1">
      <alignment horizontal="left" vertical="center" wrapText="1"/>
    </xf>
    <xf numFmtId="165" fontId="28" fillId="0" borderId="31" xfId="2" applyNumberFormat="1" applyFont="1" applyFill="1" applyBorder="1" applyAlignment="1">
      <alignment horizontal="center" vertical="center" wrapText="1"/>
    </xf>
    <xf numFmtId="0" fontId="28" fillId="0" borderId="31" xfId="0" applyFont="1" applyBorder="1" applyAlignment="1">
      <alignment horizontal="justify" vertical="center" wrapText="1"/>
    </xf>
    <xf numFmtId="0" fontId="28" fillId="0" borderId="31" xfId="0" applyFont="1" applyBorder="1" applyAlignment="1">
      <alignment horizontal="justify" vertical="top" wrapText="1"/>
    </xf>
    <xf numFmtId="0" fontId="28" fillId="0" borderId="61" xfId="0" applyFont="1" applyBorder="1" applyAlignment="1">
      <alignment horizontal="justify" vertical="top" wrapText="1"/>
    </xf>
    <xf numFmtId="165" fontId="28" fillId="0" borderId="1" xfId="2" applyNumberFormat="1" applyFont="1" applyBorder="1" applyAlignment="1">
      <alignment horizontal="center" vertical="center" wrapText="1"/>
    </xf>
    <xf numFmtId="0" fontId="28" fillId="4" borderId="1" xfId="0" applyFont="1" applyFill="1" applyBorder="1" applyAlignment="1">
      <alignment horizontal="justify" vertical="center" wrapText="1"/>
    </xf>
    <xf numFmtId="0" fontId="28" fillId="0" borderId="1" xfId="0" applyFont="1" applyBorder="1" applyAlignment="1">
      <alignment horizontal="justify" vertical="top" wrapText="1"/>
    </xf>
    <xf numFmtId="0" fontId="30" fillId="0" borderId="29" xfId="0" applyFont="1" applyBorder="1" applyAlignment="1">
      <alignment horizontal="center" vertical="center" wrapText="1"/>
    </xf>
    <xf numFmtId="165" fontId="28" fillId="0" borderId="31" xfId="2" applyNumberFormat="1" applyFont="1" applyBorder="1" applyAlignment="1">
      <alignment horizontal="center" vertical="center" wrapText="1"/>
    </xf>
    <xf numFmtId="0" fontId="28" fillId="4" borderId="31" xfId="0" applyFont="1" applyFill="1" applyBorder="1" applyAlignment="1">
      <alignment horizontal="justify" vertical="center" wrapText="1"/>
    </xf>
    <xf numFmtId="0" fontId="28" fillId="0" borderId="31" xfId="0" applyFont="1" applyBorder="1" applyAlignment="1">
      <alignment horizontal="left" vertical="top" wrapText="1"/>
    </xf>
    <xf numFmtId="0" fontId="28" fillId="0" borderId="3" xfId="0" applyFont="1" applyBorder="1" applyAlignment="1">
      <alignment horizontal="center" vertical="center" wrapText="1"/>
    </xf>
    <xf numFmtId="10" fontId="28" fillId="0" borderId="1" xfId="2" applyNumberFormat="1" applyFont="1" applyFill="1" applyBorder="1" applyAlignment="1">
      <alignment horizontal="center" vertical="center" wrapText="1"/>
    </xf>
    <xf numFmtId="0" fontId="28" fillId="0" borderId="3" xfId="0" applyFont="1" applyBorder="1" applyAlignment="1">
      <alignment horizontal="justify" vertical="top" wrapText="1"/>
    </xf>
    <xf numFmtId="0" fontId="28" fillId="0" borderId="28" xfId="0" applyFont="1" applyBorder="1" applyAlignment="1">
      <alignment horizontal="justify" vertical="top" wrapText="1"/>
    </xf>
    <xf numFmtId="14" fontId="28" fillId="0" borderId="28" xfId="0" applyNumberFormat="1" applyFont="1" applyBorder="1" applyAlignment="1" applyProtection="1">
      <alignment horizontal="justify" vertical="top"/>
      <protection locked="0"/>
    </xf>
    <xf numFmtId="0" fontId="28" fillId="8" borderId="1" xfId="0" applyFont="1" applyFill="1" applyBorder="1" applyAlignment="1">
      <alignment horizontal="justify" vertical="center" wrapText="1"/>
    </xf>
    <xf numFmtId="0" fontId="28" fillId="0" borderId="48" xfId="0" applyFont="1" applyBorder="1" applyAlignment="1">
      <alignment horizontal="justify" vertical="top" wrapText="1"/>
    </xf>
    <xf numFmtId="0" fontId="30" fillId="0" borderId="3" xfId="0" applyFont="1" applyBorder="1" applyAlignment="1">
      <alignment horizontal="justify" vertical="top" wrapText="1"/>
    </xf>
    <xf numFmtId="0" fontId="28" fillId="0" borderId="3" xfId="0" applyFont="1" applyBorder="1" applyAlignment="1">
      <alignment horizontal="left" vertical="top" wrapText="1"/>
    </xf>
    <xf numFmtId="14" fontId="28" fillId="0" borderId="1" xfId="0" applyNumberFormat="1" applyFont="1" applyBorder="1" applyAlignment="1" applyProtection="1">
      <alignment horizontal="justify" vertical="top"/>
      <protection locked="0"/>
    </xf>
    <xf numFmtId="164" fontId="28" fillId="0" borderId="1" xfId="0" applyNumberFormat="1" applyFont="1" applyBorder="1" applyAlignment="1">
      <alignment horizontal="left" vertical="center" wrapText="1"/>
    </xf>
    <xf numFmtId="0" fontId="28" fillId="4" borderId="1" xfId="0" applyFont="1" applyFill="1" applyBorder="1" applyAlignment="1">
      <alignment horizontal="left" vertical="center" wrapText="1"/>
    </xf>
    <xf numFmtId="164" fontId="28" fillId="0" borderId="1" xfId="0" applyNumberFormat="1" applyFont="1" applyBorder="1" applyAlignment="1">
      <alignment horizontal="left" vertical="top" wrapText="1"/>
    </xf>
    <xf numFmtId="164" fontId="28" fillId="0" borderId="31" xfId="0" applyNumberFormat="1" applyFont="1" applyBorder="1" applyAlignment="1">
      <alignment horizontal="left" vertical="top" wrapText="1"/>
    </xf>
    <xf numFmtId="14" fontId="28" fillId="0" borderId="30" xfId="0" applyNumberFormat="1" applyFont="1" applyBorder="1" applyAlignment="1" applyProtection="1">
      <alignment horizontal="justify" vertical="top"/>
      <protection locked="0"/>
    </xf>
    <xf numFmtId="9" fontId="28" fillId="0" borderId="31" xfId="0" applyNumberFormat="1" applyFont="1" applyBorder="1" applyAlignment="1">
      <alignment horizontal="justify" vertical="top" wrapText="1"/>
    </xf>
    <xf numFmtId="0" fontId="28" fillId="0" borderId="3" xfId="0" applyFont="1" applyBorder="1" applyAlignment="1">
      <alignment vertical="top" wrapText="1"/>
    </xf>
    <xf numFmtId="0" fontId="28" fillId="0" borderId="3" xfId="0" applyFont="1" applyBorder="1" applyAlignment="1">
      <alignment vertical="center" wrapText="1"/>
    </xf>
    <xf numFmtId="0" fontId="28" fillId="10" borderId="3" xfId="0" applyFont="1" applyFill="1" applyBorder="1" applyAlignment="1">
      <alignment horizontal="left" vertical="top" wrapText="1"/>
    </xf>
    <xf numFmtId="0" fontId="30" fillId="0" borderId="3" xfId="0" applyFont="1" applyBorder="1" applyAlignment="1">
      <alignment horizontal="center" vertical="center" wrapText="1"/>
    </xf>
    <xf numFmtId="14" fontId="28" fillId="0" borderId="1" xfId="0" applyNumberFormat="1" applyFont="1" applyBorder="1" applyAlignment="1" applyProtection="1">
      <alignment horizontal="justify" vertical="top" wrapText="1"/>
      <protection locked="0"/>
    </xf>
    <xf numFmtId="0" fontId="1" fillId="5" borderId="69" xfId="0" applyFont="1" applyFill="1" applyBorder="1" applyAlignment="1">
      <alignment horizontal="center" vertical="center" wrapText="1"/>
    </xf>
    <xf numFmtId="9" fontId="1" fillId="5" borderId="22" xfId="0" applyNumberFormat="1" applyFont="1" applyFill="1" applyBorder="1" applyAlignment="1">
      <alignment horizontal="justify" vertical="center" wrapText="1"/>
    </xf>
    <xf numFmtId="9" fontId="1" fillId="5" borderId="22" xfId="0" applyNumberFormat="1" applyFont="1" applyFill="1" applyBorder="1" applyAlignment="1">
      <alignment horizontal="center" vertical="center" wrapText="1"/>
    </xf>
    <xf numFmtId="9" fontId="1" fillId="5" borderId="59" xfId="0" applyNumberFormat="1" applyFont="1" applyFill="1" applyBorder="1" applyAlignment="1">
      <alignment horizontal="center" vertical="center" wrapText="1"/>
    </xf>
    <xf numFmtId="0" fontId="28" fillId="0" borderId="24" xfId="0" applyFont="1" applyBorder="1" applyAlignment="1">
      <alignment horizontal="justify" vertical="top" wrapText="1"/>
    </xf>
    <xf numFmtId="9" fontId="28" fillId="0" borderId="25" xfId="0" applyNumberFormat="1" applyFont="1" applyBorder="1" applyAlignment="1">
      <alignment horizontal="justify" vertical="top" wrapText="1"/>
    </xf>
    <xf numFmtId="9" fontId="0" fillId="0" borderId="26" xfId="0" applyNumberFormat="1" applyBorder="1" applyAlignment="1">
      <alignment horizontal="center" vertical="top" wrapText="1"/>
    </xf>
    <xf numFmtId="9" fontId="12" fillId="2" borderId="32" xfId="0" applyNumberFormat="1" applyFont="1" applyFill="1" applyBorder="1" applyAlignment="1">
      <alignment horizontal="center" vertical="center" wrapText="1"/>
    </xf>
    <xf numFmtId="0" fontId="1" fillId="5" borderId="70" xfId="0" applyFont="1" applyFill="1" applyBorder="1" applyAlignment="1">
      <alignment horizontal="center" vertical="center" wrapText="1"/>
    </xf>
    <xf numFmtId="14" fontId="28" fillId="0" borderId="24" xfId="0" applyNumberFormat="1" applyFont="1" applyBorder="1" applyAlignment="1" applyProtection="1">
      <alignment horizontal="justify" vertical="top"/>
      <protection locked="0"/>
    </xf>
    <xf numFmtId="9" fontId="0" fillId="8" borderId="25" xfId="0" applyNumberFormat="1" applyFill="1" applyBorder="1" applyAlignment="1">
      <alignment horizontal="center" vertical="top" wrapText="1"/>
    </xf>
    <xf numFmtId="0" fontId="28" fillId="0" borderId="52" xfId="0" applyFont="1" applyBorder="1" applyAlignment="1">
      <alignment horizontal="justify" vertical="top" wrapText="1"/>
    </xf>
    <xf numFmtId="0" fontId="23" fillId="2" borderId="1" xfId="0" applyFont="1" applyFill="1" applyBorder="1" applyAlignment="1">
      <alignment horizontal="center"/>
    </xf>
    <xf numFmtId="0" fontId="12" fillId="2"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28" fillId="0" borderId="1" xfId="0" applyFont="1" applyBorder="1" applyAlignment="1">
      <alignment horizontal="center" vertical="center" wrapText="1"/>
    </xf>
    <xf numFmtId="0" fontId="1" fillId="5" borderId="24" xfId="0" applyFont="1" applyFill="1" applyBorder="1" applyAlignment="1">
      <alignment horizontal="center" vertical="center" wrapText="1"/>
    </xf>
    <xf numFmtId="0" fontId="1" fillId="5" borderId="28" xfId="0" applyFont="1" applyFill="1" applyBorder="1" applyAlignment="1">
      <alignment horizontal="left" vertical="center" wrapText="1"/>
    </xf>
    <xf numFmtId="0" fontId="1" fillId="5" borderId="30" xfId="0" applyFont="1" applyFill="1" applyBorder="1" applyAlignment="1">
      <alignment horizontal="left" vertical="center" wrapText="1"/>
    </xf>
    <xf numFmtId="0" fontId="1" fillId="5" borderId="1" xfId="0" applyFont="1" applyFill="1" applyBorder="1" applyAlignment="1">
      <alignment horizontal="left" vertical="center" wrapText="1"/>
    </xf>
    <xf numFmtId="0" fontId="21" fillId="0" borderId="0" xfId="0" applyFont="1" applyAlignment="1" applyProtection="1">
      <alignment horizontal="center" vertical="center" wrapText="1"/>
      <protection locked="0"/>
    </xf>
    <xf numFmtId="0" fontId="12" fillId="2" borderId="49" xfId="0" applyFont="1" applyFill="1" applyBorder="1" applyAlignment="1">
      <alignment horizontal="center" vertical="center" wrapText="1"/>
    </xf>
    <xf numFmtId="0" fontId="12" fillId="2" borderId="49" xfId="0" applyFont="1" applyFill="1" applyBorder="1" applyAlignment="1">
      <alignment vertical="center" wrapText="1"/>
    </xf>
    <xf numFmtId="0" fontId="12" fillId="2" borderId="26" xfId="0" applyFont="1" applyFill="1" applyBorder="1" applyAlignment="1">
      <alignment vertical="center" wrapText="1"/>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9" fontId="9" fillId="0" borderId="1" xfId="2" applyFont="1" applyFill="1" applyBorder="1" applyAlignment="1">
      <alignment horizontal="center" vertical="center"/>
    </xf>
    <xf numFmtId="0" fontId="9" fillId="12" borderId="1" xfId="0" applyFont="1" applyFill="1" applyBorder="1" applyAlignment="1">
      <alignment horizontal="center" vertical="center"/>
    </xf>
    <xf numFmtId="9" fontId="9" fillId="0" borderId="1" xfId="2" applyFont="1" applyBorder="1" applyAlignment="1">
      <alignment horizontal="center" vertical="center"/>
    </xf>
    <xf numFmtId="9" fontId="9" fillId="13" borderId="1" xfId="2" applyFont="1" applyFill="1" applyBorder="1" applyAlignment="1">
      <alignment horizontal="center" vertical="center"/>
    </xf>
    <xf numFmtId="9" fontId="9" fillId="14" borderId="1" xfId="2" applyFont="1" applyFill="1" applyBorder="1" applyAlignment="1">
      <alignment horizontal="center" vertical="center"/>
    </xf>
    <xf numFmtId="0" fontId="9" fillId="4" borderId="1" xfId="0" applyFont="1" applyFill="1" applyBorder="1" applyAlignment="1">
      <alignment horizontal="justify" vertical="center" wrapText="1"/>
    </xf>
    <xf numFmtId="9" fontId="34" fillId="15" borderId="1" xfId="2" applyFont="1" applyFill="1" applyBorder="1" applyAlignment="1">
      <alignment horizontal="center" vertical="center"/>
    </xf>
    <xf numFmtId="0" fontId="9" fillId="0" borderId="1" xfId="0" applyFont="1" applyBorder="1" applyAlignment="1">
      <alignment horizontal="justify" vertical="center" wrapText="1"/>
    </xf>
    <xf numFmtId="0" fontId="35" fillId="0" borderId="1" xfId="0" applyFont="1" applyBorder="1" applyAlignment="1">
      <alignment horizontal="center" vertical="center"/>
    </xf>
    <xf numFmtId="0" fontId="35" fillId="16" borderId="1" xfId="0" applyFont="1" applyFill="1" applyBorder="1" applyAlignment="1">
      <alignment horizontal="justify" vertical="center" wrapText="1"/>
    </xf>
    <xf numFmtId="9" fontId="34" fillId="13" borderId="1" xfId="2" applyFont="1" applyFill="1" applyBorder="1" applyAlignment="1">
      <alignment horizontal="center" vertical="center"/>
    </xf>
    <xf numFmtId="9" fontId="9" fillId="15" borderId="1" xfId="2" applyFont="1" applyFill="1" applyBorder="1" applyAlignment="1">
      <alignment horizontal="center" vertical="center"/>
    </xf>
    <xf numFmtId="0" fontId="9" fillId="17" borderId="1" xfId="0" applyFont="1" applyFill="1" applyBorder="1" applyAlignment="1">
      <alignment horizontal="justify" vertical="center" wrapText="1"/>
    </xf>
    <xf numFmtId="0" fontId="9" fillId="17" borderId="1" xfId="0" applyFont="1" applyFill="1" applyBorder="1" applyAlignment="1">
      <alignment horizontal="center" vertical="center"/>
    </xf>
    <xf numFmtId="0" fontId="9" fillId="4" borderId="1" xfId="0" applyFont="1" applyFill="1" applyBorder="1" applyAlignment="1">
      <alignment horizontal="center" vertical="center" wrapText="1"/>
    </xf>
    <xf numFmtId="9"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0" fontId="9" fillId="0" borderId="1" xfId="0" applyFont="1" applyBorder="1" applyAlignment="1">
      <alignment horizontal="left" vertical="top" wrapText="1"/>
    </xf>
    <xf numFmtId="0" fontId="37" fillId="0" borderId="1" xfId="0" applyFont="1" applyBorder="1" applyAlignment="1">
      <alignment horizontal="center" vertical="center" wrapText="1"/>
    </xf>
    <xf numFmtId="0" fontId="9" fillId="0" borderId="1" xfId="0" applyFont="1" applyBorder="1" applyAlignment="1">
      <alignment horizontal="left" vertical="center" wrapText="1"/>
    </xf>
    <xf numFmtId="0" fontId="28" fillId="9" borderId="57" xfId="0" applyFont="1" applyFill="1" applyBorder="1" applyAlignment="1">
      <alignment horizontal="justify" vertical="top" wrapText="1"/>
    </xf>
    <xf numFmtId="14" fontId="19" fillId="0" borderId="1" xfId="0" applyNumberFormat="1" applyFont="1" applyBorder="1" applyAlignment="1" applyProtection="1">
      <alignment horizontal="justify" vertical="top"/>
      <protection locked="0"/>
    </xf>
    <xf numFmtId="14" fontId="28" fillId="0" borderId="57" xfId="0" applyNumberFormat="1" applyFont="1" applyBorder="1" applyAlignment="1" applyProtection="1">
      <alignment horizontal="justify" vertical="top" wrapText="1"/>
      <protection locked="0"/>
    </xf>
    <xf numFmtId="0" fontId="40" fillId="0" borderId="0" xfId="0" applyFont="1" applyAlignment="1">
      <alignment vertical="top"/>
    </xf>
    <xf numFmtId="0" fontId="11" fillId="0" borderId="0" xfId="0" applyFont="1" applyAlignment="1">
      <alignment vertical="center"/>
    </xf>
    <xf numFmtId="0" fontId="37" fillId="0" borderId="1" xfId="0" applyFont="1" applyBorder="1" applyAlignment="1">
      <alignment horizontal="left" vertical="center" wrapText="1"/>
    </xf>
    <xf numFmtId="0" fontId="28" fillId="0" borderId="3" xfId="0" applyFont="1" applyBorder="1" applyAlignment="1">
      <alignment horizontal="left" vertical="center" wrapText="1"/>
    </xf>
    <xf numFmtId="0" fontId="30" fillId="0" borderId="3" xfId="0" applyFont="1" applyBorder="1" applyAlignment="1">
      <alignment horizontal="left" vertical="center" wrapText="1"/>
    </xf>
    <xf numFmtId="0" fontId="0" fillId="4" borderId="31" xfId="0" applyFill="1" applyBorder="1" applyAlignment="1">
      <alignment horizontal="justify" vertical="center" wrapText="1"/>
    </xf>
    <xf numFmtId="0" fontId="0" fillId="0" borderId="1" xfId="0" applyFont="1" applyBorder="1" applyAlignment="1">
      <alignment horizontal="left" vertical="top" wrapText="1"/>
    </xf>
    <xf numFmtId="0" fontId="41" fillId="0" borderId="1" xfId="0" applyFont="1" applyBorder="1" applyAlignment="1">
      <alignment horizontal="center" vertical="center" wrapText="1"/>
    </xf>
    <xf numFmtId="0" fontId="0" fillId="4" borderId="1" xfId="0" applyFill="1" applyBorder="1" applyAlignment="1">
      <alignment horizontal="center" vertical="center"/>
    </xf>
    <xf numFmtId="0" fontId="42" fillId="0" borderId="1" xfId="0" applyFont="1" applyBorder="1" applyAlignment="1">
      <alignment wrapText="1"/>
    </xf>
    <xf numFmtId="0" fontId="0" fillId="0" borderId="1" xfId="0" applyFont="1" applyBorder="1" applyAlignment="1">
      <alignment horizontal="left" vertical="center" wrapText="1"/>
    </xf>
    <xf numFmtId="9" fontId="0" fillId="4" borderId="1" xfId="0" applyNumberFormat="1" applyFill="1" applyBorder="1" applyAlignment="1">
      <alignment horizontal="center" vertical="top" wrapText="1"/>
    </xf>
    <xf numFmtId="14" fontId="28" fillId="9" borderId="1" xfId="0" applyNumberFormat="1" applyFont="1" applyFill="1" applyBorder="1" applyAlignment="1" applyProtection="1">
      <alignment horizontal="justify" vertical="top"/>
      <protection locked="0"/>
    </xf>
    <xf numFmtId="9" fontId="28" fillId="9" borderId="31" xfId="0" applyNumberFormat="1" applyFont="1" applyFill="1" applyBorder="1" applyAlignment="1">
      <alignment horizontal="justify" vertical="top" wrapText="1"/>
    </xf>
    <xf numFmtId="9" fontId="9" fillId="4" borderId="1" xfId="2" applyFont="1" applyFill="1" applyBorder="1" applyAlignment="1">
      <alignment horizontal="center" vertical="center"/>
    </xf>
    <xf numFmtId="0" fontId="1" fillId="5" borderId="28" xfId="0" applyFont="1" applyFill="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justify" vertical="top" wrapText="1"/>
    </xf>
    <xf numFmtId="0" fontId="1" fillId="5" borderId="25" xfId="0" applyFont="1" applyFill="1" applyBorder="1" applyAlignment="1">
      <alignment horizontal="center" vertical="center" wrapText="1"/>
    </xf>
    <xf numFmtId="9" fontId="28" fillId="9" borderId="25" xfId="0" applyNumberFormat="1" applyFont="1" applyFill="1" applyBorder="1" applyAlignment="1">
      <alignment horizontal="justify" vertical="top" wrapText="1"/>
    </xf>
    <xf numFmtId="14" fontId="28" fillId="9" borderId="1" xfId="0" applyNumberFormat="1" applyFont="1" applyFill="1" applyBorder="1" applyAlignment="1" applyProtection="1">
      <alignment horizontal="justify" vertical="top" wrapText="1"/>
      <protection locked="0"/>
    </xf>
    <xf numFmtId="9" fontId="28" fillId="9" borderId="1" xfId="0" applyNumberFormat="1" applyFont="1" applyFill="1" applyBorder="1" applyAlignment="1">
      <alignment horizontal="left" vertical="top" wrapText="1"/>
    </xf>
    <xf numFmtId="9" fontId="28" fillId="9" borderId="1" xfId="0" applyNumberFormat="1" applyFont="1" applyFill="1" applyBorder="1" applyAlignment="1">
      <alignment horizontal="justify" vertical="top" wrapText="1"/>
    </xf>
    <xf numFmtId="9" fontId="28" fillId="8" borderId="1" xfId="0" applyNumberFormat="1" applyFont="1" applyFill="1" applyBorder="1" applyAlignment="1">
      <alignment horizontal="center" vertical="top" wrapText="1"/>
    </xf>
    <xf numFmtId="14" fontId="28" fillId="9" borderId="57" xfId="0" applyNumberFormat="1" applyFont="1" applyFill="1" applyBorder="1" applyAlignment="1" applyProtection="1">
      <alignment horizontal="justify" vertical="top"/>
      <protection locked="0"/>
    </xf>
    <xf numFmtId="14" fontId="28" fillId="9" borderId="30" xfId="0" applyNumberFormat="1" applyFont="1" applyFill="1" applyBorder="1" applyAlignment="1" applyProtection="1">
      <alignment horizontal="justify" vertical="top"/>
      <protection locked="0"/>
    </xf>
    <xf numFmtId="0" fontId="0" fillId="9" borderId="1" xfId="0" applyFont="1" applyFill="1" applyBorder="1" applyAlignment="1">
      <alignment horizontal="left" vertical="top" wrapText="1"/>
    </xf>
    <xf numFmtId="0" fontId="28" fillId="9" borderId="1" xfId="0" applyFont="1" applyFill="1" applyBorder="1" applyAlignment="1">
      <alignment vertical="center" wrapText="1"/>
    </xf>
    <xf numFmtId="0" fontId="12" fillId="2" borderId="37" xfId="0" applyFont="1" applyFill="1" applyBorder="1" applyAlignment="1">
      <alignment vertical="center" wrapText="1"/>
    </xf>
    <xf numFmtId="0" fontId="12" fillId="2" borderId="38" xfId="0" applyFont="1" applyFill="1" applyBorder="1" applyAlignment="1">
      <alignment vertical="center" wrapText="1"/>
    </xf>
    <xf numFmtId="0" fontId="12" fillId="2" borderId="68" xfId="0" applyFont="1" applyFill="1" applyBorder="1" applyAlignment="1">
      <alignment vertical="center" wrapText="1"/>
    </xf>
    <xf numFmtId="0" fontId="0" fillId="9" borderId="34" xfId="0" applyFill="1" applyBorder="1" applyAlignment="1">
      <alignment horizontal="left" vertical="top" wrapText="1"/>
    </xf>
    <xf numFmtId="0" fontId="0" fillId="9" borderId="33" xfId="0" applyFill="1" applyBorder="1" applyAlignment="1">
      <alignment horizontal="left" vertical="top" wrapText="1"/>
    </xf>
    <xf numFmtId="0" fontId="0" fillId="9" borderId="56" xfId="0" applyFill="1" applyBorder="1" applyAlignment="1">
      <alignment horizontal="left" vertical="top" wrapText="1"/>
    </xf>
    <xf numFmtId="0" fontId="0" fillId="9" borderId="35" xfId="0" applyFill="1" applyBorder="1" applyAlignment="1">
      <alignment horizontal="left" vertical="top" wrapText="1"/>
    </xf>
    <xf numFmtId="0" fontId="0" fillId="9" borderId="0" xfId="0" applyFill="1" applyAlignment="1">
      <alignment horizontal="left" vertical="top" wrapText="1"/>
    </xf>
    <xf numFmtId="0" fontId="0" fillId="9" borderId="36" xfId="0" applyFill="1" applyBorder="1" applyAlignment="1">
      <alignment horizontal="left" vertical="top" wrapText="1"/>
    </xf>
    <xf numFmtId="0" fontId="0" fillId="9" borderId="37" xfId="0" applyFill="1" applyBorder="1" applyAlignment="1">
      <alignment horizontal="left" vertical="top" wrapText="1"/>
    </xf>
    <xf numFmtId="0" fontId="0" fillId="9" borderId="38" xfId="0" applyFill="1" applyBorder="1" applyAlignment="1">
      <alignment horizontal="left" vertical="top" wrapText="1"/>
    </xf>
    <xf numFmtId="0" fontId="0" fillId="9" borderId="39" xfId="0" applyFill="1" applyBorder="1" applyAlignment="1">
      <alignment horizontal="left" vertical="top" wrapText="1"/>
    </xf>
    <xf numFmtId="0" fontId="22" fillId="9" borderId="1" xfId="0" applyFont="1" applyFill="1" applyBorder="1" applyAlignment="1">
      <alignment horizontal="left"/>
    </xf>
    <xf numFmtId="0" fontId="23" fillId="2" borderId="55" xfId="0" applyFont="1" applyFill="1" applyBorder="1" applyAlignment="1">
      <alignment horizontal="center"/>
    </xf>
    <xf numFmtId="0" fontId="23" fillId="2" borderId="1" xfId="0" applyFont="1" applyFill="1" applyBorder="1" applyAlignment="1">
      <alignment horizontal="center"/>
    </xf>
    <xf numFmtId="0" fontId="28" fillId="0" borderId="2"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62" xfId="0" applyFont="1" applyBorder="1" applyAlignment="1">
      <alignment horizontal="center" vertical="top" wrapText="1"/>
    </xf>
    <xf numFmtId="0" fontId="28" fillId="0" borderId="61" xfId="0" applyFont="1" applyBorder="1" applyAlignment="1">
      <alignment horizontal="center" vertical="top" wrapText="1"/>
    </xf>
    <xf numFmtId="0" fontId="28" fillId="0" borderId="63" xfId="0" applyFont="1" applyBorder="1" applyAlignment="1">
      <alignment horizontal="center" vertical="top" wrapText="1"/>
    </xf>
    <xf numFmtId="0" fontId="28" fillId="0" borderId="64" xfId="0" applyFont="1" applyBorder="1" applyAlignment="1">
      <alignment horizontal="center" vertical="top" wrapText="1"/>
    </xf>
    <xf numFmtId="0" fontId="28" fillId="0" borderId="2" xfId="0" applyFont="1" applyBorder="1" applyAlignment="1">
      <alignment horizontal="center" vertical="top" wrapText="1"/>
    </xf>
    <xf numFmtId="0" fontId="28" fillId="0" borderId="23" xfId="0" applyFont="1" applyBorder="1" applyAlignment="1">
      <alignment horizontal="center" vertical="top" wrapText="1"/>
    </xf>
    <xf numFmtId="0" fontId="12" fillId="2" borderId="25" xfId="0" applyFont="1" applyFill="1" applyBorder="1" applyAlignment="1" applyProtection="1">
      <alignment horizontal="center" vertical="center" wrapText="1"/>
      <protection locked="0"/>
    </xf>
    <xf numFmtId="0" fontId="28" fillId="0" borderId="1" xfId="0" applyFont="1" applyBorder="1" applyAlignment="1">
      <alignment horizontal="center" vertical="top" wrapText="1"/>
    </xf>
    <xf numFmtId="0" fontId="21"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24" fillId="0" borderId="34" xfId="0" applyFont="1" applyBorder="1" applyAlignment="1">
      <alignment horizontal="center" vertical="center"/>
    </xf>
    <xf numFmtId="0" fontId="24" fillId="0" borderId="33" xfId="0" applyFont="1" applyBorder="1" applyAlignment="1">
      <alignment horizontal="center" vertical="center"/>
    </xf>
    <xf numFmtId="0" fontId="24" fillId="0" borderId="56" xfId="0" applyFont="1" applyBorder="1" applyAlignment="1">
      <alignment horizontal="center" vertical="center"/>
    </xf>
    <xf numFmtId="0" fontId="25" fillId="0" borderId="35" xfId="0" applyFont="1" applyBorder="1" applyAlignment="1">
      <alignment horizontal="left" vertical="center"/>
    </xf>
    <xf numFmtId="0" fontId="25" fillId="0" borderId="0" xfId="0" applyFont="1" applyAlignment="1">
      <alignment horizontal="left" vertical="center"/>
    </xf>
    <xf numFmtId="0" fontId="25" fillId="0" borderId="36" xfId="0" applyFont="1" applyBorder="1" applyAlignment="1">
      <alignment horizontal="left" vertical="center"/>
    </xf>
    <xf numFmtId="0" fontId="25" fillId="0" borderId="37" xfId="0" applyFont="1" applyBorder="1" applyAlignment="1">
      <alignment horizontal="left" vertical="center"/>
    </xf>
    <xf numFmtId="0" fontId="25" fillId="0" borderId="38" xfId="0" applyFont="1" applyBorder="1" applyAlignment="1">
      <alignment horizontal="left" vertical="center"/>
    </xf>
    <xf numFmtId="0" fontId="25" fillId="0" borderId="39" xfId="0" applyFont="1" applyBorder="1" applyAlignment="1">
      <alignment horizontal="left" vertical="center"/>
    </xf>
    <xf numFmtId="0" fontId="12" fillId="2" borderId="27"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8" xfId="0" applyFont="1" applyFill="1" applyBorder="1" applyAlignment="1">
      <alignment horizontal="center" vertical="center" wrapText="1"/>
    </xf>
    <xf numFmtId="17" fontId="12" fillId="2" borderId="25" xfId="0" applyNumberFormat="1" applyFont="1" applyFill="1" applyBorder="1" applyAlignment="1" applyProtection="1">
      <alignment horizontal="center" vertical="center" wrapText="1"/>
      <protection locked="0"/>
    </xf>
    <xf numFmtId="0" fontId="13" fillId="7" borderId="25" xfId="0" applyFont="1" applyFill="1" applyBorder="1" applyAlignment="1" applyProtection="1">
      <alignment horizontal="center" vertical="center" wrapText="1"/>
      <protection locked="0"/>
    </xf>
    <xf numFmtId="0" fontId="21" fillId="0" borderId="71" xfId="0" applyFont="1" applyBorder="1" applyAlignment="1" applyProtection="1">
      <alignment horizontal="center" vertical="center" wrapText="1"/>
      <protection locked="0"/>
    </xf>
    <xf numFmtId="0" fontId="13" fillId="0" borderId="71" xfId="0" applyFont="1" applyBorder="1" applyAlignment="1" applyProtection="1">
      <alignment horizontal="center" vertical="center" wrapText="1"/>
      <protection locked="0"/>
    </xf>
    <xf numFmtId="0" fontId="12" fillId="2" borderId="24" xfId="0" applyFont="1" applyFill="1" applyBorder="1" applyAlignment="1">
      <alignment horizontal="center" vertical="center" textRotation="90" wrapText="1"/>
    </xf>
    <xf numFmtId="0" fontId="12" fillId="2" borderId="41" xfId="0" applyFont="1" applyFill="1" applyBorder="1" applyAlignment="1">
      <alignment horizontal="center" vertical="center" textRotation="90" wrapText="1"/>
    </xf>
    <xf numFmtId="0" fontId="12" fillId="2" borderId="42" xfId="0" applyFont="1" applyFill="1" applyBorder="1" applyAlignment="1">
      <alignment horizontal="center" vertical="center" textRotation="90" wrapText="1"/>
    </xf>
    <xf numFmtId="0" fontId="1" fillId="5" borderId="28" xfId="0" applyFont="1" applyFill="1" applyBorder="1" applyAlignment="1">
      <alignment horizontal="left" vertical="center" wrapText="1"/>
    </xf>
    <xf numFmtId="0" fontId="28" fillId="0" borderId="31" xfId="0" applyFont="1" applyBorder="1" applyAlignment="1">
      <alignment horizontal="center" vertical="top" wrapText="1"/>
    </xf>
    <xf numFmtId="0" fontId="12" fillId="2" borderId="1" xfId="0" applyFont="1" applyFill="1" applyBorder="1" applyAlignment="1">
      <alignment horizontal="center" vertical="center" textRotation="90" wrapText="1"/>
    </xf>
    <xf numFmtId="0" fontId="28" fillId="0" borderId="28" xfId="0" applyFont="1" applyBorder="1" applyAlignment="1">
      <alignment horizontal="center" vertical="top" wrapText="1"/>
    </xf>
    <xf numFmtId="0" fontId="1" fillId="5" borderId="1"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0" fillId="5" borderId="1" xfId="0" applyFill="1" applyBorder="1" applyAlignment="1">
      <alignment horizontal="left" vertical="center" wrapText="1"/>
    </xf>
    <xf numFmtId="0" fontId="1" fillId="5" borderId="25" xfId="0" applyFont="1" applyFill="1" applyBorder="1" applyAlignment="1">
      <alignment horizontal="center" vertical="center" wrapText="1"/>
    </xf>
    <xf numFmtId="0" fontId="0" fillId="5" borderId="28" xfId="0" applyFill="1" applyBorder="1" applyAlignment="1">
      <alignment horizontal="left" vertical="center" wrapText="1"/>
    </xf>
    <xf numFmtId="0" fontId="0" fillId="5" borderId="30" xfId="0" applyFill="1" applyBorder="1" applyAlignment="1">
      <alignment horizontal="left" vertical="center" wrapText="1"/>
    </xf>
    <xf numFmtId="0" fontId="28" fillId="0" borderId="30" xfId="0" applyFont="1" applyBorder="1" applyAlignment="1">
      <alignment horizontal="center" vertical="top" wrapText="1"/>
    </xf>
    <xf numFmtId="0" fontId="20" fillId="5" borderId="2"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1" fillId="5" borderId="28" xfId="0" applyFont="1" applyFill="1" applyBorder="1" applyAlignment="1">
      <alignment horizontal="left" vertical="center"/>
    </xf>
    <xf numFmtId="0" fontId="1" fillId="5" borderId="30" xfId="0" applyFont="1" applyFill="1" applyBorder="1" applyAlignment="1">
      <alignment horizontal="left" vertical="center" wrapText="1"/>
    </xf>
    <xf numFmtId="0" fontId="28" fillId="0" borderId="1" xfId="0" applyFont="1" applyBorder="1" applyAlignment="1">
      <alignment horizontal="center" vertical="center" wrapText="1"/>
    </xf>
    <xf numFmtId="0" fontId="12" fillId="2" borderId="3" xfId="0" applyFont="1" applyFill="1" applyBorder="1" applyAlignment="1">
      <alignment horizontal="center" vertical="center" textRotation="90" wrapText="1"/>
    </xf>
    <xf numFmtId="0" fontId="1" fillId="5" borderId="24" xfId="0" applyFont="1" applyFill="1" applyBorder="1" applyAlignment="1">
      <alignment horizontal="center" vertical="center" wrapText="1"/>
    </xf>
    <xf numFmtId="0" fontId="28" fillId="0" borderId="1" xfId="0" applyFont="1" applyBorder="1" applyAlignment="1">
      <alignment horizontal="justify" vertical="top" wrapText="1"/>
    </xf>
    <xf numFmtId="0" fontId="12" fillId="2" borderId="40"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66"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2" fillId="2" borderId="38" xfId="0" applyFont="1" applyFill="1" applyBorder="1" applyAlignment="1">
      <alignment horizontal="left" vertical="center" wrapText="1"/>
    </xf>
    <xf numFmtId="0" fontId="12" fillId="2" borderId="68"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12" fillId="2" borderId="67" xfId="0" applyFont="1" applyFill="1" applyBorder="1" applyAlignment="1">
      <alignment horizontal="left" vertical="center" wrapText="1"/>
    </xf>
    <xf numFmtId="0" fontId="0" fillId="0" borderId="40" xfId="0" applyBorder="1" applyAlignment="1">
      <alignment horizontal="center" wrapText="1"/>
    </xf>
    <xf numFmtId="0" fontId="0" fillId="0" borderId="20" xfId="0" applyBorder="1" applyAlignment="1">
      <alignment horizontal="center" wrapText="1"/>
    </xf>
    <xf numFmtId="0" fontId="0" fillId="0" borderId="38" xfId="0" applyBorder="1" applyAlignment="1">
      <alignment horizontal="center" wrapText="1"/>
    </xf>
    <xf numFmtId="0" fontId="0" fillId="0" borderId="0" xfId="0" applyAlignment="1">
      <alignment horizontal="center" wrapText="1"/>
    </xf>
    <xf numFmtId="0" fontId="12" fillId="2" borderId="50" xfId="0" applyFont="1" applyFill="1" applyBorder="1" applyAlignment="1">
      <alignment horizontal="center" vertical="center" textRotation="90" wrapText="1"/>
    </xf>
    <xf numFmtId="0" fontId="12" fillId="2" borderId="25" xfId="0" applyFont="1" applyFill="1" applyBorder="1" applyAlignment="1">
      <alignment horizontal="center" wrapText="1"/>
    </xf>
    <xf numFmtId="0" fontId="12" fillId="2" borderId="25" xfId="0" applyFont="1" applyFill="1" applyBorder="1" applyAlignment="1">
      <alignment horizontal="center"/>
    </xf>
    <xf numFmtId="0" fontId="8" fillId="3" borderId="15" xfId="1" applyFont="1" applyFill="1" applyBorder="1" applyAlignment="1">
      <alignment horizontal="justify" vertical="center" wrapText="1"/>
    </xf>
    <xf numFmtId="0" fontId="8" fillId="3" borderId="44" xfId="1" applyFont="1" applyFill="1" applyBorder="1" applyAlignment="1">
      <alignment horizontal="justify" vertical="center" wrapText="1"/>
    </xf>
    <xf numFmtId="0" fontId="8" fillId="3" borderId="47" xfId="1" applyFont="1" applyFill="1" applyBorder="1" applyAlignment="1">
      <alignment horizontal="justify" vertical="center" wrapText="1"/>
    </xf>
    <xf numFmtId="0" fontId="8" fillId="3" borderId="15" xfId="1" applyFont="1" applyFill="1" applyBorder="1" applyAlignment="1">
      <alignment horizontal="center" vertical="center" wrapText="1"/>
    </xf>
    <xf numFmtId="0" fontId="8" fillId="3" borderId="44" xfId="1" applyFont="1" applyFill="1" applyBorder="1" applyAlignment="1">
      <alignment horizontal="center" vertical="center" wrapText="1"/>
    </xf>
    <xf numFmtId="0" fontId="8" fillId="3" borderId="47" xfId="1" applyFont="1" applyFill="1" applyBorder="1" applyAlignment="1">
      <alignment horizontal="center" vertical="center" wrapText="1"/>
    </xf>
    <xf numFmtId="0" fontId="8" fillId="3" borderId="15" xfId="1" applyFont="1" applyFill="1" applyBorder="1" applyAlignment="1">
      <alignment horizontal="left" vertical="center" wrapText="1"/>
    </xf>
    <xf numFmtId="0" fontId="8" fillId="3" borderId="44" xfId="1" applyFont="1" applyFill="1" applyBorder="1" applyAlignment="1">
      <alignment horizontal="left" vertical="center" wrapText="1"/>
    </xf>
    <xf numFmtId="0" fontId="8" fillId="3" borderId="47" xfId="1" applyFont="1" applyFill="1" applyBorder="1" applyAlignment="1">
      <alignment horizontal="left"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8" fillId="3" borderId="4" xfId="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13" xfId="1" applyFont="1" applyFill="1" applyBorder="1" applyAlignment="1">
      <alignment horizontal="left" vertical="center" wrapText="1"/>
    </xf>
    <xf numFmtId="0" fontId="8" fillId="3" borderId="14" xfId="1" applyFont="1" applyFill="1" applyBorder="1" applyAlignment="1">
      <alignment horizontal="left" vertical="center" wrapText="1"/>
    </xf>
    <xf numFmtId="0" fontId="8" fillId="3" borderId="10"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8" fillId="3" borderId="4"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5" xfId="1" applyFont="1" applyFill="1" applyBorder="1" applyAlignment="1">
      <alignment horizontal="left" vertical="center" wrapText="1"/>
    </xf>
    <xf numFmtId="0" fontId="3" fillId="0" borderId="0" xfId="1" applyNumberFormat="1" applyFont="1" applyFill="1" applyBorder="1" applyAlignment="1"/>
    <xf numFmtId="0" fontId="8" fillId="3" borderId="11" xfId="1" applyFont="1" applyFill="1" applyBorder="1" applyAlignment="1">
      <alignment horizontal="left" vertical="center" wrapText="1"/>
    </xf>
    <xf numFmtId="0" fontId="8" fillId="0" borderId="15" xfId="1" applyFont="1" applyBorder="1" applyAlignment="1">
      <alignment horizontal="left" vertical="center" wrapText="1"/>
    </xf>
    <xf numFmtId="0" fontId="8" fillId="0" borderId="44" xfId="1" applyFont="1" applyBorder="1" applyAlignment="1">
      <alignment horizontal="left" vertical="center" wrapText="1"/>
    </xf>
    <xf numFmtId="0" fontId="8" fillId="0" borderId="47" xfId="1" applyFont="1" applyBorder="1" applyAlignment="1">
      <alignment horizontal="left" vertical="center" wrapText="1"/>
    </xf>
    <xf numFmtId="0" fontId="6" fillId="0" borderId="0" xfId="1" applyNumberFormat="1" applyFont="1" applyFill="1" applyBorder="1" applyAlignment="1" applyProtection="1">
      <alignment horizontal="lef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9" xfId="1" applyFont="1" applyBorder="1" applyAlignment="1">
      <alignment horizontal="left" vertical="center" wrapText="1"/>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5" fillId="0" borderId="0" xfId="1" applyNumberFormat="1" applyFont="1" applyFill="1" applyBorder="1" applyAlignment="1" applyProtection="1">
      <alignment horizontal="center"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9" fillId="9" borderId="35" xfId="0" applyFont="1" applyFill="1" applyBorder="1" applyAlignment="1">
      <alignment horizontal="justify" vertical="top"/>
    </xf>
    <xf numFmtId="0" fontId="9" fillId="9" borderId="0" xfId="0" applyFont="1" applyFill="1" applyAlignment="1">
      <alignment horizontal="justify" vertical="top"/>
    </xf>
    <xf numFmtId="0" fontId="9" fillId="9" borderId="36" xfId="0" applyFont="1" applyFill="1" applyBorder="1" applyAlignment="1">
      <alignment horizontal="justify" vertical="top"/>
    </xf>
    <xf numFmtId="0" fontId="9" fillId="9" borderId="37" xfId="0" applyFont="1" applyFill="1" applyBorder="1" applyAlignment="1">
      <alignment horizontal="justify" vertical="top"/>
    </xf>
    <xf numFmtId="0" fontId="9" fillId="9" borderId="38" xfId="0" applyFont="1" applyFill="1" applyBorder="1" applyAlignment="1">
      <alignment horizontal="justify" vertical="top"/>
    </xf>
    <xf numFmtId="0" fontId="9" fillId="9" borderId="39" xfId="0" applyFont="1" applyFill="1" applyBorder="1" applyAlignment="1">
      <alignment horizontal="justify" vertical="top"/>
    </xf>
    <xf numFmtId="0" fontId="8" fillId="3" borderId="17"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8" fillId="3" borderId="18" xfId="1" applyFont="1" applyFill="1" applyBorder="1" applyAlignment="1">
      <alignment horizontal="left" vertical="center" wrapText="1"/>
    </xf>
    <xf numFmtId="0" fontId="8" fillId="3" borderId="17" xfId="1" applyFont="1" applyFill="1" applyBorder="1" applyAlignment="1">
      <alignment horizontal="center" vertical="center" wrapText="1"/>
    </xf>
    <xf numFmtId="0" fontId="8" fillId="3" borderId="18"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9" xfId="1" applyFont="1" applyBorder="1" applyAlignment="1">
      <alignment horizontal="center" vertical="center" wrapText="1"/>
    </xf>
    <xf numFmtId="0" fontId="7" fillId="0" borderId="5" xfId="1" applyFont="1" applyBorder="1" applyAlignment="1">
      <alignment horizontal="center" vertical="center" wrapText="1"/>
    </xf>
    <xf numFmtId="14" fontId="28" fillId="0" borderId="57" xfId="0" applyNumberFormat="1" applyFont="1" applyFill="1" applyBorder="1" applyAlignment="1" applyProtection="1">
      <alignment horizontal="justify" vertical="top" wrapText="1"/>
      <protection locked="0"/>
    </xf>
    <xf numFmtId="14" fontId="28" fillId="0" borderId="1" xfId="0" applyNumberFormat="1" applyFont="1" applyFill="1" applyBorder="1" applyAlignment="1" applyProtection="1">
      <alignment horizontal="justify" vertical="top"/>
      <protection locked="0"/>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top" wrapText="1"/>
    </xf>
    <xf numFmtId="0" fontId="0" fillId="0" borderId="31" xfId="0" applyFill="1" applyBorder="1" applyAlignment="1">
      <alignment horizontal="justify" vertical="top" wrapText="1"/>
    </xf>
    <xf numFmtId="0" fontId="0" fillId="0" borderId="48" xfId="0" applyFill="1" applyBorder="1" applyAlignment="1">
      <alignment horizontal="justify" vertical="top" wrapText="1"/>
    </xf>
    <xf numFmtId="0" fontId="9" fillId="0" borderId="1" xfId="0" applyFont="1" applyFill="1" applyBorder="1" applyAlignment="1">
      <alignment horizontal="center" vertical="center"/>
    </xf>
  </cellXfs>
  <cellStyles count="3">
    <cellStyle name="Normal" xfId="0" builtinId="0"/>
    <cellStyle name="Normal 2" xfId="1" xr:uid="{00000000-0005-0000-0000-000001000000}"/>
    <cellStyle name="Porcentaje" xfId="2" builtinId="5"/>
  </cellStyles>
  <dxfs count="19">
    <dxf>
      <fill>
        <patternFill patternType="solid">
          <fgColor rgb="FF00B050"/>
          <bgColor rgb="FF00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E8577D"/>
      <color rgb="FFE60B61"/>
      <color rgb="FF650F2E"/>
      <color rgb="FFED8599"/>
      <color rgb="FFF3B0BD"/>
      <color rgb="FFE2CFF1"/>
      <color rgb="FFFFE9F0"/>
      <color rgb="FFFFF0F4"/>
      <color rgb="FFFE1212"/>
      <color rgb="FFE6D5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Avance</a:t>
            </a:r>
            <a:r>
              <a:rPr lang="es-CO" baseline="0"/>
              <a:t> por componente</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4"/>
          <c:order val="4"/>
          <c:spPr>
            <a:solidFill>
              <a:schemeClr val="accent5"/>
            </a:solidFill>
            <a:ln>
              <a:noFill/>
            </a:ln>
            <a:effectLst/>
            <a:scene3d>
              <a:camera prst="orthographicFront"/>
              <a:lightRig rig="threePt" dir="t"/>
            </a:scene3d>
            <a:sp3d>
              <a:bevelT prst="angle"/>
            </a:sp3d>
          </c:spPr>
          <c:invertIfNegative val="0"/>
          <c:dPt>
            <c:idx val="0"/>
            <c:invertIfNegative val="0"/>
            <c:bubble3D val="0"/>
            <c:spPr>
              <a:solidFill>
                <a:srgbClr val="ED8599"/>
              </a:solidFill>
              <a:ln>
                <a:noFill/>
              </a:ln>
              <a:effectLst/>
              <a:scene3d>
                <a:camera prst="orthographicFront"/>
                <a:lightRig rig="threePt" dir="t"/>
              </a:scene3d>
              <a:sp3d>
                <a:bevelT prst="angle"/>
              </a:sp3d>
            </c:spPr>
            <c:extLst>
              <c:ext xmlns:c16="http://schemas.microsoft.com/office/drawing/2014/chart" uri="{C3380CC4-5D6E-409C-BE32-E72D297353CC}">
                <c16:uniqueId val="{0000000B-6C5D-463D-9E80-4DDF6A4BF257}"/>
              </c:ext>
            </c:extLst>
          </c:dPt>
          <c:dPt>
            <c:idx val="1"/>
            <c:invertIfNegative val="0"/>
            <c:bubble3D val="0"/>
            <c:spPr>
              <a:solidFill>
                <a:schemeClr val="accent6">
                  <a:lumMod val="60000"/>
                  <a:lumOff val="4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A-6C5D-463D-9E80-4DDF6A4BF257}"/>
              </c:ext>
            </c:extLst>
          </c:dPt>
          <c:dPt>
            <c:idx val="2"/>
            <c:invertIfNegative val="0"/>
            <c:bubble3D val="0"/>
            <c:spPr>
              <a:solidFill>
                <a:schemeClr val="tx2">
                  <a:lumMod val="60000"/>
                  <a:lumOff val="4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9-6C5D-463D-9E80-4DDF6A4BF257}"/>
              </c:ext>
            </c:extLst>
          </c:dPt>
          <c:dPt>
            <c:idx val="3"/>
            <c:invertIfNegative val="0"/>
            <c:bubble3D val="0"/>
            <c:spPr>
              <a:solidFill>
                <a:schemeClr val="accent4">
                  <a:lumMod val="40000"/>
                  <a:lumOff val="6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8-6C5D-463D-9E80-4DDF6A4BF257}"/>
              </c:ext>
            </c:extLst>
          </c:dPt>
          <c:dPt>
            <c:idx val="4"/>
            <c:invertIfNegative val="0"/>
            <c:bubble3D val="0"/>
            <c:spPr>
              <a:solidFill>
                <a:schemeClr val="accent1">
                  <a:lumMod val="40000"/>
                  <a:lumOff val="6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7-6C5D-463D-9E80-4DDF6A4BF257}"/>
              </c:ext>
            </c:extLst>
          </c:dPt>
          <c:dPt>
            <c:idx val="5"/>
            <c:invertIfNegative val="0"/>
            <c:bubble3D val="0"/>
            <c:spPr>
              <a:solidFill>
                <a:schemeClr val="accent2">
                  <a:lumMod val="40000"/>
                  <a:lumOff val="60000"/>
                </a:schemeClr>
              </a:solidFill>
              <a:ln>
                <a:noFill/>
              </a:ln>
              <a:effectLst/>
              <a:scene3d>
                <a:camera prst="orthographicFront"/>
                <a:lightRig rig="threePt" dir="t"/>
              </a:scene3d>
              <a:sp3d>
                <a:bevelT prst="angle"/>
              </a:sp3d>
            </c:spPr>
            <c:extLst>
              <c:ext xmlns:c16="http://schemas.microsoft.com/office/drawing/2014/chart" uri="{C3380CC4-5D6E-409C-BE32-E72D297353CC}">
                <c16:uniqueId val="{00000006-6C5D-463D-9E80-4DDF6A4BF25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'Resumen General'!$B$19:$B$24</c:f>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f>'Resumen General'!$G$19:$G$24</c:f>
              <c:numCache>
                <c:formatCode>0%</c:formatCode>
                <c:ptCount val="6"/>
                <c:pt idx="0">
                  <c:v>0.15000000000000002</c:v>
                </c:pt>
                <c:pt idx="1">
                  <c:v>0.1</c:v>
                </c:pt>
                <c:pt idx="2">
                  <c:v>0.19653333333333323</c:v>
                </c:pt>
                <c:pt idx="3">
                  <c:v>0.18933157894736843</c:v>
                </c:pt>
                <c:pt idx="4">
                  <c:v>0.20000000000000004</c:v>
                </c:pt>
                <c:pt idx="5">
                  <c:v>0.14374999999999999</c:v>
                </c:pt>
              </c:numCache>
            </c:numRef>
          </c:val>
          <c:extLst>
            <c:ext xmlns:c16="http://schemas.microsoft.com/office/drawing/2014/chart" uri="{C3380CC4-5D6E-409C-BE32-E72D297353CC}">
              <c16:uniqueId val="{00000004-6C5D-463D-9E80-4DDF6A4BF257}"/>
            </c:ext>
          </c:extLst>
        </c:ser>
        <c:dLbls>
          <c:showLegendKey val="0"/>
          <c:showVal val="0"/>
          <c:showCatName val="0"/>
          <c:showSerName val="0"/>
          <c:showPercent val="0"/>
          <c:showBubbleSize val="0"/>
        </c:dLbls>
        <c:gapWidth val="182"/>
        <c:axId val="705069599"/>
        <c:axId val="705079167"/>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c:ext uri="{02D57815-91ED-43cb-92C2-25804820EDAC}">
                        <c15:formulaRef>
                          <c15:sqref>'Resumen General'!$C$19:$C$24</c15:sqref>
                        </c15:formulaRef>
                      </c:ext>
                    </c:extLst>
                    <c:numCache>
                      <c:formatCode>General</c:formatCode>
                      <c:ptCount val="6"/>
                    </c:numCache>
                  </c:numRef>
                </c:val>
                <c:extLst>
                  <c:ext xmlns:c16="http://schemas.microsoft.com/office/drawing/2014/chart" uri="{C3380CC4-5D6E-409C-BE32-E72D297353CC}">
                    <c16:uniqueId val="{00000000-6C5D-463D-9E80-4DDF6A4BF257}"/>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 General'!$D$19:$D$24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6C5D-463D-9E80-4DDF6A4BF25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 General'!$E$19:$E$24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6C5D-463D-9E80-4DDF6A4BF257}"/>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'Resumen General'!$B$19:$B$24</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 General'!$F$19:$F$24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6C5D-463D-9E80-4DDF6A4BF257}"/>
                  </c:ext>
                </c:extLst>
              </c15:ser>
            </c15:filteredBarSeries>
          </c:ext>
        </c:extLst>
      </c:barChart>
      <c:catAx>
        <c:axId val="7050695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705079167"/>
        <c:crosses val="autoZero"/>
        <c:auto val="1"/>
        <c:lblAlgn val="ctr"/>
        <c:lblOffset val="100"/>
        <c:noMultiLvlLbl val="0"/>
      </c:catAx>
      <c:valAx>
        <c:axId val="70507916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705069599"/>
        <c:crossesAt val="1"/>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Actividades por zona de cumplimiento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'Cumplimiento '!$C$2</c:f>
              <c:strCache>
                <c:ptCount val="1"/>
                <c:pt idx="0">
                  <c:v># actividades </c:v>
                </c:pt>
              </c:strCache>
            </c:strRef>
          </c:tx>
          <c:spPr>
            <a:solidFill>
              <a:srgbClr val="00B050"/>
            </a:solidFill>
            <a:ln>
              <a:noFill/>
            </a:ln>
            <a:effectLst/>
            <a:sp3d/>
          </c:spPr>
          <c:invertIfNegative val="0"/>
          <c:dPt>
            <c:idx val="0"/>
            <c:invertIfNegative val="0"/>
            <c:bubble3D val="0"/>
            <c:spPr>
              <a:solidFill>
                <a:srgbClr val="FF0000"/>
              </a:solidFill>
              <a:ln>
                <a:noFill/>
              </a:ln>
              <a:effectLst/>
              <a:sp3d/>
            </c:spPr>
            <c:extLst>
              <c:ext xmlns:c16="http://schemas.microsoft.com/office/drawing/2014/chart" uri="{C3380CC4-5D6E-409C-BE32-E72D297353CC}">
                <c16:uniqueId val="{00000001-86A0-4915-B7DD-E69BC84A1E33}"/>
              </c:ext>
            </c:extLst>
          </c:dPt>
          <c:dPt>
            <c:idx val="1"/>
            <c:invertIfNegative val="0"/>
            <c:bubble3D val="0"/>
            <c:spPr>
              <a:solidFill>
                <a:srgbClr val="FFFF00"/>
              </a:solidFill>
              <a:ln>
                <a:noFill/>
              </a:ln>
              <a:effectLst/>
              <a:sp3d/>
            </c:spPr>
            <c:extLst>
              <c:ext xmlns:c16="http://schemas.microsoft.com/office/drawing/2014/chart" uri="{C3380CC4-5D6E-409C-BE32-E72D297353CC}">
                <c16:uniqueId val="{00000003-86A0-4915-B7DD-E69BC84A1E33}"/>
              </c:ext>
            </c:extLst>
          </c:dPt>
          <c:dPt>
            <c:idx val="2"/>
            <c:invertIfNegative val="0"/>
            <c:bubble3D val="0"/>
            <c:extLst>
              <c:ext xmlns:c16="http://schemas.microsoft.com/office/drawing/2014/chart" uri="{C3380CC4-5D6E-409C-BE32-E72D297353CC}">
                <c16:uniqueId val="{00000004-86A0-4915-B7DD-E69BC84A1E3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'!$B$3:$B$5</c:f>
              <c:strCache>
                <c:ptCount val="3"/>
                <c:pt idx="0">
                  <c:v>Zona baja (0-59%)</c:v>
                </c:pt>
                <c:pt idx="1">
                  <c:v>Zona media  (60 - 79%)</c:v>
                </c:pt>
                <c:pt idx="2">
                  <c:v>Zona alta (80 - 100%)</c:v>
                </c:pt>
              </c:strCache>
            </c:strRef>
          </c:cat>
          <c:val>
            <c:numRef>
              <c:f>'Cumplimiento '!$C$3:$C$5</c:f>
              <c:numCache>
                <c:formatCode>General</c:formatCode>
                <c:ptCount val="3"/>
                <c:pt idx="0">
                  <c:v>1</c:v>
                </c:pt>
                <c:pt idx="1">
                  <c:v>2</c:v>
                </c:pt>
                <c:pt idx="2">
                  <c:v>85</c:v>
                </c:pt>
              </c:numCache>
            </c:numRef>
          </c:val>
          <c:extLst>
            <c:ext xmlns:c16="http://schemas.microsoft.com/office/drawing/2014/chart" uri="{C3380CC4-5D6E-409C-BE32-E72D297353CC}">
              <c16:uniqueId val="{00000005-86A0-4915-B7DD-E69BC84A1E33}"/>
            </c:ext>
          </c:extLst>
        </c:ser>
        <c:dLbls>
          <c:showLegendKey val="0"/>
          <c:showVal val="0"/>
          <c:showCatName val="0"/>
          <c:showSerName val="0"/>
          <c:showPercent val="0"/>
          <c:showBubbleSize val="0"/>
        </c:dLbls>
        <c:gapWidth val="150"/>
        <c:shape val="box"/>
        <c:axId val="334412848"/>
        <c:axId val="334409488"/>
        <c:axId val="0"/>
      </c:bar3DChart>
      <c:catAx>
        <c:axId val="3344128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4409488"/>
        <c:crosses val="autoZero"/>
        <c:auto val="1"/>
        <c:lblAlgn val="ctr"/>
        <c:lblOffset val="100"/>
        <c:noMultiLvlLbl val="0"/>
      </c:catAx>
      <c:valAx>
        <c:axId val="334409488"/>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34412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167640</xdr:colOff>
      <xdr:row>0</xdr:row>
      <xdr:rowOff>99060</xdr:rowOff>
    </xdr:from>
    <xdr:to>
      <xdr:col>7</xdr:col>
      <xdr:colOff>91440</xdr:colOff>
      <xdr:row>15</xdr:row>
      <xdr:rowOff>99060</xdr:rowOff>
    </xdr:to>
    <xdr:graphicFrame macro="">
      <xdr:nvGraphicFramePr>
        <xdr:cNvPr id="2" name="Gráfico 1">
          <a:extLst>
            <a:ext uri="{FF2B5EF4-FFF2-40B4-BE49-F238E27FC236}">
              <a16:creationId xmlns:a16="http://schemas.microsoft.com/office/drawing/2014/main" id="{EDF12091-909A-49F1-943D-2F6A24FAC1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482601</xdr:colOff>
      <xdr:row>0</xdr:row>
      <xdr:rowOff>177800</xdr:rowOff>
    </xdr:from>
    <xdr:to>
      <xdr:col>3</xdr:col>
      <xdr:colOff>863601</xdr:colOff>
      <xdr:row>3</xdr:row>
      <xdr:rowOff>304800</xdr:rowOff>
    </xdr:to>
    <xdr:pic>
      <xdr:nvPicPr>
        <xdr:cNvPr id="5" name="Imagen 4">
          <a:extLst>
            <a:ext uri="{FF2B5EF4-FFF2-40B4-BE49-F238E27FC236}">
              <a16:creationId xmlns:a16="http://schemas.microsoft.com/office/drawing/2014/main" id="{CB2999AE-565F-4B86-9F1F-F02A4AFB52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1" y="177800"/>
          <a:ext cx="189230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0</xdr:row>
      <xdr:rowOff>147637</xdr:rowOff>
    </xdr:from>
    <xdr:to>
      <xdr:col>3</xdr:col>
      <xdr:colOff>504825</xdr:colOff>
      <xdr:row>0</xdr:row>
      <xdr:rowOff>2381250</xdr:rowOff>
    </xdr:to>
    <xdr:graphicFrame macro="">
      <xdr:nvGraphicFramePr>
        <xdr:cNvPr id="2" name="Gráfico 1">
          <a:extLst>
            <a:ext uri="{FF2B5EF4-FFF2-40B4-BE49-F238E27FC236}">
              <a16:creationId xmlns:a16="http://schemas.microsoft.com/office/drawing/2014/main" id="{9F7861A9-8994-4930-8967-D390E2114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0</xdr:row>
      <xdr:rowOff>0</xdr:rowOff>
    </xdr:from>
    <xdr:to>
      <xdr:col>4</xdr:col>
      <xdr:colOff>304800</xdr:colOff>
      <xdr:row>0</xdr:row>
      <xdr:rowOff>304800</xdr:rowOff>
    </xdr:to>
    <xdr:sp macro="" textlink="">
      <xdr:nvSpPr>
        <xdr:cNvPr id="3073" name="AutoShape 1" descr="Vista previa de imagen">
          <a:extLst>
            <a:ext uri="{FF2B5EF4-FFF2-40B4-BE49-F238E27FC236}">
              <a16:creationId xmlns:a16="http://schemas.microsoft.com/office/drawing/2014/main" id="{AACCD7AD-55C4-46C5-99B9-13C10A686695}"/>
            </a:ext>
          </a:extLst>
        </xdr:cNvPr>
        <xdr:cNvSpPr>
          <a:spLocks noChangeAspect="1" noChangeArrowheads="1"/>
        </xdr:cNvSpPr>
      </xdr:nvSpPr>
      <xdr:spPr bwMode="auto">
        <a:xfrm>
          <a:off x="61912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304800</xdr:rowOff>
    </xdr:to>
    <xdr:sp macro="" textlink="">
      <xdr:nvSpPr>
        <xdr:cNvPr id="3074" name="AutoShape 2" descr="Vista previa de imagen">
          <a:extLst>
            <a:ext uri="{FF2B5EF4-FFF2-40B4-BE49-F238E27FC236}">
              <a16:creationId xmlns:a16="http://schemas.microsoft.com/office/drawing/2014/main" id="{58598B78-EC3A-49E0-8845-D26BB3E03342}"/>
            </a:ext>
          </a:extLst>
        </xdr:cNvPr>
        <xdr:cNvSpPr>
          <a:spLocks noChangeAspect="1" noChangeArrowheads="1"/>
        </xdr:cNvSpPr>
      </xdr:nvSpPr>
      <xdr:spPr bwMode="auto">
        <a:xfrm>
          <a:off x="7734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0</xdr:row>
      <xdr:rowOff>718150</xdr:rowOff>
    </xdr:from>
    <xdr:to>
      <xdr:col>12</xdr:col>
      <xdr:colOff>351683</xdr:colOff>
      <xdr:row>0</xdr:row>
      <xdr:rowOff>2323851</xdr:rowOff>
    </xdr:to>
    <xdr:pic>
      <xdr:nvPicPr>
        <xdr:cNvPr id="3" name="Imagen 2">
          <a:extLst>
            <a:ext uri="{FF2B5EF4-FFF2-40B4-BE49-F238E27FC236}">
              <a16:creationId xmlns:a16="http://schemas.microsoft.com/office/drawing/2014/main" id="{1AB8FADF-516E-403E-B06F-6C18AE259B78}"/>
            </a:ext>
          </a:extLst>
        </xdr:cNvPr>
        <xdr:cNvPicPr>
          <a:picLocks noChangeAspect="1"/>
        </xdr:cNvPicPr>
      </xdr:nvPicPr>
      <xdr:blipFill>
        <a:blip xmlns:r="http://schemas.openxmlformats.org/officeDocument/2006/relationships" r:embed="rId2"/>
        <a:stretch>
          <a:fillRect/>
        </a:stretch>
      </xdr:blipFill>
      <xdr:spPr>
        <a:xfrm>
          <a:off x="6457950" y="718150"/>
          <a:ext cx="4809383" cy="16057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8"/>
  <sheetViews>
    <sheetView topLeftCell="B1" zoomScale="85" zoomScaleNormal="85" workbookViewId="0">
      <selection activeCell="Q25" sqref="Q25"/>
    </sheetView>
  </sheetViews>
  <sheetFormatPr baseColWidth="10" defaultColWidth="11.42578125" defaultRowHeight="15"/>
  <cols>
    <col min="1" max="1" width="18.7109375" customWidth="1"/>
    <col min="6" max="6" width="22.28515625" customWidth="1"/>
    <col min="7" max="7" width="12.7109375" customWidth="1"/>
    <col min="8" max="8" width="18.7109375" customWidth="1"/>
    <col min="9" max="14" width="12.28515625" style="26" customWidth="1"/>
    <col min="15" max="28" width="11.5703125" style="26"/>
  </cols>
  <sheetData>
    <row r="1" spans="1:14">
      <c r="A1" s="23"/>
      <c r="B1" s="24"/>
      <c r="C1" s="24"/>
      <c r="D1" s="24"/>
      <c r="E1" s="24"/>
      <c r="F1" s="24"/>
      <c r="G1" s="24"/>
      <c r="H1" s="25"/>
      <c r="I1" s="278" t="s">
        <v>935</v>
      </c>
      <c r="J1" s="279"/>
      <c r="K1" s="279"/>
      <c r="L1" s="279"/>
      <c r="M1" s="279"/>
      <c r="N1" s="280"/>
    </row>
    <row r="2" spans="1:14">
      <c r="A2" s="27"/>
      <c r="B2" s="26"/>
      <c r="C2" s="26"/>
      <c r="D2" s="26"/>
      <c r="E2" s="26"/>
      <c r="F2" s="26"/>
      <c r="G2" s="26"/>
      <c r="H2" s="30"/>
      <c r="I2" s="281"/>
      <c r="J2" s="282"/>
      <c r="K2" s="282"/>
      <c r="L2" s="282"/>
      <c r="M2" s="282"/>
      <c r="N2" s="283"/>
    </row>
    <row r="3" spans="1:14">
      <c r="A3" s="27"/>
      <c r="B3" s="26"/>
      <c r="C3" s="26"/>
      <c r="D3" s="26"/>
      <c r="E3" s="26"/>
      <c r="F3" s="26"/>
      <c r="G3" s="26"/>
      <c r="H3" s="30"/>
      <c r="I3" s="281"/>
      <c r="J3" s="282"/>
      <c r="K3" s="282"/>
      <c r="L3" s="282"/>
      <c r="M3" s="282"/>
      <c r="N3" s="283"/>
    </row>
    <row r="4" spans="1:14">
      <c r="A4" s="27"/>
      <c r="B4" s="26"/>
      <c r="C4" s="26"/>
      <c r="D4" s="26"/>
      <c r="E4" s="26"/>
      <c r="F4" s="26"/>
      <c r="G4" s="26"/>
      <c r="H4" s="30"/>
      <c r="I4" s="281"/>
      <c r="J4" s="282"/>
      <c r="K4" s="282"/>
      <c r="L4" s="282"/>
      <c r="M4" s="282"/>
      <c r="N4" s="283"/>
    </row>
    <row r="5" spans="1:14">
      <c r="A5" s="27"/>
      <c r="B5" s="26"/>
      <c r="C5" s="26"/>
      <c r="D5" s="26"/>
      <c r="E5" s="26"/>
      <c r="F5" s="26"/>
      <c r="G5" s="26"/>
      <c r="H5" s="30"/>
      <c r="I5" s="281"/>
      <c r="J5" s="282"/>
      <c r="K5" s="282"/>
      <c r="L5" s="282"/>
      <c r="M5" s="282"/>
      <c r="N5" s="283"/>
    </row>
    <row r="6" spans="1:14">
      <c r="A6" s="27"/>
      <c r="B6" s="26"/>
      <c r="C6" s="26"/>
      <c r="D6" s="26"/>
      <c r="E6" s="26"/>
      <c r="F6" s="26"/>
      <c r="G6" s="26"/>
      <c r="H6" s="30"/>
      <c r="I6" s="281"/>
      <c r="J6" s="282"/>
      <c r="K6" s="282"/>
      <c r="L6" s="282"/>
      <c r="M6" s="282"/>
      <c r="N6" s="283"/>
    </row>
    <row r="7" spans="1:14">
      <c r="A7" s="27"/>
      <c r="B7" s="26"/>
      <c r="C7" s="26"/>
      <c r="D7" s="26"/>
      <c r="E7" s="26"/>
      <c r="F7" s="26"/>
      <c r="G7" s="26"/>
      <c r="H7" s="30"/>
      <c r="I7" s="281"/>
      <c r="J7" s="282"/>
      <c r="K7" s="282"/>
      <c r="L7" s="282"/>
      <c r="M7" s="282"/>
      <c r="N7" s="283"/>
    </row>
    <row r="8" spans="1:14">
      <c r="A8" s="27"/>
      <c r="B8" s="26"/>
      <c r="C8" s="26"/>
      <c r="D8" s="26"/>
      <c r="E8" s="26"/>
      <c r="F8" s="26"/>
      <c r="G8" s="26"/>
      <c r="H8" s="30"/>
      <c r="I8" s="281"/>
      <c r="J8" s="282"/>
      <c r="K8" s="282"/>
      <c r="L8" s="282"/>
      <c r="M8" s="282"/>
      <c r="N8" s="283"/>
    </row>
    <row r="9" spans="1:14" ht="14.45" customHeight="1">
      <c r="A9" s="27"/>
      <c r="B9" s="26"/>
      <c r="C9" s="26"/>
      <c r="D9" s="26"/>
      <c r="E9" s="26"/>
      <c r="F9" s="26"/>
      <c r="G9" s="26"/>
      <c r="H9" s="30"/>
      <c r="I9" s="281"/>
      <c r="J9" s="282"/>
      <c r="K9" s="282"/>
      <c r="L9" s="282"/>
      <c r="M9" s="282"/>
      <c r="N9" s="283"/>
    </row>
    <row r="10" spans="1:14">
      <c r="A10" s="27"/>
      <c r="B10" s="26"/>
      <c r="C10" s="26"/>
      <c r="D10" s="26"/>
      <c r="E10" s="26"/>
      <c r="F10" s="26"/>
      <c r="G10" s="26"/>
      <c r="H10" s="30"/>
      <c r="I10" s="281"/>
      <c r="J10" s="282"/>
      <c r="K10" s="282"/>
      <c r="L10" s="282"/>
      <c r="M10" s="282"/>
      <c r="N10" s="283"/>
    </row>
    <row r="11" spans="1:14">
      <c r="A11" s="27"/>
      <c r="B11" s="26"/>
      <c r="C11" s="26"/>
      <c r="D11" s="26"/>
      <c r="E11" s="26"/>
      <c r="F11" s="26"/>
      <c r="G11" s="26"/>
      <c r="H11" s="30"/>
      <c r="I11" s="281"/>
      <c r="J11" s="282"/>
      <c r="K11" s="282"/>
      <c r="L11" s="282"/>
      <c r="M11" s="282"/>
      <c r="N11" s="283"/>
    </row>
    <row r="12" spans="1:14">
      <c r="A12" s="27"/>
      <c r="B12" s="26"/>
      <c r="C12" s="26"/>
      <c r="D12" s="26"/>
      <c r="E12" s="26"/>
      <c r="F12" s="26"/>
      <c r="G12" s="26"/>
      <c r="H12" s="30"/>
      <c r="I12" s="281"/>
      <c r="J12" s="282"/>
      <c r="K12" s="282"/>
      <c r="L12" s="282"/>
      <c r="M12" s="282"/>
      <c r="N12" s="283"/>
    </row>
    <row r="13" spans="1:14">
      <c r="A13" s="27"/>
      <c r="B13" s="26"/>
      <c r="C13" s="26"/>
      <c r="D13" s="26"/>
      <c r="E13" s="26"/>
      <c r="F13" s="26"/>
      <c r="G13" s="26"/>
      <c r="H13" s="30"/>
      <c r="I13" s="281"/>
      <c r="J13" s="282"/>
      <c r="K13" s="282"/>
      <c r="L13" s="282"/>
      <c r="M13" s="282"/>
      <c r="N13" s="283"/>
    </row>
    <row r="14" spans="1:14">
      <c r="A14" s="27"/>
      <c r="B14" s="26"/>
      <c r="C14" s="26"/>
      <c r="D14" s="26"/>
      <c r="E14" s="26"/>
      <c r="F14" s="26"/>
      <c r="G14" s="26"/>
      <c r="H14" s="30"/>
      <c r="I14" s="281"/>
      <c r="J14" s="282"/>
      <c r="K14" s="282"/>
      <c r="L14" s="282"/>
      <c r="M14" s="282"/>
      <c r="N14" s="283"/>
    </row>
    <row r="15" spans="1:14">
      <c r="A15" s="27"/>
      <c r="B15" s="26"/>
      <c r="C15" s="26"/>
      <c r="D15" s="26"/>
      <c r="E15" s="26"/>
      <c r="F15" s="26"/>
      <c r="G15" s="26"/>
      <c r="H15" s="30"/>
      <c r="I15" s="281"/>
      <c r="J15" s="282"/>
      <c r="K15" s="282"/>
      <c r="L15" s="282"/>
      <c r="M15" s="282"/>
      <c r="N15" s="283"/>
    </row>
    <row r="16" spans="1:14">
      <c r="A16" s="27"/>
      <c r="B16" s="26"/>
      <c r="C16" s="26"/>
      <c r="D16" s="26"/>
      <c r="E16" s="26"/>
      <c r="F16" s="26"/>
      <c r="G16" s="26"/>
      <c r="H16" s="30"/>
      <c r="I16" s="281"/>
      <c r="J16" s="282"/>
      <c r="K16" s="282"/>
      <c r="L16" s="282"/>
      <c r="M16" s="282"/>
      <c r="N16" s="283"/>
    </row>
    <row r="17" spans="1:14">
      <c r="A17" s="27"/>
      <c r="B17" s="288" t="s">
        <v>0</v>
      </c>
      <c r="C17" s="288"/>
      <c r="D17" s="288"/>
      <c r="E17" s="288"/>
      <c r="F17" s="288"/>
      <c r="G17" s="97">
        <f>'Seguimiento PAAC 2021'!BS108</f>
        <v>0.97961491228070163</v>
      </c>
      <c r="H17" s="30"/>
      <c r="I17" s="281"/>
      <c r="J17" s="282"/>
      <c r="K17" s="282"/>
      <c r="L17" s="282"/>
      <c r="M17" s="282"/>
      <c r="N17" s="283"/>
    </row>
    <row r="18" spans="1:14">
      <c r="A18" s="27"/>
      <c r="B18" s="289" t="s">
        <v>1</v>
      </c>
      <c r="C18" s="289"/>
      <c r="D18" s="289"/>
      <c r="E18" s="289"/>
      <c r="F18" s="289"/>
      <c r="G18" s="210" t="s">
        <v>2</v>
      </c>
      <c r="H18" s="30"/>
      <c r="I18" s="281"/>
      <c r="J18" s="282"/>
      <c r="K18" s="282"/>
      <c r="L18" s="282"/>
      <c r="M18" s="282"/>
      <c r="N18" s="283"/>
    </row>
    <row r="19" spans="1:14">
      <c r="A19" s="27"/>
      <c r="B19" s="287" t="s">
        <v>3</v>
      </c>
      <c r="C19" s="287"/>
      <c r="D19" s="287"/>
      <c r="E19" s="287"/>
      <c r="F19" s="287"/>
      <c r="G19" s="98">
        <f>'Seguimiento PAAC 2021'!BS19</f>
        <v>0.15000000000000002</v>
      </c>
      <c r="H19" s="30"/>
      <c r="I19" s="281"/>
      <c r="J19" s="282"/>
      <c r="K19" s="282"/>
      <c r="L19" s="282"/>
      <c r="M19" s="282"/>
      <c r="N19" s="283"/>
    </row>
    <row r="20" spans="1:14">
      <c r="A20" s="27"/>
      <c r="B20" s="287" t="s">
        <v>4</v>
      </c>
      <c r="C20" s="287"/>
      <c r="D20" s="287"/>
      <c r="E20" s="287"/>
      <c r="F20" s="287"/>
      <c r="G20" s="98">
        <f>'Seguimiento PAAC 2021'!BS22</f>
        <v>0.1</v>
      </c>
      <c r="H20" s="30"/>
      <c r="I20" s="281"/>
      <c r="J20" s="282"/>
      <c r="K20" s="282"/>
      <c r="L20" s="282"/>
      <c r="M20" s="282"/>
      <c r="N20" s="283"/>
    </row>
    <row r="21" spans="1:14">
      <c r="A21" s="27"/>
      <c r="B21" s="287" t="s">
        <v>5</v>
      </c>
      <c r="C21" s="287"/>
      <c r="D21" s="287"/>
      <c r="E21" s="287"/>
      <c r="F21" s="287"/>
      <c r="G21" s="98">
        <f>'Seguimiento PAAC 2021'!BS41</f>
        <v>0.19653333333333323</v>
      </c>
      <c r="H21" s="30"/>
      <c r="I21" s="281"/>
      <c r="J21" s="282"/>
      <c r="K21" s="282"/>
      <c r="L21" s="282"/>
      <c r="M21" s="282"/>
      <c r="N21" s="283"/>
    </row>
    <row r="22" spans="1:14">
      <c r="A22" s="27"/>
      <c r="B22" s="287" t="s">
        <v>6</v>
      </c>
      <c r="C22" s="287"/>
      <c r="D22" s="287"/>
      <c r="E22" s="287"/>
      <c r="F22" s="287"/>
      <c r="G22" s="98">
        <f>'Seguimiento PAAC 2021'!BS62</f>
        <v>0.18933157894736843</v>
      </c>
      <c r="H22" s="30"/>
      <c r="I22" s="281"/>
      <c r="J22" s="282"/>
      <c r="K22" s="282"/>
      <c r="L22" s="282"/>
      <c r="M22" s="282"/>
      <c r="N22" s="283"/>
    </row>
    <row r="23" spans="1:14">
      <c r="A23" s="27"/>
      <c r="B23" s="287" t="s">
        <v>7</v>
      </c>
      <c r="C23" s="287"/>
      <c r="D23" s="287"/>
      <c r="E23" s="287"/>
      <c r="F23" s="287"/>
      <c r="G23" s="98">
        <f>'Seguimiento PAAC 2021'!BS92</f>
        <v>0.20000000000000004</v>
      </c>
      <c r="H23" s="30"/>
      <c r="I23" s="281"/>
      <c r="J23" s="282"/>
      <c r="K23" s="282"/>
      <c r="L23" s="282"/>
      <c r="M23" s="282"/>
      <c r="N23" s="283"/>
    </row>
    <row r="24" spans="1:14">
      <c r="A24" s="27"/>
      <c r="B24" s="287" t="s">
        <v>8</v>
      </c>
      <c r="C24" s="287"/>
      <c r="D24" s="287"/>
      <c r="E24" s="287"/>
      <c r="F24" s="287"/>
      <c r="G24" s="98">
        <f>'Seguimiento PAAC 2021'!BS107</f>
        <v>0.14374999999999999</v>
      </c>
      <c r="H24" s="30"/>
      <c r="I24" s="281"/>
      <c r="J24" s="282"/>
      <c r="K24" s="282"/>
      <c r="L24" s="282"/>
      <c r="M24" s="282"/>
      <c r="N24" s="283"/>
    </row>
    <row r="25" spans="1:14">
      <c r="A25" s="27"/>
      <c r="B25" s="26"/>
      <c r="C25" s="26"/>
      <c r="D25" s="26"/>
      <c r="E25" s="26"/>
      <c r="F25" s="26"/>
      <c r="G25" s="26"/>
      <c r="H25" s="30"/>
      <c r="I25" s="281"/>
      <c r="J25" s="282"/>
      <c r="K25" s="282"/>
      <c r="L25" s="282"/>
      <c r="M25" s="282"/>
      <c r="N25" s="283"/>
    </row>
    <row r="26" spans="1:14" ht="78.75" customHeight="1" thickBot="1">
      <c r="A26" s="35"/>
      <c r="B26" s="36"/>
      <c r="C26" s="36"/>
      <c r="D26" s="36"/>
      <c r="E26" s="36"/>
      <c r="F26" s="36"/>
      <c r="G26" s="36"/>
      <c r="H26" s="37"/>
      <c r="I26" s="284"/>
      <c r="J26" s="285"/>
      <c r="K26" s="285"/>
      <c r="L26" s="285"/>
      <c r="M26" s="285"/>
      <c r="N26" s="286"/>
    </row>
    <row r="27" spans="1:14" s="26" customFormat="1"/>
    <row r="28" spans="1:14" s="26" customFormat="1"/>
    <row r="29" spans="1:14" s="26" customFormat="1"/>
    <row r="30" spans="1:14" s="26" customFormat="1"/>
    <row r="31" spans="1:14" s="26" customFormat="1"/>
    <row r="32" spans="1:14" s="26" customFormat="1"/>
    <row r="33" s="26" customFormat="1"/>
    <row r="34" s="26" customFormat="1"/>
    <row r="35" s="26" customFormat="1"/>
    <row r="36" s="26" customFormat="1"/>
    <row r="37" s="26" customFormat="1"/>
    <row r="38" s="26" customFormat="1"/>
    <row r="39" s="26" customFormat="1"/>
    <row r="40" s="26" customFormat="1"/>
    <row r="41" s="26" customFormat="1"/>
    <row r="42" s="26" customFormat="1"/>
    <row r="43" s="26" customFormat="1"/>
    <row r="44" s="26" customFormat="1"/>
    <row r="45" s="26" customFormat="1"/>
    <row r="46" s="26" customFormat="1"/>
    <row r="47" s="26" customFormat="1"/>
    <row r="48" s="26" customFormat="1"/>
    <row r="49" s="26" customFormat="1"/>
    <row r="50" s="26" customFormat="1"/>
    <row r="51" s="26" customFormat="1"/>
    <row r="52" s="26" customFormat="1"/>
    <row r="53" s="26" customFormat="1"/>
    <row r="54" s="26" customFormat="1"/>
    <row r="55" s="26" customFormat="1"/>
    <row r="56" s="26" customFormat="1"/>
    <row r="57" s="26" customFormat="1"/>
    <row r="58" s="26" customFormat="1"/>
    <row r="59" s="26" customFormat="1"/>
    <row r="60" s="26" customFormat="1"/>
    <row r="61" s="26" customFormat="1"/>
    <row r="62" s="26" customFormat="1"/>
    <row r="63" s="26" customFormat="1"/>
    <row r="64"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26" customFormat="1"/>
    <row r="82" s="26" customFormat="1"/>
    <row r="83" s="26" customFormat="1"/>
    <row r="84" s="26" customFormat="1"/>
    <row r="85" s="26" customFormat="1"/>
    <row r="86" s="26" customFormat="1"/>
    <row r="87" s="26" customFormat="1"/>
    <row r="88" s="26" customFormat="1"/>
    <row r="89" s="26" customFormat="1"/>
    <row r="90" s="26" customFormat="1"/>
    <row r="91" s="26" customFormat="1"/>
    <row r="92" s="26" customFormat="1"/>
    <row r="93" s="26" customFormat="1"/>
    <row r="94" s="26" customFormat="1"/>
    <row r="95" s="26" customFormat="1"/>
    <row r="96" s="26" customFormat="1"/>
    <row r="97" s="26" customFormat="1"/>
    <row r="98" s="26" customFormat="1"/>
    <row r="99" s="26" customFormat="1"/>
    <row r="100" s="26" customFormat="1"/>
    <row r="101" s="26" customFormat="1"/>
    <row r="102" s="26" customFormat="1"/>
    <row r="103" s="26" customFormat="1"/>
    <row r="104" s="26" customFormat="1"/>
    <row r="105" s="26" customFormat="1"/>
    <row r="106" s="26" customFormat="1"/>
    <row r="107" s="26" customFormat="1"/>
    <row r="108" s="26" customFormat="1"/>
    <row r="109" s="26" customFormat="1"/>
    <row r="110" s="26" customFormat="1"/>
    <row r="111" s="26" customFormat="1"/>
    <row r="11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row r="139" s="26" customFormat="1"/>
    <row r="140" s="26" customFormat="1"/>
    <row r="141" s="26" customFormat="1"/>
    <row r="142" s="26" customFormat="1"/>
    <row r="143" s="26" customFormat="1"/>
    <row r="144" s="26" customFormat="1"/>
    <row r="145" s="26" customFormat="1"/>
    <row r="146" s="26" customFormat="1"/>
    <row r="147" s="26" customFormat="1"/>
    <row r="148" s="26" customFormat="1"/>
  </sheetData>
  <mergeCells count="9">
    <mergeCell ref="I1:N26"/>
    <mergeCell ref="B24:F24"/>
    <mergeCell ref="B17:F17"/>
    <mergeCell ref="B18:F18"/>
    <mergeCell ref="B19:F19"/>
    <mergeCell ref="B20:F20"/>
    <mergeCell ref="B21:F21"/>
    <mergeCell ref="B23:F23"/>
    <mergeCell ref="B22:F22"/>
  </mergeCells>
  <pageMargins left="0.7"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50F2E"/>
    <pageSetUpPr fitToPage="1"/>
  </sheetPr>
  <dimension ref="B1:BV108"/>
  <sheetViews>
    <sheetView showGridLines="0" tabSelected="1" topLeftCell="BL106" zoomScale="70" zoomScaleNormal="70" zoomScaleSheetLayoutView="100" workbookViewId="0">
      <selection activeCell="BQ54" sqref="BQ54"/>
    </sheetView>
  </sheetViews>
  <sheetFormatPr baseColWidth="10" defaultColWidth="11.5703125" defaultRowHeight="15"/>
  <cols>
    <col min="1" max="1" width="2.85546875" customWidth="1"/>
    <col min="2" max="2" width="4.85546875" style="56" customWidth="1"/>
    <col min="3" max="3" width="20" style="72" customWidth="1"/>
    <col min="4" max="4" width="11.140625" style="45" customWidth="1"/>
    <col min="5" max="5" width="13.85546875" style="86" customWidth="1"/>
    <col min="6" max="6" width="28.7109375" style="86" customWidth="1"/>
    <col min="7" max="7" width="12.5703125" style="86" customWidth="1"/>
    <col min="8" max="8" width="18.28515625" style="86" customWidth="1"/>
    <col min="9" max="10" width="10.42578125" style="86" customWidth="1"/>
    <col min="11" max="11" width="10.42578125" style="87" customWidth="1"/>
    <col min="12" max="12" width="10" style="87" customWidth="1"/>
    <col min="13" max="14" width="10.42578125" customWidth="1"/>
    <col min="15" max="15" width="22.140625" customWidth="1"/>
    <col min="16" max="16" width="23.42578125" style="72" customWidth="1"/>
    <col min="17" max="17" width="17.7109375" customWidth="1"/>
    <col min="18" max="19" width="6.7109375" customWidth="1"/>
    <col min="20" max="54" width="5.28515625" customWidth="1"/>
    <col min="55" max="55" width="8.140625" customWidth="1"/>
    <col min="56" max="56" width="7.140625" customWidth="1"/>
    <col min="57" max="57" width="5.28515625" style="148" customWidth="1"/>
    <col min="58" max="58" width="6" style="148" customWidth="1"/>
    <col min="59" max="59" width="8" style="148" customWidth="1"/>
    <col min="60" max="60" width="10.7109375" style="148" customWidth="1"/>
    <col min="61" max="61" width="45.140625" style="17" customWidth="1"/>
    <col min="62" max="62" width="49.42578125" style="87" customWidth="1"/>
    <col min="63" max="63" width="48.85546875" style="87" customWidth="1"/>
    <col min="64" max="64" width="48" style="87" customWidth="1"/>
    <col min="65" max="65" width="57.140625" style="87" customWidth="1"/>
    <col min="66" max="66" width="58.28515625" style="87" customWidth="1"/>
    <col min="67" max="67" width="38.7109375" style="91" customWidth="1"/>
    <col min="68" max="68" width="35.28515625" style="126" customWidth="1"/>
    <col min="69" max="69" width="59.7109375" style="126" customWidth="1"/>
    <col min="70" max="70" width="27.140625" style="93" customWidth="1"/>
    <col min="71" max="71" width="23.28515625" style="93" customWidth="1"/>
    <col min="72" max="72" width="30.140625" customWidth="1"/>
    <col min="73" max="73" width="27.28515625" customWidth="1"/>
    <col min="74" max="74" width="24.28515625" customWidth="1"/>
    <col min="75" max="75" width="20.28515625" customWidth="1"/>
    <col min="76" max="76" width="30.85546875" customWidth="1"/>
    <col min="77" max="77" width="31.85546875" customWidth="1"/>
  </cols>
  <sheetData>
    <row r="1" spans="2:71" ht="30" customHeight="1">
      <c r="B1" s="38"/>
      <c r="C1" s="39"/>
      <c r="D1" s="39"/>
      <c r="E1" s="39"/>
      <c r="F1" s="302" t="s">
        <v>934</v>
      </c>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c r="BA1" s="303"/>
      <c r="BB1" s="303"/>
      <c r="BC1" s="303"/>
      <c r="BD1" s="303"/>
      <c r="BE1" s="303"/>
      <c r="BF1" s="303"/>
      <c r="BG1" s="303"/>
      <c r="BH1" s="303"/>
      <c r="BI1" s="303"/>
      <c r="BJ1" s="303"/>
      <c r="BK1" s="303"/>
      <c r="BL1" s="303"/>
      <c r="BM1" s="303"/>
      <c r="BN1" s="303"/>
      <c r="BO1" s="303"/>
      <c r="BP1" s="303"/>
      <c r="BQ1" s="303"/>
      <c r="BR1" s="303"/>
      <c r="BS1" s="304"/>
    </row>
    <row r="2" spans="2:71" ht="28.5" customHeight="1">
      <c r="B2" s="40"/>
      <c r="C2"/>
      <c r="D2"/>
      <c r="E2"/>
      <c r="F2" s="305" t="s">
        <v>9</v>
      </c>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c r="BD2" s="306"/>
      <c r="BE2" s="306"/>
      <c r="BF2" s="306"/>
      <c r="BG2" s="306"/>
      <c r="BH2" s="306"/>
      <c r="BI2" s="306"/>
      <c r="BJ2" s="306"/>
      <c r="BK2" s="306"/>
      <c r="BL2" s="306"/>
      <c r="BM2" s="306"/>
      <c r="BN2" s="306"/>
      <c r="BO2" s="306"/>
      <c r="BP2" s="306"/>
      <c r="BQ2" s="306"/>
      <c r="BR2" s="306"/>
      <c r="BS2" s="307"/>
    </row>
    <row r="3" spans="2:71" ht="15.75" customHeight="1">
      <c r="B3" s="40"/>
      <c r="C3"/>
      <c r="D3"/>
      <c r="E3"/>
      <c r="F3" s="305" t="s">
        <v>10</v>
      </c>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c r="BB3" s="306"/>
      <c r="BC3" s="306"/>
      <c r="BD3" s="306"/>
      <c r="BE3" s="306"/>
      <c r="BF3" s="306"/>
      <c r="BG3" s="306"/>
      <c r="BH3" s="306"/>
      <c r="BI3" s="306"/>
      <c r="BJ3" s="306"/>
      <c r="BK3" s="306"/>
      <c r="BL3" s="306"/>
      <c r="BM3" s="306"/>
      <c r="BN3" s="306"/>
      <c r="BO3" s="306"/>
      <c r="BP3" s="306"/>
      <c r="BQ3" s="306"/>
      <c r="BR3" s="306"/>
      <c r="BS3" s="307"/>
    </row>
    <row r="4" spans="2:71" ht="30.75" customHeight="1" thickBot="1">
      <c r="B4" s="41"/>
      <c r="C4" s="42"/>
      <c r="D4" s="42"/>
      <c r="E4" s="42"/>
      <c r="F4" s="308" t="s">
        <v>11</v>
      </c>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09"/>
      <c r="BR4" s="309"/>
      <c r="BS4" s="310"/>
    </row>
    <row r="5" spans="2:71" ht="31.9" customHeight="1" thickBot="1">
      <c r="B5" s="352"/>
      <c r="C5" s="353"/>
      <c r="D5" s="353"/>
      <c r="E5" s="353"/>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4"/>
      <c r="BK5" s="355"/>
      <c r="BL5" s="355"/>
      <c r="BM5" s="355"/>
      <c r="BN5" s="355"/>
      <c r="BO5" s="355"/>
      <c r="BP5" s="121"/>
      <c r="BQ5" s="121"/>
      <c r="BR5" s="44"/>
      <c r="BS5" s="44"/>
    </row>
    <row r="6" spans="2:71" ht="43.5" customHeight="1">
      <c r="B6" s="318" t="s">
        <v>12</v>
      </c>
      <c r="C6" s="357" t="s">
        <v>13</v>
      </c>
      <c r="D6" s="358"/>
      <c r="E6" s="358"/>
      <c r="F6" s="358"/>
      <c r="G6" s="358"/>
      <c r="H6" s="358"/>
      <c r="I6" s="358"/>
      <c r="J6" s="358"/>
      <c r="K6" s="358"/>
      <c r="L6" s="358"/>
      <c r="M6" s="358"/>
      <c r="N6" s="358"/>
      <c r="O6" s="358"/>
      <c r="P6" s="358"/>
      <c r="Q6" s="43" t="s">
        <v>14</v>
      </c>
      <c r="R6" s="298" t="s">
        <v>15</v>
      </c>
      <c r="S6" s="298"/>
      <c r="T6" s="298"/>
      <c r="U6" s="298" t="s">
        <v>16</v>
      </c>
      <c r="V6" s="298"/>
      <c r="W6" s="298"/>
      <c r="X6" s="298" t="s">
        <v>17</v>
      </c>
      <c r="Y6" s="298"/>
      <c r="Z6" s="298"/>
      <c r="AA6" s="298" t="s">
        <v>18</v>
      </c>
      <c r="AB6" s="298"/>
      <c r="AC6" s="298"/>
      <c r="AD6" s="298" t="s">
        <v>19</v>
      </c>
      <c r="AE6" s="298"/>
      <c r="AF6" s="298"/>
      <c r="AG6" s="298" t="s">
        <v>20</v>
      </c>
      <c r="AH6" s="298"/>
      <c r="AI6" s="298"/>
      <c r="AJ6" s="298" t="s">
        <v>21</v>
      </c>
      <c r="AK6" s="298"/>
      <c r="AL6" s="298"/>
      <c r="AM6" s="298" t="s">
        <v>22</v>
      </c>
      <c r="AN6" s="298"/>
      <c r="AO6" s="298"/>
      <c r="AP6" s="298" t="s">
        <v>23</v>
      </c>
      <c r="AQ6" s="298"/>
      <c r="AR6" s="298"/>
      <c r="AS6" s="298" t="s">
        <v>24</v>
      </c>
      <c r="AT6" s="298"/>
      <c r="AU6" s="298"/>
      <c r="AV6" s="298" t="s">
        <v>25</v>
      </c>
      <c r="AW6" s="298"/>
      <c r="AX6" s="298"/>
      <c r="AY6" s="298" t="s">
        <v>26</v>
      </c>
      <c r="AZ6" s="298"/>
      <c r="BA6" s="298"/>
      <c r="BB6" s="314" t="s">
        <v>27</v>
      </c>
      <c r="BC6" s="314"/>
      <c r="BD6" s="314"/>
      <c r="BE6" s="315" t="s">
        <v>28</v>
      </c>
      <c r="BF6" s="315"/>
      <c r="BG6" s="315"/>
      <c r="BH6" s="137" t="s">
        <v>29</v>
      </c>
      <c r="BI6" s="311" t="s">
        <v>30</v>
      </c>
      <c r="BJ6" s="312"/>
      <c r="BK6" s="312"/>
      <c r="BL6" s="313"/>
      <c r="BM6" s="219"/>
      <c r="BN6" s="219"/>
      <c r="BO6" s="211" t="s">
        <v>31</v>
      </c>
      <c r="BP6" s="211" t="s">
        <v>32</v>
      </c>
      <c r="BQ6" s="211" t="s">
        <v>33</v>
      </c>
      <c r="BR6" s="220"/>
      <c r="BS6" s="221"/>
    </row>
    <row r="7" spans="2:71" ht="12.75" customHeight="1" thickBot="1">
      <c r="B7" s="319"/>
      <c r="C7" s="44"/>
      <c r="E7" s="45"/>
      <c r="F7" s="45"/>
      <c r="G7" s="45"/>
      <c r="H7" s="45"/>
      <c r="I7" s="45"/>
      <c r="J7" s="45"/>
      <c r="K7" s="45"/>
      <c r="L7" s="45"/>
      <c r="M7" s="45"/>
      <c r="N7" s="45"/>
      <c r="O7" s="45"/>
      <c r="P7" s="45"/>
      <c r="Q7" s="46"/>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8"/>
      <c r="BC7" s="47"/>
      <c r="BD7" s="47"/>
      <c r="BE7" s="47"/>
      <c r="BF7" s="47"/>
      <c r="BG7" s="47"/>
      <c r="BH7" s="138">
        <f>BH8+BH20+BH23+BH42+BH63+BH93</f>
        <v>0.97961491228070163</v>
      </c>
      <c r="BI7" s="49"/>
      <c r="BJ7" s="49"/>
      <c r="BK7" s="49"/>
      <c r="BL7" s="49"/>
      <c r="BM7" s="49"/>
      <c r="BN7" s="49"/>
      <c r="BO7" s="104"/>
      <c r="BP7" s="122"/>
      <c r="BQ7" s="122"/>
      <c r="BR7" s="101"/>
      <c r="BS7" s="105"/>
    </row>
    <row r="8" spans="2:71" s="50" customFormat="1" ht="41.25" customHeight="1">
      <c r="B8" s="319"/>
      <c r="C8" s="51" t="s">
        <v>34</v>
      </c>
      <c r="D8" s="52" t="s">
        <v>35</v>
      </c>
      <c r="E8" s="328" t="s">
        <v>36</v>
      </c>
      <c r="F8" s="328"/>
      <c r="G8" s="328" t="s">
        <v>37</v>
      </c>
      <c r="H8" s="328"/>
      <c r="I8" s="328" t="s">
        <v>38</v>
      </c>
      <c r="J8" s="328"/>
      <c r="K8" s="328" t="s">
        <v>39</v>
      </c>
      <c r="L8" s="328"/>
      <c r="M8" s="328" t="s">
        <v>40</v>
      </c>
      <c r="N8" s="328"/>
      <c r="O8" s="52" t="s">
        <v>41</v>
      </c>
      <c r="P8" s="212" t="s">
        <v>42</v>
      </c>
      <c r="Q8" s="94">
        <f>SUM(Q9:Q18)</f>
        <v>0.15000000000000002</v>
      </c>
      <c r="R8" s="95" t="s">
        <v>43</v>
      </c>
      <c r="S8" s="95" t="s">
        <v>44</v>
      </c>
      <c r="T8" s="96" t="s">
        <v>45</v>
      </c>
      <c r="U8" s="95" t="s">
        <v>43</v>
      </c>
      <c r="V8" s="95" t="s">
        <v>44</v>
      </c>
      <c r="W8" s="96" t="s">
        <v>45</v>
      </c>
      <c r="X8" s="95" t="s">
        <v>43</v>
      </c>
      <c r="Y8" s="95" t="s">
        <v>44</v>
      </c>
      <c r="Z8" s="96" t="s">
        <v>45</v>
      </c>
      <c r="AA8" s="95" t="s">
        <v>43</v>
      </c>
      <c r="AB8" s="95" t="s">
        <v>44</v>
      </c>
      <c r="AC8" s="96" t="s">
        <v>45</v>
      </c>
      <c r="AD8" s="95" t="s">
        <v>43</v>
      </c>
      <c r="AE8" s="95" t="s">
        <v>44</v>
      </c>
      <c r="AF8" s="96" t="s">
        <v>45</v>
      </c>
      <c r="AG8" s="95" t="s">
        <v>43</v>
      </c>
      <c r="AH8" s="95" t="s">
        <v>44</v>
      </c>
      <c r="AI8" s="96" t="s">
        <v>45</v>
      </c>
      <c r="AJ8" s="95" t="s">
        <v>43</v>
      </c>
      <c r="AK8" s="95" t="s">
        <v>44</v>
      </c>
      <c r="AL8" s="96" t="s">
        <v>45</v>
      </c>
      <c r="AM8" s="95" t="s">
        <v>43</v>
      </c>
      <c r="AN8" s="95" t="s">
        <v>44</v>
      </c>
      <c r="AO8" s="96" t="s">
        <v>45</v>
      </c>
      <c r="AP8" s="95" t="s">
        <v>43</v>
      </c>
      <c r="AQ8" s="95" t="s">
        <v>44</v>
      </c>
      <c r="AR8" s="96" t="s">
        <v>45</v>
      </c>
      <c r="AS8" s="95" t="s">
        <v>43</v>
      </c>
      <c r="AT8" s="95" t="s">
        <v>44</v>
      </c>
      <c r="AU8" s="96" t="s">
        <v>45</v>
      </c>
      <c r="AV8" s="95" t="s">
        <v>43</v>
      </c>
      <c r="AW8" s="95" t="s">
        <v>44</v>
      </c>
      <c r="AX8" s="96" t="s">
        <v>45</v>
      </c>
      <c r="AY8" s="95" t="s">
        <v>43</v>
      </c>
      <c r="AZ8" s="95" t="s">
        <v>44</v>
      </c>
      <c r="BA8" s="96" t="s">
        <v>45</v>
      </c>
      <c r="BB8" s="95" t="s">
        <v>43</v>
      </c>
      <c r="BC8" s="95" t="s">
        <v>44</v>
      </c>
      <c r="BD8" s="96" t="s">
        <v>45</v>
      </c>
      <c r="BE8" s="95" t="s">
        <v>43</v>
      </c>
      <c r="BF8" s="95" t="s">
        <v>44</v>
      </c>
      <c r="BG8" s="96" t="s">
        <v>45</v>
      </c>
      <c r="BH8" s="139">
        <f>SUM(BH9:BH18)</f>
        <v>0.15000000000000002</v>
      </c>
      <c r="BI8" s="265" t="s">
        <v>936</v>
      </c>
      <c r="BJ8" s="265" t="s">
        <v>937</v>
      </c>
      <c r="BK8" s="265" t="s">
        <v>436</v>
      </c>
      <c r="BL8" s="265" t="s">
        <v>437</v>
      </c>
      <c r="BM8" s="265" t="s">
        <v>46</v>
      </c>
      <c r="BN8" s="265" t="s">
        <v>47</v>
      </c>
      <c r="BO8" s="214" t="s">
        <v>48</v>
      </c>
      <c r="BP8" s="214" t="s">
        <v>48</v>
      </c>
      <c r="BQ8" s="214" t="s">
        <v>48</v>
      </c>
      <c r="BR8" s="100" t="s">
        <v>49</v>
      </c>
      <c r="BS8" s="106" t="s">
        <v>50</v>
      </c>
    </row>
    <row r="9" spans="2:71" ht="112.5" customHeight="1">
      <c r="B9" s="319"/>
      <c r="C9" s="321" t="s">
        <v>51</v>
      </c>
      <c r="D9" s="418" t="s">
        <v>52</v>
      </c>
      <c r="E9" s="419" t="s">
        <v>53</v>
      </c>
      <c r="F9" s="419"/>
      <c r="G9" s="299" t="s">
        <v>54</v>
      </c>
      <c r="H9" s="299"/>
      <c r="I9" s="299" t="s">
        <v>55</v>
      </c>
      <c r="J9" s="299"/>
      <c r="K9" s="299" t="s">
        <v>56</v>
      </c>
      <c r="L9" s="299"/>
      <c r="M9" s="299"/>
      <c r="N9" s="299"/>
      <c r="O9" s="152" t="s">
        <v>57</v>
      </c>
      <c r="P9" s="187">
        <v>44561</v>
      </c>
      <c r="Q9" s="150">
        <v>1.4999999999999999E-2</v>
      </c>
      <c r="R9" s="171">
        <v>1</v>
      </c>
      <c r="S9" s="151">
        <v>1</v>
      </c>
      <c r="T9" s="151">
        <f>+S9/R9</f>
        <v>1</v>
      </c>
      <c r="U9" s="171">
        <v>1</v>
      </c>
      <c r="V9" s="151">
        <v>1</v>
      </c>
      <c r="W9" s="151">
        <f>+V9/U9</f>
        <v>1</v>
      </c>
      <c r="X9" s="171">
        <v>1</v>
      </c>
      <c r="Y9" s="151">
        <v>1</v>
      </c>
      <c r="Z9" s="151">
        <f>+Y9/X9</f>
        <v>1</v>
      </c>
      <c r="AA9" s="171">
        <v>1</v>
      </c>
      <c r="AB9" s="151">
        <v>1</v>
      </c>
      <c r="AC9" s="151">
        <f>+AB9/AA9</f>
        <v>1</v>
      </c>
      <c r="AD9" s="171">
        <v>1</v>
      </c>
      <c r="AE9" s="151">
        <v>1</v>
      </c>
      <c r="AF9" s="151">
        <f>+AE9/AD9</f>
        <v>1</v>
      </c>
      <c r="AG9" s="171">
        <v>1</v>
      </c>
      <c r="AH9" s="151">
        <v>1</v>
      </c>
      <c r="AI9" s="151">
        <f>+AH9/AG9</f>
        <v>1</v>
      </c>
      <c r="AJ9" s="171">
        <v>1</v>
      </c>
      <c r="AK9" s="151">
        <v>1</v>
      </c>
      <c r="AL9" s="151">
        <f>+AK9/AJ9</f>
        <v>1</v>
      </c>
      <c r="AM9" s="171">
        <v>1</v>
      </c>
      <c r="AN9" s="151">
        <v>1</v>
      </c>
      <c r="AO9" s="151">
        <f>+AN9/AM9</f>
        <v>1</v>
      </c>
      <c r="AP9" s="222">
        <v>1</v>
      </c>
      <c r="AQ9" s="223">
        <v>1</v>
      </c>
      <c r="AR9" s="223">
        <f>+AQ9/AP9</f>
        <v>1</v>
      </c>
      <c r="AS9" s="222">
        <v>1</v>
      </c>
      <c r="AT9" s="223">
        <v>1</v>
      </c>
      <c r="AU9" s="223">
        <f>+AT9/AS9</f>
        <v>1</v>
      </c>
      <c r="AV9" s="222">
        <v>1</v>
      </c>
      <c r="AW9" s="223">
        <v>1</v>
      </c>
      <c r="AX9" s="223">
        <f>+AW9/AV9</f>
        <v>1</v>
      </c>
      <c r="AY9" s="223"/>
      <c r="AZ9" s="223"/>
      <c r="BA9" s="223"/>
      <c r="BB9" s="223"/>
      <c r="BC9" s="223"/>
      <c r="BD9" s="223"/>
      <c r="BE9" s="223">
        <f t="shared" ref="BE9:BF16" si="0">+R9+U9+X9+AA9+AD9+AG9+AJ9+AM9+AP9+AS9+AV9+AY9</f>
        <v>11</v>
      </c>
      <c r="BF9" s="223">
        <f t="shared" si="0"/>
        <v>11</v>
      </c>
      <c r="BG9" s="224">
        <f>IF(BF9,BF9/BE9,0)</f>
        <v>1</v>
      </c>
      <c r="BH9" s="140">
        <f>+BG9*Q9</f>
        <v>1.4999999999999999E-2</v>
      </c>
      <c r="BI9" s="172" t="s">
        <v>58</v>
      </c>
      <c r="BJ9" s="250" t="s">
        <v>58</v>
      </c>
      <c r="BK9" s="162" t="s">
        <v>59</v>
      </c>
      <c r="BL9" s="250" t="s">
        <v>60</v>
      </c>
      <c r="BM9" s="243" t="s">
        <v>803</v>
      </c>
      <c r="BN9" s="241" t="s">
        <v>804</v>
      </c>
      <c r="BO9" s="180" t="s">
        <v>61</v>
      </c>
      <c r="BP9" s="154" t="s">
        <v>62</v>
      </c>
      <c r="BQ9" s="154" t="s">
        <v>63</v>
      </c>
      <c r="BR9" s="129">
        <f>BG9</f>
        <v>1</v>
      </c>
      <c r="BS9" s="92">
        <f>BH9</f>
        <v>1.4999999999999999E-2</v>
      </c>
    </row>
    <row r="10" spans="2:71" ht="127.5">
      <c r="B10" s="319"/>
      <c r="C10" s="321"/>
      <c r="D10" s="418" t="s">
        <v>64</v>
      </c>
      <c r="E10" s="419" t="s">
        <v>65</v>
      </c>
      <c r="F10" s="419"/>
      <c r="G10" s="299" t="s">
        <v>66</v>
      </c>
      <c r="H10" s="299"/>
      <c r="I10" s="299" t="s">
        <v>67</v>
      </c>
      <c r="J10" s="299"/>
      <c r="K10" s="299" t="s">
        <v>56</v>
      </c>
      <c r="L10" s="299"/>
      <c r="M10" s="299"/>
      <c r="N10" s="299"/>
      <c r="O10" s="152" t="s">
        <v>57</v>
      </c>
      <c r="P10" s="187">
        <v>44561</v>
      </c>
      <c r="Q10" s="150">
        <v>1.4999999999999999E-2</v>
      </c>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223"/>
      <c r="AQ10" s="223"/>
      <c r="AR10" s="223"/>
      <c r="AS10" s="223"/>
      <c r="AT10" s="223"/>
      <c r="AU10" s="223"/>
      <c r="AV10" s="223"/>
      <c r="AW10" s="225">
        <v>1</v>
      </c>
      <c r="AX10" s="223"/>
      <c r="AY10" s="222">
        <v>1</v>
      </c>
      <c r="AZ10" s="223"/>
      <c r="BA10" s="223">
        <f t="shared" ref="BA10:BA16" si="1">+AZ10/AY10</f>
        <v>0</v>
      </c>
      <c r="BB10" s="223"/>
      <c r="BC10" s="223"/>
      <c r="BD10" s="223"/>
      <c r="BE10" s="223">
        <f t="shared" si="0"/>
        <v>1</v>
      </c>
      <c r="BF10" s="223">
        <f t="shared" si="0"/>
        <v>1</v>
      </c>
      <c r="BG10" s="224">
        <f t="shared" ref="BG10:BG18" si="2">IF(BF10,BF10/BE10,0)</f>
        <v>1</v>
      </c>
      <c r="BH10" s="140">
        <f t="shared" ref="BH10:BH18" si="3">+BG10*Q10</f>
        <v>1.4999999999999999E-2</v>
      </c>
      <c r="BI10" s="172"/>
      <c r="BJ10" s="250"/>
      <c r="BK10" s="162"/>
      <c r="BL10" s="250"/>
      <c r="BM10" s="243" t="s">
        <v>805</v>
      </c>
      <c r="BN10" s="242" t="s">
        <v>68</v>
      </c>
      <c r="BO10" s="181" t="s">
        <v>69</v>
      </c>
      <c r="BP10" s="153" t="s">
        <v>69</v>
      </c>
      <c r="BQ10" s="244" t="s">
        <v>806</v>
      </c>
      <c r="BR10" s="129">
        <f t="shared" ref="BR10:BR18" si="4">BG10</f>
        <v>1</v>
      </c>
      <c r="BS10" s="92">
        <f t="shared" ref="BS10:BS18" si="5">BH10</f>
        <v>1.4999999999999999E-2</v>
      </c>
    </row>
    <row r="11" spans="2:71" ht="150">
      <c r="B11" s="319"/>
      <c r="C11" s="321" t="s">
        <v>70</v>
      </c>
      <c r="D11" s="213" t="s">
        <v>71</v>
      </c>
      <c r="E11" s="299" t="s">
        <v>72</v>
      </c>
      <c r="F11" s="299"/>
      <c r="G11" s="299" t="s">
        <v>73</v>
      </c>
      <c r="H11" s="299"/>
      <c r="I11" s="299" t="s">
        <v>74</v>
      </c>
      <c r="J11" s="299"/>
      <c r="K11" s="299" t="s">
        <v>56</v>
      </c>
      <c r="L11" s="299"/>
      <c r="M11" s="299"/>
      <c r="N11" s="299"/>
      <c r="O11" s="152" t="s">
        <v>57</v>
      </c>
      <c r="P11" s="187">
        <v>44227</v>
      </c>
      <c r="Q11" s="170">
        <v>1.4999999999999999E-2</v>
      </c>
      <c r="R11" s="188">
        <v>1</v>
      </c>
      <c r="S11" s="151">
        <v>1</v>
      </c>
      <c r="T11" s="151">
        <f t="shared" ref="T11:T15" si="6">+S11/R11</f>
        <v>1</v>
      </c>
      <c r="U11" s="151"/>
      <c r="V11" s="151"/>
      <c r="W11" s="151"/>
      <c r="X11" s="151"/>
      <c r="Y11" s="151"/>
      <c r="Z11" s="151"/>
      <c r="AA11" s="151"/>
      <c r="AB11" s="151"/>
      <c r="AC11" s="151"/>
      <c r="AD11" s="151"/>
      <c r="AE11" s="151"/>
      <c r="AF11" s="151"/>
      <c r="AG11" s="151"/>
      <c r="AH11" s="151"/>
      <c r="AI11" s="151"/>
      <c r="AJ11" s="151"/>
      <c r="AK11" s="151"/>
      <c r="AL11" s="151"/>
      <c r="AM11" s="151"/>
      <c r="AN11" s="151"/>
      <c r="AO11" s="151"/>
      <c r="AP11" s="223"/>
      <c r="AQ11" s="223"/>
      <c r="AR11" s="223"/>
      <c r="AS11" s="223"/>
      <c r="AT11" s="223"/>
      <c r="AU11" s="223"/>
      <c r="AV11" s="223"/>
      <c r="AW11" s="223"/>
      <c r="AX11" s="223"/>
      <c r="AY11" s="223"/>
      <c r="AZ11" s="223"/>
      <c r="BA11" s="223"/>
      <c r="BB11" s="223"/>
      <c r="BC11" s="223"/>
      <c r="BD11" s="223"/>
      <c r="BE11" s="223">
        <f t="shared" si="0"/>
        <v>1</v>
      </c>
      <c r="BF11" s="223">
        <f t="shared" si="0"/>
        <v>1</v>
      </c>
      <c r="BG11" s="224">
        <f t="shared" si="2"/>
        <v>1</v>
      </c>
      <c r="BH11" s="140">
        <f t="shared" si="3"/>
        <v>1.4999999999999999E-2</v>
      </c>
      <c r="BI11" s="172" t="s">
        <v>75</v>
      </c>
      <c r="BJ11" s="249" t="s">
        <v>68</v>
      </c>
      <c r="BK11" s="249" t="s">
        <v>68</v>
      </c>
      <c r="BL11" s="249" t="s">
        <v>68</v>
      </c>
      <c r="BM11" s="249" t="s">
        <v>68</v>
      </c>
      <c r="BN11" s="242" t="s">
        <v>68</v>
      </c>
      <c r="BO11" s="180" t="s">
        <v>76</v>
      </c>
      <c r="BP11" s="127" t="s">
        <v>77</v>
      </c>
      <c r="BQ11" s="127" t="s">
        <v>77</v>
      </c>
      <c r="BR11" s="129">
        <f t="shared" si="4"/>
        <v>1</v>
      </c>
      <c r="BS11" s="92">
        <f t="shared" si="5"/>
        <v>1.4999999999999999E-2</v>
      </c>
    </row>
    <row r="12" spans="2:71" ht="197.25" customHeight="1">
      <c r="B12" s="319"/>
      <c r="C12" s="321"/>
      <c r="D12" s="213" t="s">
        <v>78</v>
      </c>
      <c r="E12" s="299" t="s">
        <v>79</v>
      </c>
      <c r="F12" s="299"/>
      <c r="G12" s="299" t="s">
        <v>80</v>
      </c>
      <c r="H12" s="299"/>
      <c r="I12" s="299" t="s">
        <v>81</v>
      </c>
      <c r="J12" s="299"/>
      <c r="K12" s="299" t="s">
        <v>56</v>
      </c>
      <c r="L12" s="299"/>
      <c r="M12" s="299"/>
      <c r="N12" s="299"/>
      <c r="O12" s="152" t="s">
        <v>57</v>
      </c>
      <c r="P12" s="187">
        <v>44540</v>
      </c>
      <c r="Q12" s="170">
        <v>1.4999999999999999E-2</v>
      </c>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223"/>
      <c r="AQ12" s="223"/>
      <c r="AR12" s="223"/>
      <c r="AS12" s="223"/>
      <c r="AT12" s="223"/>
      <c r="AU12" s="223"/>
      <c r="AV12" s="223"/>
      <c r="AW12" s="223"/>
      <c r="AX12" s="223"/>
      <c r="AY12" s="222">
        <v>1</v>
      </c>
      <c r="AZ12" s="223">
        <v>1</v>
      </c>
      <c r="BA12" s="223">
        <f t="shared" si="1"/>
        <v>1</v>
      </c>
      <c r="BB12" s="223"/>
      <c r="BC12" s="223"/>
      <c r="BD12" s="223"/>
      <c r="BE12" s="223">
        <f t="shared" si="0"/>
        <v>1</v>
      </c>
      <c r="BF12" s="223">
        <f t="shared" si="0"/>
        <v>1</v>
      </c>
      <c r="BG12" s="224">
        <f t="shared" si="2"/>
        <v>1</v>
      </c>
      <c r="BH12" s="140">
        <f t="shared" si="3"/>
        <v>1.4999999999999999E-2</v>
      </c>
      <c r="BI12" s="172"/>
      <c r="BJ12" s="250"/>
      <c r="BK12" s="162"/>
      <c r="BL12" s="250"/>
      <c r="BM12" s="243"/>
      <c r="BN12" s="241" t="s">
        <v>915</v>
      </c>
      <c r="BO12" s="181" t="s">
        <v>69</v>
      </c>
      <c r="BP12" s="153" t="s">
        <v>69</v>
      </c>
      <c r="BQ12" s="416" t="s">
        <v>925</v>
      </c>
      <c r="BR12" s="129">
        <v>1</v>
      </c>
      <c r="BS12" s="92">
        <f>BH12</f>
        <v>1.4999999999999999E-2</v>
      </c>
    </row>
    <row r="13" spans="2:71" ht="213" customHeight="1">
      <c r="B13" s="319"/>
      <c r="C13" s="321"/>
      <c r="D13" s="213" t="s">
        <v>82</v>
      </c>
      <c r="E13" s="299" t="s">
        <v>83</v>
      </c>
      <c r="F13" s="299"/>
      <c r="G13" s="299" t="s">
        <v>84</v>
      </c>
      <c r="H13" s="299"/>
      <c r="I13" s="299" t="s">
        <v>74</v>
      </c>
      <c r="J13" s="299"/>
      <c r="K13" s="299" t="s">
        <v>56</v>
      </c>
      <c r="L13" s="299"/>
      <c r="M13" s="299"/>
      <c r="N13" s="299"/>
      <c r="O13" s="152" t="s">
        <v>85</v>
      </c>
      <c r="P13" s="187">
        <v>44561</v>
      </c>
      <c r="Q13" s="170">
        <v>1.4999999999999999E-2</v>
      </c>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223"/>
      <c r="AQ13" s="223"/>
      <c r="AR13" s="223"/>
      <c r="AS13" s="223"/>
      <c r="AT13" s="223"/>
      <c r="AU13" s="223"/>
      <c r="AV13" s="223"/>
      <c r="AW13" s="223"/>
      <c r="AX13" s="223"/>
      <c r="AY13" s="222">
        <v>1</v>
      </c>
      <c r="AZ13" s="223">
        <v>1</v>
      </c>
      <c r="BA13" s="223">
        <f t="shared" si="1"/>
        <v>1</v>
      </c>
      <c r="BB13" s="223"/>
      <c r="BC13" s="223"/>
      <c r="BD13" s="223"/>
      <c r="BE13" s="223">
        <f t="shared" si="0"/>
        <v>1</v>
      </c>
      <c r="BF13" s="223">
        <f t="shared" si="0"/>
        <v>1</v>
      </c>
      <c r="BG13" s="224">
        <f t="shared" si="2"/>
        <v>1</v>
      </c>
      <c r="BH13" s="140">
        <f t="shared" si="3"/>
        <v>1.4999999999999999E-2</v>
      </c>
      <c r="BI13" s="172"/>
      <c r="BJ13" s="250"/>
      <c r="BK13" s="162"/>
      <c r="BL13" s="250"/>
      <c r="BM13" s="243"/>
      <c r="BN13" s="241" t="s">
        <v>916</v>
      </c>
      <c r="BO13" s="181" t="s">
        <v>69</v>
      </c>
      <c r="BP13" s="153" t="s">
        <v>69</v>
      </c>
      <c r="BQ13" s="416" t="s">
        <v>926</v>
      </c>
      <c r="BR13" s="129">
        <v>1</v>
      </c>
      <c r="BS13" s="92">
        <f t="shared" si="5"/>
        <v>1.4999999999999999E-2</v>
      </c>
    </row>
    <row r="14" spans="2:71" ht="152.25" customHeight="1">
      <c r="B14" s="319"/>
      <c r="C14" s="321" t="s">
        <v>86</v>
      </c>
      <c r="D14" s="213" t="s">
        <v>87</v>
      </c>
      <c r="E14" s="299" t="s">
        <v>88</v>
      </c>
      <c r="F14" s="299"/>
      <c r="G14" s="299" t="s">
        <v>89</v>
      </c>
      <c r="H14" s="299"/>
      <c r="I14" s="299" t="s">
        <v>90</v>
      </c>
      <c r="J14" s="299"/>
      <c r="K14" s="299" t="s">
        <v>56</v>
      </c>
      <c r="L14" s="299"/>
      <c r="M14" s="299"/>
      <c r="N14" s="299"/>
      <c r="O14" s="152" t="s">
        <v>57</v>
      </c>
      <c r="P14" s="187">
        <v>44227</v>
      </c>
      <c r="Q14" s="170">
        <v>1.4999999999999999E-2</v>
      </c>
      <c r="R14" s="188">
        <v>1</v>
      </c>
      <c r="S14" s="151">
        <v>1</v>
      </c>
      <c r="T14" s="151">
        <f t="shared" si="6"/>
        <v>1</v>
      </c>
      <c r="U14" s="151"/>
      <c r="V14" s="151"/>
      <c r="W14" s="151"/>
      <c r="X14" s="151"/>
      <c r="Y14" s="151"/>
      <c r="Z14" s="151"/>
      <c r="AA14" s="151"/>
      <c r="AB14" s="151"/>
      <c r="AC14" s="151"/>
      <c r="AD14" s="151"/>
      <c r="AE14" s="151"/>
      <c r="AF14" s="151"/>
      <c r="AG14" s="151"/>
      <c r="AH14" s="151"/>
      <c r="AI14" s="151"/>
      <c r="AJ14" s="151"/>
      <c r="AK14" s="151"/>
      <c r="AL14" s="151"/>
      <c r="AM14" s="151"/>
      <c r="AN14" s="151"/>
      <c r="AO14" s="151"/>
      <c r="AP14" s="223"/>
      <c r="AQ14" s="223"/>
      <c r="AR14" s="223"/>
      <c r="AS14" s="223"/>
      <c r="AT14" s="223"/>
      <c r="AU14" s="223"/>
      <c r="AV14" s="223"/>
      <c r="AW14" s="223"/>
      <c r="AX14" s="223"/>
      <c r="AY14" s="223"/>
      <c r="AZ14" s="223"/>
      <c r="BA14" s="223"/>
      <c r="BB14" s="223"/>
      <c r="BC14" s="223"/>
      <c r="BD14" s="223"/>
      <c r="BE14" s="223">
        <f t="shared" si="0"/>
        <v>1</v>
      </c>
      <c r="BF14" s="223">
        <f t="shared" si="0"/>
        <v>1</v>
      </c>
      <c r="BG14" s="224">
        <f t="shared" si="2"/>
        <v>1</v>
      </c>
      <c r="BH14" s="140">
        <f t="shared" si="3"/>
        <v>1.4999999999999999E-2</v>
      </c>
      <c r="BI14" s="172" t="s">
        <v>91</v>
      </c>
      <c r="BJ14" s="251" t="s">
        <v>68</v>
      </c>
      <c r="BK14" s="162"/>
      <c r="BL14" s="250"/>
      <c r="BM14" s="249" t="s">
        <v>68</v>
      </c>
      <c r="BN14" s="242" t="s">
        <v>68</v>
      </c>
      <c r="BO14" s="180" t="s">
        <v>92</v>
      </c>
      <c r="BP14" s="127" t="s">
        <v>77</v>
      </c>
      <c r="BQ14" s="127" t="s">
        <v>77</v>
      </c>
      <c r="BR14" s="129">
        <f t="shared" si="4"/>
        <v>1</v>
      </c>
      <c r="BS14" s="92">
        <f t="shared" si="5"/>
        <v>1.4999999999999999E-2</v>
      </c>
    </row>
    <row r="15" spans="2:71" ht="90.75" customHeight="1">
      <c r="B15" s="319"/>
      <c r="C15" s="321"/>
      <c r="D15" s="213" t="s">
        <v>93</v>
      </c>
      <c r="E15" s="299" t="s">
        <v>94</v>
      </c>
      <c r="F15" s="299"/>
      <c r="G15" s="299" t="s">
        <v>95</v>
      </c>
      <c r="H15" s="299"/>
      <c r="I15" s="299" t="s">
        <v>96</v>
      </c>
      <c r="J15" s="299"/>
      <c r="K15" s="299" t="s">
        <v>56</v>
      </c>
      <c r="L15" s="299"/>
      <c r="M15" s="299"/>
      <c r="N15" s="299"/>
      <c r="O15" s="152" t="s">
        <v>57</v>
      </c>
      <c r="P15" s="187">
        <v>44227</v>
      </c>
      <c r="Q15" s="170">
        <v>1.4999999999999999E-2</v>
      </c>
      <c r="R15" s="188">
        <v>2</v>
      </c>
      <c r="S15" s="151">
        <v>2</v>
      </c>
      <c r="T15" s="151">
        <f t="shared" si="6"/>
        <v>1</v>
      </c>
      <c r="U15" s="151"/>
      <c r="V15" s="151"/>
      <c r="W15" s="151"/>
      <c r="X15" s="151"/>
      <c r="Y15" s="151"/>
      <c r="Z15" s="151"/>
      <c r="AA15" s="151"/>
      <c r="AB15" s="151"/>
      <c r="AC15" s="151"/>
      <c r="AD15" s="151"/>
      <c r="AE15" s="151"/>
      <c r="AF15" s="151"/>
      <c r="AG15" s="151"/>
      <c r="AH15" s="151"/>
      <c r="AI15" s="151"/>
      <c r="AJ15" s="151"/>
      <c r="AK15" s="151"/>
      <c r="AL15" s="151"/>
      <c r="AM15" s="151"/>
      <c r="AN15" s="151"/>
      <c r="AO15" s="151"/>
      <c r="AP15" s="223"/>
      <c r="AQ15" s="223"/>
      <c r="AR15" s="223"/>
      <c r="AS15" s="223"/>
      <c r="AT15" s="223"/>
      <c r="AU15" s="223"/>
      <c r="AV15" s="223"/>
      <c r="AW15" s="223"/>
      <c r="AX15" s="223"/>
      <c r="AY15" s="223"/>
      <c r="AZ15" s="223"/>
      <c r="BA15" s="223"/>
      <c r="BB15" s="223"/>
      <c r="BC15" s="223"/>
      <c r="BD15" s="223"/>
      <c r="BE15" s="223">
        <f t="shared" si="0"/>
        <v>2</v>
      </c>
      <c r="BF15" s="223">
        <f t="shared" si="0"/>
        <v>2</v>
      </c>
      <c r="BG15" s="224">
        <f t="shared" si="2"/>
        <v>1</v>
      </c>
      <c r="BH15" s="140">
        <f t="shared" si="3"/>
        <v>1.4999999999999999E-2</v>
      </c>
      <c r="BI15" s="155" t="s">
        <v>97</v>
      </c>
      <c r="BJ15" s="251" t="s">
        <v>68</v>
      </c>
      <c r="BK15" s="162"/>
      <c r="BL15" s="251"/>
      <c r="BM15" s="249" t="s">
        <v>68</v>
      </c>
      <c r="BN15" s="242" t="s">
        <v>68</v>
      </c>
      <c r="BO15" s="180" t="s">
        <v>98</v>
      </c>
      <c r="BP15" s="127" t="s">
        <v>77</v>
      </c>
      <c r="BQ15" s="127" t="s">
        <v>77</v>
      </c>
      <c r="BR15" s="129">
        <f t="shared" si="4"/>
        <v>1</v>
      </c>
      <c r="BS15" s="92">
        <f t="shared" si="5"/>
        <v>1.4999999999999999E-2</v>
      </c>
    </row>
    <row r="16" spans="2:71" ht="186.75" customHeight="1" thickBot="1">
      <c r="B16" s="319"/>
      <c r="C16" s="321"/>
      <c r="D16" s="213" t="s">
        <v>99</v>
      </c>
      <c r="E16" s="299" t="s">
        <v>100</v>
      </c>
      <c r="F16" s="299"/>
      <c r="G16" s="299" t="s">
        <v>101</v>
      </c>
      <c r="H16" s="299"/>
      <c r="I16" s="299" t="s">
        <v>102</v>
      </c>
      <c r="J16" s="299"/>
      <c r="K16" s="299" t="s">
        <v>56</v>
      </c>
      <c r="L16" s="299"/>
      <c r="M16" s="299"/>
      <c r="N16" s="299"/>
      <c r="O16" s="152" t="s">
        <v>85</v>
      </c>
      <c r="P16" s="187">
        <v>44561</v>
      </c>
      <c r="Q16" s="170">
        <v>1.4999999999999999E-2</v>
      </c>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223"/>
      <c r="AQ16" s="223"/>
      <c r="AR16" s="223"/>
      <c r="AS16" s="223"/>
      <c r="AT16" s="223"/>
      <c r="AU16" s="223"/>
      <c r="AV16" s="223"/>
      <c r="AW16" s="223"/>
      <c r="AX16" s="223"/>
      <c r="AY16" s="222">
        <v>1</v>
      </c>
      <c r="AZ16" s="223">
        <v>1</v>
      </c>
      <c r="BA16" s="223">
        <f t="shared" si="1"/>
        <v>1</v>
      </c>
      <c r="BB16" s="223"/>
      <c r="BC16" s="223"/>
      <c r="BD16" s="223"/>
      <c r="BE16" s="223">
        <f t="shared" si="0"/>
        <v>1</v>
      </c>
      <c r="BF16" s="223">
        <f t="shared" si="0"/>
        <v>1</v>
      </c>
      <c r="BG16" s="224">
        <f t="shared" si="2"/>
        <v>1</v>
      </c>
      <c r="BH16" s="140">
        <f t="shared" si="3"/>
        <v>1.4999999999999999E-2</v>
      </c>
      <c r="BI16" s="172"/>
      <c r="BJ16" s="179"/>
      <c r="BK16" s="152"/>
      <c r="BL16" s="179"/>
      <c r="BM16" s="241"/>
      <c r="BN16" s="241" t="s">
        <v>807</v>
      </c>
      <c r="BO16" s="181" t="s">
        <v>69</v>
      </c>
      <c r="BP16" s="153" t="s">
        <v>69</v>
      </c>
      <c r="BQ16" s="192" t="s">
        <v>808</v>
      </c>
      <c r="BR16" s="129">
        <f t="shared" si="4"/>
        <v>1</v>
      </c>
      <c r="BS16" s="92">
        <f t="shared" si="5"/>
        <v>1.4999999999999999E-2</v>
      </c>
    </row>
    <row r="17" spans="2:74" ht="167.25" customHeight="1">
      <c r="B17" s="319"/>
      <c r="C17" s="215" t="s">
        <v>103</v>
      </c>
      <c r="D17" s="213" t="s">
        <v>104</v>
      </c>
      <c r="E17" s="299" t="s">
        <v>105</v>
      </c>
      <c r="F17" s="299"/>
      <c r="G17" s="299" t="s">
        <v>106</v>
      </c>
      <c r="H17" s="299"/>
      <c r="I17" s="299" t="s">
        <v>107</v>
      </c>
      <c r="J17" s="299"/>
      <c r="K17" s="299" t="s">
        <v>56</v>
      </c>
      <c r="L17" s="299"/>
      <c r="M17" s="299" t="s">
        <v>108</v>
      </c>
      <c r="N17" s="299"/>
      <c r="O17" s="152" t="s">
        <v>57</v>
      </c>
      <c r="P17" s="189" t="s">
        <v>109</v>
      </c>
      <c r="Q17" s="170">
        <v>1.4999999999999999E-2</v>
      </c>
      <c r="R17" s="151"/>
      <c r="S17" s="151"/>
      <c r="T17" s="151"/>
      <c r="U17" s="151"/>
      <c r="V17" s="151"/>
      <c r="W17" s="151"/>
      <c r="X17" s="151"/>
      <c r="Y17" s="151"/>
      <c r="Z17" s="151"/>
      <c r="AA17" s="151"/>
      <c r="AB17" s="151"/>
      <c r="AC17" s="151"/>
      <c r="AD17" s="171">
        <v>1</v>
      </c>
      <c r="AE17" s="151">
        <v>1</v>
      </c>
      <c r="AF17" s="151">
        <f t="shared" ref="AF17" si="7">+AE17/AD17</f>
        <v>1</v>
      </c>
      <c r="AG17" s="151"/>
      <c r="AH17" s="151"/>
      <c r="AI17" s="151"/>
      <c r="AJ17" s="151"/>
      <c r="AK17" s="151"/>
      <c r="AL17" s="151"/>
      <c r="AM17" s="151"/>
      <c r="AN17" s="151"/>
      <c r="AO17" s="151"/>
      <c r="AP17" s="222">
        <v>1</v>
      </c>
      <c r="AQ17" s="223">
        <v>1</v>
      </c>
      <c r="AR17" s="223">
        <f t="shared" ref="AR17" si="8">+AQ17/AP17</f>
        <v>1</v>
      </c>
      <c r="AS17" s="223"/>
      <c r="AT17" s="223"/>
      <c r="AU17" s="223"/>
      <c r="AV17" s="223"/>
      <c r="AW17" s="223"/>
      <c r="AX17" s="223"/>
      <c r="AY17" s="223"/>
      <c r="AZ17" s="223"/>
      <c r="BA17" s="223"/>
      <c r="BB17" s="222">
        <v>1</v>
      </c>
      <c r="BC17" s="223">
        <v>1</v>
      </c>
      <c r="BD17" s="223">
        <f t="shared" ref="BD17" si="9">+BC17/BB17</f>
        <v>1</v>
      </c>
      <c r="BE17" s="223">
        <f>+R17+U17+X17+AA17+AD17+AG17+AJ17+AM17+AP17+AS17+AV17+AY17+BB17</f>
        <v>3</v>
      </c>
      <c r="BF17" s="223">
        <f>+S17+V17+Y17+AB17+AE17+AH17+AK17+AN17+AQ17+AT17+AW17+AZ17+BC17</f>
        <v>3</v>
      </c>
      <c r="BG17" s="224">
        <f t="shared" si="2"/>
        <v>1</v>
      </c>
      <c r="BH17" s="140">
        <f t="shared" si="3"/>
        <v>1.4999999999999999E-2</v>
      </c>
      <c r="BI17" s="172"/>
      <c r="BJ17" s="179"/>
      <c r="BK17" s="152" t="s">
        <v>110</v>
      </c>
      <c r="BL17" s="179"/>
      <c r="BM17" s="241" t="s">
        <v>809</v>
      </c>
      <c r="BN17" s="241" t="s">
        <v>810</v>
      </c>
      <c r="BO17" s="181" t="s">
        <v>111</v>
      </c>
      <c r="BP17" s="127" t="s">
        <v>811</v>
      </c>
      <c r="BQ17" s="127" t="s">
        <v>812</v>
      </c>
      <c r="BR17" s="129">
        <f t="shared" si="4"/>
        <v>1</v>
      </c>
      <c r="BS17" s="92">
        <f t="shared" si="5"/>
        <v>1.4999999999999999E-2</v>
      </c>
    </row>
    <row r="18" spans="2:74" ht="214.5" customHeight="1" thickBot="1">
      <c r="B18" s="320"/>
      <c r="C18" s="216" t="s">
        <v>112</v>
      </c>
      <c r="D18" s="163" t="s">
        <v>113</v>
      </c>
      <c r="E18" s="322" t="s">
        <v>114</v>
      </c>
      <c r="F18" s="322"/>
      <c r="G18" s="322" t="s">
        <v>115</v>
      </c>
      <c r="H18" s="322"/>
      <c r="I18" s="322" t="s">
        <v>116</v>
      </c>
      <c r="J18" s="322"/>
      <c r="K18" s="322" t="s">
        <v>117</v>
      </c>
      <c r="L18" s="322"/>
      <c r="M18" s="322"/>
      <c r="N18" s="322"/>
      <c r="O18" s="176" t="s">
        <v>57</v>
      </c>
      <c r="P18" s="190" t="s">
        <v>118</v>
      </c>
      <c r="Q18" s="174">
        <v>1.4999999999999999E-2</v>
      </c>
      <c r="R18" s="167"/>
      <c r="S18" s="167"/>
      <c r="T18" s="167"/>
      <c r="U18" s="167"/>
      <c r="V18" s="167"/>
      <c r="W18" s="167"/>
      <c r="X18" s="167"/>
      <c r="Y18" s="167"/>
      <c r="Z18" s="167"/>
      <c r="AA18" s="167"/>
      <c r="AB18" s="167"/>
      <c r="AC18" s="167"/>
      <c r="AD18" s="175">
        <v>1</v>
      </c>
      <c r="AE18" s="167">
        <v>1</v>
      </c>
      <c r="AF18" s="167">
        <f>+AE18/AD18</f>
        <v>1</v>
      </c>
      <c r="AG18" s="167"/>
      <c r="AH18" s="167"/>
      <c r="AI18" s="167"/>
      <c r="AJ18" s="167"/>
      <c r="AK18" s="167"/>
      <c r="AL18" s="167"/>
      <c r="AM18" s="167"/>
      <c r="AN18" s="167"/>
      <c r="AO18" s="167"/>
      <c r="AP18" s="222">
        <v>1</v>
      </c>
      <c r="AQ18" s="223">
        <v>1</v>
      </c>
      <c r="AR18" s="223">
        <f>+AQ18/AP18</f>
        <v>1</v>
      </c>
      <c r="AS18" s="223"/>
      <c r="AT18" s="223"/>
      <c r="AU18" s="223"/>
      <c r="AV18" s="223"/>
      <c r="AW18" s="223"/>
      <c r="AX18" s="223"/>
      <c r="AY18" s="223"/>
      <c r="AZ18" s="223"/>
      <c r="BA18" s="223"/>
      <c r="BB18" s="222">
        <v>1</v>
      </c>
      <c r="BC18" s="223">
        <v>1</v>
      </c>
      <c r="BD18" s="223">
        <f>+BC18/BB18</f>
        <v>1</v>
      </c>
      <c r="BE18" s="223">
        <f>+R18+U18+X18+AA18+AD18+AG18+AJ18+AM18+AP18+AS18+AV18+AY18+BB18</f>
        <v>3</v>
      </c>
      <c r="BF18" s="223">
        <f>+S18+V18+Y18+AB18+AE18+AH18+AK18+AN18+AQ18+AT18+AW18+AZ18+BC18</f>
        <v>3</v>
      </c>
      <c r="BG18" s="224">
        <f t="shared" si="2"/>
        <v>1</v>
      </c>
      <c r="BH18" s="142">
        <f t="shared" si="3"/>
        <v>1.4999999999999999E-2</v>
      </c>
      <c r="BI18" s="168"/>
      <c r="BJ18" s="183" t="s">
        <v>119</v>
      </c>
      <c r="BK18" s="176" t="s">
        <v>120</v>
      </c>
      <c r="BL18" s="183"/>
      <c r="BM18" s="241" t="s">
        <v>121</v>
      </c>
      <c r="BN18" s="242" t="s">
        <v>68</v>
      </c>
      <c r="BO18" s="191" t="s">
        <v>122</v>
      </c>
      <c r="BP18" s="192" t="s">
        <v>123</v>
      </c>
      <c r="BQ18" s="192" t="s">
        <v>813</v>
      </c>
      <c r="BR18" s="130">
        <f t="shared" si="4"/>
        <v>1</v>
      </c>
      <c r="BS18" s="128">
        <f t="shared" si="5"/>
        <v>1.4999999999999999E-2</v>
      </c>
    </row>
    <row r="19" spans="2:74" ht="43.15" customHeight="1" thickBot="1">
      <c r="C19" s="113"/>
      <c r="D19" s="113"/>
      <c r="E19" s="113"/>
      <c r="F19" s="113"/>
      <c r="G19" s="113"/>
      <c r="H19" s="99"/>
      <c r="I19" s="113"/>
      <c r="J19" s="113"/>
      <c r="K19" s="113"/>
      <c r="L19" s="113"/>
      <c r="M19" s="113"/>
      <c r="N19" s="113"/>
      <c r="O19" s="113"/>
      <c r="P19" s="113"/>
      <c r="Q19" s="49"/>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5"/>
      <c r="BC19" s="114"/>
      <c r="BD19" s="114"/>
      <c r="BE19" s="114"/>
      <c r="BF19" s="114"/>
      <c r="BG19" s="114"/>
      <c r="BH19" s="143"/>
      <c r="BI19" s="57"/>
      <c r="BJ19" s="57"/>
      <c r="BK19" s="57"/>
      <c r="BL19" s="57"/>
      <c r="BM19" s="57"/>
      <c r="BN19" s="57"/>
      <c r="BO19" s="341" t="s">
        <v>124</v>
      </c>
      <c r="BP19" s="342"/>
      <c r="BQ19" s="342"/>
      <c r="BR19" s="343"/>
      <c r="BS19" s="90">
        <f>SUM(BS9:BS18)</f>
        <v>0.15000000000000002</v>
      </c>
    </row>
    <row r="20" spans="2:74" ht="48.95" customHeight="1">
      <c r="B20" s="356" t="s">
        <v>4</v>
      </c>
      <c r="C20" s="58" t="s">
        <v>125</v>
      </c>
      <c r="D20" s="59" t="s">
        <v>126</v>
      </c>
      <c r="E20" s="59" t="s">
        <v>127</v>
      </c>
      <c r="F20" s="60" t="s">
        <v>128</v>
      </c>
      <c r="G20" s="60" t="s">
        <v>129</v>
      </c>
      <c r="H20" s="60" t="s">
        <v>130</v>
      </c>
      <c r="I20" s="60" t="s">
        <v>131</v>
      </c>
      <c r="J20" s="60" t="s">
        <v>132</v>
      </c>
      <c r="K20" s="60" t="s">
        <v>133</v>
      </c>
      <c r="L20" s="60" t="s">
        <v>134</v>
      </c>
      <c r="M20" s="59" t="s">
        <v>135</v>
      </c>
      <c r="N20" s="61" t="s">
        <v>136</v>
      </c>
      <c r="O20" s="61" t="s">
        <v>137</v>
      </c>
      <c r="P20" s="61" t="s">
        <v>138</v>
      </c>
      <c r="Q20" s="94">
        <v>0.1</v>
      </c>
      <c r="R20" s="95" t="s">
        <v>43</v>
      </c>
      <c r="S20" s="95" t="s">
        <v>44</v>
      </c>
      <c r="T20" s="96" t="s">
        <v>45</v>
      </c>
      <c r="U20" s="95" t="s">
        <v>43</v>
      </c>
      <c r="V20" s="95" t="s">
        <v>44</v>
      </c>
      <c r="W20" s="96" t="s">
        <v>45</v>
      </c>
      <c r="X20" s="95" t="s">
        <v>43</v>
      </c>
      <c r="Y20" s="95" t="s">
        <v>44</v>
      </c>
      <c r="Z20" s="96" t="s">
        <v>45</v>
      </c>
      <c r="AA20" s="95" t="s">
        <v>43</v>
      </c>
      <c r="AB20" s="95" t="s">
        <v>44</v>
      </c>
      <c r="AC20" s="96" t="s">
        <v>45</v>
      </c>
      <c r="AD20" s="95" t="s">
        <v>43</v>
      </c>
      <c r="AE20" s="95" t="s">
        <v>44</v>
      </c>
      <c r="AF20" s="96" t="s">
        <v>45</v>
      </c>
      <c r="AG20" s="95" t="s">
        <v>43</v>
      </c>
      <c r="AH20" s="95" t="s">
        <v>44</v>
      </c>
      <c r="AI20" s="96" t="s">
        <v>45</v>
      </c>
      <c r="AJ20" s="95" t="s">
        <v>43</v>
      </c>
      <c r="AK20" s="95" t="s">
        <v>44</v>
      </c>
      <c r="AL20" s="96" t="s">
        <v>45</v>
      </c>
      <c r="AM20" s="95" t="s">
        <v>43</v>
      </c>
      <c r="AN20" s="95" t="s">
        <v>44</v>
      </c>
      <c r="AO20" s="96" t="s">
        <v>45</v>
      </c>
      <c r="AP20" s="95" t="s">
        <v>43</v>
      </c>
      <c r="AQ20" s="95" t="s">
        <v>44</v>
      </c>
      <c r="AR20" s="96" t="s">
        <v>45</v>
      </c>
      <c r="AS20" s="95" t="s">
        <v>43</v>
      </c>
      <c r="AT20" s="95" t="s">
        <v>44</v>
      </c>
      <c r="AU20" s="96" t="s">
        <v>45</v>
      </c>
      <c r="AV20" s="95" t="s">
        <v>43</v>
      </c>
      <c r="AW20" s="95" t="s">
        <v>44</v>
      </c>
      <c r="AX20" s="96" t="s">
        <v>45</v>
      </c>
      <c r="AY20" s="95" t="s">
        <v>43</v>
      </c>
      <c r="AZ20" s="95" t="s">
        <v>44</v>
      </c>
      <c r="BA20" s="96" t="s">
        <v>45</v>
      </c>
      <c r="BB20" s="95" t="s">
        <v>43</v>
      </c>
      <c r="BC20" s="95" t="s">
        <v>44</v>
      </c>
      <c r="BD20" s="96" t="s">
        <v>45</v>
      </c>
      <c r="BE20" s="95" t="s">
        <v>43</v>
      </c>
      <c r="BF20" s="95" t="s">
        <v>44</v>
      </c>
      <c r="BG20" s="96" t="s">
        <v>45</v>
      </c>
      <c r="BH20" s="139">
        <f>BH21</f>
        <v>0.1</v>
      </c>
      <c r="BI20" s="265" t="s">
        <v>936</v>
      </c>
      <c r="BJ20" s="265" t="s">
        <v>937</v>
      </c>
      <c r="BK20" s="265" t="s">
        <v>436</v>
      </c>
      <c r="BL20" s="265" t="s">
        <v>437</v>
      </c>
      <c r="BM20" s="265" t="s">
        <v>46</v>
      </c>
      <c r="BN20" s="265" t="s">
        <v>47</v>
      </c>
      <c r="BO20" s="214" t="s">
        <v>48</v>
      </c>
      <c r="BP20" s="123"/>
      <c r="BQ20" s="123"/>
      <c r="BR20" s="110"/>
      <c r="BS20" s="106" t="s">
        <v>50</v>
      </c>
    </row>
    <row r="21" spans="2:74" ht="180" customHeight="1" thickBot="1">
      <c r="B21" s="320"/>
      <c r="C21" s="62" t="s">
        <v>139</v>
      </c>
      <c r="D21" s="63">
        <v>64529</v>
      </c>
      <c r="E21" s="64" t="s">
        <v>140</v>
      </c>
      <c r="F21" s="65" t="s">
        <v>141</v>
      </c>
      <c r="G21" s="66" t="s">
        <v>142</v>
      </c>
      <c r="H21" s="66" t="s">
        <v>143</v>
      </c>
      <c r="I21" s="67" t="s">
        <v>144</v>
      </c>
      <c r="J21" s="68" t="s">
        <v>145</v>
      </c>
      <c r="K21" s="67" t="s">
        <v>146</v>
      </c>
      <c r="L21" s="69" t="s">
        <v>147</v>
      </c>
      <c r="M21" s="70" t="s">
        <v>148</v>
      </c>
      <c r="N21" s="71"/>
      <c r="O21" s="66" t="s">
        <v>149</v>
      </c>
      <c r="P21" s="69"/>
      <c r="Q21" s="103">
        <v>0.1</v>
      </c>
      <c r="R21" s="53"/>
      <c r="S21" s="53"/>
      <c r="T21" s="53"/>
      <c r="U21" s="53"/>
      <c r="V21" s="53"/>
      <c r="W21" s="53"/>
      <c r="X21" s="53"/>
      <c r="Y21" s="53"/>
      <c r="Z21" s="53"/>
      <c r="AA21" s="252">
        <v>1</v>
      </c>
      <c r="AB21" s="53">
        <v>1</v>
      </c>
      <c r="AC21" s="53">
        <f t="shared" ref="AC21" si="10">+AB21/AA21</f>
        <v>1</v>
      </c>
      <c r="AD21" s="53"/>
      <c r="AE21" s="53"/>
      <c r="AF21" s="53"/>
      <c r="AG21" s="53"/>
      <c r="AH21" s="53"/>
      <c r="AI21" s="53"/>
      <c r="AJ21" s="53"/>
      <c r="AK21" s="53"/>
      <c r="AL21" s="53"/>
      <c r="AM21" s="53"/>
      <c r="AN21" s="53"/>
      <c r="AO21" s="53"/>
      <c r="AP21" s="223"/>
      <c r="AQ21" s="223"/>
      <c r="AR21" s="223"/>
      <c r="AS21" s="223"/>
      <c r="AT21" s="223"/>
      <c r="AU21" s="223"/>
      <c r="AV21" s="223"/>
      <c r="AW21" s="223"/>
      <c r="AX21" s="223"/>
      <c r="AY21" s="223"/>
      <c r="AZ21" s="223"/>
      <c r="BA21" s="223"/>
      <c r="BB21" s="223"/>
      <c r="BC21" s="223"/>
      <c r="BD21" s="223"/>
      <c r="BE21" s="223">
        <f>+R21+U21+X21+AA21+AD21+AG21+AJ21+AM21+AP21+AS21+AV21+AY21</f>
        <v>1</v>
      </c>
      <c r="BF21" s="223">
        <f>+S21+V21+Y21+AB21+AE21+AH21+AK21+AN21+AQ21+AT21+AW21+AZ21</f>
        <v>1</v>
      </c>
      <c r="BG21" s="226">
        <f t="shared" ref="BG21" si="11">IF(BF21,BF21/BE21,0)</f>
        <v>1</v>
      </c>
      <c r="BH21" s="141">
        <f>+BG21*Q21</f>
        <v>0.1</v>
      </c>
      <c r="BI21" s="54"/>
      <c r="BJ21" s="55" t="s">
        <v>150</v>
      </c>
      <c r="BK21" s="420"/>
      <c r="BL21" s="421"/>
      <c r="BM21" s="242" t="s">
        <v>68</v>
      </c>
      <c r="BN21" s="242" t="s">
        <v>68</v>
      </c>
      <c r="BO21" s="111" t="s">
        <v>151</v>
      </c>
      <c r="BP21" s="107" t="s">
        <v>77</v>
      </c>
      <c r="BQ21" s="107" t="s">
        <v>77</v>
      </c>
      <c r="BR21" s="130">
        <f t="shared" ref="BR21" si="12">BG21</f>
        <v>1</v>
      </c>
      <c r="BS21" s="108">
        <f>BH21</f>
        <v>0.1</v>
      </c>
    </row>
    <row r="22" spans="2:74" ht="43.15" customHeight="1" thickBot="1">
      <c r="D22" s="73"/>
      <c r="E22" s="73"/>
      <c r="F22" s="73"/>
      <c r="G22" s="73"/>
      <c r="H22" s="73"/>
      <c r="I22" s="73"/>
      <c r="J22" s="73"/>
      <c r="K22" s="73"/>
      <c r="L22" s="73"/>
      <c r="M22" s="73"/>
      <c r="N22" s="73"/>
      <c r="O22" s="73"/>
      <c r="P22" s="73"/>
      <c r="Q22" s="49"/>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47"/>
      <c r="BC22" s="47"/>
      <c r="BD22" s="47"/>
      <c r="BE22" s="301"/>
      <c r="BF22" s="301"/>
      <c r="BG22" s="301"/>
      <c r="BH22" s="143"/>
      <c r="BI22" s="74"/>
      <c r="BJ22" s="74"/>
      <c r="BK22" s="74"/>
      <c r="BL22" s="74"/>
      <c r="BM22" s="74"/>
      <c r="BN22" s="74"/>
      <c r="BO22" s="349" t="s">
        <v>152</v>
      </c>
      <c r="BP22" s="350"/>
      <c r="BQ22" s="350"/>
      <c r="BR22" s="351"/>
      <c r="BS22" s="109">
        <f>SUM(BS21)</f>
        <v>0.1</v>
      </c>
    </row>
    <row r="23" spans="2:74" s="50" customFormat="1" ht="44.1" customHeight="1">
      <c r="B23" s="338" t="s">
        <v>5</v>
      </c>
      <c r="C23" s="214" t="s">
        <v>34</v>
      </c>
      <c r="D23" s="212" t="s">
        <v>35</v>
      </c>
      <c r="E23" s="328" t="s">
        <v>36</v>
      </c>
      <c r="F23" s="328"/>
      <c r="G23" s="328" t="s">
        <v>37</v>
      </c>
      <c r="H23" s="328"/>
      <c r="I23" s="328" t="s">
        <v>38</v>
      </c>
      <c r="J23" s="328"/>
      <c r="K23" s="328" t="s">
        <v>39</v>
      </c>
      <c r="L23" s="328"/>
      <c r="M23" s="328" t="s">
        <v>40</v>
      </c>
      <c r="N23" s="328"/>
      <c r="O23" s="212" t="s">
        <v>41</v>
      </c>
      <c r="P23" s="212" t="s">
        <v>42</v>
      </c>
      <c r="Q23" s="94">
        <f>SUM(Q24:Q40)</f>
        <v>0.19959999999999989</v>
      </c>
      <c r="R23" s="95" t="s">
        <v>43</v>
      </c>
      <c r="S23" s="95" t="s">
        <v>44</v>
      </c>
      <c r="T23" s="96" t="s">
        <v>45</v>
      </c>
      <c r="U23" s="95" t="s">
        <v>43</v>
      </c>
      <c r="V23" s="95" t="s">
        <v>44</v>
      </c>
      <c r="W23" s="96" t="s">
        <v>45</v>
      </c>
      <c r="X23" s="95" t="s">
        <v>43</v>
      </c>
      <c r="Y23" s="95" t="s">
        <v>44</v>
      </c>
      <c r="Z23" s="96" t="s">
        <v>45</v>
      </c>
      <c r="AA23" s="95" t="s">
        <v>43</v>
      </c>
      <c r="AB23" s="95" t="s">
        <v>44</v>
      </c>
      <c r="AC23" s="96" t="s">
        <v>45</v>
      </c>
      <c r="AD23" s="95" t="s">
        <v>43</v>
      </c>
      <c r="AE23" s="95" t="s">
        <v>44</v>
      </c>
      <c r="AF23" s="96" t="s">
        <v>45</v>
      </c>
      <c r="AG23" s="95" t="s">
        <v>43</v>
      </c>
      <c r="AH23" s="95" t="s">
        <v>44</v>
      </c>
      <c r="AI23" s="96" t="s">
        <v>45</v>
      </c>
      <c r="AJ23" s="95" t="s">
        <v>43</v>
      </c>
      <c r="AK23" s="95" t="s">
        <v>44</v>
      </c>
      <c r="AL23" s="96" t="s">
        <v>45</v>
      </c>
      <c r="AM23" s="95" t="s">
        <v>43</v>
      </c>
      <c r="AN23" s="95" t="s">
        <v>44</v>
      </c>
      <c r="AO23" s="96" t="s">
        <v>45</v>
      </c>
      <c r="AP23" s="95" t="s">
        <v>43</v>
      </c>
      <c r="AQ23" s="95" t="s">
        <v>44</v>
      </c>
      <c r="AR23" s="96" t="s">
        <v>45</v>
      </c>
      <c r="AS23" s="95" t="s">
        <v>43</v>
      </c>
      <c r="AT23" s="95" t="s">
        <v>44</v>
      </c>
      <c r="AU23" s="96" t="s">
        <v>45</v>
      </c>
      <c r="AV23" s="95" t="s">
        <v>43</v>
      </c>
      <c r="AW23" s="95" t="s">
        <v>44</v>
      </c>
      <c r="AX23" s="96" t="s">
        <v>45</v>
      </c>
      <c r="AY23" s="95" t="s">
        <v>43</v>
      </c>
      <c r="AZ23" s="95" t="s">
        <v>44</v>
      </c>
      <c r="BA23" s="96" t="s">
        <v>45</v>
      </c>
      <c r="BB23" s="95"/>
      <c r="BC23" s="95"/>
      <c r="BD23" s="96" t="s">
        <v>45</v>
      </c>
      <c r="BE23" s="95" t="s">
        <v>43</v>
      </c>
      <c r="BF23" s="95" t="s">
        <v>44</v>
      </c>
      <c r="BG23" s="96" t="s">
        <v>45</v>
      </c>
      <c r="BH23" s="144">
        <f>SUM(BH24:BH40)</f>
        <v>0.19653333333333323</v>
      </c>
      <c r="BI23" s="265" t="s">
        <v>936</v>
      </c>
      <c r="BJ23" s="265" t="s">
        <v>937</v>
      </c>
      <c r="BK23" s="265" t="s">
        <v>436</v>
      </c>
      <c r="BL23" s="265" t="s">
        <v>437</v>
      </c>
      <c r="BM23" s="265" t="s">
        <v>46</v>
      </c>
      <c r="BN23" s="265" t="s">
        <v>47</v>
      </c>
      <c r="BO23" s="214" t="s">
        <v>48</v>
      </c>
      <c r="BP23" s="124"/>
      <c r="BQ23" s="124"/>
      <c r="BR23" s="112"/>
      <c r="BS23" s="106" t="s">
        <v>50</v>
      </c>
    </row>
    <row r="24" spans="2:74" ht="173.25" customHeight="1">
      <c r="B24" s="338"/>
      <c r="C24" s="321" t="s">
        <v>153</v>
      </c>
      <c r="D24" s="213" t="s">
        <v>52</v>
      </c>
      <c r="E24" s="299" t="s">
        <v>154</v>
      </c>
      <c r="F24" s="299"/>
      <c r="G24" s="299" t="s">
        <v>155</v>
      </c>
      <c r="H24" s="299"/>
      <c r="I24" s="299" t="s">
        <v>156</v>
      </c>
      <c r="J24" s="299"/>
      <c r="K24" s="299" t="s">
        <v>56</v>
      </c>
      <c r="L24" s="299"/>
      <c r="M24" s="299"/>
      <c r="N24" s="299"/>
      <c r="O24" s="119" t="s">
        <v>85</v>
      </c>
      <c r="P24" s="149">
        <v>44255</v>
      </c>
      <c r="Q24" s="150">
        <v>9.1999999999999998E-3</v>
      </c>
      <c r="R24" s="151"/>
      <c r="S24" s="151"/>
      <c r="T24" s="151"/>
      <c r="U24" s="171">
        <v>1</v>
      </c>
      <c r="V24" s="151">
        <v>1</v>
      </c>
      <c r="W24" s="151">
        <f>+V24/U24</f>
        <v>1</v>
      </c>
      <c r="X24" s="151"/>
      <c r="Y24" s="151"/>
      <c r="Z24" s="151"/>
      <c r="AA24" s="151"/>
      <c r="AB24" s="151"/>
      <c r="AC24" s="151"/>
      <c r="AD24" s="151"/>
      <c r="AE24" s="151"/>
      <c r="AF24" s="151"/>
      <c r="AG24" s="151"/>
      <c r="AH24" s="151"/>
      <c r="AI24" s="151"/>
      <c r="AJ24" s="151"/>
      <c r="AK24" s="151"/>
      <c r="AL24" s="151"/>
      <c r="AM24" s="151"/>
      <c r="AN24" s="151"/>
      <c r="AO24" s="151"/>
      <c r="AP24" s="223"/>
      <c r="AQ24" s="223"/>
      <c r="AR24" s="223"/>
      <c r="AS24" s="223"/>
      <c r="AT24" s="223"/>
      <c r="AU24" s="223"/>
      <c r="AV24" s="223"/>
      <c r="AW24" s="223"/>
      <c r="AX24" s="223"/>
      <c r="AY24" s="223"/>
      <c r="AZ24" s="223"/>
      <c r="BA24" s="223"/>
      <c r="BB24" s="223"/>
      <c r="BC24" s="223"/>
      <c r="BD24" s="223"/>
      <c r="BE24" s="223">
        <f t="shared" ref="BE24:BF40" si="13">+R24+U24+X24+AA24+AD24+AG24+AJ24+AM24+AP24+AS24+AV24+AY24</f>
        <v>1</v>
      </c>
      <c r="BF24" s="223">
        <f t="shared" si="13"/>
        <v>1</v>
      </c>
      <c r="BG24" s="224">
        <f>IF(BF24,BF24/BE24,0)</f>
        <v>1</v>
      </c>
      <c r="BH24" s="145">
        <f>+BG24*Q24</f>
        <v>9.1999999999999998E-3</v>
      </c>
      <c r="BI24" s="172" t="s">
        <v>157</v>
      </c>
      <c r="BJ24" s="160" t="s">
        <v>68</v>
      </c>
      <c r="BK24" s="160" t="s">
        <v>68</v>
      </c>
      <c r="BL24" s="184"/>
      <c r="BM24" s="242" t="s">
        <v>68</v>
      </c>
      <c r="BN24" s="254" t="s">
        <v>68</v>
      </c>
      <c r="BO24" s="180" t="s">
        <v>158</v>
      </c>
      <c r="BP24" s="127" t="s">
        <v>77</v>
      </c>
      <c r="BQ24" s="127" t="s">
        <v>77</v>
      </c>
      <c r="BR24" s="129">
        <f t="shared" ref="BR24:BR40" si="14">BG24</f>
        <v>1</v>
      </c>
      <c r="BS24" s="92">
        <f>BH24</f>
        <v>9.1999999999999998E-3</v>
      </c>
    </row>
    <row r="25" spans="2:74" ht="201" customHeight="1">
      <c r="B25" s="338"/>
      <c r="C25" s="321"/>
      <c r="D25" s="213" t="s">
        <v>64</v>
      </c>
      <c r="E25" s="299" t="s">
        <v>159</v>
      </c>
      <c r="F25" s="299"/>
      <c r="G25" s="299" t="s">
        <v>160</v>
      </c>
      <c r="H25" s="299"/>
      <c r="I25" s="299" t="s">
        <v>161</v>
      </c>
      <c r="J25" s="299"/>
      <c r="K25" s="299" t="s">
        <v>162</v>
      </c>
      <c r="L25" s="299"/>
      <c r="M25" s="299"/>
      <c r="N25" s="299"/>
      <c r="O25" s="119" t="s">
        <v>85</v>
      </c>
      <c r="P25" s="149">
        <v>44561</v>
      </c>
      <c r="Q25" s="150">
        <v>9.1999999999999998E-3</v>
      </c>
      <c r="R25" s="151"/>
      <c r="S25" s="151"/>
      <c r="T25" s="151"/>
      <c r="U25" s="151"/>
      <c r="V25" s="151"/>
      <c r="W25" s="151"/>
      <c r="X25" s="171">
        <v>1</v>
      </c>
      <c r="Y25" s="151">
        <v>1</v>
      </c>
      <c r="Z25" s="151">
        <f t="shared" ref="Z25:Z36" si="15">+Y25/X25</f>
        <v>1</v>
      </c>
      <c r="AA25" s="151"/>
      <c r="AB25" s="151"/>
      <c r="AC25" s="151"/>
      <c r="AD25" s="151"/>
      <c r="AE25" s="151"/>
      <c r="AF25" s="151"/>
      <c r="AG25" s="151"/>
      <c r="AH25" s="151"/>
      <c r="AI25" s="151"/>
      <c r="AJ25" s="171">
        <v>1</v>
      </c>
      <c r="AK25" s="151">
        <v>1</v>
      </c>
      <c r="AL25" s="151">
        <f t="shared" ref="AL25" si="16">+AK25/AJ25</f>
        <v>1</v>
      </c>
      <c r="AM25" s="151"/>
      <c r="AN25" s="151"/>
      <c r="AO25" s="151"/>
      <c r="AP25" s="223"/>
      <c r="AQ25" s="223"/>
      <c r="AR25" s="223"/>
      <c r="AS25" s="222">
        <v>1</v>
      </c>
      <c r="AT25" s="223">
        <v>1</v>
      </c>
      <c r="AU25" s="223">
        <f t="shared" ref="AU25:AU33" si="17">+AT25/AS25</f>
        <v>1</v>
      </c>
      <c r="AV25" s="223"/>
      <c r="AW25" s="223"/>
      <c r="AX25" s="223"/>
      <c r="AY25" s="223"/>
      <c r="AZ25" s="223"/>
      <c r="BA25" s="223"/>
      <c r="BB25" s="223"/>
      <c r="BC25" s="223"/>
      <c r="BD25" s="223"/>
      <c r="BE25" s="223">
        <f t="shared" si="13"/>
        <v>3</v>
      </c>
      <c r="BF25" s="223">
        <f t="shared" si="13"/>
        <v>3</v>
      </c>
      <c r="BG25" s="227">
        <f t="shared" ref="BG25:BG40" si="18">IF(BF25,BF25/BE25,0)</f>
        <v>1</v>
      </c>
      <c r="BH25" s="145">
        <f t="shared" ref="BH25:BH40" si="19">+BG25*Q25</f>
        <v>9.1999999999999998E-3</v>
      </c>
      <c r="BI25" s="172"/>
      <c r="BJ25" s="172" t="s">
        <v>163</v>
      </c>
      <c r="BK25" s="172"/>
      <c r="BL25" s="185" t="s">
        <v>814</v>
      </c>
      <c r="BM25" s="241" t="s">
        <v>815</v>
      </c>
      <c r="BN25" s="254" t="s">
        <v>68</v>
      </c>
      <c r="BO25" s="180" t="s">
        <v>164</v>
      </c>
      <c r="BP25" s="172" t="s">
        <v>165</v>
      </c>
      <c r="BQ25" s="172" t="s">
        <v>816</v>
      </c>
      <c r="BR25" s="129">
        <f t="shared" si="14"/>
        <v>1</v>
      </c>
      <c r="BS25" s="92">
        <f t="shared" ref="BS25:BS40" si="20">BH25</f>
        <v>9.1999999999999998E-3</v>
      </c>
    </row>
    <row r="26" spans="2:74" ht="270">
      <c r="B26" s="338"/>
      <c r="C26" s="321"/>
      <c r="D26" s="213" t="s">
        <v>166</v>
      </c>
      <c r="E26" s="299" t="s">
        <v>167</v>
      </c>
      <c r="F26" s="299"/>
      <c r="G26" s="299" t="s">
        <v>168</v>
      </c>
      <c r="H26" s="299"/>
      <c r="I26" s="299" t="s">
        <v>169</v>
      </c>
      <c r="J26" s="299"/>
      <c r="K26" s="299" t="s">
        <v>170</v>
      </c>
      <c r="L26" s="299"/>
      <c r="M26" s="299" t="s">
        <v>56</v>
      </c>
      <c r="N26" s="299"/>
      <c r="O26" s="119" t="s">
        <v>85</v>
      </c>
      <c r="P26" s="149">
        <v>44561</v>
      </c>
      <c r="Q26" s="150">
        <v>0.02</v>
      </c>
      <c r="R26" s="151"/>
      <c r="S26" s="151"/>
      <c r="T26" s="151"/>
      <c r="U26" s="151"/>
      <c r="V26" s="151"/>
      <c r="W26" s="151"/>
      <c r="X26" s="171">
        <f>14+17+16</f>
        <v>47</v>
      </c>
      <c r="Y26" s="151">
        <v>47</v>
      </c>
      <c r="Z26" s="151">
        <f t="shared" si="15"/>
        <v>1</v>
      </c>
      <c r="AA26" s="151"/>
      <c r="AB26" s="151"/>
      <c r="AC26" s="151"/>
      <c r="AD26" s="151"/>
      <c r="AE26" s="151"/>
      <c r="AF26" s="151"/>
      <c r="AG26" s="151"/>
      <c r="AH26" s="151"/>
      <c r="AI26" s="151"/>
      <c r="AJ26" s="151"/>
      <c r="AK26" s="151"/>
      <c r="AL26" s="151"/>
      <c r="AM26" s="151"/>
      <c r="AN26" s="151"/>
      <c r="AO26" s="151"/>
      <c r="AP26" s="223"/>
      <c r="AQ26" s="223"/>
      <c r="AR26" s="223"/>
      <c r="AS26" s="222">
        <v>1</v>
      </c>
      <c r="AT26" s="223">
        <v>1</v>
      </c>
      <c r="AU26" s="223">
        <f t="shared" si="17"/>
        <v>1</v>
      </c>
      <c r="AV26" s="223"/>
      <c r="AW26" s="223"/>
      <c r="AX26" s="223"/>
      <c r="AY26" s="223"/>
      <c r="AZ26" s="223"/>
      <c r="BA26" s="223"/>
      <c r="BB26" s="223"/>
      <c r="BC26" s="223"/>
      <c r="BD26" s="223"/>
      <c r="BE26" s="422">
        <f t="shared" si="13"/>
        <v>48</v>
      </c>
      <c r="BF26" s="223">
        <f t="shared" si="13"/>
        <v>48</v>
      </c>
      <c r="BG26" s="228">
        <f t="shared" si="18"/>
        <v>1</v>
      </c>
      <c r="BH26" s="145">
        <f t="shared" si="19"/>
        <v>0.02</v>
      </c>
      <c r="BI26" s="172"/>
      <c r="BJ26" s="172" t="s">
        <v>171</v>
      </c>
      <c r="BK26" s="172"/>
      <c r="BL26" s="179"/>
      <c r="BM26" s="241"/>
      <c r="BN26" s="254" t="s">
        <v>68</v>
      </c>
      <c r="BO26" s="180" t="s">
        <v>172</v>
      </c>
      <c r="BP26" s="127" t="s">
        <v>173</v>
      </c>
      <c r="BQ26" s="127" t="s">
        <v>174</v>
      </c>
      <c r="BR26" s="129">
        <f t="shared" si="14"/>
        <v>1</v>
      </c>
      <c r="BS26" s="92">
        <f t="shared" si="20"/>
        <v>0.02</v>
      </c>
    </row>
    <row r="27" spans="2:74" ht="167.25" customHeight="1">
      <c r="B27" s="338"/>
      <c r="C27" s="321"/>
      <c r="D27" s="213" t="s">
        <v>175</v>
      </c>
      <c r="E27" s="299" t="s">
        <v>176</v>
      </c>
      <c r="F27" s="299"/>
      <c r="G27" s="299" t="s">
        <v>177</v>
      </c>
      <c r="H27" s="299"/>
      <c r="I27" s="299" t="s">
        <v>178</v>
      </c>
      <c r="J27" s="299"/>
      <c r="K27" s="299" t="s">
        <v>162</v>
      </c>
      <c r="L27" s="299"/>
      <c r="M27" s="299"/>
      <c r="N27" s="299"/>
      <c r="O27" s="119" t="s">
        <v>85</v>
      </c>
      <c r="P27" s="149" t="s">
        <v>179</v>
      </c>
      <c r="Q27" s="150">
        <v>9.1999999999999998E-3</v>
      </c>
      <c r="R27" s="151"/>
      <c r="S27" s="151"/>
      <c r="T27" s="151"/>
      <c r="U27" s="151"/>
      <c r="V27" s="151"/>
      <c r="W27" s="151"/>
      <c r="X27" s="171">
        <v>1</v>
      </c>
      <c r="Y27" s="151">
        <v>1</v>
      </c>
      <c r="Z27" s="151">
        <f t="shared" si="15"/>
        <v>1</v>
      </c>
      <c r="AA27" s="151"/>
      <c r="AB27" s="151"/>
      <c r="AC27" s="151"/>
      <c r="AD27" s="151"/>
      <c r="AE27" s="151"/>
      <c r="AF27" s="151"/>
      <c r="AG27" s="171">
        <v>1</v>
      </c>
      <c r="AH27" s="151">
        <v>1</v>
      </c>
      <c r="AI27" s="151">
        <f t="shared" ref="AI27:AI40" si="21">+AH27/AG27</f>
        <v>1</v>
      </c>
      <c r="AJ27" s="151"/>
      <c r="AK27" s="151"/>
      <c r="AL27" s="151"/>
      <c r="AM27" s="151"/>
      <c r="AN27" s="151"/>
      <c r="AO27" s="151"/>
      <c r="AP27" s="222">
        <v>1</v>
      </c>
      <c r="AQ27" s="223">
        <v>1</v>
      </c>
      <c r="AR27" s="223">
        <f t="shared" ref="AR27" si="22">+AQ27/AP27</f>
        <v>1</v>
      </c>
      <c r="AS27" s="223"/>
      <c r="AT27" s="223"/>
      <c r="AU27" s="223"/>
      <c r="AV27" s="223"/>
      <c r="AW27" s="223"/>
      <c r="AX27" s="223"/>
      <c r="AY27" s="222">
        <v>1</v>
      </c>
      <c r="AZ27" s="223">
        <v>1</v>
      </c>
      <c r="BA27" s="223">
        <f t="shared" ref="BA27:BA40" si="23">+AZ27/AY27</f>
        <v>1</v>
      </c>
      <c r="BB27" s="223"/>
      <c r="BC27" s="223"/>
      <c r="BD27" s="223"/>
      <c r="BE27" s="223">
        <f t="shared" si="13"/>
        <v>4</v>
      </c>
      <c r="BF27" s="223">
        <f>+S27+V27+Y27+AB27+AE27+AH27+AK27+AN27+AQ27+AT27+AW27+AZ27+BC27</f>
        <v>4</v>
      </c>
      <c r="BG27" s="228">
        <f t="shared" si="18"/>
        <v>1</v>
      </c>
      <c r="BH27" s="145">
        <f t="shared" si="19"/>
        <v>9.1999999999999998E-3</v>
      </c>
      <c r="BI27" s="172"/>
      <c r="BJ27" s="172" t="s">
        <v>180</v>
      </c>
      <c r="BK27" s="172" t="s">
        <v>818</v>
      </c>
      <c r="BL27" s="179"/>
      <c r="BM27" s="241" t="s">
        <v>817</v>
      </c>
      <c r="BN27" s="253" t="s">
        <v>181</v>
      </c>
      <c r="BO27" s="180" t="s">
        <v>182</v>
      </c>
      <c r="BP27" s="172" t="s">
        <v>183</v>
      </c>
      <c r="BQ27" s="172" t="s">
        <v>819</v>
      </c>
      <c r="BR27" s="129">
        <f t="shared" si="14"/>
        <v>1</v>
      </c>
      <c r="BS27" s="92">
        <f t="shared" si="20"/>
        <v>9.1999999999999998E-3</v>
      </c>
    </row>
    <row r="28" spans="2:74" ht="154.5" customHeight="1">
      <c r="B28" s="338"/>
      <c r="C28" s="329" t="s">
        <v>184</v>
      </c>
      <c r="D28" s="213" t="s">
        <v>71</v>
      </c>
      <c r="E28" s="299" t="s">
        <v>185</v>
      </c>
      <c r="F28" s="299"/>
      <c r="G28" s="299" t="s">
        <v>186</v>
      </c>
      <c r="H28" s="299"/>
      <c r="I28" s="299" t="s">
        <v>187</v>
      </c>
      <c r="J28" s="299"/>
      <c r="K28" s="299" t="s">
        <v>162</v>
      </c>
      <c r="L28" s="299"/>
      <c r="M28" s="299" t="s">
        <v>188</v>
      </c>
      <c r="N28" s="299"/>
      <c r="O28" s="119" t="s">
        <v>189</v>
      </c>
      <c r="P28" s="149">
        <v>44530</v>
      </c>
      <c r="Q28" s="150">
        <v>0.02</v>
      </c>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223"/>
      <c r="AQ28" s="223"/>
      <c r="AR28" s="223"/>
      <c r="AS28" s="223"/>
      <c r="AT28" s="223"/>
      <c r="AU28" s="223"/>
      <c r="AV28" s="222">
        <v>1</v>
      </c>
      <c r="AW28" s="223">
        <v>1</v>
      </c>
      <c r="AX28" s="223">
        <f t="shared" ref="AX28:AX34" si="24">+AW28/AV28</f>
        <v>1</v>
      </c>
      <c r="AY28" s="223"/>
      <c r="AZ28" s="223"/>
      <c r="BA28" s="223"/>
      <c r="BB28" s="223"/>
      <c r="BC28" s="223"/>
      <c r="BD28" s="223"/>
      <c r="BE28" s="223">
        <f t="shared" si="13"/>
        <v>1</v>
      </c>
      <c r="BF28" s="223">
        <f t="shared" si="13"/>
        <v>1</v>
      </c>
      <c r="BG28" s="224">
        <f t="shared" si="18"/>
        <v>1</v>
      </c>
      <c r="BH28" s="145">
        <f t="shared" si="19"/>
        <v>0.02</v>
      </c>
      <c r="BI28" s="172"/>
      <c r="BJ28" s="172"/>
      <c r="BK28" s="172"/>
      <c r="BL28" s="179"/>
      <c r="BM28" s="241"/>
      <c r="BN28" s="253" t="s">
        <v>190</v>
      </c>
      <c r="BO28" s="181" t="s">
        <v>69</v>
      </c>
      <c r="BP28" s="186" t="s">
        <v>69</v>
      </c>
      <c r="BQ28" s="197" t="s">
        <v>820</v>
      </c>
      <c r="BR28" s="129">
        <f t="shared" si="14"/>
        <v>1</v>
      </c>
      <c r="BS28" s="92">
        <f t="shared" si="20"/>
        <v>0.02</v>
      </c>
    </row>
    <row r="29" spans="2:74" ht="206.25" customHeight="1">
      <c r="B29" s="338"/>
      <c r="C29" s="329"/>
      <c r="D29" s="213" t="s">
        <v>78</v>
      </c>
      <c r="E29" s="299" t="s">
        <v>191</v>
      </c>
      <c r="F29" s="299"/>
      <c r="G29" s="299" t="s">
        <v>192</v>
      </c>
      <c r="H29" s="299"/>
      <c r="I29" s="299" t="s">
        <v>193</v>
      </c>
      <c r="J29" s="299"/>
      <c r="K29" s="299" t="s">
        <v>194</v>
      </c>
      <c r="L29" s="299"/>
      <c r="M29" s="299"/>
      <c r="N29" s="299"/>
      <c r="O29" s="119" t="s">
        <v>189</v>
      </c>
      <c r="P29" s="149" t="s">
        <v>195</v>
      </c>
      <c r="Q29" s="150">
        <v>0.02</v>
      </c>
      <c r="R29" s="151"/>
      <c r="S29" s="151"/>
      <c r="T29" s="151"/>
      <c r="U29" s="151"/>
      <c r="V29" s="151"/>
      <c r="W29" s="151"/>
      <c r="X29" s="171">
        <v>1</v>
      </c>
      <c r="Y29" s="151">
        <v>1</v>
      </c>
      <c r="Z29" s="151">
        <f t="shared" si="15"/>
        <v>1</v>
      </c>
      <c r="AA29" s="151"/>
      <c r="AB29" s="151"/>
      <c r="AC29" s="151"/>
      <c r="AD29" s="151"/>
      <c r="AE29" s="151"/>
      <c r="AF29" s="151"/>
      <c r="AG29" s="151"/>
      <c r="AH29" s="151"/>
      <c r="AI29" s="151"/>
      <c r="AJ29" s="151"/>
      <c r="AK29" s="151"/>
      <c r="AL29" s="151"/>
      <c r="AM29" s="171">
        <v>1</v>
      </c>
      <c r="AN29" s="151">
        <v>1</v>
      </c>
      <c r="AO29" s="151">
        <f t="shared" ref="AO29:AO38" si="25">+AN29/AM29</f>
        <v>1</v>
      </c>
      <c r="AP29" s="223"/>
      <c r="AQ29" s="223"/>
      <c r="AR29" s="223"/>
      <c r="AS29" s="223"/>
      <c r="AT29" s="223"/>
      <c r="AU29" s="223"/>
      <c r="AV29" s="222">
        <v>1</v>
      </c>
      <c r="AW29" s="223">
        <v>1</v>
      </c>
      <c r="AX29" s="223">
        <f t="shared" si="24"/>
        <v>1</v>
      </c>
      <c r="AY29" s="223"/>
      <c r="AZ29" s="223"/>
      <c r="BA29" s="223"/>
      <c r="BB29" s="223"/>
      <c r="BC29" s="223"/>
      <c r="BD29" s="223"/>
      <c r="BE29" s="223">
        <f t="shared" si="13"/>
        <v>3</v>
      </c>
      <c r="BF29" s="223">
        <f t="shared" si="13"/>
        <v>3</v>
      </c>
      <c r="BG29" s="227">
        <f t="shared" si="18"/>
        <v>1</v>
      </c>
      <c r="BH29" s="145">
        <f t="shared" si="19"/>
        <v>0.02</v>
      </c>
      <c r="BI29" s="172"/>
      <c r="BJ29" s="155" t="s">
        <v>196</v>
      </c>
      <c r="BK29" s="172" t="s">
        <v>197</v>
      </c>
      <c r="BL29" s="179" t="s">
        <v>198</v>
      </c>
      <c r="BM29" s="241"/>
      <c r="BN29" s="253" t="s">
        <v>821</v>
      </c>
      <c r="BO29" s="180" t="s">
        <v>199</v>
      </c>
      <c r="BP29" s="172" t="s">
        <v>200</v>
      </c>
      <c r="BQ29" s="172" t="s">
        <v>822</v>
      </c>
      <c r="BR29" s="129">
        <f t="shared" si="14"/>
        <v>1</v>
      </c>
      <c r="BS29" s="92">
        <f t="shared" si="20"/>
        <v>0.02</v>
      </c>
    </row>
    <row r="30" spans="2:74" ht="168.75" customHeight="1">
      <c r="B30" s="338"/>
      <c r="C30" s="329"/>
      <c r="D30" s="213" t="s">
        <v>82</v>
      </c>
      <c r="E30" s="299" t="s">
        <v>201</v>
      </c>
      <c r="F30" s="299"/>
      <c r="G30" s="299" t="s">
        <v>202</v>
      </c>
      <c r="H30" s="299"/>
      <c r="I30" s="299" t="s">
        <v>193</v>
      </c>
      <c r="J30" s="299"/>
      <c r="K30" s="299" t="s">
        <v>203</v>
      </c>
      <c r="L30" s="299"/>
      <c r="M30" s="299"/>
      <c r="N30" s="299"/>
      <c r="O30" s="119" t="s">
        <v>189</v>
      </c>
      <c r="P30" s="149">
        <v>44530</v>
      </c>
      <c r="Q30" s="150">
        <v>0.02</v>
      </c>
      <c r="R30" s="151"/>
      <c r="S30" s="151"/>
      <c r="T30" s="151"/>
      <c r="U30" s="151"/>
      <c r="V30" s="151"/>
      <c r="W30" s="151"/>
      <c r="X30" s="171">
        <v>1</v>
      </c>
      <c r="Y30" s="151">
        <v>1</v>
      </c>
      <c r="Z30" s="151">
        <f t="shared" si="15"/>
        <v>1</v>
      </c>
      <c r="AA30" s="151"/>
      <c r="AB30" s="151"/>
      <c r="AC30" s="151"/>
      <c r="AD30" s="151"/>
      <c r="AE30" s="151"/>
      <c r="AF30" s="151"/>
      <c r="AG30" s="171">
        <v>1</v>
      </c>
      <c r="AH30" s="151">
        <v>1</v>
      </c>
      <c r="AI30" s="151">
        <f t="shared" si="21"/>
        <v>1</v>
      </c>
      <c r="AJ30" s="151"/>
      <c r="AK30" s="151">
        <v>1</v>
      </c>
      <c r="AL30" s="151"/>
      <c r="AM30" s="151"/>
      <c r="AN30" s="151">
        <v>1</v>
      </c>
      <c r="AO30" s="151"/>
      <c r="AP30" s="223"/>
      <c r="AQ30" s="223"/>
      <c r="AR30" s="223"/>
      <c r="AS30" s="222">
        <v>2</v>
      </c>
      <c r="AT30" s="223"/>
      <c r="AU30" s="223">
        <f t="shared" si="17"/>
        <v>0</v>
      </c>
      <c r="AV30" s="223"/>
      <c r="AW30" s="223"/>
      <c r="AX30" s="223"/>
      <c r="AY30" s="223"/>
      <c r="AZ30" s="223"/>
      <c r="BA30" s="223"/>
      <c r="BB30" s="223"/>
      <c r="BC30" s="223"/>
      <c r="BD30" s="223"/>
      <c r="BE30" s="223">
        <f t="shared" si="13"/>
        <v>4</v>
      </c>
      <c r="BF30" s="223">
        <f t="shared" si="13"/>
        <v>4</v>
      </c>
      <c r="BG30" s="224">
        <f t="shared" si="18"/>
        <v>1</v>
      </c>
      <c r="BH30" s="145">
        <f t="shared" si="19"/>
        <v>0.02</v>
      </c>
      <c r="BI30" s="172"/>
      <c r="BJ30" s="172" t="s">
        <v>204</v>
      </c>
      <c r="BK30" s="172" t="s">
        <v>205</v>
      </c>
      <c r="BL30" s="179" t="s">
        <v>206</v>
      </c>
      <c r="BM30" s="242" t="s">
        <v>68</v>
      </c>
      <c r="BN30" s="242" t="s">
        <v>68</v>
      </c>
      <c r="BO30" s="180" t="s">
        <v>207</v>
      </c>
      <c r="BP30" s="172" t="s">
        <v>208</v>
      </c>
      <c r="BQ30" s="172" t="s">
        <v>823</v>
      </c>
      <c r="BR30" s="129">
        <f t="shared" si="14"/>
        <v>1</v>
      </c>
      <c r="BS30" s="92">
        <f t="shared" si="20"/>
        <v>0.02</v>
      </c>
    </row>
    <row r="31" spans="2:74" ht="409.5">
      <c r="B31" s="338"/>
      <c r="C31" s="329"/>
      <c r="D31" s="213" t="s">
        <v>209</v>
      </c>
      <c r="E31" s="299" t="s">
        <v>210</v>
      </c>
      <c r="F31" s="299"/>
      <c r="G31" s="299" t="s">
        <v>211</v>
      </c>
      <c r="H31" s="299"/>
      <c r="I31" s="299" t="s">
        <v>212</v>
      </c>
      <c r="J31" s="299"/>
      <c r="K31" s="299" t="s">
        <v>162</v>
      </c>
      <c r="L31" s="299"/>
      <c r="M31" s="299" t="s">
        <v>213</v>
      </c>
      <c r="N31" s="299"/>
      <c r="O31" s="119" t="s">
        <v>85</v>
      </c>
      <c r="P31" s="149">
        <v>44347</v>
      </c>
      <c r="Q31" s="150">
        <v>9.1999999999999998E-3</v>
      </c>
      <c r="R31" s="151"/>
      <c r="S31" s="151"/>
      <c r="T31" s="151"/>
      <c r="U31" s="151"/>
      <c r="V31" s="151"/>
      <c r="W31" s="151"/>
      <c r="X31" s="151"/>
      <c r="Y31" s="151"/>
      <c r="Z31" s="151"/>
      <c r="AA31" s="151"/>
      <c r="AB31" s="151"/>
      <c r="AC31" s="151"/>
      <c r="AD31" s="171">
        <v>1</v>
      </c>
      <c r="AE31" s="151">
        <v>1</v>
      </c>
      <c r="AF31" s="151">
        <f t="shared" ref="AF31" si="26">+AE31/AD31</f>
        <v>1</v>
      </c>
      <c r="AG31" s="151"/>
      <c r="AH31" s="151"/>
      <c r="AI31" s="151"/>
      <c r="AJ31" s="151"/>
      <c r="AK31" s="151"/>
      <c r="AL31" s="151"/>
      <c r="AM31" s="151"/>
      <c r="AN31" s="151"/>
      <c r="AO31" s="151"/>
      <c r="AP31" s="223"/>
      <c r="AQ31" s="223"/>
      <c r="AR31" s="223"/>
      <c r="AS31" s="223"/>
      <c r="AT31" s="223"/>
      <c r="AU31" s="223"/>
      <c r="AV31" s="223"/>
      <c r="AW31" s="223"/>
      <c r="AX31" s="223"/>
      <c r="AY31" s="223"/>
      <c r="AZ31" s="223"/>
      <c r="BA31" s="223"/>
      <c r="BB31" s="223"/>
      <c r="BC31" s="223"/>
      <c r="BD31" s="223"/>
      <c r="BE31" s="223">
        <f t="shared" si="13"/>
        <v>1</v>
      </c>
      <c r="BF31" s="223">
        <f t="shared" si="13"/>
        <v>1</v>
      </c>
      <c r="BG31" s="224">
        <f t="shared" si="18"/>
        <v>1</v>
      </c>
      <c r="BH31" s="145">
        <f t="shared" si="19"/>
        <v>9.1999999999999998E-3</v>
      </c>
      <c r="BI31" s="172"/>
      <c r="BJ31" s="172"/>
      <c r="BK31" s="172" t="s">
        <v>214</v>
      </c>
      <c r="BL31" s="179" t="s">
        <v>215</v>
      </c>
      <c r="BM31" s="242" t="s">
        <v>68</v>
      </c>
      <c r="BN31" s="242" t="s">
        <v>68</v>
      </c>
      <c r="BO31" s="181" t="s">
        <v>111</v>
      </c>
      <c r="BP31" s="172" t="s">
        <v>216</v>
      </c>
      <c r="BQ31" s="172" t="s">
        <v>824</v>
      </c>
      <c r="BR31" s="129">
        <f t="shared" si="14"/>
        <v>1</v>
      </c>
      <c r="BS31" s="92">
        <f t="shared" si="20"/>
        <v>9.1999999999999998E-3</v>
      </c>
    </row>
    <row r="32" spans="2:74" ht="285">
      <c r="B32" s="338"/>
      <c r="C32" s="321" t="s">
        <v>218</v>
      </c>
      <c r="D32" s="213" t="s">
        <v>87</v>
      </c>
      <c r="E32" s="299" t="s">
        <v>219</v>
      </c>
      <c r="F32" s="299"/>
      <c r="G32" s="299" t="s">
        <v>220</v>
      </c>
      <c r="H32" s="299"/>
      <c r="I32" s="299" t="s">
        <v>221</v>
      </c>
      <c r="J32" s="299"/>
      <c r="K32" s="299" t="s">
        <v>56</v>
      </c>
      <c r="L32" s="299"/>
      <c r="M32" s="299"/>
      <c r="N32" s="299"/>
      <c r="O32" s="119" t="s">
        <v>222</v>
      </c>
      <c r="P32" s="149" t="s">
        <v>223</v>
      </c>
      <c r="Q32" s="150">
        <v>9.1999999999999998E-3</v>
      </c>
      <c r="R32" s="151"/>
      <c r="S32" s="151"/>
      <c r="T32" s="151"/>
      <c r="U32" s="171">
        <v>1</v>
      </c>
      <c r="V32" s="151">
        <v>1</v>
      </c>
      <c r="W32" s="151">
        <f t="shared" ref="W32" si="27">+V32/U32</f>
        <v>1</v>
      </c>
      <c r="X32" s="151"/>
      <c r="Y32" s="151"/>
      <c r="Z32" s="151"/>
      <c r="AA32" s="151"/>
      <c r="AB32" s="151"/>
      <c r="AC32" s="151"/>
      <c r="AD32" s="151"/>
      <c r="AE32" s="151"/>
      <c r="AF32" s="151"/>
      <c r="AG32" s="151"/>
      <c r="AH32" s="151"/>
      <c r="AI32" s="151"/>
      <c r="AJ32" s="151"/>
      <c r="AK32" s="151"/>
      <c r="AL32" s="151"/>
      <c r="AM32" s="171">
        <v>1</v>
      </c>
      <c r="AN32" s="151">
        <v>1</v>
      </c>
      <c r="AO32" s="151">
        <f t="shared" si="25"/>
        <v>1</v>
      </c>
      <c r="AP32" s="223"/>
      <c r="AQ32" s="223"/>
      <c r="AR32" s="223"/>
      <c r="AS32" s="223"/>
      <c r="AT32" s="223"/>
      <c r="AU32" s="223"/>
      <c r="AV32" s="223"/>
      <c r="AW32" s="223"/>
      <c r="AX32" s="223"/>
      <c r="AY32" s="223"/>
      <c r="AZ32" s="223"/>
      <c r="BA32" s="223"/>
      <c r="BB32" s="223"/>
      <c r="BC32" s="223"/>
      <c r="BD32" s="223"/>
      <c r="BE32" s="223">
        <f t="shared" si="13"/>
        <v>2</v>
      </c>
      <c r="BF32" s="223">
        <f t="shared" si="13"/>
        <v>2</v>
      </c>
      <c r="BG32" s="224">
        <f t="shared" si="18"/>
        <v>1</v>
      </c>
      <c r="BH32" s="145">
        <f t="shared" si="19"/>
        <v>9.1999999999999998E-3</v>
      </c>
      <c r="BI32" s="172" t="s">
        <v>224</v>
      </c>
      <c r="BJ32" s="172"/>
      <c r="BK32" s="172"/>
      <c r="BL32" s="179" t="s">
        <v>225</v>
      </c>
      <c r="BM32" s="242" t="s">
        <v>68</v>
      </c>
      <c r="BN32" s="242" t="s">
        <v>68</v>
      </c>
      <c r="BO32" s="180" t="s">
        <v>226</v>
      </c>
      <c r="BP32" s="172" t="s">
        <v>227</v>
      </c>
      <c r="BQ32" s="172" t="s">
        <v>217</v>
      </c>
      <c r="BR32" s="129">
        <f t="shared" si="14"/>
        <v>1</v>
      </c>
      <c r="BS32" s="92">
        <f t="shared" si="20"/>
        <v>9.1999999999999998E-3</v>
      </c>
      <c r="BV32" s="116"/>
    </row>
    <row r="33" spans="2:71" ht="206.25" customHeight="1">
      <c r="B33" s="338"/>
      <c r="C33" s="321"/>
      <c r="D33" s="213" t="s">
        <v>93</v>
      </c>
      <c r="E33" s="299" t="s">
        <v>228</v>
      </c>
      <c r="F33" s="299"/>
      <c r="G33" s="299" t="s">
        <v>229</v>
      </c>
      <c r="H33" s="299"/>
      <c r="I33" s="299" t="s">
        <v>230</v>
      </c>
      <c r="J33" s="299"/>
      <c r="K33" s="299" t="s">
        <v>231</v>
      </c>
      <c r="L33" s="299"/>
      <c r="M33" s="299"/>
      <c r="N33" s="299"/>
      <c r="O33" s="119" t="s">
        <v>85</v>
      </c>
      <c r="P33" s="149">
        <v>44530</v>
      </c>
      <c r="Q33" s="150">
        <v>9.1999999999999998E-3</v>
      </c>
      <c r="R33" s="151"/>
      <c r="S33" s="151"/>
      <c r="T33" s="151"/>
      <c r="U33" s="151"/>
      <c r="V33" s="151"/>
      <c r="W33" s="151"/>
      <c r="X33" s="171">
        <v>2</v>
      </c>
      <c r="Y33" s="151">
        <v>2</v>
      </c>
      <c r="Z33" s="151">
        <f t="shared" si="15"/>
        <v>1</v>
      </c>
      <c r="AA33" s="151"/>
      <c r="AB33" s="151"/>
      <c r="AC33" s="151"/>
      <c r="AD33" s="151"/>
      <c r="AE33" s="151"/>
      <c r="AF33" s="151"/>
      <c r="AG33" s="171">
        <v>1</v>
      </c>
      <c r="AH33" s="151">
        <v>1</v>
      </c>
      <c r="AI33" s="151">
        <f t="shared" si="21"/>
        <v>1</v>
      </c>
      <c r="AJ33" s="151"/>
      <c r="AK33" s="151">
        <v>1</v>
      </c>
      <c r="AL33" s="151"/>
      <c r="AM33" s="171">
        <v>1</v>
      </c>
      <c r="AN33" s="151">
        <v>1</v>
      </c>
      <c r="AO33" s="151">
        <f t="shared" si="25"/>
        <v>1</v>
      </c>
      <c r="AP33" s="223"/>
      <c r="AQ33" s="223"/>
      <c r="AR33" s="223"/>
      <c r="AS33" s="222">
        <v>1</v>
      </c>
      <c r="AT33" s="223"/>
      <c r="AU33" s="223">
        <f t="shared" si="17"/>
        <v>0</v>
      </c>
      <c r="AV33" s="222">
        <v>1</v>
      </c>
      <c r="AW33" s="223">
        <v>1</v>
      </c>
      <c r="AX33" s="223">
        <f t="shared" si="24"/>
        <v>1</v>
      </c>
      <c r="AY33" s="223"/>
      <c r="AZ33" s="223"/>
      <c r="BA33" s="223"/>
      <c r="BB33" s="223"/>
      <c r="BC33" s="223"/>
      <c r="BD33" s="223"/>
      <c r="BE33" s="223">
        <f t="shared" si="13"/>
        <v>6</v>
      </c>
      <c r="BF33" s="223">
        <f t="shared" si="13"/>
        <v>6</v>
      </c>
      <c r="BG33" s="224">
        <f t="shared" si="18"/>
        <v>1</v>
      </c>
      <c r="BH33" s="145">
        <f t="shared" si="19"/>
        <v>9.1999999999999998E-3</v>
      </c>
      <c r="BI33" s="172"/>
      <c r="BJ33" s="172" t="s">
        <v>232</v>
      </c>
      <c r="BK33" s="172" t="s">
        <v>825</v>
      </c>
      <c r="BL33" s="179" t="s">
        <v>826</v>
      </c>
      <c r="BM33" s="253" t="s">
        <v>233</v>
      </c>
      <c r="BN33" s="253" t="s">
        <v>827</v>
      </c>
      <c r="BO33" s="180" t="s">
        <v>234</v>
      </c>
      <c r="BP33" s="172" t="s">
        <v>235</v>
      </c>
      <c r="BQ33" s="172" t="s">
        <v>828</v>
      </c>
      <c r="BR33" s="129">
        <f t="shared" si="14"/>
        <v>1</v>
      </c>
      <c r="BS33" s="92">
        <f t="shared" si="20"/>
        <v>9.1999999999999998E-3</v>
      </c>
    </row>
    <row r="34" spans="2:71" ht="153" customHeight="1">
      <c r="B34" s="338"/>
      <c r="C34" s="321"/>
      <c r="D34" s="213" t="s">
        <v>99</v>
      </c>
      <c r="E34" s="299" t="s">
        <v>236</v>
      </c>
      <c r="F34" s="299"/>
      <c r="G34" s="299" t="s">
        <v>237</v>
      </c>
      <c r="H34" s="299"/>
      <c r="I34" s="299" t="s">
        <v>238</v>
      </c>
      <c r="J34" s="299"/>
      <c r="K34" s="299" t="s">
        <v>239</v>
      </c>
      <c r="L34" s="299"/>
      <c r="M34" s="299"/>
      <c r="N34" s="299"/>
      <c r="O34" s="119" t="s">
        <v>240</v>
      </c>
      <c r="P34" s="149">
        <v>44530</v>
      </c>
      <c r="Q34" s="150">
        <v>9.1999999999999998E-3</v>
      </c>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223"/>
      <c r="AQ34" s="223"/>
      <c r="AR34" s="223"/>
      <c r="AS34" s="223"/>
      <c r="AT34" s="223"/>
      <c r="AU34" s="223"/>
      <c r="AV34" s="222">
        <v>3</v>
      </c>
      <c r="AW34" s="223"/>
      <c r="AX34" s="223">
        <f t="shared" si="24"/>
        <v>0</v>
      </c>
      <c r="AY34" s="223"/>
      <c r="AZ34" s="223">
        <v>2</v>
      </c>
      <c r="BA34" s="223"/>
      <c r="BB34" s="223"/>
      <c r="BC34" s="223"/>
      <c r="BD34" s="223"/>
      <c r="BE34" s="223">
        <f t="shared" si="13"/>
        <v>3</v>
      </c>
      <c r="BF34" s="223">
        <f t="shared" si="13"/>
        <v>2</v>
      </c>
      <c r="BG34" s="224">
        <f t="shared" si="18"/>
        <v>0.66666666666666663</v>
      </c>
      <c r="BH34" s="145">
        <f t="shared" si="19"/>
        <v>6.1333333333333327E-3</v>
      </c>
      <c r="BI34" s="172"/>
      <c r="BJ34" s="172"/>
      <c r="BK34" s="172" t="s">
        <v>241</v>
      </c>
      <c r="BL34" s="179" t="s">
        <v>242</v>
      </c>
      <c r="BM34" s="253" t="s">
        <v>243</v>
      </c>
      <c r="BN34" s="253" t="s">
        <v>829</v>
      </c>
      <c r="BO34" s="181" t="s">
        <v>69</v>
      </c>
      <c r="BP34" s="186" t="s">
        <v>244</v>
      </c>
      <c r="BQ34" s="259" t="s">
        <v>830</v>
      </c>
      <c r="BR34" s="258">
        <f>BG34</f>
        <v>0.66666666666666663</v>
      </c>
      <c r="BS34" s="92">
        <f>BH34</f>
        <v>6.1333333333333327E-3</v>
      </c>
    </row>
    <row r="35" spans="2:71" ht="269.25" customHeight="1">
      <c r="B35" s="338"/>
      <c r="C35" s="321"/>
      <c r="D35" s="213" t="s">
        <v>245</v>
      </c>
      <c r="E35" s="299" t="s">
        <v>246</v>
      </c>
      <c r="F35" s="299"/>
      <c r="G35" s="299" t="s">
        <v>247</v>
      </c>
      <c r="H35" s="299"/>
      <c r="I35" s="299" t="s">
        <v>248</v>
      </c>
      <c r="J35" s="299"/>
      <c r="K35" s="299" t="s">
        <v>56</v>
      </c>
      <c r="L35" s="299"/>
      <c r="M35" s="299" t="s">
        <v>213</v>
      </c>
      <c r="N35" s="299"/>
      <c r="O35" s="119" t="s">
        <v>85</v>
      </c>
      <c r="P35" s="149">
        <v>44561</v>
      </c>
      <c r="Q35" s="150">
        <v>9.1999999999999998E-3</v>
      </c>
      <c r="R35" s="151"/>
      <c r="S35" s="151"/>
      <c r="T35" s="151"/>
      <c r="U35" s="151"/>
      <c r="V35" s="151"/>
      <c r="W35" s="151"/>
      <c r="X35" s="151"/>
      <c r="Y35" s="151"/>
      <c r="Z35" s="151"/>
      <c r="AA35" s="151"/>
      <c r="AB35" s="151"/>
      <c r="AC35" s="151"/>
      <c r="AD35" s="151"/>
      <c r="AE35" s="151"/>
      <c r="AF35" s="151"/>
      <c r="AG35" s="151"/>
      <c r="AH35" s="151"/>
      <c r="AI35" s="151"/>
      <c r="AJ35" s="151"/>
      <c r="AK35" s="151"/>
      <c r="AL35" s="151"/>
      <c r="AM35" s="171">
        <v>0.5</v>
      </c>
      <c r="AN35" s="151">
        <v>0.6</v>
      </c>
      <c r="AO35" s="151">
        <f t="shared" si="25"/>
        <v>1.2</v>
      </c>
      <c r="AP35" s="223"/>
      <c r="AQ35" s="223"/>
      <c r="AR35" s="223"/>
      <c r="AS35" s="223"/>
      <c r="AT35" s="223"/>
      <c r="AU35" s="223"/>
      <c r="AV35" s="223"/>
      <c r="AW35" s="223"/>
      <c r="AX35" s="223"/>
      <c r="AY35" s="222">
        <v>0.5</v>
      </c>
      <c r="AZ35" s="223">
        <v>0.4</v>
      </c>
      <c r="BA35" s="223">
        <f t="shared" si="23"/>
        <v>0.8</v>
      </c>
      <c r="BB35" s="223"/>
      <c r="BC35" s="223"/>
      <c r="BD35" s="223"/>
      <c r="BE35" s="223">
        <f t="shared" si="13"/>
        <v>1</v>
      </c>
      <c r="BF35" s="223">
        <f t="shared" si="13"/>
        <v>1</v>
      </c>
      <c r="BG35" s="224">
        <f t="shared" si="18"/>
        <v>1</v>
      </c>
      <c r="BH35" s="145">
        <f>+BG35*Q35</f>
        <v>9.1999999999999998E-3</v>
      </c>
      <c r="BI35" s="172"/>
      <c r="BJ35" s="172"/>
      <c r="BK35" s="172"/>
      <c r="BL35" s="179" t="s">
        <v>249</v>
      </c>
      <c r="BM35" s="253" t="s">
        <v>250</v>
      </c>
      <c r="BN35" s="254" t="s">
        <v>68</v>
      </c>
      <c r="BO35" s="181" t="s">
        <v>251</v>
      </c>
      <c r="BP35" s="127" t="s">
        <v>831</v>
      </c>
      <c r="BQ35" s="127" t="s">
        <v>832</v>
      </c>
      <c r="BR35" s="129">
        <f t="shared" si="14"/>
        <v>1</v>
      </c>
      <c r="BS35" s="92">
        <f t="shared" si="20"/>
        <v>9.1999999999999998E-3</v>
      </c>
    </row>
    <row r="36" spans="2:71" ht="225">
      <c r="B36" s="338"/>
      <c r="C36" s="321"/>
      <c r="D36" s="213" t="s">
        <v>252</v>
      </c>
      <c r="E36" s="299" t="s">
        <v>253</v>
      </c>
      <c r="F36" s="299"/>
      <c r="G36" s="299" t="s">
        <v>254</v>
      </c>
      <c r="H36" s="299"/>
      <c r="I36" s="299" t="s">
        <v>255</v>
      </c>
      <c r="J36" s="299"/>
      <c r="K36" s="299" t="s">
        <v>162</v>
      </c>
      <c r="L36" s="299"/>
      <c r="M36" s="299"/>
      <c r="N36" s="299"/>
      <c r="O36" s="119" t="s">
        <v>85</v>
      </c>
      <c r="P36" s="149">
        <v>44286</v>
      </c>
      <c r="Q36" s="150">
        <v>9.1999999999999998E-3</v>
      </c>
      <c r="R36" s="151"/>
      <c r="S36" s="151"/>
      <c r="T36" s="151"/>
      <c r="U36" s="151"/>
      <c r="V36" s="151"/>
      <c r="W36" s="151"/>
      <c r="X36" s="151">
        <v>1</v>
      </c>
      <c r="Y36" s="151"/>
      <c r="Z36" s="151">
        <f t="shared" si="15"/>
        <v>0</v>
      </c>
      <c r="AA36" s="151"/>
      <c r="AB36" s="151">
        <v>1</v>
      </c>
      <c r="AC36" s="151"/>
      <c r="AD36" s="151"/>
      <c r="AE36" s="151"/>
      <c r="AF36" s="151"/>
      <c r="AG36" s="151"/>
      <c r="AH36" s="151"/>
      <c r="AI36" s="151"/>
      <c r="AJ36" s="151"/>
      <c r="AK36" s="151"/>
      <c r="AL36" s="151"/>
      <c r="AM36" s="151"/>
      <c r="AN36" s="151"/>
      <c r="AO36" s="151"/>
      <c r="AP36" s="223"/>
      <c r="AQ36" s="223"/>
      <c r="AR36" s="223"/>
      <c r="AS36" s="223"/>
      <c r="AT36" s="223"/>
      <c r="AU36" s="223"/>
      <c r="AV36" s="223"/>
      <c r="AW36" s="223"/>
      <c r="AX36" s="223"/>
      <c r="AY36" s="223"/>
      <c r="AZ36" s="223"/>
      <c r="BA36" s="223"/>
      <c r="BB36" s="223"/>
      <c r="BC36" s="223"/>
      <c r="BD36" s="223"/>
      <c r="BE36" s="223">
        <f t="shared" si="13"/>
        <v>1</v>
      </c>
      <c r="BF36" s="223">
        <f t="shared" si="13"/>
        <v>1</v>
      </c>
      <c r="BG36" s="224">
        <f t="shared" si="18"/>
        <v>1</v>
      </c>
      <c r="BH36" s="145">
        <f t="shared" si="19"/>
        <v>9.1999999999999998E-3</v>
      </c>
      <c r="BI36" s="172"/>
      <c r="BJ36" s="172" t="s">
        <v>256</v>
      </c>
      <c r="BK36" s="172" t="s">
        <v>68</v>
      </c>
      <c r="BL36" s="179"/>
      <c r="BM36" s="254" t="s">
        <v>68</v>
      </c>
      <c r="BN36" s="254" t="s">
        <v>68</v>
      </c>
      <c r="BO36" s="180" t="s">
        <v>257</v>
      </c>
      <c r="BP36" s="127" t="s">
        <v>77</v>
      </c>
      <c r="BQ36" s="127" t="s">
        <v>77</v>
      </c>
      <c r="BR36" s="129">
        <f t="shared" si="14"/>
        <v>1</v>
      </c>
      <c r="BS36" s="92">
        <f t="shared" si="20"/>
        <v>9.1999999999999998E-3</v>
      </c>
    </row>
    <row r="37" spans="2:71" ht="409.5">
      <c r="B37" s="338"/>
      <c r="C37" s="321"/>
      <c r="D37" s="213" t="s">
        <v>258</v>
      </c>
      <c r="E37" s="299" t="s">
        <v>259</v>
      </c>
      <c r="F37" s="299"/>
      <c r="G37" s="299" t="s">
        <v>260</v>
      </c>
      <c r="H37" s="299"/>
      <c r="I37" s="299" t="s">
        <v>261</v>
      </c>
      <c r="J37" s="299"/>
      <c r="K37" s="299" t="s">
        <v>56</v>
      </c>
      <c r="L37" s="299"/>
      <c r="M37" s="299"/>
      <c r="N37" s="299"/>
      <c r="O37" s="119" t="s">
        <v>85</v>
      </c>
      <c r="P37" s="149">
        <v>44561</v>
      </c>
      <c r="Q37" s="150">
        <v>9.1999999999999998E-3</v>
      </c>
      <c r="R37" s="151"/>
      <c r="S37" s="151"/>
      <c r="T37" s="151"/>
      <c r="U37" s="151"/>
      <c r="V37" s="151"/>
      <c r="W37" s="151"/>
      <c r="X37" s="151"/>
      <c r="Y37" s="151"/>
      <c r="Z37" s="151"/>
      <c r="AA37" s="171">
        <v>1</v>
      </c>
      <c r="AB37" s="151">
        <v>1</v>
      </c>
      <c r="AC37" s="151">
        <f t="shared" ref="AC37:AC39" si="28">+AB37/AA37</f>
        <v>1</v>
      </c>
      <c r="AD37" s="151"/>
      <c r="AE37" s="151"/>
      <c r="AF37" s="151"/>
      <c r="AG37" s="151"/>
      <c r="AH37" s="151"/>
      <c r="AI37" s="151"/>
      <c r="AJ37" s="151"/>
      <c r="AK37" s="151"/>
      <c r="AL37" s="151"/>
      <c r="AM37" s="151"/>
      <c r="AN37" s="151"/>
      <c r="AO37" s="151"/>
      <c r="AP37" s="223"/>
      <c r="AQ37" s="223"/>
      <c r="AR37" s="223"/>
      <c r="AS37" s="223"/>
      <c r="AT37" s="223"/>
      <c r="AU37" s="223"/>
      <c r="AV37" s="223"/>
      <c r="AW37" s="223"/>
      <c r="AX37" s="223"/>
      <c r="AY37" s="222">
        <v>1</v>
      </c>
      <c r="AZ37" s="223">
        <v>1</v>
      </c>
      <c r="BA37" s="223">
        <f t="shared" si="23"/>
        <v>1</v>
      </c>
      <c r="BB37" s="223"/>
      <c r="BC37" s="223"/>
      <c r="BD37" s="223"/>
      <c r="BE37" s="223">
        <f t="shared" si="13"/>
        <v>2</v>
      </c>
      <c r="BF37" s="223">
        <f>+S37+V37+Y37+AB37+AE37+AH37+AK37+AN37+AQ37+AT37+AW37+AZ37+BC37</f>
        <v>2</v>
      </c>
      <c r="BG37" s="224">
        <f t="shared" si="18"/>
        <v>1</v>
      </c>
      <c r="BH37" s="145">
        <f t="shared" si="19"/>
        <v>9.1999999999999998E-3</v>
      </c>
      <c r="BI37" s="172"/>
      <c r="BJ37" s="172" t="s">
        <v>262</v>
      </c>
      <c r="BK37" s="172"/>
      <c r="BL37" s="179"/>
      <c r="BM37" s="253"/>
      <c r="BN37" s="253" t="s">
        <v>263</v>
      </c>
      <c r="BO37" s="180" t="s">
        <v>264</v>
      </c>
      <c r="BP37" s="186" t="s">
        <v>265</v>
      </c>
      <c r="BQ37" s="186" t="s">
        <v>833</v>
      </c>
      <c r="BR37" s="129">
        <f t="shared" si="14"/>
        <v>1</v>
      </c>
      <c r="BS37" s="92">
        <f t="shared" si="20"/>
        <v>9.1999999999999998E-3</v>
      </c>
    </row>
    <row r="38" spans="2:71" ht="285.75" thickBot="1">
      <c r="B38" s="338"/>
      <c r="C38" s="329" t="s">
        <v>266</v>
      </c>
      <c r="D38" s="213" t="s">
        <v>104</v>
      </c>
      <c r="E38" s="299" t="s">
        <v>267</v>
      </c>
      <c r="F38" s="299"/>
      <c r="G38" s="299" t="s">
        <v>268</v>
      </c>
      <c r="H38" s="299"/>
      <c r="I38" s="299" t="s">
        <v>269</v>
      </c>
      <c r="J38" s="299"/>
      <c r="K38" s="299" t="s">
        <v>56</v>
      </c>
      <c r="L38" s="299"/>
      <c r="M38" s="299"/>
      <c r="N38" s="299"/>
      <c r="O38" s="119" t="s">
        <v>85</v>
      </c>
      <c r="P38" s="149">
        <v>44561</v>
      </c>
      <c r="Q38" s="150">
        <v>9.1999999999999998E-3</v>
      </c>
      <c r="R38" s="151"/>
      <c r="S38" s="151"/>
      <c r="T38" s="151"/>
      <c r="U38" s="151"/>
      <c r="V38" s="151"/>
      <c r="W38" s="151"/>
      <c r="X38" s="151"/>
      <c r="Y38" s="151"/>
      <c r="Z38" s="151"/>
      <c r="AA38" s="171">
        <v>0.33</v>
      </c>
      <c r="AB38" s="151">
        <v>0.33</v>
      </c>
      <c r="AC38" s="151">
        <f t="shared" si="28"/>
        <v>1</v>
      </c>
      <c r="AD38" s="151"/>
      <c r="AE38" s="151"/>
      <c r="AF38" s="151"/>
      <c r="AG38" s="151"/>
      <c r="AH38" s="151"/>
      <c r="AI38" s="151"/>
      <c r="AJ38" s="151"/>
      <c r="AK38" s="151"/>
      <c r="AL38" s="151"/>
      <c r="AM38" s="151">
        <v>0.33</v>
      </c>
      <c r="AN38" s="151"/>
      <c r="AO38" s="151">
        <f t="shared" si="25"/>
        <v>0</v>
      </c>
      <c r="AP38" s="223"/>
      <c r="AQ38" s="223"/>
      <c r="AR38" s="223"/>
      <c r="AS38" s="223"/>
      <c r="AT38" s="223"/>
      <c r="AU38" s="223"/>
      <c r="AV38" s="223"/>
      <c r="AW38" s="223"/>
      <c r="AX38" s="223"/>
      <c r="AY38" s="229">
        <v>0.34</v>
      </c>
      <c r="AZ38" s="223">
        <v>0.67</v>
      </c>
      <c r="BA38" s="223">
        <f t="shared" si="23"/>
        <v>1.9705882352941175</v>
      </c>
      <c r="BB38" s="223"/>
      <c r="BD38" s="223"/>
      <c r="BE38" s="223">
        <f t="shared" si="13"/>
        <v>1</v>
      </c>
      <c r="BF38" s="223">
        <f>+S38+V38+Y38+AB38+AE38+AH38+AK38+AN38+AQ38+AT38+AW38+AZ38+BC38</f>
        <v>1</v>
      </c>
      <c r="BG38" s="224">
        <f t="shared" si="18"/>
        <v>1</v>
      </c>
      <c r="BH38" s="145">
        <f t="shared" si="19"/>
        <v>9.1999999999999998E-3</v>
      </c>
      <c r="BI38" s="172"/>
      <c r="BJ38" s="172" t="s">
        <v>270</v>
      </c>
      <c r="BK38" s="172"/>
      <c r="BL38" s="179" t="s">
        <v>271</v>
      </c>
      <c r="BM38" s="241"/>
      <c r="BN38" s="253" t="s">
        <v>835</v>
      </c>
      <c r="BO38" s="180" t="s">
        <v>836</v>
      </c>
      <c r="BP38" s="127" t="s">
        <v>272</v>
      </c>
      <c r="BQ38" s="127" t="s">
        <v>837</v>
      </c>
      <c r="BR38" s="130">
        <f t="shared" si="14"/>
        <v>1</v>
      </c>
      <c r="BS38" s="92">
        <f t="shared" si="20"/>
        <v>9.1999999999999998E-3</v>
      </c>
    </row>
    <row r="39" spans="2:71" ht="180.75" thickBot="1">
      <c r="B39" s="338"/>
      <c r="C39" s="329"/>
      <c r="D39" s="213" t="s">
        <v>273</v>
      </c>
      <c r="E39" s="299" t="s">
        <v>274</v>
      </c>
      <c r="F39" s="299"/>
      <c r="G39" s="299" t="s">
        <v>275</v>
      </c>
      <c r="H39" s="299"/>
      <c r="I39" s="299" t="s">
        <v>276</v>
      </c>
      <c r="J39" s="299"/>
      <c r="K39" s="299" t="s">
        <v>56</v>
      </c>
      <c r="L39" s="299"/>
      <c r="M39" s="299"/>
      <c r="N39" s="299"/>
      <c r="O39" s="119" t="s">
        <v>85</v>
      </c>
      <c r="P39" s="149">
        <v>44561</v>
      </c>
      <c r="Q39" s="150">
        <v>9.1999999999999998E-3</v>
      </c>
      <c r="R39" s="151"/>
      <c r="S39" s="151"/>
      <c r="T39" s="151"/>
      <c r="U39" s="151"/>
      <c r="V39" s="151"/>
      <c r="W39" s="151"/>
      <c r="X39" s="151"/>
      <c r="Y39" s="151"/>
      <c r="Z39" s="151"/>
      <c r="AA39" s="171">
        <v>1</v>
      </c>
      <c r="AB39" s="151">
        <v>1</v>
      </c>
      <c r="AC39" s="151">
        <f t="shared" si="28"/>
        <v>1</v>
      </c>
      <c r="AD39" s="151"/>
      <c r="AE39" s="151"/>
      <c r="AF39" s="151"/>
      <c r="AG39" s="151"/>
      <c r="AH39" s="151"/>
      <c r="AI39" s="151"/>
      <c r="AJ39" s="151"/>
      <c r="AK39" s="151"/>
      <c r="AL39" s="151"/>
      <c r="AM39" s="151"/>
      <c r="AN39" s="151"/>
      <c r="AO39" s="151"/>
      <c r="AP39" s="223"/>
      <c r="AQ39" s="223"/>
      <c r="AR39" s="223"/>
      <c r="AS39" s="223"/>
      <c r="AT39" s="223"/>
      <c r="AU39" s="223"/>
      <c r="AV39" s="223"/>
      <c r="AW39" s="223"/>
      <c r="AX39" s="223"/>
      <c r="AY39" s="222">
        <v>1</v>
      </c>
      <c r="AZ39" s="223">
        <v>1</v>
      </c>
      <c r="BA39" s="223">
        <f t="shared" si="23"/>
        <v>1</v>
      </c>
      <c r="BB39" s="223"/>
      <c r="BC39" s="223"/>
      <c r="BD39" s="223"/>
      <c r="BE39" s="223">
        <f t="shared" si="13"/>
        <v>2</v>
      </c>
      <c r="BF39" s="223">
        <f>+S39+V39+Y39+AB39+AE39+AH39+AK39+AN39+AQ39+AT39+AW39+AZ39+BC39</f>
        <v>2</v>
      </c>
      <c r="BG39" s="227">
        <f t="shared" si="18"/>
        <v>1</v>
      </c>
      <c r="BH39" s="145">
        <f t="shared" si="19"/>
        <v>9.1999999999999998E-3</v>
      </c>
      <c r="BI39" s="172"/>
      <c r="BJ39" s="172" t="s">
        <v>277</v>
      </c>
      <c r="BK39" s="172"/>
      <c r="BL39" s="179"/>
      <c r="BM39" s="241"/>
      <c r="BN39" s="253" t="s">
        <v>838</v>
      </c>
      <c r="BO39" s="180" t="s">
        <v>278</v>
      </c>
      <c r="BP39" s="186" t="s">
        <v>69</v>
      </c>
      <c r="BQ39" s="186" t="s">
        <v>839</v>
      </c>
      <c r="BR39" s="130">
        <f t="shared" si="14"/>
        <v>1</v>
      </c>
      <c r="BS39" s="92">
        <f t="shared" si="20"/>
        <v>9.1999999999999998E-3</v>
      </c>
    </row>
    <row r="40" spans="2:71" ht="155.25" customHeight="1" thickBot="1">
      <c r="B40" s="338"/>
      <c r="C40" s="330"/>
      <c r="D40" s="163" t="s">
        <v>279</v>
      </c>
      <c r="E40" s="322" t="s">
        <v>280</v>
      </c>
      <c r="F40" s="322"/>
      <c r="G40" s="322" t="s">
        <v>281</v>
      </c>
      <c r="H40" s="322"/>
      <c r="I40" s="322" t="s">
        <v>282</v>
      </c>
      <c r="J40" s="322"/>
      <c r="K40" s="322" t="s">
        <v>117</v>
      </c>
      <c r="L40" s="322"/>
      <c r="M40" s="322"/>
      <c r="N40" s="322"/>
      <c r="O40" s="164" t="s">
        <v>85</v>
      </c>
      <c r="P40" s="165">
        <v>44561</v>
      </c>
      <c r="Q40" s="166">
        <v>9.1999999999999998E-3</v>
      </c>
      <c r="R40" s="167"/>
      <c r="S40" s="167"/>
      <c r="T40" s="167"/>
      <c r="U40" s="167"/>
      <c r="V40" s="167"/>
      <c r="W40" s="167"/>
      <c r="X40" s="167"/>
      <c r="Y40" s="167"/>
      <c r="Z40" s="167"/>
      <c r="AA40" s="167"/>
      <c r="AB40" s="167"/>
      <c r="AC40" s="167"/>
      <c r="AD40" s="167"/>
      <c r="AE40" s="167"/>
      <c r="AF40" s="167"/>
      <c r="AG40" s="175">
        <v>1</v>
      </c>
      <c r="AH40" s="167">
        <v>1</v>
      </c>
      <c r="AI40" s="167">
        <f t="shared" si="21"/>
        <v>1</v>
      </c>
      <c r="AJ40" s="167"/>
      <c r="AK40" s="167"/>
      <c r="AL40" s="167"/>
      <c r="AM40" s="167"/>
      <c r="AN40" s="167"/>
      <c r="AO40" s="167"/>
      <c r="AP40" s="223"/>
      <c r="AQ40" s="223"/>
      <c r="AR40" s="223"/>
      <c r="AS40" s="223"/>
      <c r="AT40" s="223"/>
      <c r="AU40" s="223"/>
      <c r="AV40" s="223"/>
      <c r="AW40" s="223"/>
      <c r="AX40" s="223"/>
      <c r="AY40" s="222">
        <v>1</v>
      </c>
      <c r="AZ40" s="223">
        <v>1</v>
      </c>
      <c r="BA40" s="223">
        <f t="shared" si="23"/>
        <v>1</v>
      </c>
      <c r="BB40" s="223"/>
      <c r="BC40" s="223"/>
      <c r="BD40" s="223"/>
      <c r="BE40" s="223">
        <f t="shared" si="13"/>
        <v>2</v>
      </c>
      <c r="BF40" s="223">
        <f t="shared" si="13"/>
        <v>2</v>
      </c>
      <c r="BG40" s="224">
        <f t="shared" si="18"/>
        <v>1</v>
      </c>
      <c r="BH40" s="146">
        <f t="shared" si="19"/>
        <v>9.1999999999999998E-3</v>
      </c>
      <c r="BI40" s="168"/>
      <c r="BJ40" s="168"/>
      <c r="BK40" s="168" t="s">
        <v>283</v>
      </c>
      <c r="BL40" s="183"/>
      <c r="BM40" s="241"/>
      <c r="BN40" s="273" t="s">
        <v>834</v>
      </c>
      <c r="BO40" s="272" t="s">
        <v>284</v>
      </c>
      <c r="BP40" s="260" t="s">
        <v>285</v>
      </c>
      <c r="BQ40" s="260" t="s">
        <v>840</v>
      </c>
      <c r="BR40" s="130">
        <f t="shared" si="14"/>
        <v>1</v>
      </c>
      <c r="BS40" s="128">
        <f t="shared" si="20"/>
        <v>9.1999999999999998E-3</v>
      </c>
    </row>
    <row r="41" spans="2:71" ht="43.15" customHeight="1" thickBot="1">
      <c r="D41" s="73"/>
      <c r="E41" s="73"/>
      <c r="F41" s="73"/>
      <c r="G41" s="73"/>
      <c r="H41" s="73"/>
      <c r="I41" s="73"/>
      <c r="J41" s="73"/>
      <c r="K41" s="73"/>
      <c r="L41" s="73"/>
      <c r="M41" s="73"/>
      <c r="N41" s="73"/>
      <c r="O41" s="73"/>
      <c r="P41" s="73"/>
      <c r="Q41" s="49"/>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47"/>
      <c r="BC41" s="47"/>
      <c r="BD41" s="47"/>
      <c r="BE41" s="301"/>
      <c r="BF41" s="301"/>
      <c r="BG41" s="301"/>
      <c r="BH41" s="143"/>
      <c r="BI41" s="74"/>
      <c r="BJ41" s="74"/>
      <c r="BK41" s="74"/>
      <c r="BL41" s="74"/>
      <c r="BM41" s="74"/>
      <c r="BN41" s="74"/>
      <c r="BO41" s="346" t="s">
        <v>286</v>
      </c>
      <c r="BP41" s="347"/>
      <c r="BQ41" s="347"/>
      <c r="BR41" s="348"/>
      <c r="BS41" s="90">
        <f>SUM(BS24:BS40)</f>
        <v>0.19653333333333323</v>
      </c>
    </row>
    <row r="42" spans="2:71" s="77" customFormat="1" ht="53.25" customHeight="1" thickBot="1">
      <c r="B42" s="323" t="s">
        <v>6</v>
      </c>
      <c r="C42" s="75" t="s">
        <v>34</v>
      </c>
      <c r="D42" s="76" t="s">
        <v>35</v>
      </c>
      <c r="E42" s="339" t="s">
        <v>36</v>
      </c>
      <c r="F42" s="328"/>
      <c r="G42" s="328" t="s">
        <v>37</v>
      </c>
      <c r="H42" s="328"/>
      <c r="I42" s="328" t="s">
        <v>38</v>
      </c>
      <c r="J42" s="328"/>
      <c r="K42" s="328" t="s">
        <v>39</v>
      </c>
      <c r="L42" s="328"/>
      <c r="M42" s="328" t="s">
        <v>40</v>
      </c>
      <c r="N42" s="328"/>
      <c r="O42" s="212" t="s">
        <v>41</v>
      </c>
      <c r="P42" s="212" t="s">
        <v>42</v>
      </c>
      <c r="Q42" s="94">
        <f>SUM(Q43:Q61)</f>
        <v>0.19950000000000004</v>
      </c>
      <c r="R42" s="95" t="s">
        <v>43</v>
      </c>
      <c r="S42" s="95" t="s">
        <v>44</v>
      </c>
      <c r="T42" s="96" t="s">
        <v>45</v>
      </c>
      <c r="U42" s="95" t="s">
        <v>43</v>
      </c>
      <c r="V42" s="95" t="s">
        <v>44</v>
      </c>
      <c r="W42" s="96" t="s">
        <v>45</v>
      </c>
      <c r="X42" s="95" t="s">
        <v>43</v>
      </c>
      <c r="Y42" s="95" t="s">
        <v>44</v>
      </c>
      <c r="Z42" s="96" t="s">
        <v>45</v>
      </c>
      <c r="AA42" s="95" t="s">
        <v>43</v>
      </c>
      <c r="AB42" s="95" t="s">
        <v>44</v>
      </c>
      <c r="AC42" s="96" t="s">
        <v>45</v>
      </c>
      <c r="AD42" s="95" t="s">
        <v>43</v>
      </c>
      <c r="AE42" s="95" t="s">
        <v>44</v>
      </c>
      <c r="AF42" s="96" t="s">
        <v>45</v>
      </c>
      <c r="AG42" s="95" t="s">
        <v>43</v>
      </c>
      <c r="AH42" s="95" t="s">
        <v>44</v>
      </c>
      <c r="AI42" s="96" t="s">
        <v>45</v>
      </c>
      <c r="AJ42" s="95" t="s">
        <v>43</v>
      </c>
      <c r="AK42" s="95" t="s">
        <v>44</v>
      </c>
      <c r="AL42" s="96" t="s">
        <v>45</v>
      </c>
      <c r="AM42" s="95" t="s">
        <v>43</v>
      </c>
      <c r="AN42" s="95" t="s">
        <v>44</v>
      </c>
      <c r="AO42" s="96" t="s">
        <v>45</v>
      </c>
      <c r="AP42" s="95" t="s">
        <v>43</v>
      </c>
      <c r="AQ42" s="95" t="s">
        <v>44</v>
      </c>
      <c r="AR42" s="96" t="s">
        <v>45</v>
      </c>
      <c r="AS42" s="95" t="s">
        <v>43</v>
      </c>
      <c r="AT42" s="95" t="s">
        <v>44</v>
      </c>
      <c r="AU42" s="96" t="s">
        <v>45</v>
      </c>
      <c r="AV42" s="95" t="s">
        <v>43</v>
      </c>
      <c r="AW42" s="95" t="s">
        <v>44</v>
      </c>
      <c r="AX42" s="96" t="s">
        <v>45</v>
      </c>
      <c r="AY42" s="95" t="s">
        <v>43</v>
      </c>
      <c r="AZ42" s="95" t="s">
        <v>44</v>
      </c>
      <c r="BA42" s="96" t="s">
        <v>45</v>
      </c>
      <c r="BB42" s="96"/>
      <c r="BC42" s="96"/>
      <c r="BD42" s="96"/>
      <c r="BE42" s="95" t="s">
        <v>43</v>
      </c>
      <c r="BF42" s="95" t="s">
        <v>44</v>
      </c>
      <c r="BG42" s="96" t="s">
        <v>45</v>
      </c>
      <c r="BH42" s="139">
        <f>SUM(BH43:BH61)</f>
        <v>0.18933157894736843</v>
      </c>
      <c r="BI42" s="265" t="s">
        <v>936</v>
      </c>
      <c r="BJ42" s="265" t="s">
        <v>937</v>
      </c>
      <c r="BK42" s="265" t="s">
        <v>436</v>
      </c>
      <c r="BL42" s="265" t="s">
        <v>437</v>
      </c>
      <c r="BM42" s="265" t="s">
        <v>46</v>
      </c>
      <c r="BN42" s="265" t="s">
        <v>47</v>
      </c>
      <c r="BO42" s="198" t="s">
        <v>48</v>
      </c>
      <c r="BP42" s="199"/>
      <c r="BQ42" s="199"/>
      <c r="BR42" s="200"/>
      <c r="BS42" s="201" t="s">
        <v>50</v>
      </c>
    </row>
    <row r="43" spans="2:71" ht="156" customHeight="1">
      <c r="B43" s="323"/>
      <c r="C43" s="326" t="s">
        <v>287</v>
      </c>
      <c r="D43" s="177" t="s">
        <v>52</v>
      </c>
      <c r="E43" s="324" t="s">
        <v>288</v>
      </c>
      <c r="F43" s="299"/>
      <c r="G43" s="299" t="s">
        <v>289</v>
      </c>
      <c r="H43" s="299"/>
      <c r="I43" s="299" t="s">
        <v>290</v>
      </c>
      <c r="J43" s="299"/>
      <c r="K43" s="299" t="s">
        <v>203</v>
      </c>
      <c r="L43" s="299"/>
      <c r="M43" s="299" t="s">
        <v>291</v>
      </c>
      <c r="N43" s="299"/>
      <c r="O43" s="119" t="s">
        <v>292</v>
      </c>
      <c r="P43" s="149" t="s">
        <v>293</v>
      </c>
      <c r="Q43" s="178">
        <v>1.0500000000000001E-2</v>
      </c>
      <c r="R43" s="151"/>
      <c r="S43" s="151"/>
      <c r="T43" s="151"/>
      <c r="U43" s="151"/>
      <c r="V43" s="151"/>
      <c r="W43" s="151"/>
      <c r="X43" s="171">
        <v>1</v>
      </c>
      <c r="Y43" s="151">
        <v>1</v>
      </c>
      <c r="Z43" s="151">
        <f>+Y43/X43</f>
        <v>1</v>
      </c>
      <c r="AA43" s="151"/>
      <c r="AB43" s="151"/>
      <c r="AC43" s="151"/>
      <c r="AD43" s="151"/>
      <c r="AE43" s="151"/>
      <c r="AF43" s="151"/>
      <c r="AG43" s="171">
        <v>1</v>
      </c>
      <c r="AH43" s="151">
        <v>1</v>
      </c>
      <c r="AI43" s="151">
        <f>+AH43/AG43</f>
        <v>1</v>
      </c>
      <c r="AJ43" s="151"/>
      <c r="AK43" s="151"/>
      <c r="AL43" s="151"/>
      <c r="AM43" s="151"/>
      <c r="AN43" s="151"/>
      <c r="AO43" s="151"/>
      <c r="AP43" s="222">
        <v>1</v>
      </c>
      <c r="AQ43" s="223">
        <v>1</v>
      </c>
      <c r="AR43" s="223">
        <f>+AQ43/AP43</f>
        <v>1</v>
      </c>
      <c r="AS43" s="223"/>
      <c r="AT43" s="223"/>
      <c r="AU43" s="223"/>
      <c r="AV43" s="223"/>
      <c r="AW43" s="223"/>
      <c r="AX43" s="223"/>
      <c r="AY43" s="255">
        <v>1</v>
      </c>
      <c r="AZ43" s="223">
        <v>1</v>
      </c>
      <c r="BA43" s="223">
        <f>+AZ43/AY44</f>
        <v>1</v>
      </c>
      <c r="BB43" s="223"/>
      <c r="BC43" s="223"/>
      <c r="BD43" s="223"/>
      <c r="BE43" s="223">
        <f>+R43+U43+X43+AA43+AD43+AG43+AJ43+AM43+AP43+AS43+AV43+AY44</f>
        <v>4</v>
      </c>
      <c r="BF43" s="223">
        <f t="shared" ref="BF43:BF60" si="29">+S43+V43+Y43+AB43+AE43+AH43+AK43+AN43+AQ43+AT43+AW43+AZ43</f>
        <v>4</v>
      </c>
      <c r="BG43" s="226">
        <f>IF(BF43,BF43/BE43,0)</f>
        <v>1</v>
      </c>
      <c r="BH43" s="147">
        <f>+BG43*Q43</f>
        <v>1.0500000000000001E-2</v>
      </c>
      <c r="BI43" s="172"/>
      <c r="BJ43" s="179" t="s">
        <v>294</v>
      </c>
      <c r="BK43" s="152" t="s">
        <v>295</v>
      </c>
      <c r="BL43" s="185" t="s">
        <v>296</v>
      </c>
      <c r="BM43" s="241" t="s">
        <v>297</v>
      </c>
      <c r="BN43" s="241" t="s">
        <v>908</v>
      </c>
      <c r="BO43" s="202" t="s">
        <v>841</v>
      </c>
      <c r="BP43" s="203" t="s">
        <v>298</v>
      </c>
      <c r="BQ43" s="266" t="s">
        <v>927</v>
      </c>
      <c r="BR43" s="129">
        <f t="shared" ref="BR43:BR60" si="30">BG43</f>
        <v>1</v>
      </c>
      <c r="BS43" s="204">
        <f>BH43</f>
        <v>1.0500000000000001E-2</v>
      </c>
    </row>
    <row r="44" spans="2:71" ht="315.75" customHeight="1">
      <c r="B44" s="323"/>
      <c r="C44" s="326"/>
      <c r="D44" s="177" t="s">
        <v>64</v>
      </c>
      <c r="E44" s="324" t="s">
        <v>299</v>
      </c>
      <c r="F44" s="299"/>
      <c r="G44" s="299" t="s">
        <v>300</v>
      </c>
      <c r="H44" s="299"/>
      <c r="I44" s="299" t="s">
        <v>301</v>
      </c>
      <c r="J44" s="299"/>
      <c r="K44" s="299" t="s">
        <v>291</v>
      </c>
      <c r="L44" s="299"/>
      <c r="M44" s="299" t="s">
        <v>302</v>
      </c>
      <c r="N44" s="299"/>
      <c r="O44" s="119" t="s">
        <v>85</v>
      </c>
      <c r="P44" s="149" t="s">
        <v>303</v>
      </c>
      <c r="Q44" s="178">
        <v>1.0500000000000001E-2</v>
      </c>
      <c r="R44" s="151"/>
      <c r="S44" s="151"/>
      <c r="T44" s="151"/>
      <c r="U44" s="151"/>
      <c r="V44" s="151"/>
      <c r="W44" s="151"/>
      <c r="X44" s="151"/>
      <c r="Y44" s="151"/>
      <c r="Z44" s="151"/>
      <c r="AA44" s="171">
        <v>1</v>
      </c>
      <c r="AB44" s="151">
        <v>2</v>
      </c>
      <c r="AC44" s="151">
        <f t="shared" ref="AC44:AC58" si="31">+AB44/AA44</f>
        <v>2</v>
      </c>
      <c r="AD44" s="151"/>
      <c r="AE44" s="151"/>
      <c r="AF44" s="151"/>
      <c r="AG44" s="151"/>
      <c r="AH44" s="151">
        <v>1</v>
      </c>
      <c r="AI44" s="151"/>
      <c r="AJ44" s="151"/>
      <c r="AK44" s="151"/>
      <c r="AL44" s="151"/>
      <c r="AM44" s="171">
        <v>1</v>
      </c>
      <c r="AN44" s="151"/>
      <c r="AO44" s="151">
        <f t="shared" ref="AO44:AO47" si="32">+AN44/AM44</f>
        <v>0</v>
      </c>
      <c r="AP44" s="223"/>
      <c r="AQ44" s="223"/>
      <c r="AR44" s="223"/>
      <c r="AS44" s="223"/>
      <c r="AT44" s="223"/>
      <c r="AU44" s="223"/>
      <c r="AV44" s="223"/>
      <c r="AW44" s="223"/>
      <c r="AX44" s="223"/>
      <c r="AY44" s="222">
        <v>1</v>
      </c>
      <c r="AZ44" s="223"/>
      <c r="BA44" s="223">
        <f>+AZ44/AY45</f>
        <v>0</v>
      </c>
      <c r="BB44" s="223"/>
      <c r="BC44" s="223"/>
      <c r="BD44" s="223"/>
      <c r="BE44" s="223">
        <f>+R44+U44+X44+AA44+AD44+AG44+AJ44+AM44+AP44+AS44+AV44+AY45</f>
        <v>3</v>
      </c>
      <c r="BF44" s="223">
        <f t="shared" si="29"/>
        <v>3</v>
      </c>
      <c r="BG44" s="230">
        <f>IF(BF44,BF44/BE44,0)</f>
        <v>1</v>
      </c>
      <c r="BH44" s="147">
        <f t="shared" ref="BH44:BH61" si="33">+BG44*Q44</f>
        <v>1.0500000000000001E-2</v>
      </c>
      <c r="BI44" s="172"/>
      <c r="BJ44" s="179" t="s">
        <v>304</v>
      </c>
      <c r="BK44" s="152" t="s">
        <v>305</v>
      </c>
      <c r="BL44" s="193" t="s">
        <v>842</v>
      </c>
      <c r="BM44" s="242" t="s">
        <v>68</v>
      </c>
      <c r="BN44" s="242" t="s">
        <v>68</v>
      </c>
      <c r="BO44" s="180" t="s">
        <v>306</v>
      </c>
      <c r="BP44" s="127" t="s">
        <v>307</v>
      </c>
      <c r="BQ44" s="127" t="s">
        <v>308</v>
      </c>
      <c r="BR44" s="129">
        <f t="shared" si="30"/>
        <v>1</v>
      </c>
      <c r="BS44" s="92">
        <f t="shared" ref="BS44:BS61" si="34">BH44</f>
        <v>1.0500000000000001E-2</v>
      </c>
    </row>
    <row r="45" spans="2:71" ht="270">
      <c r="B45" s="323"/>
      <c r="C45" s="332" t="s">
        <v>309</v>
      </c>
      <c r="D45" s="177" t="s">
        <v>71</v>
      </c>
      <c r="E45" s="324" t="s">
        <v>310</v>
      </c>
      <c r="F45" s="299"/>
      <c r="G45" s="340" t="s">
        <v>311</v>
      </c>
      <c r="H45" s="340"/>
      <c r="I45" s="299" t="s">
        <v>312</v>
      </c>
      <c r="J45" s="299"/>
      <c r="K45" s="299" t="s">
        <v>313</v>
      </c>
      <c r="L45" s="299"/>
      <c r="M45" s="299" t="s">
        <v>314</v>
      </c>
      <c r="N45" s="299"/>
      <c r="O45" s="119" t="s">
        <v>85</v>
      </c>
      <c r="P45" s="149" t="s">
        <v>315</v>
      </c>
      <c r="Q45" s="178">
        <v>1.0500000000000001E-2</v>
      </c>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229">
        <v>1</v>
      </c>
      <c r="AQ45" s="223">
        <v>1</v>
      </c>
      <c r="AR45" s="231">
        <f t="shared" ref="AR45" si="35">+AQ45/AP45</f>
        <v>1</v>
      </c>
      <c r="AS45" s="223"/>
      <c r="AT45" s="223"/>
      <c r="AU45" s="223"/>
      <c r="AV45" s="223"/>
      <c r="AW45" s="223"/>
      <c r="AX45" s="223"/>
      <c r="AY45" s="222">
        <v>1</v>
      </c>
      <c r="AZ45" s="223">
        <v>1</v>
      </c>
      <c r="BA45" s="231">
        <f t="shared" ref="BA45:BA61" si="36">+AZ45/AY45</f>
        <v>1</v>
      </c>
      <c r="BB45" s="223"/>
      <c r="BC45" s="223"/>
      <c r="BD45" s="223"/>
      <c r="BE45" s="223">
        <f t="shared" ref="BE45:BE50" si="37">+R45+U45+X45+AA45+AD45+AG45+AJ45+AM45+AP45+AS45+AV45+AY45</f>
        <v>2</v>
      </c>
      <c r="BF45" s="223">
        <f t="shared" si="29"/>
        <v>2</v>
      </c>
      <c r="BG45" s="226">
        <f t="shared" ref="BG45:BG61" si="38">IF(BF45,BF45/BE45,0)</f>
        <v>1</v>
      </c>
      <c r="BH45" s="147">
        <f t="shared" si="33"/>
        <v>1.0500000000000001E-2</v>
      </c>
      <c r="BI45" s="172"/>
      <c r="BJ45" s="179" t="s">
        <v>316</v>
      </c>
      <c r="BK45" s="152" t="s">
        <v>317</v>
      </c>
      <c r="BL45" s="193" t="s">
        <v>318</v>
      </c>
      <c r="BM45" s="241" t="s">
        <v>843</v>
      </c>
      <c r="BN45" s="241" t="s">
        <v>844</v>
      </c>
      <c r="BO45" s="180" t="s">
        <v>319</v>
      </c>
      <c r="BP45" s="186" t="s">
        <v>265</v>
      </c>
      <c r="BQ45" s="197" t="s">
        <v>320</v>
      </c>
      <c r="BR45" s="129">
        <f t="shared" si="30"/>
        <v>1</v>
      </c>
      <c r="BS45" s="92">
        <f t="shared" si="34"/>
        <v>1.0500000000000001E-2</v>
      </c>
    </row>
    <row r="46" spans="2:71" ht="409.5">
      <c r="B46" s="323"/>
      <c r="C46" s="333"/>
      <c r="D46" s="177" t="s">
        <v>78</v>
      </c>
      <c r="E46" s="324" t="s">
        <v>321</v>
      </c>
      <c r="F46" s="299"/>
      <c r="G46" s="299" t="s">
        <v>322</v>
      </c>
      <c r="H46" s="299"/>
      <c r="I46" s="299" t="s">
        <v>323</v>
      </c>
      <c r="J46" s="299"/>
      <c r="K46" s="299" t="s">
        <v>291</v>
      </c>
      <c r="L46" s="299"/>
      <c r="M46" s="299"/>
      <c r="N46" s="299"/>
      <c r="O46" s="119" t="s">
        <v>85</v>
      </c>
      <c r="P46" s="149" t="s">
        <v>324</v>
      </c>
      <c r="Q46" s="178">
        <v>1.0500000000000001E-2</v>
      </c>
      <c r="R46" s="151"/>
      <c r="S46" s="151"/>
      <c r="T46" s="151"/>
      <c r="U46" s="151"/>
      <c r="V46" s="151"/>
      <c r="W46" s="151"/>
      <c r="X46" s="151"/>
      <c r="Y46" s="151"/>
      <c r="Z46" s="151"/>
      <c r="AA46" s="171">
        <v>1</v>
      </c>
      <c r="AB46" s="151">
        <v>1</v>
      </c>
      <c r="AC46" s="151">
        <f t="shared" si="31"/>
        <v>1</v>
      </c>
      <c r="AD46" s="151"/>
      <c r="AE46" s="151"/>
      <c r="AF46" s="151"/>
      <c r="AG46" s="151"/>
      <c r="AH46" s="151"/>
      <c r="AI46" s="151"/>
      <c r="AJ46" s="151"/>
      <c r="AK46" s="151"/>
      <c r="AL46" s="151"/>
      <c r="AM46" s="171">
        <v>1</v>
      </c>
      <c r="AN46" s="151">
        <v>1</v>
      </c>
      <c r="AO46" s="151">
        <f t="shared" si="32"/>
        <v>1</v>
      </c>
      <c r="AP46" s="223"/>
      <c r="AQ46" s="223"/>
      <c r="AR46" s="223"/>
      <c r="AS46" s="223"/>
      <c r="AT46" s="223"/>
      <c r="AU46" s="223"/>
      <c r="AV46" s="223"/>
      <c r="AW46" s="223"/>
      <c r="AX46" s="223"/>
      <c r="AY46" s="222">
        <v>1</v>
      </c>
      <c r="AZ46" s="223">
        <v>1</v>
      </c>
      <c r="BA46" s="223">
        <f t="shared" si="36"/>
        <v>1</v>
      </c>
      <c r="BB46" s="223"/>
      <c r="BC46" s="223"/>
      <c r="BD46" s="223"/>
      <c r="BE46" s="223">
        <f t="shared" si="37"/>
        <v>3</v>
      </c>
      <c r="BF46" s="223">
        <f t="shared" si="29"/>
        <v>3</v>
      </c>
      <c r="BG46" s="227">
        <f t="shared" si="38"/>
        <v>1</v>
      </c>
      <c r="BH46" s="147">
        <f t="shared" si="33"/>
        <v>1.0500000000000001E-2</v>
      </c>
      <c r="BI46" s="172"/>
      <c r="BJ46" s="179" t="s">
        <v>325</v>
      </c>
      <c r="BK46" s="152" t="s">
        <v>326</v>
      </c>
      <c r="BL46" s="194" t="s">
        <v>327</v>
      </c>
      <c r="BM46" s="241"/>
      <c r="BN46" s="117" t="s">
        <v>328</v>
      </c>
      <c r="BO46" s="180" t="s">
        <v>329</v>
      </c>
      <c r="BP46" s="186" t="s">
        <v>330</v>
      </c>
      <c r="BQ46" s="186" t="s">
        <v>845</v>
      </c>
      <c r="BR46" s="129">
        <f t="shared" si="30"/>
        <v>1</v>
      </c>
      <c r="BS46" s="92">
        <f t="shared" si="34"/>
        <v>1.0500000000000001E-2</v>
      </c>
    </row>
    <row r="47" spans="2:71" ht="120">
      <c r="B47" s="323"/>
      <c r="C47" s="333"/>
      <c r="D47" s="177" t="s">
        <v>82</v>
      </c>
      <c r="E47" s="324" t="s">
        <v>331</v>
      </c>
      <c r="F47" s="299"/>
      <c r="G47" s="299" t="s">
        <v>332</v>
      </c>
      <c r="H47" s="299"/>
      <c r="I47" s="299" t="s">
        <v>333</v>
      </c>
      <c r="J47" s="299"/>
      <c r="K47" s="299" t="s">
        <v>291</v>
      </c>
      <c r="L47" s="299"/>
      <c r="M47" s="299"/>
      <c r="N47" s="299"/>
      <c r="O47" s="119" t="s">
        <v>334</v>
      </c>
      <c r="P47" s="149">
        <v>44542</v>
      </c>
      <c r="Q47" s="178">
        <v>1.0500000000000001E-2</v>
      </c>
      <c r="R47" s="151"/>
      <c r="S47" s="151"/>
      <c r="T47" s="151"/>
      <c r="U47" s="151"/>
      <c r="V47" s="151"/>
      <c r="W47" s="151"/>
      <c r="X47" s="151"/>
      <c r="Y47" s="151"/>
      <c r="Z47" s="151"/>
      <c r="AA47" s="151"/>
      <c r="AB47" s="151"/>
      <c r="AC47" s="151"/>
      <c r="AD47" s="151"/>
      <c r="AE47" s="151"/>
      <c r="AF47" s="151"/>
      <c r="AG47" s="151"/>
      <c r="AH47" s="151">
        <v>2</v>
      </c>
      <c r="AI47" s="151"/>
      <c r="AJ47" s="151"/>
      <c r="AK47" s="151"/>
      <c r="AL47" s="151"/>
      <c r="AM47" s="171">
        <v>1</v>
      </c>
      <c r="AN47" s="151"/>
      <c r="AO47" s="151">
        <f t="shared" si="32"/>
        <v>0</v>
      </c>
      <c r="AP47" s="223"/>
      <c r="AQ47" s="223"/>
      <c r="AR47" s="223"/>
      <c r="AS47" s="223"/>
      <c r="AT47" s="223"/>
      <c r="AU47" s="223"/>
      <c r="AV47" s="223"/>
      <c r="AW47" s="223"/>
      <c r="AX47" s="223"/>
      <c r="AY47" s="222">
        <v>1</v>
      </c>
      <c r="AZ47" s="223"/>
      <c r="BA47" s="223">
        <f t="shared" si="36"/>
        <v>0</v>
      </c>
      <c r="BB47" s="223"/>
      <c r="BC47" s="223"/>
      <c r="BD47" s="223"/>
      <c r="BE47" s="223">
        <f t="shared" si="37"/>
        <v>2</v>
      </c>
      <c r="BF47" s="223">
        <f t="shared" si="29"/>
        <v>2</v>
      </c>
      <c r="BG47" s="224">
        <f t="shared" si="38"/>
        <v>1</v>
      </c>
      <c r="BH47" s="140">
        <f t="shared" si="33"/>
        <v>1.0500000000000001E-2</v>
      </c>
      <c r="BI47" s="172"/>
      <c r="BJ47" s="179"/>
      <c r="BK47" s="152" t="s">
        <v>335</v>
      </c>
      <c r="BL47" s="194" t="s">
        <v>336</v>
      </c>
      <c r="BM47" s="242" t="s">
        <v>68</v>
      </c>
      <c r="BN47" s="242" t="s">
        <v>68</v>
      </c>
      <c r="BO47" s="181" t="s">
        <v>251</v>
      </c>
      <c r="BP47" s="186" t="s">
        <v>846</v>
      </c>
      <c r="BQ47" s="186" t="s">
        <v>217</v>
      </c>
      <c r="BR47" s="129">
        <f t="shared" si="30"/>
        <v>1</v>
      </c>
      <c r="BS47" s="92">
        <f t="shared" si="34"/>
        <v>1.0500000000000001E-2</v>
      </c>
    </row>
    <row r="48" spans="2:71" ht="286.5" customHeight="1">
      <c r="B48" s="323"/>
      <c r="C48" s="333"/>
      <c r="D48" s="177" t="s">
        <v>209</v>
      </c>
      <c r="E48" s="324" t="s">
        <v>337</v>
      </c>
      <c r="F48" s="299"/>
      <c r="G48" s="299" t="s">
        <v>338</v>
      </c>
      <c r="H48" s="299"/>
      <c r="I48" s="299" t="s">
        <v>339</v>
      </c>
      <c r="J48" s="299"/>
      <c r="K48" s="299" t="s">
        <v>291</v>
      </c>
      <c r="L48" s="299"/>
      <c r="M48" s="299" t="s">
        <v>170</v>
      </c>
      <c r="N48" s="299"/>
      <c r="O48" s="119" t="s">
        <v>85</v>
      </c>
      <c r="P48" s="149" t="s">
        <v>340</v>
      </c>
      <c r="Q48" s="178">
        <v>1.0500000000000001E-2</v>
      </c>
      <c r="R48" s="151"/>
      <c r="S48" s="151"/>
      <c r="T48" s="151"/>
      <c r="U48" s="151"/>
      <c r="V48" s="151"/>
      <c r="W48" s="151"/>
      <c r="X48" s="171">
        <v>1</v>
      </c>
      <c r="Y48" s="151">
        <v>1</v>
      </c>
      <c r="Z48" s="151">
        <f t="shared" ref="Z48" si="39">+Y48/X48</f>
        <v>1</v>
      </c>
      <c r="AA48" s="151"/>
      <c r="AB48" s="151"/>
      <c r="AC48" s="151"/>
      <c r="AD48" s="151"/>
      <c r="AE48" s="151"/>
      <c r="AF48" s="151"/>
      <c r="AG48" s="171">
        <v>1</v>
      </c>
      <c r="AH48" s="151">
        <v>1</v>
      </c>
      <c r="AI48" s="151">
        <f t="shared" ref="AI48" si="40">+AH48/AG48</f>
        <v>1</v>
      </c>
      <c r="AJ48" s="151"/>
      <c r="AK48" s="151"/>
      <c r="AL48" s="151"/>
      <c r="AM48" s="151"/>
      <c r="AN48" s="151"/>
      <c r="AO48" s="151"/>
      <c r="AP48" s="222">
        <v>1</v>
      </c>
      <c r="AQ48" s="223">
        <v>1</v>
      </c>
      <c r="AR48" s="223">
        <f t="shared" ref="AR48" si="41">+AQ48/AP48</f>
        <v>1</v>
      </c>
      <c r="AS48" s="223"/>
      <c r="AT48" s="223"/>
      <c r="AU48" s="223"/>
      <c r="AV48" s="223"/>
      <c r="AW48" s="223"/>
      <c r="AX48" s="223"/>
      <c r="AY48" s="222">
        <v>1</v>
      </c>
      <c r="AZ48" s="223">
        <v>1</v>
      </c>
      <c r="BA48" s="223">
        <f t="shared" si="36"/>
        <v>1</v>
      </c>
      <c r="BB48" s="223"/>
      <c r="BC48" s="223"/>
      <c r="BD48" s="223"/>
      <c r="BE48" s="223">
        <f t="shared" si="37"/>
        <v>4</v>
      </c>
      <c r="BF48" s="223">
        <f t="shared" si="29"/>
        <v>4</v>
      </c>
      <c r="BG48" s="227">
        <f t="shared" si="38"/>
        <v>1</v>
      </c>
      <c r="BH48" s="147">
        <f t="shared" si="33"/>
        <v>1.0500000000000001E-2</v>
      </c>
      <c r="BI48" s="172"/>
      <c r="BJ48" s="179" t="s">
        <v>341</v>
      </c>
      <c r="BK48" s="152" t="s">
        <v>342</v>
      </c>
      <c r="BL48" s="194" t="s">
        <v>343</v>
      </c>
      <c r="BM48" s="253" t="s">
        <v>851</v>
      </c>
      <c r="BN48" s="274" t="s">
        <v>909</v>
      </c>
      <c r="BO48" s="180" t="s">
        <v>344</v>
      </c>
      <c r="BP48" s="186" t="s">
        <v>345</v>
      </c>
      <c r="BQ48" s="267" t="s">
        <v>928</v>
      </c>
      <c r="BR48" s="129">
        <f t="shared" si="30"/>
        <v>1</v>
      </c>
      <c r="BS48" s="92">
        <f t="shared" si="34"/>
        <v>1.0500000000000001E-2</v>
      </c>
    </row>
    <row r="49" spans="2:71" ht="108.75" customHeight="1">
      <c r="B49" s="323"/>
      <c r="C49" s="333"/>
      <c r="D49" s="177" t="s">
        <v>346</v>
      </c>
      <c r="E49" s="324" t="s">
        <v>347</v>
      </c>
      <c r="F49" s="299"/>
      <c r="G49" s="299" t="s">
        <v>348</v>
      </c>
      <c r="H49" s="299"/>
      <c r="I49" s="299" t="s">
        <v>349</v>
      </c>
      <c r="J49" s="299"/>
      <c r="K49" s="299" t="s">
        <v>350</v>
      </c>
      <c r="L49" s="299"/>
      <c r="M49" s="299" t="s">
        <v>291</v>
      </c>
      <c r="N49" s="299"/>
      <c r="O49" s="119" t="s">
        <v>334</v>
      </c>
      <c r="P49" s="149">
        <v>44469</v>
      </c>
      <c r="Q49" s="178">
        <v>1.0500000000000001E-2</v>
      </c>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v>1</v>
      </c>
      <c r="AO49" s="151"/>
      <c r="AP49" s="222">
        <v>1</v>
      </c>
      <c r="AQ49" s="223"/>
      <c r="AR49" s="223"/>
      <c r="AS49" s="223"/>
      <c r="AT49" s="223"/>
      <c r="AU49" s="223"/>
      <c r="AV49" s="223"/>
      <c r="AW49" s="223"/>
      <c r="AX49" s="223"/>
      <c r="AY49" s="223"/>
      <c r="AZ49" s="223"/>
      <c r="BA49" s="223"/>
      <c r="BB49" s="223"/>
      <c r="BC49" s="223"/>
      <c r="BD49" s="223"/>
      <c r="BE49" s="223">
        <f t="shared" si="37"/>
        <v>1</v>
      </c>
      <c r="BF49" s="223">
        <f t="shared" si="29"/>
        <v>1</v>
      </c>
      <c r="BG49" s="226">
        <f t="shared" si="38"/>
        <v>1</v>
      </c>
      <c r="BH49" s="147">
        <f t="shared" si="33"/>
        <v>1.0500000000000001E-2</v>
      </c>
      <c r="BI49" s="172"/>
      <c r="BJ49" s="179"/>
      <c r="BK49" s="152"/>
      <c r="BL49" s="185" t="s">
        <v>847</v>
      </c>
      <c r="BM49" s="241" t="s">
        <v>848</v>
      </c>
      <c r="BN49" s="242" t="s">
        <v>68</v>
      </c>
      <c r="BO49" s="181" t="s">
        <v>69</v>
      </c>
      <c r="BP49" s="186" t="s">
        <v>351</v>
      </c>
      <c r="BQ49" s="186" t="s">
        <v>217</v>
      </c>
      <c r="BR49" s="129">
        <f t="shared" si="30"/>
        <v>1</v>
      </c>
      <c r="BS49" s="92">
        <f t="shared" si="34"/>
        <v>1.0500000000000001E-2</v>
      </c>
    </row>
    <row r="50" spans="2:71" ht="220.5" customHeight="1">
      <c r="B50" s="323"/>
      <c r="C50" s="334"/>
      <c r="D50" s="177" t="s">
        <v>352</v>
      </c>
      <c r="E50" s="324" t="s">
        <v>353</v>
      </c>
      <c r="F50" s="299"/>
      <c r="G50" s="299" t="s">
        <v>354</v>
      </c>
      <c r="H50" s="299"/>
      <c r="I50" s="299" t="s">
        <v>355</v>
      </c>
      <c r="J50" s="299"/>
      <c r="K50" s="299" t="s">
        <v>350</v>
      </c>
      <c r="L50" s="299"/>
      <c r="M50" s="299" t="s">
        <v>291</v>
      </c>
      <c r="N50" s="299"/>
      <c r="O50" s="119" t="s">
        <v>334</v>
      </c>
      <c r="P50" s="149">
        <v>44469</v>
      </c>
      <c r="Q50" s="178">
        <v>1.0500000000000001E-2</v>
      </c>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v>1</v>
      </c>
      <c r="AO50" s="151"/>
      <c r="AP50" s="222">
        <v>1</v>
      </c>
      <c r="AQ50" s="223"/>
      <c r="AR50" s="223"/>
      <c r="AS50" s="223"/>
      <c r="AT50" s="223"/>
      <c r="AU50" s="223"/>
      <c r="AV50" s="223"/>
      <c r="AW50" s="223"/>
      <c r="AX50" s="223"/>
      <c r="AY50" s="223"/>
      <c r="AZ50" s="223"/>
      <c r="BA50" s="223"/>
      <c r="BB50" s="223"/>
      <c r="BC50" s="223"/>
      <c r="BD50" s="223"/>
      <c r="BE50" s="223">
        <f t="shared" si="37"/>
        <v>1</v>
      </c>
      <c r="BF50" s="223">
        <f t="shared" si="29"/>
        <v>1</v>
      </c>
      <c r="BG50" s="226">
        <f t="shared" si="38"/>
        <v>1</v>
      </c>
      <c r="BH50" s="147">
        <f t="shared" si="33"/>
        <v>1.0500000000000001E-2</v>
      </c>
      <c r="BI50" s="172"/>
      <c r="BJ50" s="179"/>
      <c r="BK50" s="152"/>
      <c r="BL50" s="185" t="s">
        <v>356</v>
      </c>
      <c r="BM50" s="253" t="s">
        <v>849</v>
      </c>
      <c r="BN50" s="242" t="s">
        <v>68</v>
      </c>
      <c r="BO50" s="181" t="s">
        <v>69</v>
      </c>
      <c r="BP50" s="186" t="s">
        <v>357</v>
      </c>
      <c r="BQ50" s="197" t="s">
        <v>850</v>
      </c>
      <c r="BR50" s="129">
        <f t="shared" si="30"/>
        <v>1</v>
      </c>
      <c r="BS50" s="92">
        <f t="shared" si="34"/>
        <v>1.0500000000000001E-2</v>
      </c>
    </row>
    <row r="51" spans="2:71" ht="239.25" customHeight="1">
      <c r="B51" s="323"/>
      <c r="C51" s="327" t="s">
        <v>358</v>
      </c>
      <c r="D51" s="177" t="s">
        <v>87</v>
      </c>
      <c r="E51" s="324" t="s">
        <v>359</v>
      </c>
      <c r="F51" s="299"/>
      <c r="G51" s="299" t="s">
        <v>360</v>
      </c>
      <c r="H51" s="299"/>
      <c r="I51" s="299" t="s">
        <v>361</v>
      </c>
      <c r="J51" s="299"/>
      <c r="K51" s="299" t="s">
        <v>362</v>
      </c>
      <c r="L51" s="299"/>
      <c r="M51" s="299" t="s">
        <v>239</v>
      </c>
      <c r="N51" s="299"/>
      <c r="O51" s="119" t="s">
        <v>363</v>
      </c>
      <c r="P51" s="149" t="s">
        <v>364</v>
      </c>
      <c r="Q51" s="178">
        <v>1.0500000000000001E-2</v>
      </c>
      <c r="R51" s="151"/>
      <c r="S51" s="151">
        <v>1</v>
      </c>
      <c r="T51" s="151"/>
      <c r="U51" s="151"/>
      <c r="V51" s="151"/>
      <c r="W51" s="151"/>
      <c r="X51" s="151"/>
      <c r="Y51" s="151">
        <v>1</v>
      </c>
      <c r="Z51" s="151"/>
      <c r="AA51" s="151"/>
      <c r="AB51" s="151"/>
      <c r="AC51" s="151"/>
      <c r="AD51" s="151"/>
      <c r="AE51" s="151"/>
      <c r="AF51" s="151"/>
      <c r="AG51" s="171">
        <v>2</v>
      </c>
      <c r="AH51" s="151">
        <v>2</v>
      </c>
      <c r="AI51" s="151">
        <f>AG51/AH51</f>
        <v>1</v>
      </c>
      <c r="AJ51" s="151"/>
      <c r="AK51" s="151"/>
      <c r="AL51" s="151"/>
      <c r="AM51" s="171">
        <v>0.5</v>
      </c>
      <c r="AN51" s="151">
        <v>0.5</v>
      </c>
      <c r="AO51" s="151"/>
      <c r="AP51" s="232"/>
      <c r="AQ51" s="232"/>
      <c r="AR51" s="232"/>
      <c r="AS51" s="233">
        <v>1</v>
      </c>
      <c r="AT51" s="232">
        <v>0.5</v>
      </c>
      <c r="AU51" s="232"/>
      <c r="AV51" s="233">
        <v>2</v>
      </c>
      <c r="AW51" s="232"/>
      <c r="AX51" s="232"/>
      <c r="AY51" s="223"/>
      <c r="AZ51" s="223">
        <v>1</v>
      </c>
      <c r="BA51" s="223"/>
      <c r="BB51" s="223"/>
      <c r="BC51" s="223"/>
      <c r="BD51" s="223"/>
      <c r="BE51" s="223">
        <f>+R51+U51+X51+AA51+AD51+AG51+AJ51++AM51+AS51+AV51+AY51+AN51</f>
        <v>6</v>
      </c>
      <c r="BF51" s="223">
        <f t="shared" si="29"/>
        <v>6</v>
      </c>
      <c r="BG51" s="261">
        <f>IF(BF51,BF51/BE51,0)</f>
        <v>1</v>
      </c>
      <c r="BH51" s="147">
        <f t="shared" si="33"/>
        <v>1.0500000000000001E-2</v>
      </c>
      <c r="BI51" s="172" t="s">
        <v>365</v>
      </c>
      <c r="BJ51" s="179" t="s">
        <v>366</v>
      </c>
      <c r="BK51" s="152" t="s">
        <v>367</v>
      </c>
      <c r="BL51" s="185" t="s">
        <v>368</v>
      </c>
      <c r="BM51" s="253" t="s">
        <v>369</v>
      </c>
      <c r="BN51" s="253" t="s">
        <v>370</v>
      </c>
      <c r="BO51" s="180" t="s">
        <v>371</v>
      </c>
      <c r="BP51" s="186" t="s">
        <v>372</v>
      </c>
      <c r="BQ51" s="267" t="s">
        <v>929</v>
      </c>
      <c r="BR51" s="129">
        <v>1</v>
      </c>
      <c r="BS51" s="92">
        <f t="shared" si="34"/>
        <v>1.0500000000000001E-2</v>
      </c>
    </row>
    <row r="52" spans="2:71" ht="161.25" customHeight="1">
      <c r="B52" s="323"/>
      <c r="C52" s="327"/>
      <c r="D52" s="177" t="s">
        <v>93</v>
      </c>
      <c r="E52" s="324" t="s">
        <v>373</v>
      </c>
      <c r="F52" s="299"/>
      <c r="G52" s="299" t="s">
        <v>374</v>
      </c>
      <c r="H52" s="299"/>
      <c r="I52" s="299" t="s">
        <v>238</v>
      </c>
      <c r="J52" s="299"/>
      <c r="K52" s="299" t="s">
        <v>239</v>
      </c>
      <c r="L52" s="299"/>
      <c r="M52" s="299"/>
      <c r="N52" s="299"/>
      <c r="O52" s="119" t="s">
        <v>240</v>
      </c>
      <c r="P52" s="149">
        <v>44530</v>
      </c>
      <c r="Q52" s="178">
        <v>1.0500000000000001E-2</v>
      </c>
      <c r="R52" s="151"/>
      <c r="S52" s="151"/>
      <c r="T52" s="151"/>
      <c r="U52" s="151"/>
      <c r="V52" s="151"/>
      <c r="W52" s="151"/>
      <c r="X52" s="151"/>
      <c r="Y52" s="151"/>
      <c r="Z52" s="151"/>
      <c r="AA52" s="151"/>
      <c r="AB52" s="151"/>
      <c r="AC52" s="151"/>
      <c r="AD52" s="151"/>
      <c r="AE52" s="151"/>
      <c r="AF52" s="151"/>
      <c r="AG52" s="151"/>
      <c r="AH52" s="151">
        <v>1</v>
      </c>
      <c r="AI52" s="151"/>
      <c r="AJ52" s="151"/>
      <c r="AK52" s="151"/>
      <c r="AL52" s="151"/>
      <c r="AM52" s="151"/>
      <c r="AN52" s="151">
        <v>2</v>
      </c>
      <c r="AO52" s="151"/>
      <c r="AP52" s="223"/>
      <c r="AQ52" s="223"/>
      <c r="AR52" s="223"/>
      <c r="AS52" s="223"/>
      <c r="AT52" s="223"/>
      <c r="AU52" s="223"/>
      <c r="AV52" s="222">
        <v>5</v>
      </c>
      <c r="AW52" s="223"/>
      <c r="AX52" s="223">
        <f t="shared" ref="AX52:AX54" si="42">+AW52/AV52</f>
        <v>0</v>
      </c>
      <c r="AY52" s="223"/>
      <c r="AZ52" s="223">
        <v>2</v>
      </c>
      <c r="BA52" s="223"/>
      <c r="BB52" s="223"/>
      <c r="BC52" s="223"/>
      <c r="BD52" s="223"/>
      <c r="BE52" s="223">
        <f t="shared" ref="BE52:BE61" si="43">+R52+U52+X52+AA52+AD52+AG52+AJ52+AM52+AP52+AS52+AV52+AY52</f>
        <v>5</v>
      </c>
      <c r="BF52" s="223">
        <f t="shared" si="29"/>
        <v>5</v>
      </c>
      <c r="BG52" s="227">
        <f t="shared" si="38"/>
        <v>1</v>
      </c>
      <c r="BH52" s="140">
        <f t="shared" si="33"/>
        <v>1.0500000000000001E-2</v>
      </c>
      <c r="BI52" s="172"/>
      <c r="BJ52" s="179"/>
      <c r="BK52" s="152" t="s">
        <v>375</v>
      </c>
      <c r="BL52" s="195" t="s">
        <v>376</v>
      </c>
      <c r="BM52" s="253" t="s">
        <v>377</v>
      </c>
      <c r="BN52" s="253" t="s">
        <v>910</v>
      </c>
      <c r="BO52" s="181" t="s">
        <v>69</v>
      </c>
      <c r="BP52" s="186" t="s">
        <v>378</v>
      </c>
      <c r="BQ52" s="267" t="s">
        <v>930</v>
      </c>
      <c r="BR52" s="129">
        <f t="shared" si="30"/>
        <v>1</v>
      </c>
      <c r="BS52" s="92">
        <f t="shared" si="34"/>
        <v>1.0500000000000001E-2</v>
      </c>
    </row>
    <row r="53" spans="2:71" ht="345">
      <c r="B53" s="323"/>
      <c r="C53" s="327"/>
      <c r="D53" s="177" t="s">
        <v>99</v>
      </c>
      <c r="E53" s="324" t="s">
        <v>379</v>
      </c>
      <c r="F53" s="299"/>
      <c r="G53" s="299" t="s">
        <v>380</v>
      </c>
      <c r="H53" s="299"/>
      <c r="I53" s="299" t="s">
        <v>381</v>
      </c>
      <c r="J53" s="299"/>
      <c r="K53" s="299" t="s">
        <v>239</v>
      </c>
      <c r="L53" s="299"/>
      <c r="M53" s="299"/>
      <c r="N53" s="299"/>
      <c r="O53" s="119" t="s">
        <v>85</v>
      </c>
      <c r="P53" s="149">
        <v>44500</v>
      </c>
      <c r="Q53" s="178">
        <v>1.0500000000000001E-2</v>
      </c>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223"/>
      <c r="AQ53" s="223"/>
      <c r="AR53" s="223"/>
      <c r="AS53" s="222">
        <v>1</v>
      </c>
      <c r="AT53" s="223">
        <v>1</v>
      </c>
      <c r="AU53" s="223">
        <f t="shared" ref="AU53:AU58" si="44">+AT53/AS53</f>
        <v>1</v>
      </c>
      <c r="AV53" s="223"/>
      <c r="AW53" s="223"/>
      <c r="AX53" s="223"/>
      <c r="AY53" s="223"/>
      <c r="AZ53" s="223"/>
      <c r="BA53" s="223"/>
      <c r="BB53" s="223"/>
      <c r="BC53" s="223"/>
      <c r="BD53" s="223"/>
      <c r="BE53" s="223">
        <f t="shared" si="43"/>
        <v>1</v>
      </c>
      <c r="BF53" s="223">
        <f t="shared" si="29"/>
        <v>1</v>
      </c>
      <c r="BG53" s="226">
        <f t="shared" si="38"/>
        <v>1</v>
      </c>
      <c r="BH53" s="147">
        <f t="shared" si="33"/>
        <v>1.0500000000000001E-2</v>
      </c>
      <c r="BI53" s="172"/>
      <c r="BJ53" s="179"/>
      <c r="BK53" s="152"/>
      <c r="BL53" s="185" t="s">
        <v>852</v>
      </c>
      <c r="BM53" s="253" t="s">
        <v>853</v>
      </c>
      <c r="BN53" s="242" t="s">
        <v>68</v>
      </c>
      <c r="BO53" s="181" t="s">
        <v>69</v>
      </c>
      <c r="BP53" s="186" t="s">
        <v>382</v>
      </c>
      <c r="BQ53" s="245" t="s">
        <v>854</v>
      </c>
      <c r="BR53" s="129">
        <f t="shared" si="30"/>
        <v>1</v>
      </c>
      <c r="BS53" s="92">
        <f t="shared" si="34"/>
        <v>1.0500000000000001E-2</v>
      </c>
    </row>
    <row r="54" spans="2:71" ht="273.75" customHeight="1">
      <c r="B54" s="323"/>
      <c r="C54" s="327"/>
      <c r="D54" s="177" t="s">
        <v>383</v>
      </c>
      <c r="E54" s="324" t="s">
        <v>384</v>
      </c>
      <c r="F54" s="299"/>
      <c r="G54" s="299" t="s">
        <v>385</v>
      </c>
      <c r="H54" s="299"/>
      <c r="I54" s="299" t="s">
        <v>386</v>
      </c>
      <c r="J54" s="299"/>
      <c r="K54" s="299" t="s">
        <v>239</v>
      </c>
      <c r="L54" s="299"/>
      <c r="M54" s="299"/>
      <c r="N54" s="299"/>
      <c r="O54" s="119" t="s">
        <v>85</v>
      </c>
      <c r="P54" s="149">
        <v>44530</v>
      </c>
      <c r="Q54" s="178">
        <v>1.0500000000000001E-2</v>
      </c>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223"/>
      <c r="AQ54" s="223"/>
      <c r="AR54" s="223"/>
      <c r="AS54" s="223"/>
      <c r="AT54" s="223"/>
      <c r="AU54" s="223"/>
      <c r="AV54" s="222">
        <v>1</v>
      </c>
      <c r="AW54" s="223"/>
      <c r="AX54" s="223">
        <f t="shared" si="42"/>
        <v>0</v>
      </c>
      <c r="AY54" s="223"/>
      <c r="AZ54" s="223">
        <f>60/95</f>
        <v>0.63157894736842102</v>
      </c>
      <c r="BA54" s="223"/>
      <c r="BB54" s="223"/>
      <c r="BC54" s="223"/>
      <c r="BD54" s="223"/>
      <c r="BE54" s="223">
        <f t="shared" si="43"/>
        <v>1</v>
      </c>
      <c r="BF54" s="223">
        <f t="shared" si="29"/>
        <v>0.63157894736842102</v>
      </c>
      <c r="BG54" s="227">
        <f t="shared" si="38"/>
        <v>0.63157894736842102</v>
      </c>
      <c r="BH54" s="140">
        <f t="shared" si="33"/>
        <v>6.6315789473684215E-3</v>
      </c>
      <c r="BI54" s="172"/>
      <c r="BJ54" s="179"/>
      <c r="BK54" s="152" t="s">
        <v>387</v>
      </c>
      <c r="BL54" s="185" t="s">
        <v>388</v>
      </c>
      <c r="BM54" s="253" t="s">
        <v>855</v>
      </c>
      <c r="BN54" s="152" t="s">
        <v>911</v>
      </c>
      <c r="BO54" s="181" t="s">
        <v>69</v>
      </c>
      <c r="BP54" s="186" t="s">
        <v>389</v>
      </c>
      <c r="BQ54" s="417" t="s">
        <v>938</v>
      </c>
      <c r="BR54" s="258">
        <f t="shared" si="30"/>
        <v>0.63157894736842102</v>
      </c>
      <c r="BS54" s="92">
        <f t="shared" si="34"/>
        <v>6.6315789473684215E-3</v>
      </c>
    </row>
    <row r="55" spans="2:71" ht="114.75" customHeight="1">
      <c r="B55" s="323"/>
      <c r="C55" s="327"/>
      <c r="D55" s="177" t="s">
        <v>252</v>
      </c>
      <c r="E55" s="324" t="s">
        <v>390</v>
      </c>
      <c r="F55" s="299"/>
      <c r="G55" s="299" t="s">
        <v>391</v>
      </c>
      <c r="H55" s="299"/>
      <c r="I55" s="299" t="s">
        <v>392</v>
      </c>
      <c r="J55" s="299"/>
      <c r="K55" s="299" t="s">
        <v>393</v>
      </c>
      <c r="L55" s="299"/>
      <c r="M55" s="299" t="s">
        <v>170</v>
      </c>
      <c r="N55" s="299"/>
      <c r="O55" s="119" t="s">
        <v>85</v>
      </c>
      <c r="P55" s="149">
        <v>44530</v>
      </c>
      <c r="Q55" s="178">
        <v>1.0500000000000001E-2</v>
      </c>
      <c r="R55" s="151"/>
      <c r="S55" s="151"/>
      <c r="T55" s="151"/>
      <c r="U55" s="151"/>
      <c r="V55" s="151"/>
      <c r="W55" s="151"/>
      <c r="X55" s="151"/>
      <c r="Y55" s="151"/>
      <c r="Z55" s="151"/>
      <c r="AA55" s="171">
        <v>1</v>
      </c>
      <c r="AB55" s="151">
        <v>1</v>
      </c>
      <c r="AC55" s="151">
        <f>+AB55/AA55</f>
        <v>1</v>
      </c>
      <c r="AD55" s="151"/>
      <c r="AE55" s="151"/>
      <c r="AF55" s="151"/>
      <c r="AG55" s="151"/>
      <c r="AH55" s="151"/>
      <c r="AI55" s="151"/>
      <c r="AJ55" s="151"/>
      <c r="AK55" s="151"/>
      <c r="AL55" s="151"/>
      <c r="AM55" s="171">
        <v>1</v>
      </c>
      <c r="AN55" s="151"/>
      <c r="AO55" s="151">
        <f>+AN55/AM55</f>
        <v>0</v>
      </c>
      <c r="AP55" s="223"/>
      <c r="AQ55" s="223">
        <v>1</v>
      </c>
      <c r="AR55" s="223"/>
      <c r="AS55" s="223"/>
      <c r="AT55" s="223">
        <v>1</v>
      </c>
      <c r="AU55" s="223"/>
      <c r="AV55" s="222">
        <v>1</v>
      </c>
      <c r="AW55" s="223"/>
      <c r="AX55" s="223">
        <f>+AW55/AV55</f>
        <v>0</v>
      </c>
      <c r="AY55" s="223"/>
      <c r="AZ55" s="223"/>
      <c r="BA55" s="223"/>
      <c r="BB55" s="223"/>
      <c r="BC55" s="223"/>
      <c r="BD55" s="223"/>
      <c r="BE55" s="223">
        <f t="shared" si="43"/>
        <v>3</v>
      </c>
      <c r="BF55" s="223">
        <f t="shared" si="29"/>
        <v>3</v>
      </c>
      <c r="BG55" s="230">
        <f>IF(BF55,BF55/BE55,0)</f>
        <v>1</v>
      </c>
      <c r="BH55" s="140">
        <f>+BG55*Q55</f>
        <v>1.0500000000000001E-2</v>
      </c>
      <c r="BI55" s="172"/>
      <c r="BJ55" s="179" t="s">
        <v>394</v>
      </c>
      <c r="BK55" s="152"/>
      <c r="BL55" s="193" t="s">
        <v>395</v>
      </c>
      <c r="BM55" s="253" t="s">
        <v>856</v>
      </c>
      <c r="BN55" s="242" t="s">
        <v>68</v>
      </c>
      <c r="BO55" s="180" t="s">
        <v>396</v>
      </c>
      <c r="BP55" s="127" t="s">
        <v>272</v>
      </c>
      <c r="BQ55" s="127" t="s">
        <v>857</v>
      </c>
      <c r="BR55" s="129">
        <f t="shared" si="30"/>
        <v>1</v>
      </c>
      <c r="BS55" s="92">
        <f t="shared" si="34"/>
        <v>1.0500000000000001E-2</v>
      </c>
    </row>
    <row r="56" spans="2:71" ht="158.25" customHeight="1">
      <c r="B56" s="323"/>
      <c r="C56" s="327"/>
      <c r="D56" s="177" t="s">
        <v>258</v>
      </c>
      <c r="E56" s="324" t="s">
        <v>397</v>
      </c>
      <c r="F56" s="299"/>
      <c r="G56" s="299" t="s">
        <v>398</v>
      </c>
      <c r="H56" s="299"/>
      <c r="I56" s="299" t="s">
        <v>399</v>
      </c>
      <c r="J56" s="299"/>
      <c r="K56" s="299" t="s">
        <v>400</v>
      </c>
      <c r="L56" s="299"/>
      <c r="M56" s="299" t="s">
        <v>401</v>
      </c>
      <c r="N56" s="299"/>
      <c r="O56" s="119" t="s">
        <v>334</v>
      </c>
      <c r="P56" s="149">
        <v>44530</v>
      </c>
      <c r="Q56" s="178">
        <v>1.0500000000000001E-2</v>
      </c>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231"/>
      <c r="AQ56" s="231">
        <v>1</v>
      </c>
      <c r="AR56" s="231"/>
      <c r="AS56" s="231"/>
      <c r="AT56" s="231"/>
      <c r="AU56" s="231"/>
      <c r="AV56" s="222">
        <v>1</v>
      </c>
      <c r="AW56" s="223"/>
      <c r="AX56" s="223"/>
      <c r="AY56" s="223"/>
      <c r="AZ56" s="223"/>
      <c r="BA56" s="223"/>
      <c r="BB56" s="223"/>
      <c r="BC56" s="223"/>
      <c r="BD56" s="223"/>
      <c r="BE56" s="223">
        <f t="shared" si="43"/>
        <v>1</v>
      </c>
      <c r="BF56" s="223">
        <f t="shared" si="29"/>
        <v>1</v>
      </c>
      <c r="BG56" s="230">
        <f>IF(BF56,BF56/BE56,0)</f>
        <v>1</v>
      </c>
      <c r="BH56" s="140">
        <f>+BG56*Q56</f>
        <v>1.0500000000000001E-2</v>
      </c>
      <c r="BI56" s="172"/>
      <c r="BJ56" s="179"/>
      <c r="BK56" s="152"/>
      <c r="BL56" s="195" t="s">
        <v>402</v>
      </c>
      <c r="BM56" s="253" t="s">
        <v>858</v>
      </c>
      <c r="BN56" s="242" t="s">
        <v>68</v>
      </c>
      <c r="BO56" s="181" t="s">
        <v>69</v>
      </c>
      <c r="BP56" s="186" t="s">
        <v>403</v>
      </c>
      <c r="BQ56" s="245" t="s">
        <v>859</v>
      </c>
      <c r="BR56" s="129">
        <f t="shared" si="30"/>
        <v>1</v>
      </c>
      <c r="BS56" s="92">
        <f t="shared" si="34"/>
        <v>1.0500000000000001E-2</v>
      </c>
    </row>
    <row r="57" spans="2:71" ht="225">
      <c r="B57" s="323"/>
      <c r="C57" s="325" t="s">
        <v>404</v>
      </c>
      <c r="D57" s="177" t="s">
        <v>104</v>
      </c>
      <c r="E57" s="324" t="s">
        <v>405</v>
      </c>
      <c r="F57" s="299"/>
      <c r="G57" s="299" t="s">
        <v>406</v>
      </c>
      <c r="H57" s="299"/>
      <c r="I57" s="299" t="s">
        <v>407</v>
      </c>
      <c r="J57" s="299"/>
      <c r="K57" s="299" t="s">
        <v>393</v>
      </c>
      <c r="L57" s="299"/>
      <c r="M57" s="299" t="s">
        <v>362</v>
      </c>
      <c r="N57" s="299"/>
      <c r="O57" s="119" t="s">
        <v>85</v>
      </c>
      <c r="P57" s="149">
        <v>44561</v>
      </c>
      <c r="Q57" s="178">
        <v>1.0500000000000001E-2</v>
      </c>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82"/>
      <c r="AO57" s="151"/>
      <c r="AP57" s="223"/>
      <c r="AQ57" s="223">
        <v>0.5</v>
      </c>
      <c r="AR57" s="223"/>
      <c r="AS57" s="223"/>
      <c r="AT57" s="223"/>
      <c r="AU57" s="223"/>
      <c r="AV57" s="223"/>
      <c r="AW57" s="223"/>
      <c r="AX57" s="223"/>
      <c r="AY57" s="222">
        <v>1</v>
      </c>
      <c r="AZ57" s="223">
        <v>0.4</v>
      </c>
      <c r="BA57" s="223">
        <f t="shared" si="36"/>
        <v>0.4</v>
      </c>
      <c r="BB57" s="223"/>
      <c r="BC57" s="223"/>
      <c r="BD57" s="223"/>
      <c r="BE57" s="223">
        <f t="shared" si="43"/>
        <v>1</v>
      </c>
      <c r="BF57" s="223">
        <f t="shared" si="29"/>
        <v>0.9</v>
      </c>
      <c r="BG57" s="224">
        <f t="shared" si="38"/>
        <v>0.9</v>
      </c>
      <c r="BH57" s="140">
        <f t="shared" si="33"/>
        <v>9.4500000000000001E-3</v>
      </c>
      <c r="BI57" s="172"/>
      <c r="BJ57" s="179"/>
      <c r="BK57" s="152"/>
      <c r="BL57" s="194" t="s">
        <v>408</v>
      </c>
      <c r="BM57" s="253" t="s">
        <v>409</v>
      </c>
      <c r="BN57" s="253" t="s">
        <v>860</v>
      </c>
      <c r="BO57" s="181" t="s">
        <v>69</v>
      </c>
      <c r="BP57" s="186" t="s">
        <v>410</v>
      </c>
      <c r="BQ57" s="197" t="s">
        <v>861</v>
      </c>
      <c r="BR57" s="129">
        <f t="shared" si="30"/>
        <v>0.9</v>
      </c>
      <c r="BS57" s="92">
        <f>BH57</f>
        <v>9.4500000000000001E-3</v>
      </c>
    </row>
    <row r="58" spans="2:71" ht="211.5" customHeight="1">
      <c r="B58" s="323"/>
      <c r="C58" s="325"/>
      <c r="D58" s="177" t="s">
        <v>273</v>
      </c>
      <c r="E58" s="324" t="s">
        <v>411</v>
      </c>
      <c r="F58" s="299"/>
      <c r="G58" s="299" t="s">
        <v>412</v>
      </c>
      <c r="H58" s="299"/>
      <c r="I58" s="299" t="s">
        <v>339</v>
      </c>
      <c r="J58" s="299"/>
      <c r="K58" s="299" t="s">
        <v>413</v>
      </c>
      <c r="L58" s="299"/>
      <c r="M58" s="299"/>
      <c r="N58" s="299"/>
      <c r="O58" s="119" t="s">
        <v>334</v>
      </c>
      <c r="P58" s="149" t="s">
        <v>414</v>
      </c>
      <c r="Q58" s="178">
        <v>1.0500000000000001E-2</v>
      </c>
      <c r="R58" s="151"/>
      <c r="S58" s="151"/>
      <c r="T58" s="151"/>
      <c r="U58" s="151"/>
      <c r="V58" s="151"/>
      <c r="W58" s="151"/>
      <c r="X58" s="151"/>
      <c r="Y58" s="151"/>
      <c r="Z58" s="151"/>
      <c r="AA58" s="171">
        <v>1</v>
      </c>
      <c r="AB58" s="151">
        <v>1</v>
      </c>
      <c r="AC58" s="151">
        <f t="shared" si="31"/>
        <v>1</v>
      </c>
      <c r="AD58" s="151"/>
      <c r="AE58" s="151"/>
      <c r="AF58" s="151"/>
      <c r="AG58" s="151"/>
      <c r="AH58" s="151"/>
      <c r="AI58" s="151"/>
      <c r="AJ58" s="151"/>
      <c r="AK58" s="151"/>
      <c r="AL58" s="151"/>
      <c r="AM58" s="151"/>
      <c r="AN58" s="151"/>
      <c r="AO58" s="151"/>
      <c r="AP58" s="223"/>
      <c r="AQ58" s="223"/>
      <c r="AR58" s="223"/>
      <c r="AS58" s="222">
        <v>1</v>
      </c>
      <c r="AT58" s="223">
        <v>1</v>
      </c>
      <c r="AU58" s="223">
        <f t="shared" si="44"/>
        <v>1</v>
      </c>
      <c r="AV58" s="223"/>
      <c r="AW58" s="223"/>
      <c r="AX58" s="223"/>
      <c r="AY58" s="223"/>
      <c r="AZ58" s="223"/>
      <c r="BA58" s="223"/>
      <c r="BB58" s="223"/>
      <c r="BC58" s="223"/>
      <c r="BD58" s="223"/>
      <c r="BE58" s="223">
        <f t="shared" si="43"/>
        <v>2</v>
      </c>
      <c r="BF58" s="223">
        <f t="shared" si="29"/>
        <v>2</v>
      </c>
      <c r="BG58" s="226">
        <f t="shared" si="38"/>
        <v>1</v>
      </c>
      <c r="BH58" s="147">
        <f t="shared" si="33"/>
        <v>1.0500000000000001E-2</v>
      </c>
      <c r="BI58" s="172"/>
      <c r="BJ58" s="179" t="s">
        <v>862</v>
      </c>
      <c r="BK58" s="152" t="s">
        <v>415</v>
      </c>
      <c r="BL58" s="194" t="s">
        <v>343</v>
      </c>
      <c r="BM58" s="253" t="s">
        <v>863</v>
      </c>
      <c r="BN58" s="241"/>
      <c r="BO58" s="180" t="s">
        <v>416</v>
      </c>
      <c r="BP58" s="186" t="s">
        <v>265</v>
      </c>
      <c r="BQ58" s="186" t="s">
        <v>864</v>
      </c>
      <c r="BR58" s="129">
        <f t="shared" si="30"/>
        <v>1</v>
      </c>
      <c r="BS58" s="92">
        <f t="shared" si="34"/>
        <v>1.0500000000000001E-2</v>
      </c>
    </row>
    <row r="59" spans="2:71" ht="195">
      <c r="B59" s="323"/>
      <c r="C59" s="325"/>
      <c r="D59" s="177" t="s">
        <v>279</v>
      </c>
      <c r="E59" s="324" t="s">
        <v>417</v>
      </c>
      <c r="F59" s="299"/>
      <c r="G59" s="299" t="s">
        <v>418</v>
      </c>
      <c r="H59" s="299"/>
      <c r="I59" s="299" t="s">
        <v>419</v>
      </c>
      <c r="J59" s="299"/>
      <c r="K59" s="299" t="s">
        <v>291</v>
      </c>
      <c r="L59" s="299"/>
      <c r="M59" s="299"/>
      <c r="N59" s="299"/>
      <c r="O59" s="119" t="s">
        <v>334</v>
      </c>
      <c r="P59" s="149">
        <v>44561</v>
      </c>
      <c r="Q59" s="178">
        <v>1.0500000000000001E-2</v>
      </c>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223"/>
      <c r="AQ59" s="223"/>
      <c r="AR59" s="223"/>
      <c r="AS59" s="223"/>
      <c r="AT59" s="223"/>
      <c r="AU59" s="223"/>
      <c r="AV59" s="223"/>
      <c r="AW59" s="223"/>
      <c r="AX59" s="223"/>
      <c r="AY59" s="222">
        <v>1</v>
      </c>
      <c r="AZ59" s="223">
        <v>0.5</v>
      </c>
      <c r="BA59" s="223">
        <f t="shared" si="36"/>
        <v>0.5</v>
      </c>
      <c r="BB59" s="223"/>
      <c r="BC59" s="223"/>
      <c r="BD59" s="223"/>
      <c r="BE59" s="223">
        <f t="shared" si="43"/>
        <v>1</v>
      </c>
      <c r="BF59" s="223">
        <f t="shared" si="29"/>
        <v>0.5</v>
      </c>
      <c r="BG59" s="224">
        <f t="shared" si="38"/>
        <v>0.5</v>
      </c>
      <c r="BH59" s="140">
        <f t="shared" si="33"/>
        <v>5.2500000000000003E-3</v>
      </c>
      <c r="BI59" s="172"/>
      <c r="BJ59" s="179"/>
      <c r="BK59" s="152"/>
      <c r="BL59" s="118" t="s">
        <v>420</v>
      </c>
      <c r="BM59" s="253" t="s">
        <v>865</v>
      </c>
      <c r="BN59" s="253" t="s">
        <v>912</v>
      </c>
      <c r="BO59" s="181" t="s">
        <v>69</v>
      </c>
      <c r="BP59" s="186" t="s">
        <v>421</v>
      </c>
      <c r="BQ59" s="267" t="s">
        <v>917</v>
      </c>
      <c r="BR59" s="131">
        <v>0.5</v>
      </c>
      <c r="BS59" s="92">
        <f t="shared" si="34"/>
        <v>5.2500000000000003E-3</v>
      </c>
    </row>
    <row r="60" spans="2:71" ht="180">
      <c r="B60" s="323"/>
      <c r="C60" s="325"/>
      <c r="D60" s="177" t="s">
        <v>422</v>
      </c>
      <c r="E60" s="324" t="s">
        <v>423</v>
      </c>
      <c r="F60" s="299"/>
      <c r="G60" s="299" t="s">
        <v>424</v>
      </c>
      <c r="H60" s="299"/>
      <c r="I60" s="299" t="s">
        <v>425</v>
      </c>
      <c r="J60" s="299"/>
      <c r="K60" s="299" t="s">
        <v>291</v>
      </c>
      <c r="L60" s="299"/>
      <c r="M60" s="299"/>
      <c r="N60" s="299"/>
      <c r="O60" s="119" t="s">
        <v>334</v>
      </c>
      <c r="P60" s="149">
        <v>44407</v>
      </c>
      <c r="Q60" s="178">
        <v>1.0500000000000001E-2</v>
      </c>
      <c r="R60" s="151"/>
      <c r="S60" s="151"/>
      <c r="T60" s="151"/>
      <c r="U60" s="151"/>
      <c r="V60" s="151"/>
      <c r="W60" s="151"/>
      <c r="X60" s="151"/>
      <c r="Y60" s="151"/>
      <c r="Z60" s="151"/>
      <c r="AA60" s="151"/>
      <c r="AB60" s="151"/>
      <c r="AC60" s="151"/>
      <c r="AD60" s="151"/>
      <c r="AE60" s="151"/>
      <c r="AF60" s="151"/>
      <c r="AG60" s="151"/>
      <c r="AH60" s="151">
        <v>1</v>
      </c>
      <c r="AI60" s="151"/>
      <c r="AJ60" s="171">
        <v>1</v>
      </c>
      <c r="AK60" s="151"/>
      <c r="AL60" s="151">
        <f t="shared" ref="AL60" si="45">+AK60/AJ60</f>
        <v>0</v>
      </c>
      <c r="AM60" s="151"/>
      <c r="AN60" s="151"/>
      <c r="AO60" s="151"/>
      <c r="AP60" s="223"/>
      <c r="AQ60" s="223"/>
      <c r="AR60" s="223"/>
      <c r="AS60" s="223"/>
      <c r="AT60" s="223"/>
      <c r="AU60" s="223"/>
      <c r="AV60" s="223"/>
      <c r="AW60" s="223"/>
      <c r="AX60" s="223"/>
      <c r="AY60" s="223"/>
      <c r="AZ60" s="223"/>
      <c r="BA60" s="223"/>
      <c r="BB60" s="223"/>
      <c r="BC60" s="223"/>
      <c r="BD60" s="223"/>
      <c r="BE60" s="223">
        <f t="shared" si="43"/>
        <v>1</v>
      </c>
      <c r="BF60" s="223">
        <f t="shared" si="29"/>
        <v>1</v>
      </c>
      <c r="BG60" s="226">
        <f t="shared" si="38"/>
        <v>1</v>
      </c>
      <c r="BH60" s="147">
        <f t="shared" si="33"/>
        <v>1.0500000000000001E-2</v>
      </c>
      <c r="BI60" s="172"/>
      <c r="BJ60" s="179"/>
      <c r="BK60" s="152" t="s">
        <v>426</v>
      </c>
      <c r="BL60" s="196" t="s">
        <v>68</v>
      </c>
      <c r="BM60" s="242" t="s">
        <v>68</v>
      </c>
      <c r="BN60" s="242" t="s">
        <v>68</v>
      </c>
      <c r="BO60" s="181" t="s">
        <v>251</v>
      </c>
      <c r="BP60" s="197" t="s">
        <v>427</v>
      </c>
      <c r="BQ60" s="197" t="s">
        <v>308</v>
      </c>
      <c r="BR60" s="129">
        <f t="shared" si="30"/>
        <v>1</v>
      </c>
      <c r="BS60" s="92">
        <f t="shared" si="34"/>
        <v>1.0500000000000001E-2</v>
      </c>
    </row>
    <row r="61" spans="2:71" ht="94.5" customHeight="1" thickBot="1">
      <c r="B61" s="323"/>
      <c r="C61" s="217" t="s">
        <v>428</v>
      </c>
      <c r="D61" s="177" t="s">
        <v>113</v>
      </c>
      <c r="E61" s="331" t="s">
        <v>429</v>
      </c>
      <c r="F61" s="322"/>
      <c r="G61" s="322" t="s">
        <v>430</v>
      </c>
      <c r="H61" s="322"/>
      <c r="I61" s="322" t="s">
        <v>431</v>
      </c>
      <c r="J61" s="322"/>
      <c r="K61" s="322" t="s">
        <v>56</v>
      </c>
      <c r="L61" s="322"/>
      <c r="M61" s="322" t="s">
        <v>432</v>
      </c>
      <c r="N61" s="322"/>
      <c r="O61" s="164" t="s">
        <v>334</v>
      </c>
      <c r="P61" s="165">
        <v>44561</v>
      </c>
      <c r="Q61" s="178">
        <v>1.0500000000000001E-2</v>
      </c>
      <c r="R61" s="151"/>
      <c r="S61" s="151"/>
      <c r="T61" s="151"/>
      <c r="U61" s="151"/>
      <c r="V61" s="151"/>
      <c r="W61" s="151"/>
      <c r="X61" s="151"/>
      <c r="Y61" s="151"/>
      <c r="Z61" s="151"/>
      <c r="AA61" s="151"/>
      <c r="AB61" s="151"/>
      <c r="AC61" s="151"/>
      <c r="AD61" s="151"/>
      <c r="AE61" s="151"/>
      <c r="AF61" s="151"/>
      <c r="AG61" s="151"/>
      <c r="AH61" s="151"/>
      <c r="AI61" s="151"/>
      <c r="AJ61" s="151"/>
      <c r="AK61" s="151"/>
      <c r="AL61" s="151"/>
      <c r="AM61" s="171">
        <v>0.5</v>
      </c>
      <c r="AN61" s="151"/>
      <c r="AO61" s="151"/>
      <c r="AP61" s="223"/>
      <c r="AQ61" s="223"/>
      <c r="AR61" s="223"/>
      <c r="AS61" s="223"/>
      <c r="AT61" s="223"/>
      <c r="AU61" s="223"/>
      <c r="AV61" s="223"/>
      <c r="AW61" s="223"/>
      <c r="AX61" s="223"/>
      <c r="AY61" s="222">
        <v>0.5</v>
      </c>
      <c r="AZ61" s="223">
        <v>1</v>
      </c>
      <c r="BA61" s="223">
        <f t="shared" si="36"/>
        <v>2</v>
      </c>
      <c r="BB61" s="223"/>
      <c r="BC61" s="223"/>
      <c r="BD61" s="223"/>
      <c r="BE61" s="223">
        <f t="shared" si="43"/>
        <v>1</v>
      </c>
      <c r="BF61" s="223">
        <f>+S61+V61+Y61+AB61+AE61+AH61+AK61+AN61+AQ61+AT61+AW61+AZ61+BC61</f>
        <v>1</v>
      </c>
      <c r="BG61" s="224">
        <f t="shared" si="38"/>
        <v>1</v>
      </c>
      <c r="BH61" s="140">
        <f t="shared" si="33"/>
        <v>1.0500000000000001E-2</v>
      </c>
      <c r="BI61" s="168"/>
      <c r="BJ61" s="183"/>
      <c r="BK61" s="152"/>
      <c r="BL61" s="185" t="s">
        <v>433</v>
      </c>
      <c r="BM61" s="241"/>
      <c r="BN61" s="253" t="s">
        <v>913</v>
      </c>
      <c r="BO61" s="181" t="s">
        <v>251</v>
      </c>
      <c r="BP61" s="127" t="s">
        <v>272</v>
      </c>
      <c r="BQ61" s="268" t="s">
        <v>931</v>
      </c>
      <c r="BR61" s="129">
        <v>1</v>
      </c>
      <c r="BS61" s="92">
        <f t="shared" si="34"/>
        <v>1.0500000000000001E-2</v>
      </c>
    </row>
    <row r="62" spans="2:71" s="16" customFormat="1" ht="43.15" customHeight="1" thickBot="1">
      <c r="B62" s="78"/>
      <c r="C62" s="79"/>
      <c r="D62" s="80"/>
      <c r="E62" s="80"/>
      <c r="F62" s="80"/>
      <c r="G62" s="80"/>
      <c r="H62" s="80"/>
      <c r="I62" s="80"/>
      <c r="J62" s="80"/>
      <c r="K62" s="80"/>
      <c r="L62" s="80"/>
      <c r="M62" s="80"/>
      <c r="N62" s="80"/>
      <c r="O62" s="80"/>
      <c r="P62" s="80"/>
      <c r="Q62" s="81"/>
      <c r="R62" s="300"/>
      <c r="S62" s="300"/>
      <c r="T62" s="300"/>
      <c r="U62" s="300"/>
      <c r="V62" s="300"/>
      <c r="W62" s="300"/>
      <c r="X62" s="300"/>
      <c r="Y62" s="300"/>
      <c r="Z62" s="300"/>
      <c r="AA62" s="300"/>
      <c r="AB62" s="300"/>
      <c r="AC62" s="300"/>
      <c r="AD62" s="300"/>
      <c r="AE62" s="300"/>
      <c r="AF62" s="300"/>
      <c r="AG62" s="300"/>
      <c r="AH62" s="300"/>
      <c r="AI62" s="300"/>
      <c r="AJ62" s="300"/>
      <c r="AK62" s="300"/>
      <c r="AL62" s="300"/>
      <c r="AM62" s="300"/>
      <c r="AN62" s="300"/>
      <c r="AO62" s="300"/>
      <c r="AP62" s="316"/>
      <c r="AQ62" s="316"/>
      <c r="AR62" s="316"/>
      <c r="AS62" s="316"/>
      <c r="AT62" s="316"/>
      <c r="AU62" s="316"/>
      <c r="AV62" s="316"/>
      <c r="AW62" s="316"/>
      <c r="AX62" s="316"/>
      <c r="AY62" s="316"/>
      <c r="AZ62" s="316"/>
      <c r="BA62" s="316"/>
      <c r="BB62" s="218"/>
      <c r="BC62" s="218"/>
      <c r="BD62" s="218"/>
      <c r="BE62" s="317"/>
      <c r="BF62" s="317"/>
      <c r="BG62" s="317"/>
      <c r="BH62" s="143"/>
      <c r="BI62" s="82" t="s">
        <v>434</v>
      </c>
      <c r="BJ62" s="82"/>
      <c r="BK62" s="82"/>
      <c r="BL62" s="82"/>
      <c r="BM62" s="82"/>
      <c r="BN62" s="82"/>
      <c r="BO62" s="344" t="s">
        <v>435</v>
      </c>
      <c r="BP62" s="345"/>
      <c r="BQ62" s="345"/>
      <c r="BR62" s="345"/>
      <c r="BS62" s="205">
        <f>SUM(BS43:BS61)</f>
        <v>0.18933157894736843</v>
      </c>
    </row>
    <row r="63" spans="2:71" s="77" customFormat="1" ht="45.75" customHeight="1" thickBot="1">
      <c r="B63" s="338" t="s">
        <v>7</v>
      </c>
      <c r="C63" s="214" t="s">
        <v>34</v>
      </c>
      <c r="D63" s="212" t="s">
        <v>35</v>
      </c>
      <c r="E63" s="328" t="s">
        <v>36</v>
      </c>
      <c r="F63" s="328"/>
      <c r="G63" s="328" t="s">
        <v>37</v>
      </c>
      <c r="H63" s="328"/>
      <c r="I63" s="328" t="s">
        <v>38</v>
      </c>
      <c r="J63" s="328"/>
      <c r="K63" s="328" t="s">
        <v>39</v>
      </c>
      <c r="L63" s="328"/>
      <c r="M63" s="328" t="s">
        <v>40</v>
      </c>
      <c r="N63" s="328"/>
      <c r="O63" s="212" t="s">
        <v>41</v>
      </c>
      <c r="P63" s="212" t="s">
        <v>42</v>
      </c>
      <c r="Q63" s="94">
        <f>SUM(Q64:Q91)</f>
        <v>0.20000000000000004</v>
      </c>
      <c r="R63" s="95" t="s">
        <v>43</v>
      </c>
      <c r="S63" s="95" t="s">
        <v>44</v>
      </c>
      <c r="T63" s="96" t="s">
        <v>45</v>
      </c>
      <c r="U63" s="95" t="s">
        <v>43</v>
      </c>
      <c r="V63" s="95" t="s">
        <v>44</v>
      </c>
      <c r="W63" s="96" t="s">
        <v>45</v>
      </c>
      <c r="X63" s="95" t="s">
        <v>43</v>
      </c>
      <c r="Y63" s="95" t="s">
        <v>44</v>
      </c>
      <c r="Z63" s="96" t="s">
        <v>45</v>
      </c>
      <c r="AA63" s="95" t="s">
        <v>43</v>
      </c>
      <c r="AB63" s="95" t="s">
        <v>44</v>
      </c>
      <c r="AC63" s="96" t="s">
        <v>45</v>
      </c>
      <c r="AD63" s="95" t="s">
        <v>43</v>
      </c>
      <c r="AE63" s="95" t="s">
        <v>44</v>
      </c>
      <c r="AF63" s="96" t="s">
        <v>45</v>
      </c>
      <c r="AG63" s="95" t="s">
        <v>43</v>
      </c>
      <c r="AH63" s="95" t="s">
        <v>44</v>
      </c>
      <c r="AI63" s="96" t="s">
        <v>45</v>
      </c>
      <c r="AJ63" s="95" t="s">
        <v>43</v>
      </c>
      <c r="AK63" s="95" t="s">
        <v>44</v>
      </c>
      <c r="AL63" s="96" t="s">
        <v>45</v>
      </c>
      <c r="AM63" s="95" t="s">
        <v>43</v>
      </c>
      <c r="AN63" s="95" t="s">
        <v>44</v>
      </c>
      <c r="AO63" s="96" t="s">
        <v>45</v>
      </c>
      <c r="AP63" s="95" t="s">
        <v>43</v>
      </c>
      <c r="AQ63" s="95" t="s">
        <v>44</v>
      </c>
      <c r="AR63" s="96" t="s">
        <v>45</v>
      </c>
      <c r="AS63" s="95" t="s">
        <v>43</v>
      </c>
      <c r="AT63" s="95" t="s">
        <v>44</v>
      </c>
      <c r="AU63" s="96" t="s">
        <v>45</v>
      </c>
      <c r="AV63" s="95" t="s">
        <v>43</v>
      </c>
      <c r="AW63" s="95" t="s">
        <v>44</v>
      </c>
      <c r="AX63" s="96" t="s">
        <v>45</v>
      </c>
      <c r="AY63" s="95" t="s">
        <v>43</v>
      </c>
      <c r="AZ63" s="95" t="s">
        <v>44</v>
      </c>
      <c r="BA63" s="96" t="s">
        <v>45</v>
      </c>
      <c r="BB63" s="96"/>
      <c r="BC63" s="96"/>
      <c r="BD63" s="96"/>
      <c r="BE63" s="95" t="s">
        <v>43</v>
      </c>
      <c r="BF63" s="95" t="s">
        <v>44</v>
      </c>
      <c r="BG63" s="96" t="s">
        <v>45</v>
      </c>
      <c r="BH63" s="139">
        <f>SUM(BH64:BH91)</f>
        <v>0.20000000000000004</v>
      </c>
      <c r="BI63" s="265" t="s">
        <v>936</v>
      </c>
      <c r="BJ63" s="265" t="s">
        <v>937</v>
      </c>
      <c r="BK63" s="265" t="s">
        <v>436</v>
      </c>
      <c r="BL63" s="212" t="s">
        <v>437</v>
      </c>
      <c r="BM63" s="265" t="s">
        <v>46</v>
      </c>
      <c r="BN63" s="265" t="s">
        <v>47</v>
      </c>
      <c r="BO63" s="206" t="s">
        <v>48</v>
      </c>
      <c r="BP63" s="125"/>
      <c r="BQ63" s="125"/>
      <c r="BR63" s="102"/>
      <c r="BS63" s="201" t="s">
        <v>50</v>
      </c>
    </row>
    <row r="64" spans="2:71" ht="225.75" customHeight="1">
      <c r="B64" s="338"/>
      <c r="C64" s="321" t="s">
        <v>438</v>
      </c>
      <c r="D64" s="213" t="s">
        <v>52</v>
      </c>
      <c r="E64" s="299" t="s">
        <v>439</v>
      </c>
      <c r="F64" s="299"/>
      <c r="G64" s="299" t="s">
        <v>440</v>
      </c>
      <c r="H64" s="299"/>
      <c r="I64" s="299" t="s">
        <v>441</v>
      </c>
      <c r="J64" s="299"/>
      <c r="K64" s="299" t="s">
        <v>56</v>
      </c>
      <c r="L64" s="299"/>
      <c r="M64" s="299"/>
      <c r="N64" s="299"/>
      <c r="O64" s="119" t="s">
        <v>85</v>
      </c>
      <c r="P64" s="149">
        <v>44347</v>
      </c>
      <c r="Q64" s="150">
        <f>20%/28</f>
        <v>7.1428571428571435E-3</v>
      </c>
      <c r="R64" s="151"/>
      <c r="S64" s="151"/>
      <c r="T64" s="151"/>
      <c r="U64" s="151"/>
      <c r="V64" s="151"/>
      <c r="W64" s="151"/>
      <c r="X64" s="151"/>
      <c r="Y64" s="151"/>
      <c r="Z64" s="151"/>
      <c r="AA64" s="151"/>
      <c r="AB64" s="151"/>
      <c r="AC64" s="151"/>
      <c r="AD64" s="151">
        <v>1</v>
      </c>
      <c r="AE64" s="151">
        <v>1</v>
      </c>
      <c r="AF64" s="151">
        <f>+AE64/AD64</f>
        <v>1</v>
      </c>
      <c r="AG64" s="151"/>
      <c r="AH64" s="151"/>
      <c r="AI64" s="151"/>
      <c r="AJ64" s="151"/>
      <c r="AK64" s="151"/>
      <c r="AL64" s="151"/>
      <c r="AM64" s="151"/>
      <c r="AN64" s="151"/>
      <c r="AO64" s="151"/>
      <c r="AP64" s="223"/>
      <c r="AQ64" s="223"/>
      <c r="AR64" s="223"/>
      <c r="AS64" s="223"/>
      <c r="AT64" s="223"/>
      <c r="AU64" s="223"/>
      <c r="AV64" s="223"/>
      <c r="AW64" s="223"/>
      <c r="AX64" s="223"/>
      <c r="AY64" s="223"/>
      <c r="AZ64" s="223"/>
      <c r="BA64" s="223"/>
      <c r="BB64" s="223"/>
      <c r="BC64" s="223"/>
      <c r="BD64" s="223"/>
      <c r="BE64" s="223">
        <f>+R64+U64+X64+AA64+AD64+AG64+AJ64+AM64+AP64+AS64+AV64+AY64</f>
        <v>1</v>
      </c>
      <c r="BF64" s="223">
        <f>+S64+V64+Y64+AB64+AE64+AH64+AK64+AN64+AQ64+AT64+AW64+AZ64</f>
        <v>1</v>
      </c>
      <c r="BG64" s="226">
        <f>IF(BF64,BF64/BE64,0)</f>
        <v>1</v>
      </c>
      <c r="BH64" s="140">
        <f>+BG64*Q64</f>
        <v>7.1428571428571435E-3</v>
      </c>
      <c r="BI64" s="172"/>
      <c r="BJ64" s="172"/>
      <c r="BK64" s="152" t="s">
        <v>442</v>
      </c>
      <c r="BL64" s="185"/>
      <c r="BM64" s="242" t="s">
        <v>68</v>
      </c>
      <c r="BN64" s="242" t="s">
        <v>68</v>
      </c>
      <c r="BO64" s="207" t="s">
        <v>443</v>
      </c>
      <c r="BP64" s="203" t="s">
        <v>444</v>
      </c>
      <c r="BQ64" s="203" t="s">
        <v>308</v>
      </c>
      <c r="BR64" s="208">
        <f t="shared" ref="BR64:BR91" si="46">BG64</f>
        <v>1</v>
      </c>
      <c r="BS64" s="204">
        <f>BH64</f>
        <v>7.1428571428571435E-3</v>
      </c>
    </row>
    <row r="65" spans="2:71" ht="408.75" customHeight="1">
      <c r="B65" s="338"/>
      <c r="C65" s="321"/>
      <c r="D65" s="213" t="s">
        <v>64</v>
      </c>
      <c r="E65" s="299" t="s">
        <v>445</v>
      </c>
      <c r="F65" s="299"/>
      <c r="G65" s="299" t="s">
        <v>446</v>
      </c>
      <c r="H65" s="299"/>
      <c r="I65" s="299" t="s">
        <v>447</v>
      </c>
      <c r="J65" s="299"/>
      <c r="K65" s="299" t="s">
        <v>448</v>
      </c>
      <c r="L65" s="299"/>
      <c r="M65" s="299" t="s">
        <v>449</v>
      </c>
      <c r="N65" s="299"/>
      <c r="O65" s="119" t="s">
        <v>85</v>
      </c>
      <c r="P65" s="149">
        <v>44561</v>
      </c>
      <c r="Q65" s="150">
        <f t="shared" ref="Q65:Q91" si="47">20%/28</f>
        <v>7.1428571428571435E-3</v>
      </c>
      <c r="R65" s="171">
        <v>4</v>
      </c>
      <c r="S65" s="151">
        <v>4</v>
      </c>
      <c r="T65" s="151">
        <f t="shared" ref="T65:T89" si="48">+S65/R65</f>
        <v>1</v>
      </c>
      <c r="U65" s="171">
        <v>4</v>
      </c>
      <c r="V65" s="151">
        <v>4</v>
      </c>
      <c r="W65" s="151">
        <f t="shared" ref="W65:W90" si="49">+V65/U65</f>
        <v>1</v>
      </c>
      <c r="X65" s="171">
        <v>4</v>
      </c>
      <c r="Y65" s="151">
        <v>4</v>
      </c>
      <c r="Z65" s="151">
        <f t="shared" ref="Z65:Z90" si="50">+Y65/X65</f>
        <v>1</v>
      </c>
      <c r="AA65" s="171">
        <v>4</v>
      </c>
      <c r="AB65" s="151">
        <v>4</v>
      </c>
      <c r="AC65" s="151">
        <f t="shared" ref="AC65:AC91" si="51">+AB65/AA65</f>
        <v>1</v>
      </c>
      <c r="AD65" s="171">
        <v>4</v>
      </c>
      <c r="AE65" s="151">
        <v>4</v>
      </c>
      <c r="AF65" s="151">
        <f t="shared" ref="AF65:AF90" si="52">+AE65/AD65</f>
        <v>1</v>
      </c>
      <c r="AG65" s="171">
        <v>4</v>
      </c>
      <c r="AH65" s="151">
        <v>4</v>
      </c>
      <c r="AI65" s="151">
        <f t="shared" ref="AI65:AI90" si="53">+AH65/AG65</f>
        <v>1</v>
      </c>
      <c r="AJ65" s="171">
        <v>23</v>
      </c>
      <c r="AK65" s="151">
        <v>23</v>
      </c>
      <c r="AL65" s="151">
        <f t="shared" ref="AL65:AL91" si="54">+AK65/AJ65</f>
        <v>1</v>
      </c>
      <c r="AM65" s="171">
        <v>4</v>
      </c>
      <c r="AN65" s="151">
        <v>4</v>
      </c>
      <c r="AO65" s="151">
        <f t="shared" ref="AO65:AO90" si="55">+AN65/AM65</f>
        <v>1</v>
      </c>
      <c r="AP65" s="222">
        <v>4</v>
      </c>
      <c r="AQ65" s="223">
        <v>4</v>
      </c>
      <c r="AR65" s="223">
        <f t="shared" ref="AR65:AR90" si="56">+AQ65/AP65</f>
        <v>1</v>
      </c>
      <c r="AS65" s="222">
        <v>4</v>
      </c>
      <c r="AT65" s="223">
        <v>4</v>
      </c>
      <c r="AU65" s="223">
        <f t="shared" ref="AU65:AU91" si="57">+AT65/AS65</f>
        <v>1</v>
      </c>
      <c r="AV65" s="222">
        <v>4</v>
      </c>
      <c r="AW65" s="223">
        <v>4</v>
      </c>
      <c r="AX65" s="223">
        <f t="shared" ref="AX65:AX90" si="58">+AW65/AV65</f>
        <v>1</v>
      </c>
      <c r="AY65" s="222">
        <v>4</v>
      </c>
      <c r="AZ65" s="223">
        <v>4</v>
      </c>
      <c r="BA65" s="223">
        <f t="shared" ref="BA65:BA87" si="59">+AZ65/AY65</f>
        <v>1</v>
      </c>
      <c r="BB65" s="222">
        <v>23</v>
      </c>
      <c r="BC65" s="223">
        <v>23</v>
      </c>
      <c r="BD65" s="223">
        <f>+BC65/BB65</f>
        <v>1</v>
      </c>
      <c r="BE65" s="223">
        <f>+R65+U65+X65+AA65+AD65+AG65+AJ65+AM65+AP65+AS65+AV65+AY65+BB65</f>
        <v>90</v>
      </c>
      <c r="BF65" s="223">
        <f>+S65+V65+Y65+AB65+AE65+AH65+AK65+AN65+AQ65+AT65+AW65+AZ65+BC65</f>
        <v>90</v>
      </c>
      <c r="BG65" s="234">
        <f t="shared" ref="BG65:BG91" si="60">IF(BF65,BF65/BE65,0)</f>
        <v>1</v>
      </c>
      <c r="BH65" s="140">
        <f t="shared" ref="BH65:BH91" si="61">+BG65*Q65</f>
        <v>7.1428571428571435E-3</v>
      </c>
      <c r="BI65" s="172" t="s">
        <v>450</v>
      </c>
      <c r="BJ65" s="172" t="s">
        <v>451</v>
      </c>
      <c r="BK65" s="152" t="s">
        <v>866</v>
      </c>
      <c r="BL65" s="185" t="s">
        <v>452</v>
      </c>
      <c r="BM65" s="253" t="s">
        <v>867</v>
      </c>
      <c r="BN65" s="253" t="s">
        <v>868</v>
      </c>
      <c r="BO65" s="180" t="s">
        <v>453</v>
      </c>
      <c r="BP65" s="154" t="s">
        <v>454</v>
      </c>
      <c r="BQ65" s="154" t="s">
        <v>869</v>
      </c>
      <c r="BR65" s="129">
        <f t="shared" si="46"/>
        <v>1</v>
      </c>
      <c r="BS65" s="92">
        <f t="shared" ref="BS65:BS91" si="62">BH65</f>
        <v>7.1428571428571435E-3</v>
      </c>
    </row>
    <row r="66" spans="2:71" ht="230.25" customHeight="1">
      <c r="B66" s="338"/>
      <c r="C66" s="321"/>
      <c r="D66" s="213" t="s">
        <v>166</v>
      </c>
      <c r="E66" s="299" t="s">
        <v>455</v>
      </c>
      <c r="F66" s="299"/>
      <c r="G66" s="299" t="s">
        <v>456</v>
      </c>
      <c r="H66" s="299"/>
      <c r="I66" s="299" t="s">
        <v>457</v>
      </c>
      <c r="J66" s="299"/>
      <c r="K66" s="299" t="s">
        <v>449</v>
      </c>
      <c r="L66" s="299"/>
      <c r="M66" s="299" t="s">
        <v>458</v>
      </c>
      <c r="N66" s="299"/>
      <c r="O66" s="119" t="s">
        <v>85</v>
      </c>
      <c r="P66" s="149">
        <v>44561</v>
      </c>
      <c r="Q66" s="150">
        <f t="shared" si="47"/>
        <v>7.1428571428571435E-3</v>
      </c>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223"/>
      <c r="AQ66" s="223"/>
      <c r="AR66" s="223"/>
      <c r="AS66" s="223"/>
      <c r="AT66" s="223"/>
      <c r="AU66" s="223"/>
      <c r="AV66" s="223"/>
      <c r="AW66" s="223"/>
      <c r="AX66" s="223"/>
      <c r="AY66" s="222">
        <v>3</v>
      </c>
      <c r="AZ66" s="223">
        <v>3</v>
      </c>
      <c r="BA66" s="223">
        <f t="shared" si="59"/>
        <v>1</v>
      </c>
      <c r="BB66" s="223"/>
      <c r="BC66" s="223"/>
      <c r="BD66" s="223"/>
      <c r="BE66" s="223">
        <f t="shared" ref="BE66:BF91" si="63">+R66+U66+X66+AA66+AD66+AG66+AJ66+AM66+AP66+AS66+AV66+AY66</f>
        <v>3</v>
      </c>
      <c r="BF66" s="223">
        <f t="shared" si="63"/>
        <v>3</v>
      </c>
      <c r="BG66" s="226">
        <f t="shared" si="60"/>
        <v>1</v>
      </c>
      <c r="BH66" s="140">
        <f t="shared" si="61"/>
        <v>7.1428571428571435E-3</v>
      </c>
      <c r="BI66" s="172"/>
      <c r="BJ66" s="172"/>
      <c r="BK66" s="152"/>
      <c r="BL66" s="185" t="s">
        <v>459</v>
      </c>
      <c r="BM66" s="253" t="s">
        <v>871</v>
      </c>
      <c r="BN66" s="253" t="s">
        <v>870</v>
      </c>
      <c r="BO66" s="181" t="s">
        <v>69</v>
      </c>
      <c r="BP66" s="153" t="s">
        <v>460</v>
      </c>
      <c r="BQ66" s="246" t="s">
        <v>872</v>
      </c>
      <c r="BR66" s="129">
        <v>1</v>
      </c>
      <c r="BS66" s="92">
        <f t="shared" si="62"/>
        <v>7.1428571428571435E-3</v>
      </c>
    </row>
    <row r="67" spans="2:71" ht="208.5" customHeight="1">
      <c r="B67" s="338"/>
      <c r="C67" s="321"/>
      <c r="D67" s="213" t="s">
        <v>175</v>
      </c>
      <c r="E67" s="299" t="s">
        <v>461</v>
      </c>
      <c r="F67" s="299"/>
      <c r="G67" s="299" t="s">
        <v>462</v>
      </c>
      <c r="H67" s="299"/>
      <c r="I67" s="299" t="s">
        <v>463</v>
      </c>
      <c r="J67" s="299"/>
      <c r="K67" s="299" t="s">
        <v>213</v>
      </c>
      <c r="L67" s="299"/>
      <c r="M67" s="299"/>
      <c r="N67" s="299"/>
      <c r="O67" s="119" t="s">
        <v>85</v>
      </c>
      <c r="P67" s="149" t="s">
        <v>464</v>
      </c>
      <c r="Q67" s="150">
        <f t="shared" si="47"/>
        <v>7.1428571428571435E-3</v>
      </c>
      <c r="R67" s="151"/>
      <c r="S67" s="151"/>
      <c r="T67" s="151"/>
      <c r="U67" s="151"/>
      <c r="V67" s="151"/>
      <c r="W67" s="151"/>
      <c r="X67" s="151"/>
      <c r="Y67" s="151"/>
      <c r="Z67" s="151"/>
      <c r="AA67" s="151">
        <v>1</v>
      </c>
      <c r="AB67" s="151">
        <v>1</v>
      </c>
      <c r="AC67" s="151">
        <f t="shared" si="51"/>
        <v>1</v>
      </c>
      <c r="AD67" s="151"/>
      <c r="AE67" s="151"/>
      <c r="AF67" s="151"/>
      <c r="AG67" s="151"/>
      <c r="AH67" s="151">
        <v>0.5</v>
      </c>
      <c r="AI67" s="151"/>
      <c r="AJ67" s="151"/>
      <c r="AK67" s="151"/>
      <c r="AL67" s="151"/>
      <c r="AM67" s="151">
        <v>1</v>
      </c>
      <c r="AN67" s="151">
        <v>0.5</v>
      </c>
      <c r="AO67" s="151">
        <f t="shared" si="55"/>
        <v>0.5</v>
      </c>
      <c r="AP67" s="223"/>
      <c r="AQ67" s="223"/>
      <c r="AR67" s="223"/>
      <c r="AS67" s="223"/>
      <c r="AT67" s="223"/>
      <c r="AU67" s="223"/>
      <c r="AV67" s="223"/>
      <c r="AW67" s="223"/>
      <c r="AX67" s="223"/>
      <c r="AY67" s="222">
        <v>1</v>
      </c>
      <c r="AZ67" s="223">
        <v>1</v>
      </c>
      <c r="BA67" s="223">
        <f t="shared" si="59"/>
        <v>1</v>
      </c>
      <c r="BB67" s="223"/>
      <c r="BC67" s="223"/>
      <c r="BD67" s="223"/>
      <c r="BE67" s="223">
        <f t="shared" si="63"/>
        <v>3</v>
      </c>
      <c r="BF67" s="223">
        <f t="shared" si="63"/>
        <v>3</v>
      </c>
      <c r="BG67" s="235">
        <f t="shared" si="60"/>
        <v>1</v>
      </c>
      <c r="BH67" s="140">
        <f t="shared" si="61"/>
        <v>7.1428571428571435E-3</v>
      </c>
      <c r="BI67" s="172"/>
      <c r="BJ67" s="172" t="s">
        <v>465</v>
      </c>
      <c r="BK67" s="152" t="s">
        <v>466</v>
      </c>
      <c r="BL67" s="185" t="s">
        <v>873</v>
      </c>
      <c r="BM67" s="241"/>
      <c r="BN67" s="253" t="s">
        <v>467</v>
      </c>
      <c r="BO67" s="180" t="s">
        <v>874</v>
      </c>
      <c r="BP67" s="127" t="s">
        <v>468</v>
      </c>
      <c r="BQ67" s="127" t="s">
        <v>875</v>
      </c>
      <c r="BR67" s="129">
        <f t="shared" si="46"/>
        <v>1</v>
      </c>
      <c r="BS67" s="92">
        <f t="shared" si="62"/>
        <v>7.1428571428571435E-3</v>
      </c>
    </row>
    <row r="68" spans="2:71" ht="225" customHeight="1">
      <c r="B68" s="338"/>
      <c r="C68" s="321"/>
      <c r="D68" s="290" t="s">
        <v>469</v>
      </c>
      <c r="E68" s="292" t="s">
        <v>470</v>
      </c>
      <c r="F68" s="293"/>
      <c r="G68" s="299" t="s">
        <v>471</v>
      </c>
      <c r="H68" s="299"/>
      <c r="I68" s="292" t="s">
        <v>472</v>
      </c>
      <c r="J68" s="293"/>
      <c r="K68" s="292" t="s">
        <v>473</v>
      </c>
      <c r="L68" s="293"/>
      <c r="M68" s="292" t="s">
        <v>170</v>
      </c>
      <c r="N68" s="293"/>
      <c r="O68" s="296" t="s">
        <v>85</v>
      </c>
      <c r="P68" s="149" t="s">
        <v>474</v>
      </c>
      <c r="Q68" s="150">
        <f t="shared" si="47"/>
        <v>7.1428571428571435E-3</v>
      </c>
      <c r="R68" s="151"/>
      <c r="S68" s="151"/>
      <c r="T68" s="151"/>
      <c r="U68" s="151"/>
      <c r="V68" s="151"/>
      <c r="W68" s="151"/>
      <c r="X68" s="151">
        <v>1</v>
      </c>
      <c r="Y68" s="151">
        <v>1</v>
      </c>
      <c r="Z68" s="151">
        <f t="shared" si="50"/>
        <v>1</v>
      </c>
      <c r="AA68" s="151"/>
      <c r="AB68" s="151"/>
      <c r="AC68" s="151"/>
      <c r="AD68" s="151"/>
      <c r="AE68" s="151"/>
      <c r="AF68" s="151"/>
      <c r="AG68" s="151"/>
      <c r="AH68" s="151"/>
      <c r="AI68" s="151"/>
      <c r="AJ68" s="151"/>
      <c r="AK68" s="151"/>
      <c r="AL68" s="151"/>
      <c r="AM68" s="151"/>
      <c r="AN68" s="151">
        <v>1</v>
      </c>
      <c r="AO68" s="151"/>
      <c r="AP68" s="222">
        <v>1</v>
      </c>
      <c r="AQ68" s="223"/>
      <c r="AR68" s="223">
        <f t="shared" si="56"/>
        <v>0</v>
      </c>
      <c r="AS68" s="223"/>
      <c r="AT68" s="223"/>
      <c r="AU68" s="223"/>
      <c r="AV68" s="223"/>
      <c r="AW68" s="223"/>
      <c r="AX68" s="223"/>
      <c r="AY68" s="223"/>
      <c r="AZ68" s="223"/>
      <c r="BA68" s="223"/>
      <c r="BB68" s="223"/>
      <c r="BC68" s="223"/>
      <c r="BD68" s="223"/>
      <c r="BE68" s="223">
        <f t="shared" si="63"/>
        <v>2</v>
      </c>
      <c r="BF68" s="223">
        <f t="shared" si="63"/>
        <v>2</v>
      </c>
      <c r="BG68" s="226">
        <f t="shared" si="60"/>
        <v>1</v>
      </c>
      <c r="BH68" s="140">
        <f t="shared" si="61"/>
        <v>7.1428571428571435E-3</v>
      </c>
      <c r="BI68" s="172"/>
      <c r="BJ68" s="155" t="s">
        <v>475</v>
      </c>
      <c r="BK68" s="156"/>
      <c r="BL68" s="185" t="s">
        <v>476</v>
      </c>
      <c r="BM68" s="242" t="s">
        <v>68</v>
      </c>
      <c r="BN68" s="242" t="s">
        <v>68</v>
      </c>
      <c r="BO68" s="180" t="s">
        <v>477</v>
      </c>
      <c r="BP68" s="127" t="s">
        <v>478</v>
      </c>
      <c r="BQ68" s="127" t="s">
        <v>479</v>
      </c>
      <c r="BR68" s="129">
        <f t="shared" si="46"/>
        <v>1</v>
      </c>
      <c r="BS68" s="92">
        <f t="shared" si="62"/>
        <v>7.1428571428571435E-3</v>
      </c>
    </row>
    <row r="69" spans="2:71" ht="63" customHeight="1">
      <c r="B69" s="338"/>
      <c r="C69" s="321"/>
      <c r="D69" s="291"/>
      <c r="E69" s="294"/>
      <c r="F69" s="295"/>
      <c r="G69" s="299" t="s">
        <v>480</v>
      </c>
      <c r="H69" s="299"/>
      <c r="I69" s="294"/>
      <c r="J69" s="295"/>
      <c r="K69" s="294"/>
      <c r="L69" s="295"/>
      <c r="M69" s="294"/>
      <c r="N69" s="295"/>
      <c r="O69" s="297"/>
      <c r="P69" s="149" t="s">
        <v>481</v>
      </c>
      <c r="Q69" s="150">
        <f t="shared" si="47"/>
        <v>7.1428571428571435E-3</v>
      </c>
      <c r="R69" s="151"/>
      <c r="S69" s="151"/>
      <c r="T69" s="151"/>
      <c r="U69" s="151"/>
      <c r="V69" s="151"/>
      <c r="W69" s="151"/>
      <c r="X69" s="151"/>
      <c r="Y69" s="151"/>
      <c r="Z69" s="151"/>
      <c r="AA69" s="151"/>
      <c r="AB69" s="151"/>
      <c r="AC69" s="151"/>
      <c r="AD69" s="151"/>
      <c r="AE69" s="151"/>
      <c r="AF69" s="151"/>
      <c r="AG69" s="151">
        <v>1</v>
      </c>
      <c r="AH69" s="151">
        <v>1</v>
      </c>
      <c r="AI69" s="151">
        <f t="shared" si="53"/>
        <v>1</v>
      </c>
      <c r="AJ69" s="151"/>
      <c r="AK69" s="151"/>
      <c r="AL69" s="151"/>
      <c r="AM69" s="151"/>
      <c r="AN69" s="151"/>
      <c r="AO69" s="151"/>
      <c r="AP69" s="223"/>
      <c r="AQ69" s="223"/>
      <c r="AR69" s="223"/>
      <c r="AS69" s="223"/>
      <c r="AT69" s="236">
        <v>1</v>
      </c>
      <c r="AU69" s="223"/>
      <c r="AV69" s="223"/>
      <c r="AW69" s="223"/>
      <c r="AX69" s="223"/>
      <c r="AY69" s="222">
        <v>1</v>
      </c>
      <c r="AZ69" s="223"/>
      <c r="BA69" s="223">
        <f t="shared" si="59"/>
        <v>0</v>
      </c>
      <c r="BB69" s="223"/>
      <c r="BC69" s="223"/>
      <c r="BD69" s="223"/>
      <c r="BE69" s="223">
        <f t="shared" si="63"/>
        <v>2</v>
      </c>
      <c r="BF69" s="223">
        <f t="shared" si="63"/>
        <v>2</v>
      </c>
      <c r="BG69" s="226">
        <f t="shared" si="60"/>
        <v>1</v>
      </c>
      <c r="BH69" s="140">
        <f t="shared" si="61"/>
        <v>7.1428571428571435E-3</v>
      </c>
      <c r="BI69" s="172"/>
      <c r="BJ69" s="172"/>
      <c r="BK69" s="152" t="s">
        <v>482</v>
      </c>
      <c r="BL69" s="185"/>
      <c r="BM69" s="241" t="s">
        <v>483</v>
      </c>
      <c r="BN69" s="242" t="s">
        <v>68</v>
      </c>
      <c r="BO69" s="181" t="s">
        <v>251</v>
      </c>
      <c r="BP69" s="127" t="s">
        <v>484</v>
      </c>
      <c r="BQ69" s="127" t="s">
        <v>217</v>
      </c>
      <c r="BR69" s="129">
        <f t="shared" si="46"/>
        <v>1</v>
      </c>
      <c r="BS69" s="92">
        <f t="shared" si="62"/>
        <v>7.1428571428571435E-3</v>
      </c>
    </row>
    <row r="70" spans="2:71" ht="260.25" customHeight="1">
      <c r="B70" s="338"/>
      <c r="C70" s="321"/>
      <c r="D70" s="213" t="s">
        <v>485</v>
      </c>
      <c r="E70" s="299" t="s">
        <v>486</v>
      </c>
      <c r="F70" s="299"/>
      <c r="G70" s="299" t="s">
        <v>487</v>
      </c>
      <c r="H70" s="299"/>
      <c r="I70" s="299" t="s">
        <v>488</v>
      </c>
      <c r="J70" s="299"/>
      <c r="K70" s="299" t="s">
        <v>170</v>
      </c>
      <c r="L70" s="299"/>
      <c r="M70" s="299"/>
      <c r="N70" s="299"/>
      <c r="O70" s="119" t="s">
        <v>85</v>
      </c>
      <c r="P70" s="149">
        <v>44438</v>
      </c>
      <c r="Q70" s="150">
        <f t="shared" si="47"/>
        <v>7.1428571428571435E-3</v>
      </c>
      <c r="R70" s="151"/>
      <c r="S70" s="151"/>
      <c r="T70" s="151"/>
      <c r="U70" s="151"/>
      <c r="V70" s="151"/>
      <c r="W70" s="151"/>
      <c r="X70" s="151"/>
      <c r="Y70" s="151"/>
      <c r="Z70" s="151"/>
      <c r="AA70" s="151"/>
      <c r="AB70" s="151"/>
      <c r="AC70" s="151"/>
      <c r="AD70" s="151"/>
      <c r="AE70" s="151"/>
      <c r="AF70" s="151"/>
      <c r="AG70" s="151"/>
      <c r="AH70" s="151"/>
      <c r="AI70" s="151"/>
      <c r="AJ70" s="151"/>
      <c r="AK70" s="151"/>
      <c r="AL70" s="151"/>
      <c r="AM70" s="151">
        <v>1</v>
      </c>
      <c r="AN70" s="151">
        <v>0.5</v>
      </c>
      <c r="AO70" s="151">
        <f t="shared" si="55"/>
        <v>0.5</v>
      </c>
      <c r="AP70" s="223"/>
      <c r="AQ70" s="223"/>
      <c r="AR70" s="223"/>
      <c r="AS70" s="223"/>
      <c r="AT70" s="223"/>
      <c r="AU70" s="223"/>
      <c r="AV70" s="223"/>
      <c r="AW70" s="223"/>
      <c r="AX70" s="223"/>
      <c r="AY70" s="223"/>
      <c r="AZ70" s="236">
        <v>0.5</v>
      </c>
      <c r="BA70" s="223"/>
      <c r="BB70" s="223"/>
      <c r="BC70" s="223"/>
      <c r="BD70" s="223"/>
      <c r="BE70" s="223">
        <f t="shared" si="63"/>
        <v>1</v>
      </c>
      <c r="BF70" s="223">
        <f>+S70+V70+Y70+AB70+AE70+AH70+AK70+AN70+AQ70+AT70+AW70+AZ70</f>
        <v>1</v>
      </c>
      <c r="BG70" s="261">
        <f t="shared" si="60"/>
        <v>1</v>
      </c>
      <c r="BH70" s="140">
        <f t="shared" si="61"/>
        <v>7.1428571428571435E-3</v>
      </c>
      <c r="BI70" s="172"/>
      <c r="BJ70" s="172"/>
      <c r="BK70" s="152"/>
      <c r="BL70" s="185" t="s">
        <v>489</v>
      </c>
      <c r="BM70" s="253" t="s">
        <v>876</v>
      </c>
      <c r="BN70" s="253" t="s">
        <v>877</v>
      </c>
      <c r="BO70" s="181" t="s">
        <v>443</v>
      </c>
      <c r="BP70" s="127" t="s">
        <v>490</v>
      </c>
      <c r="BQ70" s="269" t="s">
        <v>918</v>
      </c>
      <c r="BR70" s="129">
        <v>1</v>
      </c>
      <c r="BS70" s="92">
        <f t="shared" si="62"/>
        <v>7.1428571428571435E-3</v>
      </c>
    </row>
    <row r="71" spans="2:71" ht="66.95" customHeight="1">
      <c r="B71" s="338"/>
      <c r="C71" s="321"/>
      <c r="D71" s="213" t="s">
        <v>491</v>
      </c>
      <c r="E71" s="299" t="s">
        <v>492</v>
      </c>
      <c r="F71" s="299"/>
      <c r="G71" s="299" t="s">
        <v>493</v>
      </c>
      <c r="H71" s="299"/>
      <c r="I71" s="299" t="s">
        <v>494</v>
      </c>
      <c r="J71" s="299"/>
      <c r="K71" s="299" t="s">
        <v>239</v>
      </c>
      <c r="L71" s="299"/>
      <c r="M71" s="299"/>
      <c r="N71" s="299"/>
      <c r="O71" s="119" t="s">
        <v>85</v>
      </c>
      <c r="P71" s="149">
        <v>44408</v>
      </c>
      <c r="Q71" s="150">
        <f t="shared" si="47"/>
        <v>7.1428571428571435E-3</v>
      </c>
      <c r="R71" s="151"/>
      <c r="S71" s="151"/>
      <c r="T71" s="151"/>
      <c r="U71" s="151"/>
      <c r="V71" s="151"/>
      <c r="W71" s="151"/>
      <c r="X71" s="151"/>
      <c r="Y71" s="151"/>
      <c r="Z71" s="151"/>
      <c r="AA71" s="151"/>
      <c r="AB71" s="151"/>
      <c r="AC71" s="151"/>
      <c r="AD71" s="151"/>
      <c r="AE71" s="151">
        <v>1</v>
      </c>
      <c r="AF71" s="151"/>
      <c r="AG71" s="151"/>
      <c r="AH71" s="157"/>
      <c r="AI71" s="151"/>
      <c r="AJ71" s="151">
        <v>1</v>
      </c>
      <c r="AK71" s="151"/>
      <c r="AL71" s="151">
        <f t="shared" si="54"/>
        <v>0</v>
      </c>
      <c r="AM71" s="151"/>
      <c r="AN71" s="151"/>
      <c r="AO71" s="151"/>
      <c r="AP71" s="223"/>
      <c r="AQ71" s="223"/>
      <c r="AR71" s="223"/>
      <c r="AS71" s="223"/>
      <c r="AT71" s="223"/>
      <c r="AU71" s="223"/>
      <c r="AV71" s="223"/>
      <c r="AW71" s="223"/>
      <c r="AX71" s="223"/>
      <c r="AY71" s="223"/>
      <c r="AZ71" s="223"/>
      <c r="BA71" s="223"/>
      <c r="BB71" s="223"/>
      <c r="BC71" s="223"/>
      <c r="BD71" s="223"/>
      <c r="BE71" s="223">
        <f t="shared" si="63"/>
        <v>1</v>
      </c>
      <c r="BF71" s="223">
        <f t="shared" si="63"/>
        <v>1</v>
      </c>
      <c r="BG71" s="224">
        <f t="shared" si="60"/>
        <v>1</v>
      </c>
      <c r="BH71" s="140">
        <f t="shared" si="61"/>
        <v>7.1428571428571435E-3</v>
      </c>
      <c r="BI71" s="172"/>
      <c r="BJ71" s="172" t="s">
        <v>495</v>
      </c>
      <c r="BK71" s="152" t="s">
        <v>496</v>
      </c>
      <c r="BL71" s="196" t="s">
        <v>68</v>
      </c>
      <c r="BM71" s="242" t="s">
        <v>68</v>
      </c>
      <c r="BN71" s="242" t="s">
        <v>68</v>
      </c>
      <c r="BO71" s="180" t="s">
        <v>497</v>
      </c>
      <c r="BP71" s="127" t="s">
        <v>498</v>
      </c>
      <c r="BQ71" s="127" t="s">
        <v>217</v>
      </c>
      <c r="BR71" s="129">
        <f t="shared" si="46"/>
        <v>1</v>
      </c>
      <c r="BS71" s="92">
        <f t="shared" si="62"/>
        <v>7.1428571428571435E-3</v>
      </c>
    </row>
    <row r="72" spans="2:71" ht="120.75" customHeight="1">
      <c r="B72" s="338"/>
      <c r="C72" s="321"/>
      <c r="D72" s="213" t="s">
        <v>499</v>
      </c>
      <c r="E72" s="299" t="s">
        <v>500</v>
      </c>
      <c r="F72" s="299"/>
      <c r="G72" s="299" t="s">
        <v>501</v>
      </c>
      <c r="H72" s="299"/>
      <c r="I72" s="299" t="s">
        <v>502</v>
      </c>
      <c r="J72" s="299"/>
      <c r="K72" s="299" t="s">
        <v>239</v>
      </c>
      <c r="L72" s="299"/>
      <c r="M72" s="299"/>
      <c r="N72" s="299"/>
      <c r="O72" s="119" t="s">
        <v>85</v>
      </c>
      <c r="P72" s="149">
        <v>44530</v>
      </c>
      <c r="Q72" s="150">
        <f t="shared" si="47"/>
        <v>7.1428571428571435E-3</v>
      </c>
      <c r="R72" s="151"/>
      <c r="S72" s="151"/>
      <c r="T72" s="151"/>
      <c r="U72" s="151"/>
      <c r="V72" s="151"/>
      <c r="W72" s="151"/>
      <c r="X72" s="151"/>
      <c r="Y72" s="151"/>
      <c r="Z72" s="151"/>
      <c r="AA72" s="151"/>
      <c r="AB72" s="151"/>
      <c r="AC72" s="151"/>
      <c r="AD72" s="151"/>
      <c r="AE72" s="151"/>
      <c r="AF72" s="151"/>
      <c r="AG72" s="151"/>
      <c r="AH72" s="151">
        <v>1</v>
      </c>
      <c r="AI72" s="151"/>
      <c r="AJ72" s="151"/>
      <c r="AK72" s="151"/>
      <c r="AL72" s="151"/>
      <c r="AM72" s="151"/>
      <c r="AN72" s="151"/>
      <c r="AO72" s="151"/>
      <c r="AP72" s="223"/>
      <c r="AQ72" s="223"/>
      <c r="AR72" s="223"/>
      <c r="AS72" s="223"/>
      <c r="AT72" s="236">
        <v>1</v>
      </c>
      <c r="AU72" s="223"/>
      <c r="AV72" s="222">
        <v>2</v>
      </c>
      <c r="AW72" s="223"/>
      <c r="AX72" s="223">
        <f t="shared" si="58"/>
        <v>0</v>
      </c>
      <c r="AY72" s="223"/>
      <c r="AZ72" s="223"/>
      <c r="BA72" s="223"/>
      <c r="BB72" s="223"/>
      <c r="BC72" s="223"/>
      <c r="BD72" s="223"/>
      <c r="BE72" s="223">
        <f t="shared" si="63"/>
        <v>2</v>
      </c>
      <c r="BF72" s="223">
        <f t="shared" si="63"/>
        <v>2</v>
      </c>
      <c r="BG72" s="224">
        <f t="shared" si="60"/>
        <v>1</v>
      </c>
      <c r="BH72" s="140">
        <f t="shared" si="61"/>
        <v>7.1428571428571435E-3</v>
      </c>
      <c r="BI72" s="172"/>
      <c r="BJ72" s="172" t="s">
        <v>503</v>
      </c>
      <c r="BK72" s="152" t="s">
        <v>504</v>
      </c>
      <c r="BL72" s="185" t="s">
        <v>505</v>
      </c>
      <c r="BM72" s="241" t="s">
        <v>506</v>
      </c>
      <c r="BN72" s="242" t="s">
        <v>68</v>
      </c>
      <c r="BO72" s="180" t="s">
        <v>507</v>
      </c>
      <c r="BP72" s="127" t="s">
        <v>508</v>
      </c>
      <c r="BQ72" s="127" t="s">
        <v>217</v>
      </c>
      <c r="BR72" s="129">
        <f t="shared" si="46"/>
        <v>1</v>
      </c>
      <c r="BS72" s="92">
        <f t="shared" si="62"/>
        <v>7.1428571428571435E-3</v>
      </c>
    </row>
    <row r="73" spans="2:71" ht="156.75" customHeight="1">
      <c r="B73" s="338"/>
      <c r="C73" s="321"/>
      <c r="D73" s="213" t="s">
        <v>509</v>
      </c>
      <c r="E73" s="299" t="s">
        <v>510</v>
      </c>
      <c r="F73" s="299"/>
      <c r="G73" s="299" t="s">
        <v>511</v>
      </c>
      <c r="H73" s="299"/>
      <c r="I73" s="299" t="s">
        <v>169</v>
      </c>
      <c r="J73" s="299"/>
      <c r="K73" s="299" t="s">
        <v>213</v>
      </c>
      <c r="L73" s="299"/>
      <c r="M73" s="299"/>
      <c r="N73" s="299"/>
      <c r="O73" s="119" t="s">
        <v>85</v>
      </c>
      <c r="P73" s="149" t="s">
        <v>512</v>
      </c>
      <c r="Q73" s="150">
        <f t="shared" si="47"/>
        <v>7.1428571428571435E-3</v>
      </c>
      <c r="R73" s="151"/>
      <c r="S73" s="151"/>
      <c r="T73" s="151"/>
      <c r="U73" s="151"/>
      <c r="V73" s="151"/>
      <c r="W73" s="151"/>
      <c r="X73" s="151"/>
      <c r="Y73" s="151"/>
      <c r="Z73" s="151"/>
      <c r="AA73" s="151">
        <v>1</v>
      </c>
      <c r="AB73" s="151">
        <v>0</v>
      </c>
      <c r="AC73" s="151">
        <f t="shared" si="51"/>
        <v>0</v>
      </c>
      <c r="AD73" s="151"/>
      <c r="AE73" s="151"/>
      <c r="AF73" s="151"/>
      <c r="AG73" s="151"/>
      <c r="AH73" s="151">
        <v>1</v>
      </c>
      <c r="AI73" s="151"/>
      <c r="AJ73" s="171">
        <v>1</v>
      </c>
      <c r="AK73" s="151">
        <v>1</v>
      </c>
      <c r="AL73" s="151">
        <f t="shared" si="54"/>
        <v>1</v>
      </c>
      <c r="AM73" s="151"/>
      <c r="AN73" s="151"/>
      <c r="AO73" s="151"/>
      <c r="AP73" s="223"/>
      <c r="AQ73" s="223"/>
      <c r="AR73" s="223"/>
      <c r="AS73" s="222">
        <v>1</v>
      </c>
      <c r="AT73" s="223">
        <v>1</v>
      </c>
      <c r="AU73" s="223">
        <f t="shared" si="57"/>
        <v>1</v>
      </c>
      <c r="AV73" s="223"/>
      <c r="AW73" s="223"/>
      <c r="AX73" s="223"/>
      <c r="AY73" s="222">
        <v>1</v>
      </c>
      <c r="AZ73" s="223">
        <v>1</v>
      </c>
      <c r="BA73" s="223">
        <f t="shared" si="59"/>
        <v>1</v>
      </c>
      <c r="BB73" s="223"/>
      <c r="BC73" s="223"/>
      <c r="BD73" s="223"/>
      <c r="BE73" s="223">
        <f t="shared" si="63"/>
        <v>4</v>
      </c>
      <c r="BF73" s="223">
        <f>+S73+V73+Y73+AB73+AE73+AH73+AK73+AN73+AQ73+AT73+AW73+AZ73+BC73</f>
        <v>4</v>
      </c>
      <c r="BG73" s="227">
        <f t="shared" si="60"/>
        <v>1</v>
      </c>
      <c r="BH73" s="140">
        <f t="shared" si="61"/>
        <v>7.1428571428571435E-3</v>
      </c>
      <c r="BI73" s="172"/>
      <c r="BJ73" s="172" t="s">
        <v>513</v>
      </c>
      <c r="BK73" s="152" t="s">
        <v>514</v>
      </c>
      <c r="BL73" s="185" t="s">
        <v>515</v>
      </c>
      <c r="BM73" s="241" t="s">
        <v>516</v>
      </c>
      <c r="BN73" s="253" t="s">
        <v>517</v>
      </c>
      <c r="BO73" s="180" t="s">
        <v>518</v>
      </c>
      <c r="BP73" s="127" t="s">
        <v>519</v>
      </c>
      <c r="BQ73" s="127" t="s">
        <v>878</v>
      </c>
      <c r="BR73" s="129">
        <f t="shared" si="46"/>
        <v>1</v>
      </c>
      <c r="BS73" s="92">
        <f t="shared" si="62"/>
        <v>7.1428571428571435E-3</v>
      </c>
    </row>
    <row r="74" spans="2:71" ht="114.75">
      <c r="B74" s="338"/>
      <c r="C74" s="321"/>
      <c r="D74" s="213" t="s">
        <v>520</v>
      </c>
      <c r="E74" s="299" t="s">
        <v>521</v>
      </c>
      <c r="F74" s="299"/>
      <c r="G74" s="299" t="s">
        <v>522</v>
      </c>
      <c r="H74" s="299"/>
      <c r="I74" s="299" t="s">
        <v>523</v>
      </c>
      <c r="J74" s="299"/>
      <c r="K74" s="299" t="s">
        <v>56</v>
      </c>
      <c r="L74" s="299"/>
      <c r="M74" s="299"/>
      <c r="N74" s="299"/>
      <c r="O74" s="119" t="s">
        <v>85</v>
      </c>
      <c r="P74" s="149">
        <v>44469</v>
      </c>
      <c r="Q74" s="150">
        <f t="shared" si="47"/>
        <v>7.1428571428571435E-3</v>
      </c>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222">
        <v>1</v>
      </c>
      <c r="AQ74" s="223">
        <v>1</v>
      </c>
      <c r="AR74" s="223">
        <f t="shared" si="56"/>
        <v>1</v>
      </c>
      <c r="AS74" s="223"/>
      <c r="AT74" s="223"/>
      <c r="AU74" s="223"/>
      <c r="AV74" s="223"/>
      <c r="AW74" s="223"/>
      <c r="AX74" s="223"/>
      <c r="AY74" s="223"/>
      <c r="AZ74" s="223"/>
      <c r="BA74" s="223"/>
      <c r="BB74" s="223"/>
      <c r="BC74" s="223"/>
      <c r="BD74" s="223"/>
      <c r="BE74" s="223">
        <f t="shared" si="63"/>
        <v>1</v>
      </c>
      <c r="BF74" s="223">
        <f t="shared" si="63"/>
        <v>1</v>
      </c>
      <c r="BG74" s="226">
        <f t="shared" si="60"/>
        <v>1</v>
      </c>
      <c r="BH74" s="140">
        <f t="shared" si="61"/>
        <v>7.1428571428571435E-3</v>
      </c>
      <c r="BI74" s="172"/>
      <c r="BJ74" s="172"/>
      <c r="BK74" s="159"/>
      <c r="BL74" s="185"/>
      <c r="BM74" s="241" t="s">
        <v>879</v>
      </c>
      <c r="BN74" s="242" t="s">
        <v>68</v>
      </c>
      <c r="BO74" s="181" t="s">
        <v>69</v>
      </c>
      <c r="BP74" s="153" t="s">
        <v>69</v>
      </c>
      <c r="BQ74" s="246" t="s">
        <v>880</v>
      </c>
      <c r="BR74" s="129">
        <f t="shared" si="46"/>
        <v>1</v>
      </c>
      <c r="BS74" s="92">
        <f t="shared" si="62"/>
        <v>7.1428571428571435E-3</v>
      </c>
    </row>
    <row r="75" spans="2:71" ht="147" customHeight="1">
      <c r="B75" s="338"/>
      <c r="C75" s="321"/>
      <c r="D75" s="213" t="s">
        <v>524</v>
      </c>
      <c r="E75" s="299" t="s">
        <v>525</v>
      </c>
      <c r="F75" s="299"/>
      <c r="G75" s="299" t="s">
        <v>526</v>
      </c>
      <c r="H75" s="299"/>
      <c r="I75" s="299" t="s">
        <v>527</v>
      </c>
      <c r="J75" s="299"/>
      <c r="K75" s="299" t="s">
        <v>291</v>
      </c>
      <c r="L75" s="299"/>
      <c r="M75" s="299"/>
      <c r="N75" s="299"/>
      <c r="O75" s="119" t="s">
        <v>85</v>
      </c>
      <c r="P75" s="149">
        <v>44530</v>
      </c>
      <c r="Q75" s="150">
        <f t="shared" si="47"/>
        <v>7.1428571428571435E-3</v>
      </c>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223"/>
      <c r="AQ75" s="223"/>
      <c r="AR75" s="223"/>
      <c r="AS75" s="223"/>
      <c r="AT75" s="223">
        <v>1</v>
      </c>
      <c r="AU75" s="223"/>
      <c r="AV75" s="222">
        <v>1</v>
      </c>
      <c r="AW75" s="223"/>
      <c r="AX75" s="223">
        <f t="shared" si="58"/>
        <v>0</v>
      </c>
      <c r="AY75" s="223"/>
      <c r="AZ75" s="223"/>
      <c r="BA75" s="223"/>
      <c r="BB75" s="223"/>
      <c r="BC75" s="223"/>
      <c r="BD75" s="223"/>
      <c r="BE75" s="223">
        <f t="shared" si="63"/>
        <v>1</v>
      </c>
      <c r="BF75" s="223">
        <f t="shared" si="63"/>
        <v>1</v>
      </c>
      <c r="BG75" s="261">
        <f t="shared" si="60"/>
        <v>1</v>
      </c>
      <c r="BH75" s="140">
        <f t="shared" si="61"/>
        <v>7.1428571428571435E-3</v>
      </c>
      <c r="BI75" s="172"/>
      <c r="BJ75" s="172"/>
      <c r="BK75" s="152" t="s">
        <v>881</v>
      </c>
      <c r="BL75" s="194" t="s">
        <v>528</v>
      </c>
      <c r="BM75" s="253" t="s">
        <v>882</v>
      </c>
      <c r="BN75" s="242" t="s">
        <v>68</v>
      </c>
      <c r="BO75" s="181" t="s">
        <v>69</v>
      </c>
      <c r="BP75" s="127" t="s">
        <v>529</v>
      </c>
      <c r="BQ75" s="269" t="s">
        <v>919</v>
      </c>
      <c r="BR75" s="129">
        <v>1</v>
      </c>
      <c r="BS75" s="92">
        <f t="shared" si="62"/>
        <v>7.1428571428571435E-3</v>
      </c>
    </row>
    <row r="76" spans="2:71" ht="152.25" customHeight="1">
      <c r="B76" s="338"/>
      <c r="C76" s="321"/>
      <c r="D76" s="213" t="s">
        <v>530</v>
      </c>
      <c r="E76" s="299" t="s">
        <v>531</v>
      </c>
      <c r="F76" s="299"/>
      <c r="G76" s="299" t="s">
        <v>532</v>
      </c>
      <c r="H76" s="299"/>
      <c r="I76" s="299" t="s">
        <v>533</v>
      </c>
      <c r="J76" s="299"/>
      <c r="K76" s="299" t="s">
        <v>203</v>
      </c>
      <c r="L76" s="299"/>
      <c r="M76" s="299"/>
      <c r="N76" s="299"/>
      <c r="O76" s="119" t="s">
        <v>85</v>
      </c>
      <c r="P76" s="149">
        <v>44561</v>
      </c>
      <c r="Q76" s="150">
        <f t="shared" si="47"/>
        <v>7.1428571428571435E-3</v>
      </c>
      <c r="R76" s="151"/>
      <c r="S76" s="151"/>
      <c r="T76" s="151"/>
      <c r="U76" s="151"/>
      <c r="V76" s="151"/>
      <c r="W76" s="151"/>
      <c r="X76" s="151"/>
      <c r="Y76" s="151"/>
      <c r="Z76" s="151"/>
      <c r="AA76" s="171">
        <v>2</v>
      </c>
      <c r="AB76" s="151">
        <v>2</v>
      </c>
      <c r="AC76" s="151">
        <f t="shared" si="51"/>
        <v>1</v>
      </c>
      <c r="AD76" s="151"/>
      <c r="AE76" s="151"/>
      <c r="AF76" s="151"/>
      <c r="AG76" s="151"/>
      <c r="AH76" s="151">
        <v>2</v>
      </c>
      <c r="AI76" s="151"/>
      <c r="AJ76" s="151"/>
      <c r="AK76" s="151"/>
      <c r="AL76" s="151"/>
      <c r="AM76" s="171">
        <v>5</v>
      </c>
      <c r="AN76" s="151">
        <v>2</v>
      </c>
      <c r="AO76" s="151">
        <f t="shared" si="55"/>
        <v>0.4</v>
      </c>
      <c r="AP76" s="223"/>
      <c r="AQ76" s="223"/>
      <c r="AR76" s="223"/>
      <c r="AS76" s="223"/>
      <c r="AT76" s="237">
        <v>3</v>
      </c>
      <c r="AU76" s="223"/>
      <c r="AV76" s="223"/>
      <c r="AW76" s="223"/>
      <c r="AX76" s="223"/>
      <c r="AY76" s="222">
        <v>5</v>
      </c>
      <c r="AZ76" s="223">
        <v>3</v>
      </c>
      <c r="BA76" s="223">
        <f t="shared" si="59"/>
        <v>0.6</v>
      </c>
      <c r="BB76" s="223"/>
      <c r="BC76" s="223"/>
      <c r="BD76" s="223"/>
      <c r="BE76" s="223">
        <f t="shared" si="63"/>
        <v>12</v>
      </c>
      <c r="BF76" s="223">
        <f t="shared" si="63"/>
        <v>12</v>
      </c>
      <c r="BG76" s="227">
        <f t="shared" si="60"/>
        <v>1</v>
      </c>
      <c r="BH76" s="140">
        <f t="shared" si="61"/>
        <v>7.1428571428571435E-3</v>
      </c>
      <c r="BI76" s="172"/>
      <c r="BJ76" s="172" t="s">
        <v>534</v>
      </c>
      <c r="BK76" s="152" t="s">
        <v>535</v>
      </c>
      <c r="BL76" s="185" t="s">
        <v>536</v>
      </c>
      <c r="BM76" s="241" t="s">
        <v>537</v>
      </c>
      <c r="BN76" s="241" t="s">
        <v>538</v>
      </c>
      <c r="BO76" s="180" t="s">
        <v>539</v>
      </c>
      <c r="BP76" s="154" t="s">
        <v>540</v>
      </c>
      <c r="BQ76" s="154" t="s">
        <v>883</v>
      </c>
      <c r="BR76" s="129">
        <f t="shared" si="46"/>
        <v>1</v>
      </c>
      <c r="BS76" s="92">
        <f t="shared" si="62"/>
        <v>7.1428571428571435E-3</v>
      </c>
    </row>
    <row r="77" spans="2:71" ht="89.25" customHeight="1">
      <c r="B77" s="338"/>
      <c r="C77" s="321"/>
      <c r="D77" s="213" t="s">
        <v>541</v>
      </c>
      <c r="E77" s="299" t="s">
        <v>542</v>
      </c>
      <c r="F77" s="299"/>
      <c r="G77" s="299" t="s">
        <v>543</v>
      </c>
      <c r="H77" s="299"/>
      <c r="I77" s="299" t="s">
        <v>544</v>
      </c>
      <c r="J77" s="299"/>
      <c r="K77" s="299" t="s">
        <v>56</v>
      </c>
      <c r="L77" s="299"/>
      <c r="M77" s="299" t="s">
        <v>545</v>
      </c>
      <c r="N77" s="299"/>
      <c r="O77" s="119" t="s">
        <v>85</v>
      </c>
      <c r="P77" s="149">
        <v>44530</v>
      </c>
      <c r="Q77" s="150">
        <f t="shared" si="47"/>
        <v>7.1428571428571435E-3</v>
      </c>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223"/>
      <c r="AQ77" s="223"/>
      <c r="AR77" s="223"/>
      <c r="AS77" s="223"/>
      <c r="AT77" s="223">
        <v>1</v>
      </c>
      <c r="AV77" s="229">
        <v>1</v>
      </c>
      <c r="AW77" s="231"/>
      <c r="AX77" s="231">
        <f>+AW77/AV77</f>
        <v>0</v>
      </c>
      <c r="AY77" s="223"/>
      <c r="AZ77" s="223"/>
      <c r="BA77" s="223"/>
      <c r="BB77" s="223"/>
      <c r="BC77" s="223"/>
      <c r="BD77" s="223"/>
      <c r="BE77" s="223">
        <f t="shared" si="63"/>
        <v>1</v>
      </c>
      <c r="BF77" s="223">
        <f t="shared" si="63"/>
        <v>1</v>
      </c>
      <c r="BG77" s="227">
        <f t="shared" si="60"/>
        <v>1</v>
      </c>
      <c r="BH77" s="140">
        <f t="shared" si="61"/>
        <v>7.1428571428571435E-3</v>
      </c>
      <c r="BI77" s="172"/>
      <c r="BJ77" s="172"/>
      <c r="BK77" s="152"/>
      <c r="BL77" s="185"/>
      <c r="BM77" s="241" t="s">
        <v>884</v>
      </c>
      <c r="BN77" s="242" t="s">
        <v>68</v>
      </c>
      <c r="BO77" s="181" t="s">
        <v>443</v>
      </c>
      <c r="BP77" s="153" t="s">
        <v>69</v>
      </c>
      <c r="BQ77" s="153" t="s">
        <v>885</v>
      </c>
      <c r="BR77" s="129">
        <f t="shared" si="46"/>
        <v>1</v>
      </c>
      <c r="BS77" s="92">
        <f t="shared" si="62"/>
        <v>7.1428571428571435E-3</v>
      </c>
    </row>
    <row r="78" spans="2:71" ht="91.5" customHeight="1">
      <c r="B78" s="338"/>
      <c r="C78" s="321"/>
      <c r="D78" s="213" t="s">
        <v>546</v>
      </c>
      <c r="E78" s="299" t="s">
        <v>547</v>
      </c>
      <c r="F78" s="299"/>
      <c r="G78" s="299" t="s">
        <v>548</v>
      </c>
      <c r="H78" s="299"/>
      <c r="I78" s="299" t="s">
        <v>549</v>
      </c>
      <c r="J78" s="299"/>
      <c r="K78" s="299" t="s">
        <v>550</v>
      </c>
      <c r="L78" s="299"/>
      <c r="M78" s="299" t="s">
        <v>291</v>
      </c>
      <c r="N78" s="299"/>
      <c r="O78" s="119" t="s">
        <v>85</v>
      </c>
      <c r="P78" s="149">
        <v>44255</v>
      </c>
      <c r="Q78" s="150">
        <f t="shared" si="47"/>
        <v>7.1428571428571435E-3</v>
      </c>
      <c r="R78" s="151"/>
      <c r="S78" s="151"/>
      <c r="T78" s="151"/>
      <c r="U78" s="151">
        <v>1</v>
      </c>
      <c r="V78" s="151">
        <v>1</v>
      </c>
      <c r="W78" s="151">
        <f t="shared" si="49"/>
        <v>1</v>
      </c>
      <c r="X78" s="151"/>
      <c r="Y78" s="151"/>
      <c r="Z78" s="151"/>
      <c r="AA78" s="151"/>
      <c r="AB78" s="151"/>
      <c r="AC78" s="151"/>
      <c r="AD78" s="151"/>
      <c r="AE78" s="151"/>
      <c r="AF78" s="151"/>
      <c r="AG78" s="151"/>
      <c r="AH78" s="151"/>
      <c r="AI78" s="151"/>
      <c r="AJ78" s="151"/>
      <c r="AK78" s="151"/>
      <c r="AL78" s="151"/>
      <c r="AM78" s="151"/>
      <c r="AN78" s="151"/>
      <c r="AO78" s="151"/>
      <c r="AP78" s="223"/>
      <c r="AQ78" s="223"/>
      <c r="AR78" s="223"/>
      <c r="AS78" s="223"/>
      <c r="AT78" s="223"/>
      <c r="AU78" s="223"/>
      <c r="AV78" s="223"/>
      <c r="AW78" s="223"/>
      <c r="AX78" s="223"/>
      <c r="AY78" s="223"/>
      <c r="AZ78" s="223"/>
      <c r="BA78" s="223"/>
      <c r="BB78" s="223"/>
      <c r="BC78" s="223"/>
      <c r="BD78" s="223"/>
      <c r="BE78" s="223">
        <f t="shared" si="63"/>
        <v>1</v>
      </c>
      <c r="BF78" s="223">
        <f t="shared" si="63"/>
        <v>1</v>
      </c>
      <c r="BG78" s="226">
        <f t="shared" si="60"/>
        <v>1</v>
      </c>
      <c r="BH78" s="140">
        <f t="shared" si="61"/>
        <v>7.1428571428571435E-3</v>
      </c>
      <c r="BI78" s="172" t="s">
        <v>551</v>
      </c>
      <c r="BJ78" s="160" t="s">
        <v>68</v>
      </c>
      <c r="BK78" s="158" t="s">
        <v>68</v>
      </c>
      <c r="BL78" s="185"/>
      <c r="BM78" s="242" t="s">
        <v>68</v>
      </c>
      <c r="BN78" s="242" t="s">
        <v>68</v>
      </c>
      <c r="BO78" s="180" t="s">
        <v>552</v>
      </c>
      <c r="BP78" s="127" t="s">
        <v>77</v>
      </c>
      <c r="BQ78" s="127" t="s">
        <v>77</v>
      </c>
      <c r="BR78" s="129">
        <f t="shared" si="46"/>
        <v>1</v>
      </c>
      <c r="BS78" s="92">
        <f t="shared" si="62"/>
        <v>7.1428571428571435E-3</v>
      </c>
    </row>
    <row r="79" spans="2:71" ht="93" customHeight="1">
      <c r="B79" s="338"/>
      <c r="C79" s="215" t="s">
        <v>553</v>
      </c>
      <c r="D79" s="213" t="s">
        <v>71</v>
      </c>
      <c r="E79" s="299" t="s">
        <v>554</v>
      </c>
      <c r="F79" s="299"/>
      <c r="G79" s="299" t="s">
        <v>555</v>
      </c>
      <c r="H79" s="299"/>
      <c r="I79" s="299" t="s">
        <v>169</v>
      </c>
      <c r="J79" s="299"/>
      <c r="K79" s="299" t="s">
        <v>556</v>
      </c>
      <c r="L79" s="299"/>
      <c r="M79" s="299" t="s">
        <v>203</v>
      </c>
      <c r="N79" s="299"/>
      <c r="O79" s="119" t="s">
        <v>85</v>
      </c>
      <c r="P79" s="149">
        <v>44530</v>
      </c>
      <c r="Q79" s="150">
        <f t="shared" si="47"/>
        <v>7.1428571428571435E-3</v>
      </c>
      <c r="R79" s="151"/>
      <c r="S79" s="151"/>
      <c r="T79" s="151"/>
      <c r="U79" s="151"/>
      <c r="V79" s="151"/>
      <c r="W79" s="151"/>
      <c r="X79" s="151"/>
      <c r="Y79" s="151"/>
      <c r="Z79" s="151"/>
      <c r="AA79" s="151"/>
      <c r="AB79" s="151"/>
      <c r="AC79" s="151"/>
      <c r="AD79" s="151"/>
      <c r="AE79" s="151"/>
      <c r="AF79" s="151"/>
      <c r="AG79" s="151"/>
      <c r="AH79" s="151"/>
      <c r="AI79" s="151"/>
      <c r="AJ79" s="151">
        <v>1</v>
      </c>
      <c r="AK79" s="151">
        <v>2</v>
      </c>
      <c r="AL79" s="151">
        <f t="shared" si="54"/>
        <v>2</v>
      </c>
      <c r="AM79" s="151"/>
      <c r="AN79" s="151"/>
      <c r="AO79" s="151"/>
      <c r="AP79" s="223"/>
      <c r="AQ79" s="223"/>
      <c r="AR79" s="223"/>
      <c r="AS79" s="223"/>
      <c r="AT79" s="223"/>
      <c r="AU79" s="223"/>
      <c r="AV79" s="222">
        <v>1</v>
      </c>
      <c r="AW79" s="223"/>
      <c r="AX79" s="223">
        <f t="shared" si="58"/>
        <v>0</v>
      </c>
      <c r="AY79" s="223"/>
      <c r="AZ79" s="223"/>
      <c r="BA79" s="223"/>
      <c r="BB79" s="223"/>
      <c r="BC79" s="223"/>
      <c r="BD79" s="223"/>
      <c r="BE79" s="223">
        <f t="shared" si="63"/>
        <v>2</v>
      </c>
      <c r="BF79" s="223">
        <f t="shared" si="63"/>
        <v>2</v>
      </c>
      <c r="BG79" s="224">
        <f t="shared" si="60"/>
        <v>1</v>
      </c>
      <c r="BH79" s="140">
        <f t="shared" si="61"/>
        <v>7.1428571428571435E-3</v>
      </c>
      <c r="BI79" s="172"/>
      <c r="BJ79" s="172" t="s">
        <v>557</v>
      </c>
      <c r="BK79" s="152" t="s">
        <v>558</v>
      </c>
      <c r="BL79" s="194" t="s">
        <v>559</v>
      </c>
      <c r="BM79" s="242" t="s">
        <v>68</v>
      </c>
      <c r="BN79" s="242" t="s">
        <v>68</v>
      </c>
      <c r="BO79" s="180" t="s">
        <v>560</v>
      </c>
      <c r="BP79" s="127" t="s">
        <v>561</v>
      </c>
      <c r="BQ79" s="127" t="s">
        <v>217</v>
      </c>
      <c r="BR79" s="129">
        <f t="shared" si="46"/>
        <v>1</v>
      </c>
      <c r="BS79" s="92">
        <f t="shared" si="62"/>
        <v>7.1428571428571435E-3</v>
      </c>
    </row>
    <row r="80" spans="2:71" ht="163.5" customHeight="1">
      <c r="B80" s="338"/>
      <c r="C80" s="321" t="s">
        <v>562</v>
      </c>
      <c r="D80" s="213" t="s">
        <v>87</v>
      </c>
      <c r="E80" s="299" t="s">
        <v>563</v>
      </c>
      <c r="F80" s="299"/>
      <c r="G80" s="299" t="s">
        <v>564</v>
      </c>
      <c r="H80" s="299"/>
      <c r="I80" s="299" t="s">
        <v>565</v>
      </c>
      <c r="J80" s="299"/>
      <c r="K80" s="299" t="s">
        <v>566</v>
      </c>
      <c r="L80" s="299"/>
      <c r="M80" s="299"/>
      <c r="N80" s="299"/>
      <c r="O80" s="119" t="s">
        <v>85</v>
      </c>
      <c r="P80" s="149">
        <v>44561</v>
      </c>
      <c r="Q80" s="150">
        <f t="shared" si="47"/>
        <v>7.1428571428571435E-3</v>
      </c>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223"/>
      <c r="AQ80" s="223"/>
      <c r="AR80" s="223"/>
      <c r="AS80" s="223"/>
      <c r="AT80" s="223"/>
      <c r="AU80" s="223"/>
      <c r="AV80" s="223"/>
      <c r="AW80" s="223"/>
      <c r="AX80" s="223"/>
      <c r="AY80" s="222">
        <v>1</v>
      </c>
      <c r="AZ80" s="223">
        <v>1</v>
      </c>
      <c r="BA80" s="223">
        <f t="shared" si="59"/>
        <v>1</v>
      </c>
      <c r="BB80" s="223"/>
      <c r="BC80" s="223"/>
      <c r="BD80" s="223"/>
      <c r="BE80" s="223">
        <f t="shared" si="63"/>
        <v>1</v>
      </c>
      <c r="BF80" s="223">
        <f t="shared" si="63"/>
        <v>1</v>
      </c>
      <c r="BG80" s="224">
        <f t="shared" si="60"/>
        <v>1</v>
      </c>
      <c r="BH80" s="140">
        <f t="shared" si="61"/>
        <v>7.1428571428571435E-3</v>
      </c>
      <c r="BI80" s="172" t="s">
        <v>567</v>
      </c>
      <c r="BJ80" s="160" t="s">
        <v>68</v>
      </c>
      <c r="BK80" s="152"/>
      <c r="BL80" s="185" t="s">
        <v>568</v>
      </c>
      <c r="BM80" s="241"/>
      <c r="BN80" s="253" t="s">
        <v>569</v>
      </c>
      <c r="BO80" s="180" t="s">
        <v>570</v>
      </c>
      <c r="BP80" s="127" t="s">
        <v>571</v>
      </c>
      <c r="BQ80" s="127" t="s">
        <v>886</v>
      </c>
      <c r="BR80" s="129">
        <f t="shared" si="46"/>
        <v>1</v>
      </c>
      <c r="BS80" s="92">
        <f t="shared" si="62"/>
        <v>7.1428571428571435E-3</v>
      </c>
    </row>
    <row r="81" spans="2:72" ht="89.25" customHeight="1">
      <c r="B81" s="338"/>
      <c r="C81" s="321"/>
      <c r="D81" s="213" t="s">
        <v>93</v>
      </c>
      <c r="E81" s="299" t="s">
        <v>572</v>
      </c>
      <c r="F81" s="299"/>
      <c r="G81" s="299" t="s">
        <v>573</v>
      </c>
      <c r="H81" s="299"/>
      <c r="I81" s="299" t="s">
        <v>573</v>
      </c>
      <c r="J81" s="299"/>
      <c r="K81" s="299" t="s">
        <v>566</v>
      </c>
      <c r="L81" s="299"/>
      <c r="M81" s="299"/>
      <c r="N81" s="299"/>
      <c r="O81" s="119" t="s">
        <v>85</v>
      </c>
      <c r="P81" s="149">
        <v>44561</v>
      </c>
      <c r="Q81" s="150">
        <f t="shared" si="47"/>
        <v>7.1428571428571435E-3</v>
      </c>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223"/>
      <c r="AQ81" s="223"/>
      <c r="AR81" s="223"/>
      <c r="AS81" s="223"/>
      <c r="AT81" s="223"/>
      <c r="AU81" s="223"/>
      <c r="AV81" s="223"/>
      <c r="AW81" s="223"/>
      <c r="AX81" s="223"/>
      <c r="AY81" s="222">
        <v>1</v>
      </c>
      <c r="AZ81" s="223">
        <v>1</v>
      </c>
      <c r="BA81" s="223">
        <f t="shared" si="59"/>
        <v>1</v>
      </c>
      <c r="BB81" s="223"/>
      <c r="BC81" s="223"/>
      <c r="BD81" s="223"/>
      <c r="BE81" s="223">
        <f t="shared" si="63"/>
        <v>1</v>
      </c>
      <c r="BF81" s="223">
        <f t="shared" si="63"/>
        <v>1</v>
      </c>
      <c r="BG81" s="224">
        <f t="shared" si="60"/>
        <v>1</v>
      </c>
      <c r="BH81" s="140">
        <f t="shared" si="61"/>
        <v>7.1428571428571435E-3</v>
      </c>
      <c r="BI81" s="172" t="s">
        <v>574</v>
      </c>
      <c r="BJ81" s="160" t="s">
        <v>68</v>
      </c>
      <c r="BK81" s="152"/>
      <c r="BL81" s="185" t="s">
        <v>575</v>
      </c>
      <c r="BM81" s="241"/>
      <c r="BN81" s="253" t="s">
        <v>576</v>
      </c>
      <c r="BO81" s="180" t="s">
        <v>577</v>
      </c>
      <c r="BP81" s="127" t="s">
        <v>571</v>
      </c>
      <c r="BQ81" s="127" t="s">
        <v>887</v>
      </c>
      <c r="BR81" s="129">
        <f t="shared" si="46"/>
        <v>1</v>
      </c>
      <c r="BS81" s="92">
        <f t="shared" si="62"/>
        <v>7.1428571428571435E-3</v>
      </c>
    </row>
    <row r="82" spans="2:72" ht="80.099999999999994" customHeight="1">
      <c r="B82" s="338"/>
      <c r="C82" s="321"/>
      <c r="D82" s="213" t="s">
        <v>99</v>
      </c>
      <c r="E82" s="299" t="s">
        <v>578</v>
      </c>
      <c r="F82" s="299"/>
      <c r="G82" s="299" t="s">
        <v>579</v>
      </c>
      <c r="H82" s="299"/>
      <c r="I82" s="299" t="s">
        <v>580</v>
      </c>
      <c r="J82" s="299"/>
      <c r="K82" s="299" t="s">
        <v>566</v>
      </c>
      <c r="L82" s="299"/>
      <c r="M82" s="299" t="s">
        <v>170</v>
      </c>
      <c r="N82" s="299"/>
      <c r="O82" s="119" t="s">
        <v>85</v>
      </c>
      <c r="P82" s="149" t="s">
        <v>581</v>
      </c>
      <c r="Q82" s="150">
        <f t="shared" si="47"/>
        <v>7.1428571428571435E-3</v>
      </c>
      <c r="R82" s="151"/>
      <c r="S82" s="151"/>
      <c r="T82" s="151"/>
      <c r="U82" s="151"/>
      <c r="V82" s="151">
        <v>1</v>
      </c>
      <c r="W82" s="151"/>
      <c r="X82" s="151"/>
      <c r="Y82" s="151"/>
      <c r="Z82" s="151"/>
      <c r="AA82" s="151"/>
      <c r="AB82" s="151"/>
      <c r="AC82" s="151"/>
      <c r="AD82" s="151"/>
      <c r="AE82" s="151"/>
      <c r="AF82" s="151"/>
      <c r="AG82" s="151"/>
      <c r="AH82" s="151"/>
      <c r="AI82" s="151"/>
      <c r="AJ82" s="151">
        <v>1</v>
      </c>
      <c r="AK82" s="151"/>
      <c r="AL82" s="151">
        <f t="shared" si="54"/>
        <v>0</v>
      </c>
      <c r="AM82" s="151"/>
      <c r="AN82" s="151"/>
      <c r="AO82" s="151"/>
      <c r="AP82" s="223"/>
      <c r="AQ82" s="223"/>
      <c r="AR82" s="223"/>
      <c r="AS82" s="223"/>
      <c r="AT82" s="223"/>
      <c r="AU82" s="223"/>
      <c r="AV82" s="223"/>
      <c r="AW82" s="223"/>
      <c r="AX82" s="223"/>
      <c r="AY82" s="222">
        <v>1</v>
      </c>
      <c r="AZ82" s="223">
        <v>1</v>
      </c>
      <c r="BA82" s="223">
        <f t="shared" si="59"/>
        <v>1</v>
      </c>
      <c r="BB82" s="223"/>
      <c r="BC82" s="223"/>
      <c r="BD82" s="223"/>
      <c r="BE82" s="223">
        <f t="shared" si="63"/>
        <v>2</v>
      </c>
      <c r="BF82" s="223">
        <f t="shared" si="63"/>
        <v>2</v>
      </c>
      <c r="BG82" s="226">
        <f t="shared" si="60"/>
        <v>1</v>
      </c>
      <c r="BH82" s="140">
        <f t="shared" si="61"/>
        <v>7.1428571428571435E-3</v>
      </c>
      <c r="BI82" s="172" t="s">
        <v>582</v>
      </c>
      <c r="BJ82" s="172"/>
      <c r="BK82" s="152"/>
      <c r="BL82" s="185"/>
      <c r="BM82" s="241"/>
      <c r="BN82" s="253" t="s">
        <v>583</v>
      </c>
      <c r="BO82" s="180" t="s">
        <v>584</v>
      </c>
      <c r="BP82" s="127" t="s">
        <v>345</v>
      </c>
      <c r="BQ82" s="127" t="s">
        <v>888</v>
      </c>
      <c r="BR82" s="129">
        <f t="shared" si="46"/>
        <v>1</v>
      </c>
      <c r="BS82" s="92">
        <f t="shared" si="62"/>
        <v>7.1428571428571435E-3</v>
      </c>
    </row>
    <row r="83" spans="2:72" ht="80.099999999999994" customHeight="1">
      <c r="B83" s="338"/>
      <c r="C83" s="321"/>
      <c r="D83" s="213" t="s">
        <v>383</v>
      </c>
      <c r="E83" s="299" t="s">
        <v>585</v>
      </c>
      <c r="F83" s="299"/>
      <c r="G83" s="299" t="s">
        <v>586</v>
      </c>
      <c r="H83" s="299"/>
      <c r="I83" s="299" t="s">
        <v>587</v>
      </c>
      <c r="J83" s="299"/>
      <c r="K83" s="299" t="s">
        <v>566</v>
      </c>
      <c r="L83" s="299"/>
      <c r="M83" s="299" t="s">
        <v>239</v>
      </c>
      <c r="N83" s="299"/>
      <c r="O83" s="119" t="s">
        <v>85</v>
      </c>
      <c r="P83" s="149">
        <v>44561</v>
      </c>
      <c r="Q83" s="150">
        <f t="shared" si="47"/>
        <v>7.1428571428571435E-3</v>
      </c>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v>17</v>
      </c>
      <c r="AO83" s="151"/>
      <c r="AP83" s="223"/>
      <c r="AQ83" s="223"/>
      <c r="AR83" s="223"/>
      <c r="AS83" s="223"/>
      <c r="AT83" s="223"/>
      <c r="AU83" s="223"/>
      <c r="AV83" s="223"/>
      <c r="AW83" s="223"/>
      <c r="AX83" s="223"/>
      <c r="AY83" s="222">
        <v>23</v>
      </c>
      <c r="AZ83" s="223">
        <v>6</v>
      </c>
      <c r="BA83" s="223">
        <f t="shared" si="59"/>
        <v>0.2608695652173913</v>
      </c>
      <c r="BB83" s="223"/>
      <c r="BC83" s="223"/>
      <c r="BD83" s="223"/>
      <c r="BE83" s="223">
        <f t="shared" si="63"/>
        <v>23</v>
      </c>
      <c r="BF83" s="223">
        <f t="shared" si="63"/>
        <v>23</v>
      </c>
      <c r="BG83" s="224">
        <f t="shared" si="60"/>
        <v>1</v>
      </c>
      <c r="BH83" s="140">
        <f t="shared" si="61"/>
        <v>7.1428571428571435E-3</v>
      </c>
      <c r="BI83" s="172" t="s">
        <v>889</v>
      </c>
      <c r="BJ83" s="172"/>
      <c r="BK83" s="152"/>
      <c r="BL83" s="185" t="s">
        <v>588</v>
      </c>
      <c r="BM83" s="241"/>
      <c r="BN83" s="253" t="s">
        <v>589</v>
      </c>
      <c r="BO83" s="180" t="s">
        <v>590</v>
      </c>
      <c r="BP83" s="127" t="s">
        <v>914</v>
      </c>
      <c r="BQ83" s="269" t="s">
        <v>932</v>
      </c>
      <c r="BR83" s="129">
        <f t="shared" si="46"/>
        <v>1</v>
      </c>
      <c r="BS83" s="92">
        <f t="shared" si="62"/>
        <v>7.1428571428571435E-3</v>
      </c>
    </row>
    <row r="84" spans="2:72" ht="91.5" customHeight="1">
      <c r="B84" s="338"/>
      <c r="C84" s="321" t="s">
        <v>591</v>
      </c>
      <c r="D84" s="213" t="s">
        <v>104</v>
      </c>
      <c r="E84" s="299" t="s">
        <v>592</v>
      </c>
      <c r="F84" s="299"/>
      <c r="G84" s="299" t="s">
        <v>593</v>
      </c>
      <c r="H84" s="299"/>
      <c r="I84" s="299" t="s">
        <v>594</v>
      </c>
      <c r="J84" s="299"/>
      <c r="K84" s="299" t="s">
        <v>291</v>
      </c>
      <c r="L84" s="299"/>
      <c r="M84" s="299"/>
      <c r="N84" s="299"/>
      <c r="O84" s="119" t="s">
        <v>85</v>
      </c>
      <c r="P84" s="149">
        <v>44561</v>
      </c>
      <c r="Q84" s="150">
        <f t="shared" si="47"/>
        <v>7.1428571428571435E-3</v>
      </c>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v>0.5</v>
      </c>
      <c r="AO84" s="151"/>
      <c r="AP84" s="223"/>
      <c r="AQ84" s="223"/>
      <c r="AR84" s="223"/>
      <c r="AS84" s="223"/>
      <c r="AT84" s="237">
        <v>0.5</v>
      </c>
      <c r="AU84" s="223"/>
      <c r="AV84" s="223"/>
      <c r="AW84" s="223"/>
      <c r="AX84" s="223"/>
      <c r="AY84" s="222">
        <v>1</v>
      </c>
      <c r="AZ84" s="223"/>
      <c r="BA84" s="223">
        <f t="shared" si="59"/>
        <v>0</v>
      </c>
      <c r="BB84" s="223"/>
      <c r="BC84" s="223"/>
      <c r="BD84" s="223"/>
      <c r="BE84" s="223">
        <f t="shared" si="63"/>
        <v>1</v>
      </c>
      <c r="BF84" s="223">
        <f t="shared" si="63"/>
        <v>1</v>
      </c>
      <c r="BG84" s="224">
        <f t="shared" si="60"/>
        <v>1</v>
      </c>
      <c r="BH84" s="140">
        <f t="shared" si="61"/>
        <v>7.1428571428571435E-3</v>
      </c>
      <c r="BI84" s="172"/>
      <c r="BJ84" s="172"/>
      <c r="BK84" s="152"/>
      <c r="BL84" s="194" t="s">
        <v>595</v>
      </c>
      <c r="BM84" s="253" t="s">
        <v>596</v>
      </c>
      <c r="BN84" s="242" t="s">
        <v>68</v>
      </c>
      <c r="BO84" s="181" t="s">
        <v>597</v>
      </c>
      <c r="BP84" s="127" t="s">
        <v>598</v>
      </c>
      <c r="BQ84" s="127" t="s">
        <v>599</v>
      </c>
      <c r="BR84" s="129">
        <f t="shared" si="46"/>
        <v>1</v>
      </c>
      <c r="BS84" s="92">
        <f t="shared" si="62"/>
        <v>7.1428571428571435E-3</v>
      </c>
    </row>
    <row r="85" spans="2:72" ht="231.75" customHeight="1">
      <c r="B85" s="338"/>
      <c r="C85" s="321"/>
      <c r="D85" s="213" t="s">
        <v>273</v>
      </c>
      <c r="E85" s="299" t="s">
        <v>600</v>
      </c>
      <c r="F85" s="299"/>
      <c r="G85" s="299" t="s">
        <v>601</v>
      </c>
      <c r="H85" s="299"/>
      <c r="I85" s="299" t="s">
        <v>602</v>
      </c>
      <c r="J85" s="299"/>
      <c r="K85" s="299" t="s">
        <v>449</v>
      </c>
      <c r="L85" s="299"/>
      <c r="M85" s="299" t="s">
        <v>170</v>
      </c>
      <c r="N85" s="299"/>
      <c r="O85" s="119" t="s">
        <v>85</v>
      </c>
      <c r="P85" s="149">
        <v>44561</v>
      </c>
      <c r="Q85" s="150">
        <f t="shared" si="47"/>
        <v>7.1428571428571435E-3</v>
      </c>
      <c r="R85" s="151"/>
      <c r="S85" s="151"/>
      <c r="T85" s="151"/>
      <c r="U85" s="151"/>
      <c r="V85" s="151"/>
      <c r="W85" s="151"/>
      <c r="X85" s="151"/>
      <c r="Y85" s="151"/>
      <c r="Z85" s="151"/>
      <c r="AA85" s="161"/>
      <c r="AB85" s="151"/>
      <c r="AC85" s="151"/>
      <c r="AD85" s="151"/>
      <c r="AE85" s="151"/>
      <c r="AF85" s="151"/>
      <c r="AG85" s="151"/>
      <c r="AH85" s="151"/>
      <c r="AI85" s="151"/>
      <c r="AJ85" s="151"/>
      <c r="AK85" s="151"/>
      <c r="AL85" s="151"/>
      <c r="AM85" s="161"/>
      <c r="AN85" s="151"/>
      <c r="AO85" s="151"/>
      <c r="AP85" s="223"/>
      <c r="AQ85" s="223"/>
      <c r="AR85" s="223"/>
      <c r="AS85" s="223"/>
      <c r="AT85" s="223"/>
      <c r="AU85" s="223"/>
      <c r="AV85" s="223"/>
      <c r="AW85" s="223"/>
      <c r="AX85" s="223"/>
      <c r="AY85" s="238">
        <v>1</v>
      </c>
      <c r="AZ85" s="223">
        <v>1</v>
      </c>
      <c r="BA85" s="223">
        <f t="shared" si="59"/>
        <v>1</v>
      </c>
      <c r="BB85" s="223"/>
      <c r="BC85" s="223"/>
      <c r="BD85" s="223"/>
      <c r="BE85" s="223">
        <f t="shared" si="63"/>
        <v>1</v>
      </c>
      <c r="BF85" s="223">
        <f t="shared" si="63"/>
        <v>1</v>
      </c>
      <c r="BG85" s="224">
        <f t="shared" si="60"/>
        <v>1</v>
      </c>
      <c r="BH85" s="140">
        <f t="shared" si="61"/>
        <v>7.1428571428571435E-3</v>
      </c>
      <c r="BI85" s="172"/>
      <c r="BJ85" s="172"/>
      <c r="BK85" s="152"/>
      <c r="BL85" s="185" t="s">
        <v>603</v>
      </c>
      <c r="BM85" s="253" t="s">
        <v>604</v>
      </c>
      <c r="BN85" s="253" t="s">
        <v>605</v>
      </c>
      <c r="BO85" s="181" t="s">
        <v>69</v>
      </c>
      <c r="BP85" s="127" t="s">
        <v>606</v>
      </c>
      <c r="BQ85" s="269" t="s">
        <v>920</v>
      </c>
      <c r="BR85" s="270">
        <v>1</v>
      </c>
      <c r="BS85" s="92">
        <f t="shared" si="62"/>
        <v>7.1428571428571435E-3</v>
      </c>
    </row>
    <row r="86" spans="2:72" ht="216.75" customHeight="1">
      <c r="B86" s="338"/>
      <c r="C86" s="321"/>
      <c r="D86" s="290" t="s">
        <v>279</v>
      </c>
      <c r="E86" s="292" t="s">
        <v>607</v>
      </c>
      <c r="F86" s="293"/>
      <c r="G86" s="299" t="s">
        <v>608</v>
      </c>
      <c r="H86" s="299"/>
      <c r="I86" s="299" t="s">
        <v>602</v>
      </c>
      <c r="J86" s="299"/>
      <c r="K86" s="299" t="s">
        <v>609</v>
      </c>
      <c r="L86" s="299"/>
      <c r="M86" s="299" t="s">
        <v>610</v>
      </c>
      <c r="N86" s="299"/>
      <c r="O86" s="119" t="s">
        <v>85</v>
      </c>
      <c r="P86" s="149">
        <v>44560</v>
      </c>
      <c r="Q86" s="150">
        <f t="shared" si="47"/>
        <v>7.1428571428571435E-3</v>
      </c>
      <c r="R86" s="151"/>
      <c r="S86" s="151"/>
      <c r="T86" s="151"/>
      <c r="U86" s="151"/>
      <c r="V86" s="151"/>
      <c r="W86" s="151"/>
      <c r="X86" s="157"/>
      <c r="Y86" s="151"/>
      <c r="Z86" s="151"/>
      <c r="AA86" s="151"/>
      <c r="AB86" s="151"/>
      <c r="AC86" s="151"/>
      <c r="AD86" s="151"/>
      <c r="AE86" s="151"/>
      <c r="AF86" s="151"/>
      <c r="AG86" s="151"/>
      <c r="AH86" s="151"/>
      <c r="AI86" s="151"/>
      <c r="AJ86" s="151"/>
      <c r="AK86" s="151"/>
      <c r="AL86" s="151"/>
      <c r="AM86" s="151"/>
      <c r="AN86" s="151"/>
      <c r="AO86" s="151"/>
      <c r="AP86" s="223"/>
      <c r="AQ86" s="223"/>
      <c r="AR86" s="223"/>
      <c r="AS86" s="223"/>
      <c r="AT86" s="223"/>
      <c r="AU86" s="223"/>
      <c r="AV86" s="223"/>
      <c r="AW86" s="223"/>
      <c r="AX86" s="223"/>
      <c r="AY86" s="238">
        <v>1</v>
      </c>
      <c r="AZ86" s="223">
        <v>1</v>
      </c>
      <c r="BA86" s="223">
        <f t="shared" si="59"/>
        <v>1</v>
      </c>
      <c r="BB86" s="223"/>
      <c r="BC86" s="223"/>
      <c r="BD86" s="223"/>
      <c r="BE86" s="223">
        <f t="shared" si="63"/>
        <v>1</v>
      </c>
      <c r="BF86" s="223">
        <f t="shared" si="63"/>
        <v>1</v>
      </c>
      <c r="BG86" s="224">
        <f t="shared" si="60"/>
        <v>1</v>
      </c>
      <c r="BH86" s="140">
        <f t="shared" si="61"/>
        <v>7.1428571428571435E-3</v>
      </c>
      <c r="BI86" s="172"/>
      <c r="BJ86" s="172"/>
      <c r="BK86" s="152"/>
      <c r="BL86" s="185" t="s">
        <v>611</v>
      </c>
      <c r="BM86" s="241" t="s">
        <v>612</v>
      </c>
      <c r="BN86" s="256" t="s">
        <v>613</v>
      </c>
      <c r="BO86" s="181" t="s">
        <v>69</v>
      </c>
      <c r="BP86" s="127" t="s">
        <v>606</v>
      </c>
      <c r="BQ86" s="127" t="s">
        <v>890</v>
      </c>
      <c r="BR86" s="129">
        <f>BG86</f>
        <v>1</v>
      </c>
      <c r="BS86" s="92">
        <f t="shared" si="62"/>
        <v>7.1428571428571435E-3</v>
      </c>
    </row>
    <row r="87" spans="2:72" s="9" customFormat="1" ht="115.5" customHeight="1">
      <c r="B87" s="338"/>
      <c r="C87" s="321"/>
      <c r="D87" s="291"/>
      <c r="E87" s="294"/>
      <c r="F87" s="295"/>
      <c r="G87" s="299" t="s">
        <v>614</v>
      </c>
      <c r="H87" s="299"/>
      <c r="I87" s="299" t="s">
        <v>602</v>
      </c>
      <c r="J87" s="299"/>
      <c r="K87" s="299" t="s">
        <v>609</v>
      </c>
      <c r="L87" s="299"/>
      <c r="M87" s="299" t="s">
        <v>610</v>
      </c>
      <c r="N87" s="299"/>
      <c r="O87" s="119" t="s">
        <v>85</v>
      </c>
      <c r="P87" s="149">
        <v>44560</v>
      </c>
      <c r="Q87" s="150">
        <f t="shared" si="47"/>
        <v>7.1428571428571435E-3</v>
      </c>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223"/>
      <c r="AQ87" s="223"/>
      <c r="AR87" s="223"/>
      <c r="AS87" s="223"/>
      <c r="AT87" s="223"/>
      <c r="AU87" s="223"/>
      <c r="AV87" s="223"/>
      <c r="AW87" s="223"/>
      <c r="AX87" s="223"/>
      <c r="AY87" s="222">
        <v>1</v>
      </c>
      <c r="AZ87" s="223">
        <v>1</v>
      </c>
      <c r="BA87" s="223">
        <f t="shared" si="59"/>
        <v>1</v>
      </c>
      <c r="BB87" s="223"/>
      <c r="BC87" s="223"/>
      <c r="BD87" s="223"/>
      <c r="BE87" s="223">
        <f t="shared" si="63"/>
        <v>1</v>
      </c>
      <c r="BF87" s="223">
        <f t="shared" si="63"/>
        <v>1</v>
      </c>
      <c r="BG87" s="224">
        <f t="shared" si="60"/>
        <v>1</v>
      </c>
      <c r="BH87" s="140">
        <f t="shared" si="61"/>
        <v>7.1428571428571435E-3</v>
      </c>
      <c r="BI87" s="172"/>
      <c r="BJ87" s="172"/>
      <c r="BK87" s="152"/>
      <c r="BL87" s="185"/>
      <c r="BM87" s="241"/>
      <c r="BN87" s="256" t="s">
        <v>613</v>
      </c>
      <c r="BO87" s="181" t="s">
        <v>69</v>
      </c>
      <c r="BP87" s="153" t="s">
        <v>69</v>
      </c>
      <c r="BQ87" s="127" t="s">
        <v>890</v>
      </c>
      <c r="BR87" s="129">
        <f t="shared" si="46"/>
        <v>1</v>
      </c>
      <c r="BS87" s="92">
        <f t="shared" si="62"/>
        <v>7.1428571428571435E-3</v>
      </c>
    </row>
    <row r="88" spans="2:72" ht="92.25" customHeight="1">
      <c r="B88" s="338"/>
      <c r="C88" s="321"/>
      <c r="D88" s="213" t="s">
        <v>422</v>
      </c>
      <c r="E88" s="299" t="s">
        <v>615</v>
      </c>
      <c r="F88" s="299"/>
      <c r="G88" s="299" t="s">
        <v>616</v>
      </c>
      <c r="H88" s="299"/>
      <c r="I88" s="299" t="s">
        <v>617</v>
      </c>
      <c r="J88" s="299"/>
      <c r="K88" s="299" t="s">
        <v>609</v>
      </c>
      <c r="L88" s="299"/>
      <c r="M88" s="299" t="s">
        <v>610</v>
      </c>
      <c r="N88" s="299"/>
      <c r="O88" s="119" t="s">
        <v>85</v>
      </c>
      <c r="P88" s="149">
        <v>44438</v>
      </c>
      <c r="Q88" s="150">
        <f t="shared" si="47"/>
        <v>7.1428571428571435E-3</v>
      </c>
      <c r="R88" s="151"/>
      <c r="S88" s="151"/>
      <c r="T88" s="151"/>
      <c r="U88" s="151"/>
      <c r="V88" s="151"/>
      <c r="W88" s="151"/>
      <c r="X88" s="151"/>
      <c r="Y88" s="151"/>
      <c r="Z88" s="151"/>
      <c r="AA88" s="151"/>
      <c r="AB88" s="151"/>
      <c r="AC88" s="151"/>
      <c r="AD88" s="151"/>
      <c r="AE88" s="151"/>
      <c r="AF88" s="151"/>
      <c r="AG88" s="151"/>
      <c r="AH88" s="151"/>
      <c r="AI88" s="151"/>
      <c r="AJ88" s="151"/>
      <c r="AK88" s="151"/>
      <c r="AL88" s="151"/>
      <c r="AM88" s="151">
        <v>1</v>
      </c>
      <c r="AN88" s="151">
        <v>1</v>
      </c>
      <c r="AO88" s="151">
        <f t="shared" si="55"/>
        <v>1</v>
      </c>
      <c r="AP88" s="223"/>
      <c r="AQ88" s="223"/>
      <c r="AR88" s="223"/>
      <c r="AS88" s="223"/>
      <c r="AT88" s="223"/>
      <c r="AU88" s="223"/>
      <c r="AV88" s="223"/>
      <c r="AW88" s="223"/>
      <c r="AX88" s="223"/>
      <c r="AY88" s="223"/>
      <c r="AZ88" s="223"/>
      <c r="BA88" s="223"/>
      <c r="BB88" s="223"/>
      <c r="BC88" s="223"/>
      <c r="BD88" s="223"/>
      <c r="BE88" s="223">
        <f t="shared" si="63"/>
        <v>1</v>
      </c>
      <c r="BF88" s="223">
        <f t="shared" si="63"/>
        <v>1</v>
      </c>
      <c r="BG88" s="226">
        <f t="shared" si="60"/>
        <v>1</v>
      </c>
      <c r="BH88" s="140">
        <f t="shared" si="61"/>
        <v>7.1428571428571435E-3</v>
      </c>
      <c r="BI88" s="172"/>
      <c r="BJ88" s="172"/>
      <c r="BK88" s="152"/>
      <c r="BL88" s="185" t="s">
        <v>618</v>
      </c>
      <c r="BM88" s="242" t="s">
        <v>68</v>
      </c>
      <c r="BN88" s="242" t="s">
        <v>68</v>
      </c>
      <c r="BO88" s="181" t="s">
        <v>443</v>
      </c>
      <c r="BP88" s="127" t="s">
        <v>619</v>
      </c>
      <c r="BQ88" s="127" t="s">
        <v>217</v>
      </c>
      <c r="BR88" s="129">
        <f t="shared" si="46"/>
        <v>1</v>
      </c>
      <c r="BS88" s="92">
        <f t="shared" si="62"/>
        <v>7.1428571428571435E-3</v>
      </c>
    </row>
    <row r="89" spans="2:72" ht="222" customHeight="1">
      <c r="B89" s="338"/>
      <c r="C89" s="321" t="s">
        <v>620</v>
      </c>
      <c r="D89" s="213" t="s">
        <v>113</v>
      </c>
      <c r="E89" s="299" t="s">
        <v>621</v>
      </c>
      <c r="F89" s="299"/>
      <c r="G89" s="299" t="s">
        <v>622</v>
      </c>
      <c r="H89" s="299"/>
      <c r="I89" s="299" t="s">
        <v>623</v>
      </c>
      <c r="J89" s="299"/>
      <c r="K89" s="299" t="s">
        <v>56</v>
      </c>
      <c r="L89" s="299"/>
      <c r="M89" s="299"/>
      <c r="N89" s="299"/>
      <c r="O89" s="119" t="s">
        <v>85</v>
      </c>
      <c r="P89" s="149">
        <v>44561</v>
      </c>
      <c r="Q89" s="150">
        <f t="shared" si="47"/>
        <v>7.1428571428571435E-3</v>
      </c>
      <c r="R89" s="171">
        <v>1</v>
      </c>
      <c r="S89" s="151">
        <v>1</v>
      </c>
      <c r="T89" s="151">
        <f t="shared" si="48"/>
        <v>1</v>
      </c>
      <c r="U89" s="151"/>
      <c r="V89" s="151"/>
      <c r="W89" s="151"/>
      <c r="X89" s="171">
        <v>1</v>
      </c>
      <c r="Y89" s="151">
        <v>1</v>
      </c>
      <c r="Z89" s="151">
        <f t="shared" si="50"/>
        <v>1</v>
      </c>
      <c r="AA89" s="151"/>
      <c r="AB89" s="151"/>
      <c r="AC89" s="151"/>
      <c r="AD89" s="171">
        <v>1</v>
      </c>
      <c r="AE89" s="151">
        <v>1</v>
      </c>
      <c r="AF89" s="151">
        <f t="shared" si="52"/>
        <v>1</v>
      </c>
      <c r="AG89" s="151"/>
      <c r="AH89" s="151"/>
      <c r="AI89" s="151"/>
      <c r="AJ89" s="171">
        <v>1</v>
      </c>
      <c r="AK89" s="151">
        <v>1</v>
      </c>
      <c r="AL89" s="151">
        <f t="shared" si="54"/>
        <v>1</v>
      </c>
      <c r="AM89" s="151"/>
      <c r="AN89" s="151"/>
      <c r="AO89" s="151"/>
      <c r="AP89" s="222">
        <v>1</v>
      </c>
      <c r="AQ89" s="223">
        <v>1</v>
      </c>
      <c r="AR89" s="223">
        <f t="shared" si="56"/>
        <v>1</v>
      </c>
      <c r="AS89" s="223"/>
      <c r="AT89" s="223"/>
      <c r="AU89" s="223"/>
      <c r="AV89" s="222">
        <v>1</v>
      </c>
      <c r="AW89" s="223">
        <v>1</v>
      </c>
      <c r="AX89" s="223">
        <f t="shared" si="58"/>
        <v>1</v>
      </c>
      <c r="AY89" s="223"/>
      <c r="AZ89" s="223"/>
      <c r="BA89" s="223"/>
      <c r="BB89" s="223"/>
      <c r="BC89" s="223"/>
      <c r="BD89" s="223"/>
      <c r="BE89" s="223">
        <f t="shared" si="63"/>
        <v>6</v>
      </c>
      <c r="BF89" s="223">
        <f t="shared" si="63"/>
        <v>6</v>
      </c>
      <c r="BG89" s="226">
        <f t="shared" si="60"/>
        <v>1</v>
      </c>
      <c r="BH89" s="140">
        <f t="shared" si="61"/>
        <v>7.1428571428571435E-3</v>
      </c>
      <c r="BI89" s="172" t="s">
        <v>624</v>
      </c>
      <c r="BJ89" s="172" t="s">
        <v>625</v>
      </c>
      <c r="BK89" s="152" t="s">
        <v>626</v>
      </c>
      <c r="BL89" s="185" t="s">
        <v>627</v>
      </c>
      <c r="BM89" s="253" t="s">
        <v>891</v>
      </c>
      <c r="BN89" s="253" t="s">
        <v>628</v>
      </c>
      <c r="BO89" s="180" t="s">
        <v>629</v>
      </c>
      <c r="BP89" s="154" t="s">
        <v>630</v>
      </c>
      <c r="BQ89" s="154" t="s">
        <v>892</v>
      </c>
      <c r="BR89" s="129">
        <f t="shared" si="46"/>
        <v>1</v>
      </c>
      <c r="BS89" s="92">
        <f t="shared" si="62"/>
        <v>7.1428571428571435E-3</v>
      </c>
    </row>
    <row r="90" spans="2:72" s="83" customFormat="1" ht="172.5" customHeight="1">
      <c r="B90" s="338"/>
      <c r="C90" s="321"/>
      <c r="D90" s="213" t="s">
        <v>631</v>
      </c>
      <c r="E90" s="337" t="s">
        <v>632</v>
      </c>
      <c r="F90" s="337"/>
      <c r="G90" s="337" t="s">
        <v>633</v>
      </c>
      <c r="H90" s="337"/>
      <c r="I90" s="337" t="s">
        <v>634</v>
      </c>
      <c r="J90" s="337"/>
      <c r="K90" s="337" t="s">
        <v>393</v>
      </c>
      <c r="L90" s="337"/>
      <c r="M90" s="337"/>
      <c r="N90" s="337"/>
      <c r="O90" s="117" t="s">
        <v>85</v>
      </c>
      <c r="P90" s="149">
        <v>44561</v>
      </c>
      <c r="Q90" s="150">
        <f t="shared" si="47"/>
        <v>7.1428571428571435E-3</v>
      </c>
      <c r="R90" s="151"/>
      <c r="S90" s="151"/>
      <c r="T90" s="151"/>
      <c r="U90" s="171">
        <v>1</v>
      </c>
      <c r="V90" s="151">
        <v>1</v>
      </c>
      <c r="W90" s="151">
        <f t="shared" si="49"/>
        <v>1</v>
      </c>
      <c r="X90" s="171">
        <v>1</v>
      </c>
      <c r="Y90" s="151">
        <v>1</v>
      </c>
      <c r="Z90" s="151">
        <f t="shared" si="50"/>
        <v>1</v>
      </c>
      <c r="AA90" s="171">
        <v>1</v>
      </c>
      <c r="AB90" s="151">
        <v>1</v>
      </c>
      <c r="AC90" s="151">
        <f t="shared" si="51"/>
        <v>1</v>
      </c>
      <c r="AD90" s="171">
        <v>1</v>
      </c>
      <c r="AE90" s="151">
        <v>1</v>
      </c>
      <c r="AF90" s="151">
        <f t="shared" si="52"/>
        <v>1</v>
      </c>
      <c r="AG90" s="171">
        <v>1</v>
      </c>
      <c r="AH90" s="151">
        <v>1</v>
      </c>
      <c r="AI90" s="151">
        <f t="shared" si="53"/>
        <v>1</v>
      </c>
      <c r="AJ90" s="171">
        <v>1</v>
      </c>
      <c r="AK90" s="151">
        <v>1</v>
      </c>
      <c r="AL90" s="151">
        <f t="shared" si="54"/>
        <v>1</v>
      </c>
      <c r="AM90" s="171">
        <v>1</v>
      </c>
      <c r="AN90" s="151">
        <v>1</v>
      </c>
      <c r="AO90" s="151">
        <f t="shared" si="55"/>
        <v>1</v>
      </c>
      <c r="AP90" s="222">
        <v>1</v>
      </c>
      <c r="AQ90" s="223">
        <v>1</v>
      </c>
      <c r="AR90" s="223">
        <f t="shared" si="56"/>
        <v>1</v>
      </c>
      <c r="AS90" s="222">
        <v>1</v>
      </c>
      <c r="AT90" s="223">
        <v>1</v>
      </c>
      <c r="AU90" s="223">
        <f t="shared" si="57"/>
        <v>1</v>
      </c>
      <c r="AV90" s="222">
        <v>1</v>
      </c>
      <c r="AW90" s="223">
        <v>1</v>
      </c>
      <c r="AX90" s="223">
        <f t="shared" si="58"/>
        <v>1</v>
      </c>
      <c r="AY90" s="222">
        <v>1</v>
      </c>
      <c r="AZ90" s="223">
        <v>1</v>
      </c>
      <c r="BA90" s="223">
        <f t="shared" ref="BA90" si="64">+AZ90/AY90</f>
        <v>1</v>
      </c>
      <c r="BB90" s="223"/>
      <c r="BC90" s="223"/>
      <c r="BD90" s="223"/>
      <c r="BE90" s="223">
        <f t="shared" si="63"/>
        <v>11</v>
      </c>
      <c r="BF90" s="223">
        <f t="shared" si="63"/>
        <v>11</v>
      </c>
      <c r="BG90" s="227">
        <f t="shared" si="60"/>
        <v>1</v>
      </c>
      <c r="BH90" s="140">
        <f t="shared" si="61"/>
        <v>7.1428571428571435E-3</v>
      </c>
      <c r="BI90" s="172" t="s">
        <v>635</v>
      </c>
      <c r="BJ90" s="172" t="s">
        <v>636</v>
      </c>
      <c r="BK90" s="162" t="s">
        <v>637</v>
      </c>
      <c r="BL90" s="194" t="s">
        <v>638</v>
      </c>
      <c r="BM90" s="257" t="s">
        <v>639</v>
      </c>
      <c r="BN90" s="257" t="s">
        <v>640</v>
      </c>
      <c r="BO90" s="180" t="s">
        <v>641</v>
      </c>
      <c r="BP90" s="154" t="s">
        <v>642</v>
      </c>
      <c r="BQ90" s="244" t="s">
        <v>921</v>
      </c>
      <c r="BR90" s="270">
        <f>BG90</f>
        <v>1</v>
      </c>
      <c r="BS90" s="92">
        <f t="shared" si="62"/>
        <v>7.1428571428571435E-3</v>
      </c>
      <c r="BT90" s="247"/>
    </row>
    <row r="91" spans="2:72" ht="158.25" customHeight="1" thickBot="1">
      <c r="B91" s="338"/>
      <c r="C91" s="336"/>
      <c r="D91" s="163" t="s">
        <v>643</v>
      </c>
      <c r="E91" s="322" t="s">
        <v>644</v>
      </c>
      <c r="F91" s="322"/>
      <c r="G91" s="322" t="s">
        <v>645</v>
      </c>
      <c r="H91" s="322"/>
      <c r="I91" s="322" t="s">
        <v>646</v>
      </c>
      <c r="J91" s="322"/>
      <c r="K91" s="322" t="s">
        <v>117</v>
      </c>
      <c r="L91" s="322"/>
      <c r="M91" s="322"/>
      <c r="N91" s="322"/>
      <c r="O91" s="164" t="s">
        <v>85</v>
      </c>
      <c r="P91" s="165">
        <v>44561</v>
      </c>
      <c r="Q91" s="166">
        <f t="shared" si="47"/>
        <v>7.1428571428571435E-3</v>
      </c>
      <c r="R91" s="167"/>
      <c r="S91" s="167"/>
      <c r="T91" s="167"/>
      <c r="U91" s="167"/>
      <c r="V91" s="167"/>
      <c r="W91" s="167"/>
      <c r="X91" s="167"/>
      <c r="Y91" s="167"/>
      <c r="Z91" s="167"/>
      <c r="AA91" s="175">
        <v>1</v>
      </c>
      <c r="AB91" s="167">
        <v>1</v>
      </c>
      <c r="AC91" s="167">
        <f t="shared" si="51"/>
        <v>1</v>
      </c>
      <c r="AD91" s="167"/>
      <c r="AE91" s="167"/>
      <c r="AF91" s="167"/>
      <c r="AG91" s="167"/>
      <c r="AH91" s="167"/>
      <c r="AI91" s="167"/>
      <c r="AJ91" s="175">
        <v>1</v>
      </c>
      <c r="AK91" s="167">
        <v>1</v>
      </c>
      <c r="AL91" s="167">
        <f t="shared" si="54"/>
        <v>1</v>
      </c>
      <c r="AM91" s="167"/>
      <c r="AN91" s="167"/>
      <c r="AO91" s="167"/>
      <c r="AP91" s="223"/>
      <c r="AQ91" s="223"/>
      <c r="AR91" s="223"/>
      <c r="AS91" s="222">
        <v>1</v>
      </c>
      <c r="AT91" s="223">
        <v>1</v>
      </c>
      <c r="AU91" s="223">
        <f t="shared" si="57"/>
        <v>1</v>
      </c>
      <c r="AV91" s="223"/>
      <c r="AW91" s="223"/>
      <c r="AX91" s="223"/>
      <c r="AY91" s="223"/>
      <c r="AZ91" s="223"/>
      <c r="BA91" s="223"/>
      <c r="BB91" s="223"/>
      <c r="BC91" s="223"/>
      <c r="BD91" s="223"/>
      <c r="BE91" s="223">
        <f t="shared" si="63"/>
        <v>3</v>
      </c>
      <c r="BF91" s="223">
        <f t="shared" si="63"/>
        <v>3</v>
      </c>
      <c r="BG91" s="227">
        <f t="shared" si="60"/>
        <v>1</v>
      </c>
      <c r="BH91" s="142">
        <f t="shared" si="61"/>
        <v>7.1428571428571435E-3</v>
      </c>
      <c r="BI91" s="168"/>
      <c r="BJ91" s="168" t="s">
        <v>647</v>
      </c>
      <c r="BK91" s="152"/>
      <c r="BL91" s="185" t="s">
        <v>648</v>
      </c>
      <c r="BM91" s="241" t="s">
        <v>649</v>
      </c>
      <c r="BN91" s="242" t="s">
        <v>68</v>
      </c>
      <c r="BO91" s="209" t="s">
        <v>650</v>
      </c>
      <c r="BP91" s="169" t="s">
        <v>651</v>
      </c>
      <c r="BQ91" s="169" t="s">
        <v>652</v>
      </c>
      <c r="BR91" s="130">
        <f t="shared" si="46"/>
        <v>1</v>
      </c>
      <c r="BS91" s="132">
        <f t="shared" si="62"/>
        <v>7.1428571428571435E-3</v>
      </c>
    </row>
    <row r="92" spans="2:72" ht="43.15" customHeight="1" thickBot="1">
      <c r="D92" s="73"/>
      <c r="E92" s="73"/>
      <c r="F92" s="73"/>
      <c r="G92" s="73"/>
      <c r="H92" s="73"/>
      <c r="I92" s="73"/>
      <c r="J92" s="73"/>
      <c r="K92" s="73"/>
      <c r="L92" s="73"/>
      <c r="M92" s="73"/>
      <c r="N92" s="73"/>
      <c r="O92" s="73"/>
      <c r="P92" s="73"/>
      <c r="Q92" s="49"/>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1"/>
      <c r="AZ92" s="301"/>
      <c r="BA92" s="301"/>
      <c r="BB92" s="47"/>
      <c r="BC92" s="47"/>
      <c r="BD92" s="47"/>
      <c r="BE92" s="301"/>
      <c r="BF92" s="301"/>
      <c r="BG92" s="301"/>
      <c r="BH92" s="143"/>
      <c r="BI92" s="74"/>
      <c r="BJ92" s="74"/>
      <c r="BK92" s="74"/>
      <c r="BL92" s="74"/>
      <c r="BM92" s="74"/>
      <c r="BN92" s="74"/>
      <c r="BO92" s="341" t="s">
        <v>653</v>
      </c>
      <c r="BP92" s="342"/>
      <c r="BQ92" s="342"/>
      <c r="BR92" s="343"/>
      <c r="BS92" s="89">
        <f>SUM(BS64:BS91)</f>
        <v>0.20000000000000004</v>
      </c>
    </row>
    <row r="93" spans="2:72" s="50" customFormat="1" ht="44.1" customHeight="1">
      <c r="B93" s="338" t="s">
        <v>654</v>
      </c>
      <c r="C93" s="214" t="s">
        <v>34</v>
      </c>
      <c r="D93" s="212" t="s">
        <v>35</v>
      </c>
      <c r="E93" s="328" t="s">
        <v>36</v>
      </c>
      <c r="F93" s="328"/>
      <c r="G93" s="328" t="s">
        <v>37</v>
      </c>
      <c r="H93" s="328"/>
      <c r="I93" s="328" t="s">
        <v>38</v>
      </c>
      <c r="J93" s="328"/>
      <c r="K93" s="328" t="s">
        <v>39</v>
      </c>
      <c r="L93" s="328"/>
      <c r="M93" s="328" t="s">
        <v>40</v>
      </c>
      <c r="N93" s="328"/>
      <c r="O93" s="212" t="s">
        <v>41</v>
      </c>
      <c r="P93" s="212" t="s">
        <v>42</v>
      </c>
      <c r="Q93" s="94">
        <f>SUM(Q94:Q106)</f>
        <v>0.14949999999999999</v>
      </c>
      <c r="R93" s="95" t="s">
        <v>43</v>
      </c>
      <c r="S93" s="95" t="s">
        <v>44</v>
      </c>
      <c r="T93" s="96" t="s">
        <v>45</v>
      </c>
      <c r="U93" s="95" t="s">
        <v>43</v>
      </c>
      <c r="V93" s="95" t="s">
        <v>44</v>
      </c>
      <c r="W93" s="96" t="s">
        <v>45</v>
      </c>
      <c r="X93" s="95" t="s">
        <v>43</v>
      </c>
      <c r="Y93" s="95" t="s">
        <v>44</v>
      </c>
      <c r="Z93" s="96" t="s">
        <v>45</v>
      </c>
      <c r="AA93" s="95" t="s">
        <v>43</v>
      </c>
      <c r="AB93" s="95" t="s">
        <v>44</v>
      </c>
      <c r="AC93" s="96" t="s">
        <v>45</v>
      </c>
      <c r="AD93" s="95" t="s">
        <v>43</v>
      </c>
      <c r="AE93" s="95" t="s">
        <v>44</v>
      </c>
      <c r="AF93" s="96" t="s">
        <v>45</v>
      </c>
      <c r="AG93" s="95" t="s">
        <v>43</v>
      </c>
      <c r="AH93" s="95" t="s">
        <v>44</v>
      </c>
      <c r="AI93" s="96" t="s">
        <v>45</v>
      </c>
      <c r="AJ93" s="95" t="s">
        <v>43</v>
      </c>
      <c r="AK93" s="95" t="s">
        <v>44</v>
      </c>
      <c r="AL93" s="96" t="s">
        <v>45</v>
      </c>
      <c r="AM93" s="95" t="s">
        <v>43</v>
      </c>
      <c r="AN93" s="95" t="s">
        <v>44</v>
      </c>
      <c r="AO93" s="96" t="s">
        <v>45</v>
      </c>
      <c r="AP93" s="95" t="s">
        <v>43</v>
      </c>
      <c r="AQ93" s="95" t="s">
        <v>44</v>
      </c>
      <c r="AR93" s="96" t="s">
        <v>45</v>
      </c>
      <c r="AS93" s="95" t="s">
        <v>43</v>
      </c>
      <c r="AT93" s="95" t="s">
        <v>44</v>
      </c>
      <c r="AU93" s="96" t="s">
        <v>45</v>
      </c>
      <c r="AV93" s="95" t="s">
        <v>43</v>
      </c>
      <c r="AW93" s="95" t="s">
        <v>44</v>
      </c>
      <c r="AX93" s="96" t="s">
        <v>45</v>
      </c>
      <c r="AY93" s="95" t="s">
        <v>43</v>
      </c>
      <c r="AZ93" s="95" t="s">
        <v>44</v>
      </c>
      <c r="BA93" s="96" t="s">
        <v>45</v>
      </c>
      <c r="BB93" s="96"/>
      <c r="BC93" s="96"/>
      <c r="BD93" s="96"/>
      <c r="BE93" s="95" t="s">
        <v>43</v>
      </c>
      <c r="BF93" s="95" t="s">
        <v>44</v>
      </c>
      <c r="BG93" s="96" t="s">
        <v>45</v>
      </c>
      <c r="BH93" s="139">
        <f>SUM(BH94:BH106)</f>
        <v>0.14374999999999999</v>
      </c>
      <c r="BI93" s="265" t="s">
        <v>936</v>
      </c>
      <c r="BJ93" s="265" t="s">
        <v>937</v>
      </c>
      <c r="BK93" s="265" t="s">
        <v>436</v>
      </c>
      <c r="BL93" s="265" t="s">
        <v>437</v>
      </c>
      <c r="BM93" s="265" t="s">
        <v>46</v>
      </c>
      <c r="BN93" s="265" t="s">
        <v>47</v>
      </c>
      <c r="BO93" s="133" t="s">
        <v>48</v>
      </c>
      <c r="BP93" s="125"/>
      <c r="BQ93" s="125"/>
      <c r="BR93" s="102"/>
      <c r="BS93" s="134" t="s">
        <v>50</v>
      </c>
    </row>
    <row r="94" spans="2:72" ht="135">
      <c r="B94" s="338"/>
      <c r="C94" s="84" t="s">
        <v>655</v>
      </c>
      <c r="D94" s="213" t="s">
        <v>52</v>
      </c>
      <c r="E94" s="299" t="s">
        <v>656</v>
      </c>
      <c r="F94" s="299"/>
      <c r="G94" s="299" t="s">
        <v>657</v>
      </c>
      <c r="H94" s="299"/>
      <c r="I94" s="299" t="s">
        <v>658</v>
      </c>
      <c r="J94" s="299"/>
      <c r="K94" s="299" t="s">
        <v>239</v>
      </c>
      <c r="L94" s="299"/>
      <c r="M94" s="299"/>
      <c r="N94" s="299"/>
      <c r="O94" s="119" t="s">
        <v>85</v>
      </c>
      <c r="P94" s="149">
        <v>44285</v>
      </c>
      <c r="Q94" s="170">
        <v>1.15E-2</v>
      </c>
      <c r="R94" s="151"/>
      <c r="S94" s="151"/>
      <c r="T94" s="151"/>
      <c r="U94" s="171">
        <v>0.5</v>
      </c>
      <c r="V94" s="151">
        <v>1</v>
      </c>
      <c r="W94" s="151">
        <v>0.5</v>
      </c>
      <c r="X94" s="171">
        <v>0.5</v>
      </c>
      <c r="Y94" s="151"/>
      <c r="Z94" s="151">
        <f>+Y94/X94</f>
        <v>0</v>
      </c>
      <c r="AA94" s="151"/>
      <c r="AB94" s="151"/>
      <c r="AC94" s="151"/>
      <c r="AD94" s="151"/>
      <c r="AE94" s="151"/>
      <c r="AF94" s="151"/>
      <c r="AG94" s="151"/>
      <c r="AH94" s="151"/>
      <c r="AI94" s="151"/>
      <c r="AJ94" s="151"/>
      <c r="AK94" s="151"/>
      <c r="AL94" s="151"/>
      <c r="AM94" s="151"/>
      <c r="AN94" s="151"/>
      <c r="AO94" s="151"/>
      <c r="AP94" s="223"/>
      <c r="AQ94" s="223"/>
      <c r="AR94" s="223"/>
      <c r="AS94" s="223"/>
      <c r="AT94" s="223"/>
      <c r="AU94" s="223"/>
      <c r="AV94" s="223"/>
      <c r="AW94" s="223"/>
      <c r="AX94" s="223"/>
      <c r="AY94" s="223"/>
      <c r="AZ94" s="223"/>
      <c r="BA94" s="223"/>
      <c r="BB94" s="223"/>
      <c r="BC94" s="223"/>
      <c r="BD94" s="223"/>
      <c r="BE94" s="223">
        <f t="shared" ref="BE94:BF106" si="65">+R94+U94+X94+AA94+AD94+AG94+AJ94+AM94+AP94+AS94+AV94+AY94</f>
        <v>1</v>
      </c>
      <c r="BF94" s="223">
        <f t="shared" si="65"/>
        <v>1</v>
      </c>
      <c r="BG94" s="226">
        <f>IF(BF94,BF94/BE94,0)</f>
        <v>1</v>
      </c>
      <c r="BH94" s="147">
        <f>+BG94*Q94</f>
        <v>1.15E-2</v>
      </c>
      <c r="BI94" s="172" t="s">
        <v>659</v>
      </c>
      <c r="BJ94" s="160" t="s">
        <v>68</v>
      </c>
      <c r="BK94" s="158" t="s">
        <v>68</v>
      </c>
      <c r="BL94" s="173" t="s">
        <v>68</v>
      </c>
      <c r="BM94" s="242" t="s">
        <v>68</v>
      </c>
      <c r="BN94" s="242" t="s">
        <v>68</v>
      </c>
      <c r="BO94" s="154" t="s">
        <v>660</v>
      </c>
      <c r="BP94" s="127" t="s">
        <v>77</v>
      </c>
      <c r="BQ94" s="127" t="s">
        <v>77</v>
      </c>
      <c r="BR94" s="129">
        <f t="shared" ref="BR94:BR105" si="66">BG94</f>
        <v>1</v>
      </c>
      <c r="BS94" s="92">
        <f>BH94</f>
        <v>1.15E-2</v>
      </c>
    </row>
    <row r="95" spans="2:72" ht="135">
      <c r="B95" s="338"/>
      <c r="C95" s="85" t="s">
        <v>661</v>
      </c>
      <c r="D95" s="213" t="s">
        <v>71</v>
      </c>
      <c r="E95" s="299" t="s">
        <v>662</v>
      </c>
      <c r="F95" s="299"/>
      <c r="G95" s="299" t="s">
        <v>663</v>
      </c>
      <c r="H95" s="299"/>
      <c r="I95" s="299" t="s">
        <v>664</v>
      </c>
      <c r="J95" s="299"/>
      <c r="K95" s="299" t="s">
        <v>239</v>
      </c>
      <c r="L95" s="299"/>
      <c r="M95" s="299"/>
      <c r="N95" s="299"/>
      <c r="O95" s="119" t="s">
        <v>85</v>
      </c>
      <c r="P95" s="149">
        <v>44530</v>
      </c>
      <c r="Q95" s="170">
        <v>1.15E-2</v>
      </c>
      <c r="R95" s="151"/>
      <c r="S95" s="151"/>
      <c r="T95" s="151"/>
      <c r="U95" s="151"/>
      <c r="V95" s="151"/>
      <c r="W95" s="151"/>
      <c r="X95" s="151"/>
      <c r="Y95" s="151"/>
      <c r="Z95" s="151"/>
      <c r="AA95" s="171">
        <v>1</v>
      </c>
      <c r="AB95" s="151">
        <v>1</v>
      </c>
      <c r="AC95" s="151">
        <f t="shared" ref="AC95:AC100" si="67">+AB95/AA95</f>
        <v>1</v>
      </c>
      <c r="AD95" s="151"/>
      <c r="AE95" s="151"/>
      <c r="AF95" s="151"/>
      <c r="AG95" s="151"/>
      <c r="AH95" s="151"/>
      <c r="AI95" s="151"/>
      <c r="AJ95" s="151"/>
      <c r="AK95" s="151"/>
      <c r="AL95" s="151"/>
      <c r="AM95" s="151"/>
      <c r="AN95" s="151"/>
      <c r="AO95" s="151"/>
      <c r="AP95" s="223"/>
      <c r="AQ95" s="223"/>
      <c r="AR95" s="223"/>
      <c r="AS95" s="222">
        <v>1</v>
      </c>
      <c r="AT95" s="223">
        <v>1</v>
      </c>
      <c r="AU95" s="223">
        <f t="shared" ref="AU95:AU102" si="68">+AT95/AS95</f>
        <v>1</v>
      </c>
      <c r="AV95" s="223"/>
      <c r="AW95" s="223"/>
      <c r="AX95" s="223"/>
      <c r="AY95" s="223"/>
      <c r="AZ95" s="223"/>
      <c r="BA95" s="223"/>
      <c r="BB95" s="223"/>
      <c r="BC95" s="223"/>
      <c r="BD95" s="223"/>
      <c r="BE95" s="223">
        <f t="shared" si="65"/>
        <v>2</v>
      </c>
      <c r="BF95" s="223">
        <f t="shared" si="65"/>
        <v>2</v>
      </c>
      <c r="BG95" s="224">
        <f t="shared" ref="BG95:BG102" si="69">IF(BF95,BF95/BE95,0)</f>
        <v>1</v>
      </c>
      <c r="BH95" s="140">
        <f t="shared" ref="BH95:BH102" si="70">+BG95*Q95</f>
        <v>1.15E-2</v>
      </c>
      <c r="BI95" s="172"/>
      <c r="BJ95" s="172" t="s">
        <v>665</v>
      </c>
      <c r="BK95" s="152" t="s">
        <v>666</v>
      </c>
      <c r="BL95" s="120" t="s">
        <v>667</v>
      </c>
      <c r="BM95" s="253" t="s">
        <v>893</v>
      </c>
      <c r="BN95" s="242" t="s">
        <v>68</v>
      </c>
      <c r="BO95" s="154" t="s">
        <v>668</v>
      </c>
      <c r="BP95" s="153" t="s">
        <v>345</v>
      </c>
      <c r="BQ95" s="153" t="s">
        <v>894</v>
      </c>
      <c r="BR95" s="129">
        <f t="shared" si="66"/>
        <v>1</v>
      </c>
      <c r="BS95" s="92">
        <f t="shared" ref="BS95:BS106" si="71">BH95</f>
        <v>1.15E-2</v>
      </c>
    </row>
    <row r="96" spans="2:72" ht="120">
      <c r="B96" s="338"/>
      <c r="C96" s="215" t="s">
        <v>669</v>
      </c>
      <c r="D96" s="213" t="s">
        <v>87</v>
      </c>
      <c r="E96" s="299" t="s">
        <v>670</v>
      </c>
      <c r="F96" s="299"/>
      <c r="G96" s="299" t="s">
        <v>671</v>
      </c>
      <c r="H96" s="299"/>
      <c r="I96" s="299" t="s">
        <v>672</v>
      </c>
      <c r="J96" s="299"/>
      <c r="K96" s="299" t="s">
        <v>239</v>
      </c>
      <c r="L96" s="299"/>
      <c r="M96" s="299"/>
      <c r="N96" s="299"/>
      <c r="O96" s="119" t="s">
        <v>85</v>
      </c>
      <c r="P96" s="149">
        <v>44285</v>
      </c>
      <c r="Q96" s="170">
        <v>1.15E-2</v>
      </c>
      <c r="R96" s="151"/>
      <c r="S96" s="151"/>
      <c r="T96" s="151"/>
      <c r="U96" s="151"/>
      <c r="V96" s="151"/>
      <c r="W96" s="151"/>
      <c r="X96" s="171">
        <v>1</v>
      </c>
      <c r="Y96" s="151">
        <v>1</v>
      </c>
      <c r="Z96" s="151">
        <f t="shared" ref="Z96:Z97" si="72">+Y96/X96</f>
        <v>1</v>
      </c>
      <c r="AA96" s="151"/>
      <c r="AB96" s="151"/>
      <c r="AC96" s="151"/>
      <c r="AD96" s="151"/>
      <c r="AE96" s="151"/>
      <c r="AF96" s="151"/>
      <c r="AG96" s="151"/>
      <c r="AH96" s="151"/>
      <c r="AI96" s="151"/>
      <c r="AJ96" s="151"/>
      <c r="AK96" s="151"/>
      <c r="AL96" s="151"/>
      <c r="AM96" s="151"/>
      <c r="AN96" s="151"/>
      <c r="AO96" s="151"/>
      <c r="AP96" s="223"/>
      <c r="AQ96" s="223"/>
      <c r="AR96" s="223"/>
      <c r="AS96" s="223"/>
      <c r="AT96" s="223"/>
      <c r="AU96" s="223"/>
      <c r="AV96" s="223"/>
      <c r="AW96" s="223"/>
      <c r="AX96" s="223"/>
      <c r="AY96" s="223"/>
      <c r="AZ96" s="223"/>
      <c r="BA96" s="223"/>
      <c r="BB96" s="223"/>
      <c r="BC96" s="223"/>
      <c r="BD96" s="223"/>
      <c r="BE96" s="223">
        <f t="shared" si="65"/>
        <v>1</v>
      </c>
      <c r="BF96" s="223">
        <f t="shared" si="65"/>
        <v>1</v>
      </c>
      <c r="BG96" s="226">
        <f t="shared" si="69"/>
        <v>1</v>
      </c>
      <c r="BH96" s="147">
        <f t="shared" si="70"/>
        <v>1.15E-2</v>
      </c>
      <c r="BI96" s="172"/>
      <c r="BJ96" s="172" t="s">
        <v>673</v>
      </c>
      <c r="BK96" s="158" t="s">
        <v>68</v>
      </c>
      <c r="BL96" s="173" t="s">
        <v>68</v>
      </c>
      <c r="BM96" s="242" t="s">
        <v>68</v>
      </c>
      <c r="BN96" s="242" t="s">
        <v>68</v>
      </c>
      <c r="BO96" s="154" t="s">
        <v>674</v>
      </c>
      <c r="BP96" s="127" t="s">
        <v>77</v>
      </c>
      <c r="BQ96" s="127" t="s">
        <v>77</v>
      </c>
      <c r="BR96" s="129">
        <f t="shared" si="66"/>
        <v>1</v>
      </c>
      <c r="BS96" s="92">
        <f t="shared" si="71"/>
        <v>1.15E-2</v>
      </c>
    </row>
    <row r="97" spans="2:72" s="83" customFormat="1" ht="271.5" customHeight="1">
      <c r="B97" s="338"/>
      <c r="C97" s="335" t="s">
        <v>675</v>
      </c>
      <c r="D97" s="213" t="s">
        <v>104</v>
      </c>
      <c r="E97" s="337" t="s">
        <v>676</v>
      </c>
      <c r="F97" s="337"/>
      <c r="G97" s="337" t="s">
        <v>677</v>
      </c>
      <c r="H97" s="337"/>
      <c r="I97" s="337" t="s">
        <v>678</v>
      </c>
      <c r="J97" s="337"/>
      <c r="K97" s="337" t="s">
        <v>239</v>
      </c>
      <c r="L97" s="337"/>
      <c r="M97" s="337" t="s">
        <v>170</v>
      </c>
      <c r="N97" s="337"/>
      <c r="O97" s="117" t="s">
        <v>85</v>
      </c>
      <c r="P97" s="149">
        <v>44561</v>
      </c>
      <c r="Q97" s="170">
        <v>1.15E-2</v>
      </c>
      <c r="R97" s="151"/>
      <c r="S97" s="151"/>
      <c r="T97" s="151"/>
      <c r="U97" s="151"/>
      <c r="V97" s="151"/>
      <c r="W97" s="151"/>
      <c r="X97" s="171">
        <v>1</v>
      </c>
      <c r="Y97" s="151">
        <v>1</v>
      </c>
      <c r="Z97" s="151">
        <f t="shared" si="72"/>
        <v>1</v>
      </c>
      <c r="AA97" s="151"/>
      <c r="AB97" s="151"/>
      <c r="AC97" s="151"/>
      <c r="AD97" s="171">
        <v>1</v>
      </c>
      <c r="AE97" s="151">
        <v>1</v>
      </c>
      <c r="AF97" s="151">
        <f t="shared" ref="AF97:AF98" si="73">+AE97/AD97</f>
        <v>1</v>
      </c>
      <c r="AG97" s="151"/>
      <c r="AH97" s="151"/>
      <c r="AI97" s="151"/>
      <c r="AJ97" s="171">
        <v>1</v>
      </c>
      <c r="AK97" s="151">
        <v>1</v>
      </c>
      <c r="AL97" s="151">
        <f t="shared" ref="AL97:AL99" si="74">+AK97/AJ97</f>
        <v>1</v>
      </c>
      <c r="AM97" s="151"/>
      <c r="AN97" s="151"/>
      <c r="AO97" s="151"/>
      <c r="AP97" s="222">
        <v>1</v>
      </c>
      <c r="AQ97" s="223">
        <v>1</v>
      </c>
      <c r="AR97" s="223">
        <f t="shared" ref="AR97:AR99" si="75">+AQ97/AP97</f>
        <v>1</v>
      </c>
      <c r="AS97" s="223"/>
      <c r="AT97" s="223"/>
      <c r="AU97" s="223"/>
      <c r="AV97" s="222">
        <v>1</v>
      </c>
      <c r="AW97" s="223">
        <v>1</v>
      </c>
      <c r="AX97" s="223">
        <f t="shared" ref="AX97:AX102" si="76">+AW97/AV97</f>
        <v>1</v>
      </c>
      <c r="AY97" s="223"/>
      <c r="AZ97" s="223"/>
      <c r="BA97" s="223"/>
      <c r="BB97" s="223"/>
      <c r="BC97" s="223"/>
      <c r="BD97" s="223"/>
      <c r="BE97" s="422">
        <f t="shared" si="65"/>
        <v>5</v>
      </c>
      <c r="BF97" s="422">
        <f t="shared" si="65"/>
        <v>5</v>
      </c>
      <c r="BG97" s="227">
        <f t="shared" si="69"/>
        <v>1</v>
      </c>
      <c r="BH97" s="140">
        <f t="shared" si="70"/>
        <v>1.15E-2</v>
      </c>
      <c r="BI97" s="172"/>
      <c r="BJ97" s="172" t="s">
        <v>895</v>
      </c>
      <c r="BK97" s="152" t="s">
        <v>679</v>
      </c>
      <c r="BL97" s="120" t="s">
        <v>896</v>
      </c>
      <c r="BM97" s="257" t="s">
        <v>897</v>
      </c>
      <c r="BN97" s="257" t="s">
        <v>898</v>
      </c>
      <c r="BO97" s="154" t="s">
        <v>680</v>
      </c>
      <c r="BP97" s="127" t="s">
        <v>681</v>
      </c>
      <c r="BQ97" s="269" t="s">
        <v>922</v>
      </c>
      <c r="BR97" s="270">
        <f>BG97</f>
        <v>1</v>
      </c>
      <c r="BS97" s="92">
        <f t="shared" si="71"/>
        <v>1.15E-2</v>
      </c>
      <c r="BT97" s="248"/>
    </row>
    <row r="98" spans="2:72" s="83" customFormat="1" ht="99.75" customHeight="1">
      <c r="B98" s="338"/>
      <c r="C98" s="335"/>
      <c r="D98" s="213" t="s">
        <v>273</v>
      </c>
      <c r="E98" s="337" t="s">
        <v>682</v>
      </c>
      <c r="F98" s="337"/>
      <c r="G98" s="337" t="s">
        <v>683</v>
      </c>
      <c r="H98" s="337"/>
      <c r="I98" s="337" t="s">
        <v>684</v>
      </c>
      <c r="J98" s="337"/>
      <c r="K98" s="337" t="s">
        <v>239</v>
      </c>
      <c r="L98" s="337"/>
      <c r="M98" s="337"/>
      <c r="N98" s="337"/>
      <c r="O98" s="117" t="s">
        <v>85</v>
      </c>
      <c r="P98" s="149">
        <v>44561</v>
      </c>
      <c r="Q98" s="170">
        <v>1.15E-2</v>
      </c>
      <c r="R98" s="151"/>
      <c r="S98" s="151"/>
      <c r="T98" s="151"/>
      <c r="U98" s="151"/>
      <c r="V98" s="151"/>
      <c r="W98" s="151"/>
      <c r="X98" s="151"/>
      <c r="Y98" s="151"/>
      <c r="Z98" s="151"/>
      <c r="AA98" s="151"/>
      <c r="AB98" s="151"/>
      <c r="AC98" s="151"/>
      <c r="AD98" s="171">
        <v>1</v>
      </c>
      <c r="AE98" s="151"/>
      <c r="AF98" s="151">
        <f t="shared" si="73"/>
        <v>0</v>
      </c>
      <c r="AG98" s="151"/>
      <c r="AH98" s="151">
        <v>1</v>
      </c>
      <c r="AI98" s="151"/>
      <c r="AJ98" s="151"/>
      <c r="AK98" s="151"/>
      <c r="AL98" s="151"/>
      <c r="AM98" s="151"/>
      <c r="AN98" s="151"/>
      <c r="AO98" s="151"/>
      <c r="AP98" s="223"/>
      <c r="AQ98" s="223"/>
      <c r="AR98" s="223"/>
      <c r="AS98" s="222">
        <v>1</v>
      </c>
      <c r="AT98" s="223">
        <v>1</v>
      </c>
      <c r="AU98" s="223">
        <f t="shared" si="68"/>
        <v>1</v>
      </c>
      <c r="AV98" s="223"/>
      <c r="AW98" s="223"/>
      <c r="AX98" s="223"/>
      <c r="AY98" s="223"/>
      <c r="AZ98" s="223"/>
      <c r="BA98" s="223"/>
      <c r="BB98" s="223"/>
      <c r="BC98" s="223"/>
      <c r="BD98" s="223"/>
      <c r="BE98" s="223">
        <f t="shared" si="65"/>
        <v>2</v>
      </c>
      <c r="BF98" s="223">
        <f t="shared" si="65"/>
        <v>2</v>
      </c>
      <c r="BG98" s="224">
        <f t="shared" si="69"/>
        <v>1</v>
      </c>
      <c r="BH98" s="140">
        <f t="shared" si="70"/>
        <v>1.15E-2</v>
      </c>
      <c r="BI98" s="172"/>
      <c r="BJ98" s="172"/>
      <c r="BK98" s="162" t="s">
        <v>685</v>
      </c>
      <c r="BL98" s="120" t="s">
        <v>686</v>
      </c>
      <c r="BM98" s="257" t="s">
        <v>899</v>
      </c>
      <c r="BN98" s="242" t="s">
        <v>68</v>
      </c>
      <c r="BO98" s="153" t="s">
        <v>69</v>
      </c>
      <c r="BP98" s="153" t="s">
        <v>687</v>
      </c>
      <c r="BQ98" s="153" t="s">
        <v>900</v>
      </c>
      <c r="BR98" s="129">
        <f t="shared" si="66"/>
        <v>1</v>
      </c>
      <c r="BS98" s="92">
        <f t="shared" si="71"/>
        <v>1.15E-2</v>
      </c>
    </row>
    <row r="99" spans="2:72" ht="114" customHeight="1">
      <c r="B99" s="338"/>
      <c r="C99" s="335"/>
      <c r="D99" s="213" t="s">
        <v>279</v>
      </c>
      <c r="E99" s="299" t="s">
        <v>688</v>
      </c>
      <c r="F99" s="299"/>
      <c r="G99" s="299" t="s">
        <v>689</v>
      </c>
      <c r="H99" s="299"/>
      <c r="I99" s="299" t="s">
        <v>690</v>
      </c>
      <c r="J99" s="299"/>
      <c r="K99" s="299" t="s">
        <v>239</v>
      </c>
      <c r="L99" s="299"/>
      <c r="M99" s="299" t="s">
        <v>170</v>
      </c>
      <c r="N99" s="299"/>
      <c r="O99" s="119" t="s">
        <v>57</v>
      </c>
      <c r="P99" s="149">
        <v>44500</v>
      </c>
      <c r="Q99" s="170">
        <v>1.15E-2</v>
      </c>
      <c r="R99" s="151"/>
      <c r="S99" s="151"/>
      <c r="T99" s="151"/>
      <c r="U99" s="151"/>
      <c r="V99" s="151"/>
      <c r="W99" s="151"/>
      <c r="X99" s="151"/>
      <c r="Y99" s="151"/>
      <c r="Z99" s="151"/>
      <c r="AA99" s="151"/>
      <c r="AB99" s="151"/>
      <c r="AC99" s="151"/>
      <c r="AD99" s="151"/>
      <c r="AE99" s="151"/>
      <c r="AF99" s="151"/>
      <c r="AG99" s="151"/>
      <c r="AH99" s="151"/>
      <c r="AI99" s="151"/>
      <c r="AJ99" s="171">
        <v>0.25</v>
      </c>
      <c r="AK99" s="151">
        <v>0.25</v>
      </c>
      <c r="AL99" s="151">
        <f t="shared" si="74"/>
        <v>1</v>
      </c>
      <c r="AM99" s="171">
        <v>0.25</v>
      </c>
      <c r="AN99" s="151">
        <v>0.25</v>
      </c>
      <c r="AO99" s="151">
        <f t="shared" ref="AO99:AO100" si="77">+AN99/AM99</f>
        <v>1</v>
      </c>
      <c r="AP99" s="222">
        <v>0.25</v>
      </c>
      <c r="AQ99" s="239"/>
      <c r="AR99" s="223">
        <f t="shared" si="75"/>
        <v>0</v>
      </c>
      <c r="AS99" s="222">
        <v>0.25</v>
      </c>
      <c r="AT99" s="239"/>
      <c r="AU99" s="223">
        <f t="shared" si="68"/>
        <v>0</v>
      </c>
      <c r="AV99" s="223"/>
      <c r="AW99" s="223"/>
      <c r="AX99" s="223"/>
      <c r="AY99" s="223"/>
      <c r="AZ99" s="223"/>
      <c r="BA99" s="223"/>
      <c r="BB99" s="223"/>
      <c r="BC99" s="223"/>
      <c r="BD99" s="223"/>
      <c r="BE99" s="422">
        <f t="shared" si="65"/>
        <v>1</v>
      </c>
      <c r="BF99" s="422">
        <f t="shared" si="65"/>
        <v>0.5</v>
      </c>
      <c r="BG99" s="224">
        <f t="shared" si="69"/>
        <v>0.5</v>
      </c>
      <c r="BH99" s="140">
        <f t="shared" si="70"/>
        <v>5.7499999999999999E-3</v>
      </c>
      <c r="BI99" s="172"/>
      <c r="BJ99" s="172"/>
      <c r="BK99" s="152" t="s">
        <v>691</v>
      </c>
      <c r="BL99" s="120" t="s">
        <v>692</v>
      </c>
      <c r="BM99" s="242" t="s">
        <v>68</v>
      </c>
      <c r="BN99" s="242" t="s">
        <v>68</v>
      </c>
      <c r="BO99" s="153" t="s">
        <v>69</v>
      </c>
      <c r="BP99" s="127" t="s">
        <v>693</v>
      </c>
      <c r="BQ99" s="127" t="s">
        <v>217</v>
      </c>
      <c r="BR99" s="270">
        <v>1</v>
      </c>
      <c r="BS99" s="92">
        <f t="shared" si="71"/>
        <v>5.7499999999999999E-3</v>
      </c>
      <c r="BT99" s="16"/>
    </row>
    <row r="100" spans="2:72" s="83" customFormat="1" ht="166.5" customHeight="1">
      <c r="B100" s="338"/>
      <c r="C100" s="335"/>
      <c r="D100" s="213" t="s">
        <v>422</v>
      </c>
      <c r="E100" s="337" t="s">
        <v>694</v>
      </c>
      <c r="F100" s="337"/>
      <c r="G100" s="337" t="s">
        <v>695</v>
      </c>
      <c r="H100" s="337"/>
      <c r="I100" s="337" t="s">
        <v>696</v>
      </c>
      <c r="J100" s="337"/>
      <c r="K100" s="337" t="s">
        <v>239</v>
      </c>
      <c r="L100" s="337"/>
      <c r="M100" s="337"/>
      <c r="N100" s="337"/>
      <c r="O100" s="117" t="s">
        <v>85</v>
      </c>
      <c r="P100" s="149">
        <v>44561</v>
      </c>
      <c r="Q100" s="170">
        <v>1.15E-2</v>
      </c>
      <c r="R100" s="151"/>
      <c r="S100" s="151"/>
      <c r="T100" s="151"/>
      <c r="U100" s="171">
        <v>1</v>
      </c>
      <c r="V100" s="151">
        <v>1</v>
      </c>
      <c r="W100" s="151">
        <f t="shared" ref="W100" si="78">+V100/U100</f>
        <v>1</v>
      </c>
      <c r="X100" s="151"/>
      <c r="Y100" s="151"/>
      <c r="Z100" s="151"/>
      <c r="AA100" s="171">
        <v>1</v>
      </c>
      <c r="AB100" s="151">
        <v>1</v>
      </c>
      <c r="AC100" s="151">
        <f t="shared" si="67"/>
        <v>1</v>
      </c>
      <c r="AD100" s="151"/>
      <c r="AE100" s="151"/>
      <c r="AF100" s="151"/>
      <c r="AG100" s="171">
        <v>1</v>
      </c>
      <c r="AH100" s="151">
        <v>1</v>
      </c>
      <c r="AI100" s="151">
        <f t="shared" ref="AI100" si="79">+AH100/AG100</f>
        <v>1</v>
      </c>
      <c r="AJ100" s="151"/>
      <c r="AK100" s="151"/>
      <c r="AL100" s="151"/>
      <c r="AM100" s="171">
        <v>1</v>
      </c>
      <c r="AN100" s="151">
        <v>1</v>
      </c>
      <c r="AO100" s="151">
        <f t="shared" si="77"/>
        <v>1</v>
      </c>
      <c r="AP100" s="223"/>
      <c r="AQ100" s="223"/>
      <c r="AR100" s="223"/>
      <c r="AS100" s="222">
        <v>1</v>
      </c>
      <c r="AT100" s="223">
        <v>1</v>
      </c>
      <c r="AU100" s="223">
        <f t="shared" si="68"/>
        <v>1</v>
      </c>
      <c r="AV100" s="223"/>
      <c r="AW100" s="223"/>
      <c r="AX100" s="223"/>
      <c r="AY100" s="222">
        <v>1</v>
      </c>
      <c r="AZ100" s="223">
        <v>1</v>
      </c>
      <c r="BA100" s="223">
        <f t="shared" ref="BA100:BA102" si="80">+AZ100/AY100</f>
        <v>1</v>
      </c>
      <c r="BB100" s="223"/>
      <c r="BC100" s="223"/>
      <c r="BD100" s="223"/>
      <c r="BE100" s="223">
        <f t="shared" si="65"/>
        <v>6</v>
      </c>
      <c r="BF100" s="223">
        <f t="shared" si="65"/>
        <v>6</v>
      </c>
      <c r="BG100" s="226">
        <f t="shared" si="69"/>
        <v>1</v>
      </c>
      <c r="BH100" s="147">
        <f t="shared" si="70"/>
        <v>1.15E-2</v>
      </c>
      <c r="BI100" s="172" t="s">
        <v>697</v>
      </c>
      <c r="BJ100" s="172" t="s">
        <v>698</v>
      </c>
      <c r="BK100" s="162" t="s">
        <v>699</v>
      </c>
      <c r="BL100" s="120" t="s">
        <v>700</v>
      </c>
      <c r="BM100" s="257" t="s">
        <v>901</v>
      </c>
      <c r="BN100" s="257" t="s">
        <v>902</v>
      </c>
      <c r="BO100" s="154" t="s">
        <v>701</v>
      </c>
      <c r="BP100" s="154" t="s">
        <v>702</v>
      </c>
      <c r="BQ100" s="154" t="s">
        <v>903</v>
      </c>
      <c r="BR100" s="129">
        <f t="shared" si="66"/>
        <v>1</v>
      </c>
      <c r="BS100" s="92">
        <f t="shared" si="71"/>
        <v>1.15E-2</v>
      </c>
    </row>
    <row r="101" spans="2:72" ht="107.25" customHeight="1">
      <c r="B101" s="338"/>
      <c r="C101" s="335"/>
      <c r="D101" s="213" t="s">
        <v>703</v>
      </c>
      <c r="E101" s="299" t="s">
        <v>704</v>
      </c>
      <c r="F101" s="299"/>
      <c r="G101" s="299" t="s">
        <v>705</v>
      </c>
      <c r="H101" s="299"/>
      <c r="I101" s="299" t="s">
        <v>381</v>
      </c>
      <c r="J101" s="299"/>
      <c r="K101" s="299" t="s">
        <v>239</v>
      </c>
      <c r="L101" s="299"/>
      <c r="M101" s="299"/>
      <c r="N101" s="299"/>
      <c r="O101" s="119" t="s">
        <v>85</v>
      </c>
      <c r="P101" s="149">
        <v>44500</v>
      </c>
      <c r="Q101" s="170">
        <v>1.15E-2</v>
      </c>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223"/>
      <c r="AQ101" s="223"/>
      <c r="AR101" s="223"/>
      <c r="AS101" s="222">
        <v>1</v>
      </c>
      <c r="AT101" s="223">
        <v>1</v>
      </c>
      <c r="AU101" s="223">
        <f t="shared" si="68"/>
        <v>1</v>
      </c>
      <c r="AV101" s="223"/>
      <c r="AW101" s="223"/>
      <c r="AX101" s="223"/>
      <c r="AY101" s="223"/>
      <c r="AZ101" s="223"/>
      <c r="BA101" s="223"/>
      <c r="BB101" s="223"/>
      <c r="BC101" s="223"/>
      <c r="BD101" s="223"/>
      <c r="BE101" s="223">
        <f t="shared" si="65"/>
        <v>1</v>
      </c>
      <c r="BF101" s="223">
        <f t="shared" si="65"/>
        <v>1</v>
      </c>
      <c r="BG101" s="224">
        <f t="shared" si="69"/>
        <v>1</v>
      </c>
      <c r="BH101" s="140">
        <f t="shared" si="70"/>
        <v>1.15E-2</v>
      </c>
      <c r="BI101" s="172"/>
      <c r="BJ101" s="172"/>
      <c r="BK101" s="152" t="s">
        <v>706</v>
      </c>
      <c r="BL101" s="120" t="s">
        <v>707</v>
      </c>
      <c r="BM101" s="253" t="s">
        <v>904</v>
      </c>
      <c r="BN101" s="242" t="s">
        <v>68</v>
      </c>
      <c r="BO101" s="153" t="s">
        <v>69</v>
      </c>
      <c r="BP101" s="153" t="s">
        <v>345</v>
      </c>
      <c r="BQ101" s="153" t="s">
        <v>905</v>
      </c>
      <c r="BR101" s="129">
        <f t="shared" si="66"/>
        <v>1</v>
      </c>
      <c r="BS101" s="92">
        <f t="shared" si="71"/>
        <v>1.15E-2</v>
      </c>
    </row>
    <row r="102" spans="2:72" ht="180">
      <c r="B102" s="338"/>
      <c r="C102" s="321" t="s">
        <v>708</v>
      </c>
      <c r="D102" s="213" t="s">
        <v>113</v>
      </c>
      <c r="E102" s="299" t="s">
        <v>933</v>
      </c>
      <c r="F102" s="299"/>
      <c r="G102" s="299" t="s">
        <v>709</v>
      </c>
      <c r="H102" s="299"/>
      <c r="I102" s="299" t="s">
        <v>710</v>
      </c>
      <c r="J102" s="299"/>
      <c r="K102" s="299" t="s">
        <v>239</v>
      </c>
      <c r="L102" s="299"/>
      <c r="M102" s="299"/>
      <c r="N102" s="299"/>
      <c r="O102" s="119" t="s">
        <v>85</v>
      </c>
      <c r="P102" s="149">
        <v>44561</v>
      </c>
      <c r="Q102" s="170">
        <v>1.15E-2</v>
      </c>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223"/>
      <c r="AQ102" s="223"/>
      <c r="AR102" s="223"/>
      <c r="AS102" s="222">
        <v>0.35</v>
      </c>
      <c r="AT102" s="223">
        <v>0.6</v>
      </c>
      <c r="AU102" s="240">
        <f t="shared" si="68"/>
        <v>1.7142857142857144</v>
      </c>
      <c r="AV102" s="222">
        <v>0.35</v>
      </c>
      <c r="AW102" s="223"/>
      <c r="AX102" s="223">
        <f t="shared" si="76"/>
        <v>0</v>
      </c>
      <c r="AY102" s="222">
        <v>0.3</v>
      </c>
      <c r="AZ102" s="223">
        <v>0.4</v>
      </c>
      <c r="BA102" s="223">
        <f t="shared" si="80"/>
        <v>1.3333333333333335</v>
      </c>
      <c r="BB102" s="223"/>
      <c r="BC102" s="223"/>
      <c r="BD102" s="223"/>
      <c r="BE102" s="223">
        <f t="shared" si="65"/>
        <v>1</v>
      </c>
      <c r="BF102" s="223">
        <f t="shared" si="65"/>
        <v>1</v>
      </c>
      <c r="BG102" s="224">
        <f t="shared" si="69"/>
        <v>1</v>
      </c>
      <c r="BH102" s="140">
        <f t="shared" si="70"/>
        <v>1.15E-2</v>
      </c>
      <c r="BI102" s="172"/>
      <c r="BJ102" s="172"/>
      <c r="BK102" s="152" t="s">
        <v>711</v>
      </c>
      <c r="BL102" s="120" t="s">
        <v>707</v>
      </c>
      <c r="BM102" s="253" t="s">
        <v>712</v>
      </c>
      <c r="BN102" s="241" t="s">
        <v>713</v>
      </c>
      <c r="BO102" s="153" t="s">
        <v>69</v>
      </c>
      <c r="BP102" s="153" t="s">
        <v>345</v>
      </c>
      <c r="BQ102" s="271" t="s">
        <v>923</v>
      </c>
      <c r="BR102" s="129">
        <f t="shared" si="66"/>
        <v>1</v>
      </c>
      <c r="BS102" s="92">
        <f t="shared" si="71"/>
        <v>1.15E-2</v>
      </c>
    </row>
    <row r="103" spans="2:72" ht="150">
      <c r="B103" s="338"/>
      <c r="C103" s="321"/>
      <c r="D103" s="213" t="s">
        <v>631</v>
      </c>
      <c r="E103" s="299" t="s">
        <v>714</v>
      </c>
      <c r="F103" s="299"/>
      <c r="G103" s="299" t="s">
        <v>715</v>
      </c>
      <c r="H103" s="299"/>
      <c r="I103" s="299" t="s">
        <v>716</v>
      </c>
      <c r="J103" s="299"/>
      <c r="K103" s="299" t="s">
        <v>239</v>
      </c>
      <c r="L103" s="299"/>
      <c r="M103" s="299" t="s">
        <v>170</v>
      </c>
      <c r="N103" s="299"/>
      <c r="O103" s="119" t="s">
        <v>85</v>
      </c>
      <c r="P103" s="149">
        <v>44285</v>
      </c>
      <c r="Q103" s="170">
        <v>1.15E-2</v>
      </c>
      <c r="R103" s="151"/>
      <c r="S103" s="151"/>
      <c r="T103" s="151"/>
      <c r="U103" s="151"/>
      <c r="V103" s="151"/>
      <c r="W103" s="151"/>
      <c r="X103" s="171">
        <v>1</v>
      </c>
      <c r="Y103" s="151">
        <v>1</v>
      </c>
      <c r="Z103" s="151">
        <f>+Y103/X103</f>
        <v>1</v>
      </c>
      <c r="AA103" s="151"/>
      <c r="AB103" s="151"/>
      <c r="AC103" s="151"/>
      <c r="AD103" s="151"/>
      <c r="AE103" s="151"/>
      <c r="AF103" s="151"/>
      <c r="AG103" s="151"/>
      <c r="AH103" s="151"/>
      <c r="AI103" s="151"/>
      <c r="AJ103" s="151"/>
      <c r="AK103" s="151"/>
      <c r="AL103" s="151"/>
      <c r="AM103" s="151"/>
      <c r="AN103" s="151"/>
      <c r="AO103" s="151"/>
      <c r="AP103" s="223"/>
      <c r="AQ103" s="223"/>
      <c r="AR103" s="223"/>
      <c r="AS103" s="223"/>
      <c r="AT103" s="223"/>
      <c r="AU103" s="223"/>
      <c r="AV103" s="223"/>
      <c r="AW103" s="223"/>
      <c r="AX103" s="223"/>
      <c r="AY103" s="223"/>
      <c r="AZ103" s="223"/>
      <c r="BA103" s="223"/>
      <c r="BB103" s="223"/>
      <c r="BC103" s="223"/>
      <c r="BD103" s="223"/>
      <c r="BE103" s="223">
        <f t="shared" si="65"/>
        <v>1</v>
      </c>
      <c r="BF103" s="223">
        <f t="shared" si="65"/>
        <v>1</v>
      </c>
      <c r="BG103" s="226">
        <f>IF(BF103,BF103/BE103,0)</f>
        <v>1</v>
      </c>
      <c r="BH103" s="147">
        <f>+BG103*Q103</f>
        <v>1.15E-2</v>
      </c>
      <c r="BI103" s="172"/>
      <c r="BJ103" s="172" t="s">
        <v>717</v>
      </c>
      <c r="BK103" s="158" t="s">
        <v>68</v>
      </c>
      <c r="BL103" s="173" t="s">
        <v>68</v>
      </c>
      <c r="BM103" s="242" t="s">
        <v>68</v>
      </c>
      <c r="BN103" s="242" t="s">
        <v>68</v>
      </c>
      <c r="BO103" s="154" t="s">
        <v>718</v>
      </c>
      <c r="BP103" s="127" t="s">
        <v>77</v>
      </c>
      <c r="BQ103" s="127" t="s">
        <v>77</v>
      </c>
      <c r="BR103" s="129">
        <f t="shared" si="66"/>
        <v>1</v>
      </c>
      <c r="BS103" s="92">
        <f t="shared" si="71"/>
        <v>1.15E-2</v>
      </c>
    </row>
    <row r="104" spans="2:72" ht="189" customHeight="1">
      <c r="B104" s="338" t="s">
        <v>719</v>
      </c>
      <c r="C104" s="321" t="s">
        <v>720</v>
      </c>
      <c r="D104" s="213" t="s">
        <v>52</v>
      </c>
      <c r="E104" s="299" t="s">
        <v>721</v>
      </c>
      <c r="F104" s="299"/>
      <c r="G104" s="299" t="s">
        <v>722</v>
      </c>
      <c r="H104" s="299"/>
      <c r="I104" s="299" t="s">
        <v>723</v>
      </c>
      <c r="J104" s="299"/>
      <c r="K104" s="299" t="s">
        <v>239</v>
      </c>
      <c r="L104" s="299"/>
      <c r="M104" s="299" t="s">
        <v>724</v>
      </c>
      <c r="N104" s="299"/>
      <c r="O104" s="119" t="s">
        <v>85</v>
      </c>
      <c r="P104" s="149">
        <v>44285</v>
      </c>
      <c r="Q104" s="170">
        <v>1.15E-2</v>
      </c>
      <c r="R104" s="151"/>
      <c r="S104" s="151"/>
      <c r="T104" s="151"/>
      <c r="U104" s="151"/>
      <c r="V104" s="151"/>
      <c r="W104" s="151"/>
      <c r="X104" s="171">
        <v>1</v>
      </c>
      <c r="Y104" s="151"/>
      <c r="Z104" s="151">
        <f>+Y104/X104</f>
        <v>0</v>
      </c>
      <c r="AA104" s="151"/>
      <c r="AB104" s="151"/>
      <c r="AC104" s="151"/>
      <c r="AD104" s="151"/>
      <c r="AE104" s="151"/>
      <c r="AF104" s="151"/>
      <c r="AG104" s="151"/>
      <c r="AH104" s="151">
        <v>1</v>
      </c>
      <c r="AI104" s="151"/>
      <c r="AJ104" s="151"/>
      <c r="AK104" s="151"/>
      <c r="AL104" s="151"/>
      <c r="AM104" s="151"/>
      <c r="AN104" s="151"/>
      <c r="AO104" s="151"/>
      <c r="AP104" s="223"/>
      <c r="AQ104" s="223"/>
      <c r="AR104" s="223"/>
      <c r="AS104" s="223"/>
      <c r="AT104" s="223"/>
      <c r="AU104" s="223"/>
      <c r="AV104" s="223"/>
      <c r="AW104" s="223"/>
      <c r="AX104" s="223"/>
      <c r="AY104" s="223"/>
      <c r="AZ104" s="223"/>
      <c r="BA104" s="223"/>
      <c r="BB104" s="223"/>
      <c r="BC104" s="223"/>
      <c r="BD104" s="223"/>
      <c r="BE104" s="223">
        <f t="shared" si="65"/>
        <v>1</v>
      </c>
      <c r="BF104" s="223">
        <f t="shared" si="65"/>
        <v>1</v>
      </c>
      <c r="BG104" s="226">
        <f>IF(BF104,BF104/BE104,0)</f>
        <v>1</v>
      </c>
      <c r="BH104" s="147">
        <f>+BG104*Q104</f>
        <v>1.15E-2</v>
      </c>
      <c r="BI104" s="172"/>
      <c r="BJ104" s="172" t="s">
        <v>725</v>
      </c>
      <c r="BK104" s="152" t="s">
        <v>726</v>
      </c>
      <c r="BL104" s="173" t="s">
        <v>727</v>
      </c>
      <c r="BM104" s="242" t="s">
        <v>68</v>
      </c>
      <c r="BN104" s="242" t="s">
        <v>68</v>
      </c>
      <c r="BO104" s="154" t="s">
        <v>728</v>
      </c>
      <c r="BP104" s="127" t="s">
        <v>729</v>
      </c>
      <c r="BQ104" s="127" t="s">
        <v>217</v>
      </c>
      <c r="BR104" s="129">
        <f t="shared" si="66"/>
        <v>1</v>
      </c>
      <c r="BS104" s="92">
        <f t="shared" si="71"/>
        <v>1.15E-2</v>
      </c>
    </row>
    <row r="105" spans="2:72" ht="62.25" customHeight="1">
      <c r="B105" s="338"/>
      <c r="C105" s="321"/>
      <c r="D105" s="213" t="s">
        <v>64</v>
      </c>
      <c r="E105" s="299" t="s">
        <v>730</v>
      </c>
      <c r="F105" s="299"/>
      <c r="G105" s="299" t="s">
        <v>731</v>
      </c>
      <c r="H105" s="299"/>
      <c r="I105" s="299" t="s">
        <v>732</v>
      </c>
      <c r="J105" s="299"/>
      <c r="K105" s="299" t="s">
        <v>239</v>
      </c>
      <c r="L105" s="299"/>
      <c r="M105" s="299" t="s">
        <v>724</v>
      </c>
      <c r="N105" s="299"/>
      <c r="O105" s="119" t="s">
        <v>85</v>
      </c>
      <c r="P105" s="149">
        <v>44439</v>
      </c>
      <c r="Q105" s="170">
        <v>1.15E-2</v>
      </c>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71">
        <v>1</v>
      </c>
      <c r="AN105" s="151"/>
      <c r="AO105" s="151">
        <f t="shared" ref="AO105:AO106" si="81">+AN105/AM105</f>
        <v>0</v>
      </c>
      <c r="AP105" s="223"/>
      <c r="AQ105" s="223"/>
      <c r="AR105" s="223"/>
      <c r="AS105" s="223"/>
      <c r="AT105" s="223"/>
      <c r="AU105" s="223"/>
      <c r="AV105" s="223"/>
      <c r="AW105" s="223"/>
      <c r="AX105" s="223"/>
      <c r="AY105" s="223"/>
      <c r="AZ105" s="237">
        <v>1</v>
      </c>
      <c r="BA105" s="223"/>
      <c r="BB105" s="223"/>
      <c r="BC105" s="223"/>
      <c r="BD105" s="223"/>
      <c r="BE105" s="223">
        <f t="shared" si="65"/>
        <v>1</v>
      </c>
      <c r="BF105" s="223">
        <f t="shared" si="65"/>
        <v>1</v>
      </c>
      <c r="BG105" s="226">
        <f t="shared" ref="BG105:BG106" si="82">IF(BF105,BF105/BE105,0)</f>
        <v>1</v>
      </c>
      <c r="BH105" s="147">
        <f t="shared" ref="BH105:BH106" si="83">+BG105*Q105</f>
        <v>1.15E-2</v>
      </c>
      <c r="BI105" s="172"/>
      <c r="BJ105" s="172"/>
      <c r="BK105" s="152" t="s">
        <v>733</v>
      </c>
      <c r="BL105" s="120" t="s">
        <v>734</v>
      </c>
      <c r="BM105" s="253" t="s">
        <v>735</v>
      </c>
      <c r="BN105" s="253" t="s">
        <v>736</v>
      </c>
      <c r="BO105" s="153" t="s">
        <v>443</v>
      </c>
      <c r="BP105" s="127" t="s">
        <v>737</v>
      </c>
      <c r="BQ105" s="127" t="s">
        <v>906</v>
      </c>
      <c r="BR105" s="129">
        <f t="shared" si="66"/>
        <v>1</v>
      </c>
      <c r="BS105" s="92">
        <f t="shared" si="71"/>
        <v>1.15E-2</v>
      </c>
    </row>
    <row r="106" spans="2:72" ht="187.5" customHeight="1">
      <c r="B106" s="338"/>
      <c r="C106" s="262" t="s">
        <v>738</v>
      </c>
      <c r="D106" s="263" t="s">
        <v>166</v>
      </c>
      <c r="E106" s="299" t="s">
        <v>739</v>
      </c>
      <c r="F106" s="299"/>
      <c r="G106" s="299" t="s">
        <v>740</v>
      </c>
      <c r="H106" s="299"/>
      <c r="I106" s="299" t="s">
        <v>741</v>
      </c>
      <c r="J106" s="299"/>
      <c r="K106" s="299" t="s">
        <v>56</v>
      </c>
      <c r="L106" s="299"/>
      <c r="M106" s="299" t="s">
        <v>742</v>
      </c>
      <c r="N106" s="299"/>
      <c r="O106" s="119" t="s">
        <v>85</v>
      </c>
      <c r="P106" s="149">
        <v>44439</v>
      </c>
      <c r="Q106" s="170">
        <v>1.15E-2</v>
      </c>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71">
        <v>1</v>
      </c>
      <c r="AN106" s="151"/>
      <c r="AO106" s="151">
        <f t="shared" si="81"/>
        <v>0</v>
      </c>
      <c r="AP106" s="223"/>
      <c r="AQ106" s="223"/>
      <c r="AR106" s="223"/>
      <c r="AS106" s="223"/>
      <c r="AT106" s="223"/>
      <c r="AU106" s="223"/>
      <c r="AV106" s="223"/>
      <c r="AW106" s="223"/>
      <c r="AX106" s="223"/>
      <c r="AY106" s="223"/>
      <c r="AZ106" s="237">
        <v>1</v>
      </c>
      <c r="BA106" s="223"/>
      <c r="BB106" s="223"/>
      <c r="BC106" s="223"/>
      <c r="BD106" s="223"/>
      <c r="BE106" s="223">
        <f t="shared" si="65"/>
        <v>1</v>
      </c>
      <c r="BF106" s="223">
        <f t="shared" si="65"/>
        <v>1</v>
      </c>
      <c r="BG106" s="226">
        <f t="shared" si="82"/>
        <v>1</v>
      </c>
      <c r="BH106" s="147">
        <f t="shared" si="83"/>
        <v>1.15E-2</v>
      </c>
      <c r="BI106" s="264"/>
      <c r="BJ106" s="264"/>
      <c r="BK106" s="152"/>
      <c r="BL106" s="120" t="s">
        <v>743</v>
      </c>
      <c r="BM106" s="253"/>
      <c r="BN106" s="253" t="s">
        <v>907</v>
      </c>
      <c r="BO106" s="153" t="s">
        <v>443</v>
      </c>
      <c r="BP106" s="127" t="s">
        <v>744</v>
      </c>
      <c r="BQ106" s="269" t="s">
        <v>924</v>
      </c>
      <c r="BR106" s="129">
        <f>BG106</f>
        <v>1</v>
      </c>
      <c r="BS106" s="92">
        <f t="shared" si="71"/>
        <v>1.15E-2</v>
      </c>
    </row>
    <row r="107" spans="2:72" ht="43.15" customHeight="1" thickBot="1">
      <c r="BI107" s="87"/>
      <c r="BO107" s="275" t="s">
        <v>745</v>
      </c>
      <c r="BP107" s="276"/>
      <c r="BQ107" s="276"/>
      <c r="BR107" s="277"/>
      <c r="BS107" s="90">
        <f>SUM(BS94:BS106)</f>
        <v>0.14374999999999999</v>
      </c>
    </row>
    <row r="108" spans="2:72" ht="43.15" customHeight="1" thickBot="1">
      <c r="BI108" s="87"/>
      <c r="BO108" s="88" t="s">
        <v>746</v>
      </c>
      <c r="BP108" s="135"/>
      <c r="BQ108" s="135"/>
      <c r="BR108" s="136"/>
      <c r="BS108" s="89">
        <f>BS107+BS92+BS62+BS41+BS22+BS19</f>
        <v>0.97961491228070163</v>
      </c>
    </row>
  </sheetData>
  <mergeCells count="561">
    <mergeCell ref="D68:D69"/>
    <mergeCell ref="E68:F69"/>
    <mergeCell ref="BO92:BR92"/>
    <mergeCell ref="BO62:BR62"/>
    <mergeCell ref="BO41:BR41"/>
    <mergeCell ref="BO22:BR22"/>
    <mergeCell ref="BO19:BR19"/>
    <mergeCell ref="B5:BO5"/>
    <mergeCell ref="B20:B21"/>
    <mergeCell ref="C6:P6"/>
    <mergeCell ref="E8:F8"/>
    <mergeCell ref="G8:H8"/>
    <mergeCell ref="K8:L8"/>
    <mergeCell ref="M8:N8"/>
    <mergeCell ref="I8:J8"/>
    <mergeCell ref="E91:F91"/>
    <mergeCell ref="G91:H91"/>
    <mergeCell ref="I91:J91"/>
    <mergeCell ref="K91:L91"/>
    <mergeCell ref="M91:N91"/>
    <mergeCell ref="E89:F89"/>
    <mergeCell ref="G89:H89"/>
    <mergeCell ref="I89:J89"/>
    <mergeCell ref="K89:L89"/>
    <mergeCell ref="K102:L102"/>
    <mergeCell ref="M102:N102"/>
    <mergeCell ref="E99:F99"/>
    <mergeCell ref="E100:F100"/>
    <mergeCell ref="G100:H100"/>
    <mergeCell ref="I100:J100"/>
    <mergeCell ref="K100:L100"/>
    <mergeCell ref="M100:N100"/>
    <mergeCell ref="I99:J99"/>
    <mergeCell ref="K99:L99"/>
    <mergeCell ref="M99:N99"/>
    <mergeCell ref="I96:J96"/>
    <mergeCell ref="K96:L96"/>
    <mergeCell ref="I105:J105"/>
    <mergeCell ref="K105:L105"/>
    <mergeCell ref="M105:N105"/>
    <mergeCell ref="E101:F101"/>
    <mergeCell ref="G101:H101"/>
    <mergeCell ref="I101:J101"/>
    <mergeCell ref="K101:L101"/>
    <mergeCell ref="M101:N101"/>
    <mergeCell ref="E102:F102"/>
    <mergeCell ref="M96:N96"/>
    <mergeCell ref="E97:F97"/>
    <mergeCell ref="G97:H97"/>
    <mergeCell ref="I97:J97"/>
    <mergeCell ref="K97:L97"/>
    <mergeCell ref="M97:N97"/>
    <mergeCell ref="E98:F98"/>
    <mergeCell ref="G98:H98"/>
    <mergeCell ref="I98:J98"/>
    <mergeCell ref="K98:L98"/>
    <mergeCell ref="M98:N98"/>
    <mergeCell ref="G102:H102"/>
    <mergeCell ref="I102:J102"/>
    <mergeCell ref="E106:F106"/>
    <mergeCell ref="G106:H106"/>
    <mergeCell ref="I106:J106"/>
    <mergeCell ref="K106:L106"/>
    <mergeCell ref="M106:N106"/>
    <mergeCell ref="E103:F103"/>
    <mergeCell ref="G103:H103"/>
    <mergeCell ref="I103:J103"/>
    <mergeCell ref="K103:L103"/>
    <mergeCell ref="M103:N103"/>
    <mergeCell ref="E104:F104"/>
    <mergeCell ref="G104:H104"/>
    <mergeCell ref="I104:J104"/>
    <mergeCell ref="K104:L104"/>
    <mergeCell ref="M104:N104"/>
    <mergeCell ref="E105:F105"/>
    <mergeCell ref="G105:H105"/>
    <mergeCell ref="I93:J93"/>
    <mergeCell ref="K93:L93"/>
    <mergeCell ref="M93:N93"/>
    <mergeCell ref="I94:J94"/>
    <mergeCell ref="K94:L94"/>
    <mergeCell ref="M94:N94"/>
    <mergeCell ref="G95:H95"/>
    <mergeCell ref="I95:J95"/>
    <mergeCell ref="K95:L95"/>
    <mergeCell ref="M95:N95"/>
    <mergeCell ref="M89:N89"/>
    <mergeCell ref="I90:J90"/>
    <mergeCell ref="K90:L90"/>
    <mergeCell ref="M90:N90"/>
    <mergeCell ref="I86:J86"/>
    <mergeCell ref="K86:L86"/>
    <mergeCell ref="M86:N86"/>
    <mergeCell ref="I87:J87"/>
    <mergeCell ref="K87:L87"/>
    <mergeCell ref="M87:N87"/>
    <mergeCell ref="G82:H82"/>
    <mergeCell ref="I82:J82"/>
    <mergeCell ref="K82:L82"/>
    <mergeCell ref="M82:N82"/>
    <mergeCell ref="E88:F88"/>
    <mergeCell ref="G88:H88"/>
    <mergeCell ref="I88:J88"/>
    <mergeCell ref="K88:L88"/>
    <mergeCell ref="M88:N88"/>
    <mergeCell ref="G86:H86"/>
    <mergeCell ref="I83:J83"/>
    <mergeCell ref="K83:L83"/>
    <mergeCell ref="M83:N83"/>
    <mergeCell ref="I84:J84"/>
    <mergeCell ref="K84:L84"/>
    <mergeCell ref="M84:N84"/>
    <mergeCell ref="E85:F85"/>
    <mergeCell ref="G85:H85"/>
    <mergeCell ref="I85:J85"/>
    <mergeCell ref="K85:L85"/>
    <mergeCell ref="M85:N85"/>
    <mergeCell ref="E83:F83"/>
    <mergeCell ref="G83:H83"/>
    <mergeCell ref="E79:F79"/>
    <mergeCell ref="G79:H79"/>
    <mergeCell ref="I79:J79"/>
    <mergeCell ref="K79:L79"/>
    <mergeCell ref="M79:N79"/>
    <mergeCell ref="I80:J80"/>
    <mergeCell ref="K80:L80"/>
    <mergeCell ref="M80:N80"/>
    <mergeCell ref="I81:J81"/>
    <mergeCell ref="K81:L81"/>
    <mergeCell ref="M81:N81"/>
    <mergeCell ref="E77:F77"/>
    <mergeCell ref="G77:H77"/>
    <mergeCell ref="I77:J77"/>
    <mergeCell ref="K77:L77"/>
    <mergeCell ref="M77:N77"/>
    <mergeCell ref="E78:F78"/>
    <mergeCell ref="G78:H78"/>
    <mergeCell ref="I78:J78"/>
    <mergeCell ref="K78:L78"/>
    <mergeCell ref="M78:N78"/>
    <mergeCell ref="E75:F75"/>
    <mergeCell ref="G75:H75"/>
    <mergeCell ref="I75:J75"/>
    <mergeCell ref="K75:L75"/>
    <mergeCell ref="M75:N75"/>
    <mergeCell ref="E76:F76"/>
    <mergeCell ref="G76:H76"/>
    <mergeCell ref="I76:J76"/>
    <mergeCell ref="K76:L76"/>
    <mergeCell ref="M76:N76"/>
    <mergeCell ref="E73:F73"/>
    <mergeCell ref="G73:H73"/>
    <mergeCell ref="I73:J73"/>
    <mergeCell ref="K73:L73"/>
    <mergeCell ref="M73:N73"/>
    <mergeCell ref="E74:F74"/>
    <mergeCell ref="G74:H74"/>
    <mergeCell ref="I74:J74"/>
    <mergeCell ref="K74:L74"/>
    <mergeCell ref="M74:N74"/>
    <mergeCell ref="E71:F71"/>
    <mergeCell ref="G71:H71"/>
    <mergeCell ref="I71:J71"/>
    <mergeCell ref="K71:L71"/>
    <mergeCell ref="M71:N71"/>
    <mergeCell ref="E72:F72"/>
    <mergeCell ref="G72:H72"/>
    <mergeCell ref="I72:J72"/>
    <mergeCell ref="K72:L72"/>
    <mergeCell ref="M72:N72"/>
    <mergeCell ref="G68:H68"/>
    <mergeCell ref="G69:H69"/>
    <mergeCell ref="I65:J65"/>
    <mergeCell ref="K65:L65"/>
    <mergeCell ref="M65:N65"/>
    <mergeCell ref="E70:F70"/>
    <mergeCell ref="G70:H70"/>
    <mergeCell ref="I70:J70"/>
    <mergeCell ref="K70:L70"/>
    <mergeCell ref="M70:N70"/>
    <mergeCell ref="E66:F66"/>
    <mergeCell ref="G66:H66"/>
    <mergeCell ref="I66:J66"/>
    <mergeCell ref="K66:L66"/>
    <mergeCell ref="M66:N66"/>
    <mergeCell ref="E67:F67"/>
    <mergeCell ref="G67:H67"/>
    <mergeCell ref="I67:J67"/>
    <mergeCell ref="K67:L67"/>
    <mergeCell ref="M67:N67"/>
    <mergeCell ref="K61:L61"/>
    <mergeCell ref="M61:N61"/>
    <mergeCell ref="E63:F63"/>
    <mergeCell ref="G63:H63"/>
    <mergeCell ref="I63:J63"/>
    <mergeCell ref="K63:L63"/>
    <mergeCell ref="M63:N63"/>
    <mergeCell ref="E64:F64"/>
    <mergeCell ref="G64:H64"/>
    <mergeCell ref="I64:J64"/>
    <mergeCell ref="K64:L64"/>
    <mergeCell ref="M64:N64"/>
    <mergeCell ref="K57:L57"/>
    <mergeCell ref="M57:N57"/>
    <mergeCell ref="E59:F59"/>
    <mergeCell ref="G59:H59"/>
    <mergeCell ref="I59:J59"/>
    <mergeCell ref="K59:L59"/>
    <mergeCell ref="M59:N59"/>
    <mergeCell ref="E60:F60"/>
    <mergeCell ref="G60:H60"/>
    <mergeCell ref="I60:J60"/>
    <mergeCell ref="K60:L60"/>
    <mergeCell ref="M60:N60"/>
    <mergeCell ref="K53:L53"/>
    <mergeCell ref="M53:N53"/>
    <mergeCell ref="E54:F54"/>
    <mergeCell ref="G54:H54"/>
    <mergeCell ref="I54:J54"/>
    <mergeCell ref="K54:L54"/>
    <mergeCell ref="M54:N54"/>
    <mergeCell ref="E55:F55"/>
    <mergeCell ref="G55:H55"/>
    <mergeCell ref="I55:J55"/>
    <mergeCell ref="K55:L55"/>
    <mergeCell ref="M55:N55"/>
    <mergeCell ref="E53:F53"/>
    <mergeCell ref="G53:H53"/>
    <mergeCell ref="I53:J53"/>
    <mergeCell ref="K45:L45"/>
    <mergeCell ref="M45:N45"/>
    <mergeCell ref="E51:F51"/>
    <mergeCell ref="G51:H51"/>
    <mergeCell ref="I51:J51"/>
    <mergeCell ref="K51:L51"/>
    <mergeCell ref="M51:N51"/>
    <mergeCell ref="E52:F52"/>
    <mergeCell ref="G52:H52"/>
    <mergeCell ref="I52:J52"/>
    <mergeCell ref="K52:L52"/>
    <mergeCell ref="M52:N52"/>
    <mergeCell ref="E45:F45"/>
    <mergeCell ref="G45:H45"/>
    <mergeCell ref="I45:J45"/>
    <mergeCell ref="I49:J49"/>
    <mergeCell ref="K49:L49"/>
    <mergeCell ref="M49:N49"/>
    <mergeCell ref="E50:F50"/>
    <mergeCell ref="G50:H50"/>
    <mergeCell ref="I50:J50"/>
    <mergeCell ref="K50:L50"/>
    <mergeCell ref="M50:N50"/>
    <mergeCell ref="E46:F46"/>
    <mergeCell ref="K42:L42"/>
    <mergeCell ref="M42:N42"/>
    <mergeCell ref="E43:F43"/>
    <mergeCell ref="G43:H43"/>
    <mergeCell ref="I43:J43"/>
    <mergeCell ref="K43:L43"/>
    <mergeCell ref="M43:N43"/>
    <mergeCell ref="E44:F44"/>
    <mergeCell ref="G44:H44"/>
    <mergeCell ref="I44:J44"/>
    <mergeCell ref="K44:L44"/>
    <mergeCell ref="M44:N44"/>
    <mergeCell ref="E42:F42"/>
    <mergeCell ref="G42:H42"/>
    <mergeCell ref="I42:J42"/>
    <mergeCell ref="E39:F39"/>
    <mergeCell ref="G39:H39"/>
    <mergeCell ref="I39:J39"/>
    <mergeCell ref="K39:L39"/>
    <mergeCell ref="M39:N39"/>
    <mergeCell ref="E40:F40"/>
    <mergeCell ref="G40:H40"/>
    <mergeCell ref="I40:J40"/>
    <mergeCell ref="K40:L40"/>
    <mergeCell ref="M40:N40"/>
    <mergeCell ref="B63:B91"/>
    <mergeCell ref="B93:B103"/>
    <mergeCell ref="B104:B106"/>
    <mergeCell ref="E9:F9"/>
    <mergeCell ref="G9:H9"/>
    <mergeCell ref="I9:J9"/>
    <mergeCell ref="E10:F10"/>
    <mergeCell ref="I10:J10"/>
    <mergeCell ref="E11:F11"/>
    <mergeCell ref="I11:J11"/>
    <mergeCell ref="E12:F12"/>
    <mergeCell ref="I12:J12"/>
    <mergeCell ref="E13:F13"/>
    <mergeCell ref="I13:J13"/>
    <mergeCell ref="E14:F14"/>
    <mergeCell ref="I14:J14"/>
    <mergeCell ref="E15:F15"/>
    <mergeCell ref="I15:J15"/>
    <mergeCell ref="B23:B40"/>
    <mergeCell ref="E18:F18"/>
    <mergeCell ref="I18:J18"/>
    <mergeCell ref="G10:H10"/>
    <mergeCell ref="I57:J57"/>
    <mergeCell ref="I61:J61"/>
    <mergeCell ref="C104:C105"/>
    <mergeCell ref="C84:C88"/>
    <mergeCell ref="C80:C83"/>
    <mergeCell ref="C97:C101"/>
    <mergeCell ref="C102:C103"/>
    <mergeCell ref="C89:C91"/>
    <mergeCell ref="E81:F81"/>
    <mergeCell ref="G81:H81"/>
    <mergeCell ref="E84:F84"/>
    <mergeCell ref="G84:H84"/>
    <mergeCell ref="G87:H87"/>
    <mergeCell ref="E90:F90"/>
    <mergeCell ref="G90:H90"/>
    <mergeCell ref="E94:F94"/>
    <mergeCell ref="G94:H94"/>
    <mergeCell ref="E80:F80"/>
    <mergeCell ref="G80:H80"/>
    <mergeCell ref="E93:F93"/>
    <mergeCell ref="G93:H93"/>
    <mergeCell ref="E96:F96"/>
    <mergeCell ref="G96:H96"/>
    <mergeCell ref="G99:H99"/>
    <mergeCell ref="E95:F95"/>
    <mergeCell ref="E82:F82"/>
    <mergeCell ref="E25:F25"/>
    <mergeCell ref="G25:H25"/>
    <mergeCell ref="I25:J25"/>
    <mergeCell ref="I29:J29"/>
    <mergeCell ref="K29:L29"/>
    <mergeCell ref="M29:N29"/>
    <mergeCell ref="E30:F30"/>
    <mergeCell ref="G30:H30"/>
    <mergeCell ref="I30:J30"/>
    <mergeCell ref="K30:L30"/>
    <mergeCell ref="M27:N27"/>
    <mergeCell ref="I26:J26"/>
    <mergeCell ref="K26:L26"/>
    <mergeCell ref="M26:N26"/>
    <mergeCell ref="M28:N28"/>
    <mergeCell ref="E29:F29"/>
    <mergeCell ref="G29:H29"/>
    <mergeCell ref="E26:F26"/>
    <mergeCell ref="G26:H26"/>
    <mergeCell ref="I27:J27"/>
    <mergeCell ref="E24:F24"/>
    <mergeCell ref="G24:H24"/>
    <mergeCell ref="I24:J24"/>
    <mergeCell ref="K24:L24"/>
    <mergeCell ref="M24:N24"/>
    <mergeCell ref="E23:F23"/>
    <mergeCell ref="I23:J23"/>
    <mergeCell ref="K23:L23"/>
    <mergeCell ref="M23:N23"/>
    <mergeCell ref="C45:C50"/>
    <mergeCell ref="E49:F49"/>
    <mergeCell ref="G49:H49"/>
    <mergeCell ref="K48:L48"/>
    <mergeCell ref="M48:N48"/>
    <mergeCell ref="I48:J48"/>
    <mergeCell ref="I32:J32"/>
    <mergeCell ref="K32:L32"/>
    <mergeCell ref="M32:N32"/>
    <mergeCell ref="E32:F32"/>
    <mergeCell ref="K35:L35"/>
    <mergeCell ref="M35:N35"/>
    <mergeCell ref="E36:F36"/>
    <mergeCell ref="G36:H36"/>
    <mergeCell ref="I36:J36"/>
    <mergeCell ref="K36:L36"/>
    <mergeCell ref="M36:N36"/>
    <mergeCell ref="E37:F37"/>
    <mergeCell ref="G37:H37"/>
    <mergeCell ref="I37:J37"/>
    <mergeCell ref="K37:L37"/>
    <mergeCell ref="M37:N37"/>
    <mergeCell ref="K38:L38"/>
    <mergeCell ref="M38:N38"/>
    <mergeCell ref="C64:C78"/>
    <mergeCell ref="C57:C60"/>
    <mergeCell ref="C14:C16"/>
    <mergeCell ref="C11:C13"/>
    <mergeCell ref="C43:C44"/>
    <mergeCell ref="C51:C56"/>
    <mergeCell ref="E48:F48"/>
    <mergeCell ref="G48:H48"/>
    <mergeCell ref="G23:H23"/>
    <mergeCell ref="C28:C31"/>
    <mergeCell ref="C38:C40"/>
    <mergeCell ref="C32:C37"/>
    <mergeCell ref="G11:H11"/>
    <mergeCell ref="G12:H12"/>
    <mergeCell ref="E57:F57"/>
    <mergeCell ref="G57:H57"/>
    <mergeCell ref="E61:F61"/>
    <mergeCell ref="G61:H61"/>
    <mergeCell ref="E65:F65"/>
    <mergeCell ref="G65:H65"/>
    <mergeCell ref="E47:F47"/>
    <mergeCell ref="C24:C27"/>
    <mergeCell ref="E27:F27"/>
    <mergeCell ref="G27:H27"/>
    <mergeCell ref="B42:B61"/>
    <mergeCell ref="K18:L18"/>
    <mergeCell ref="M18:N18"/>
    <mergeCell ref="G13:H13"/>
    <mergeCell ref="E56:F56"/>
    <mergeCell ref="G56:H56"/>
    <mergeCell ref="I56:J56"/>
    <mergeCell ref="K56:L56"/>
    <mergeCell ref="M56:N56"/>
    <mergeCell ref="E58:F58"/>
    <mergeCell ref="G58:H58"/>
    <mergeCell ref="I58:J58"/>
    <mergeCell ref="K58:L58"/>
    <mergeCell ref="M58:N58"/>
    <mergeCell ref="G47:H47"/>
    <mergeCell ref="I47:J47"/>
    <mergeCell ref="K47:L47"/>
    <mergeCell ref="M47:N47"/>
    <mergeCell ref="G15:H15"/>
    <mergeCell ref="G16:H16"/>
    <mergeCell ref="K34:L34"/>
    <mergeCell ref="M34:N34"/>
    <mergeCell ref="E28:F28"/>
    <mergeCell ref="G28:H28"/>
    <mergeCell ref="B6:B18"/>
    <mergeCell ref="K15:L15"/>
    <mergeCell ref="K9:L9"/>
    <mergeCell ref="C9:C10"/>
    <mergeCell ref="R6:T6"/>
    <mergeCell ref="G18:H18"/>
    <mergeCell ref="M15:N15"/>
    <mergeCell ref="E16:F16"/>
    <mergeCell ref="I16:J16"/>
    <mergeCell ref="K16:L16"/>
    <mergeCell ref="M16:N16"/>
    <mergeCell ref="E17:F17"/>
    <mergeCell ref="I17:J17"/>
    <mergeCell ref="K17:L17"/>
    <mergeCell ref="K12:L12"/>
    <mergeCell ref="M12:N12"/>
    <mergeCell ref="K13:L13"/>
    <mergeCell ref="M13:N13"/>
    <mergeCell ref="M9:N9"/>
    <mergeCell ref="M10:N10"/>
    <mergeCell ref="K10:L10"/>
    <mergeCell ref="K11:L11"/>
    <mergeCell ref="M11:N11"/>
    <mergeCell ref="G14:H14"/>
    <mergeCell ref="AS92:AU92"/>
    <mergeCell ref="AV92:AX92"/>
    <mergeCell ref="AY92:BA92"/>
    <mergeCell ref="BE92:BG92"/>
    <mergeCell ref="AV41:AX41"/>
    <mergeCell ref="AY41:BA41"/>
    <mergeCell ref="AY62:BA62"/>
    <mergeCell ref="AM41:AO41"/>
    <mergeCell ref="AP41:AR41"/>
    <mergeCell ref="AS41:AU41"/>
    <mergeCell ref="BE62:BG62"/>
    <mergeCell ref="AS62:AU62"/>
    <mergeCell ref="AV62:AX62"/>
    <mergeCell ref="BE41:BG41"/>
    <mergeCell ref="X92:Z92"/>
    <mergeCell ref="AA92:AC92"/>
    <mergeCell ref="AD92:AF92"/>
    <mergeCell ref="AG92:AI92"/>
    <mergeCell ref="AJ92:AL92"/>
    <mergeCell ref="AM92:AO92"/>
    <mergeCell ref="AP92:AR92"/>
    <mergeCell ref="U6:W6"/>
    <mergeCell ref="U41:W41"/>
    <mergeCell ref="X41:Z41"/>
    <mergeCell ref="AA41:AC41"/>
    <mergeCell ref="AA6:AC6"/>
    <mergeCell ref="AD6:AF6"/>
    <mergeCell ref="U22:W22"/>
    <mergeCell ref="X22:Z22"/>
    <mergeCell ref="AA22:AC22"/>
    <mergeCell ref="AD22:AF22"/>
    <mergeCell ref="X6:Z6"/>
    <mergeCell ref="AG22:AI22"/>
    <mergeCell ref="AJ22:AL22"/>
    <mergeCell ref="AM22:AO22"/>
    <mergeCell ref="AP22:AR22"/>
    <mergeCell ref="AM62:AO62"/>
    <mergeCell ref="AP62:AR62"/>
    <mergeCell ref="R92:T92"/>
    <mergeCell ref="U92:W92"/>
    <mergeCell ref="G32:H32"/>
    <mergeCell ref="E33:F33"/>
    <mergeCell ref="G33:H33"/>
    <mergeCell ref="I33:J33"/>
    <mergeCell ref="E35:F35"/>
    <mergeCell ref="G35:H35"/>
    <mergeCell ref="I35:J35"/>
    <mergeCell ref="E38:F38"/>
    <mergeCell ref="G38:H38"/>
    <mergeCell ref="I38:J38"/>
    <mergeCell ref="K33:L33"/>
    <mergeCell ref="M33:N33"/>
    <mergeCell ref="E34:F34"/>
    <mergeCell ref="G34:H34"/>
    <mergeCell ref="I34:J34"/>
    <mergeCell ref="R41:T41"/>
    <mergeCell ref="G46:H46"/>
    <mergeCell ref="I46:J46"/>
    <mergeCell ref="K46:L46"/>
    <mergeCell ref="M46:N46"/>
    <mergeCell ref="R62:T62"/>
    <mergeCell ref="U62:W62"/>
    <mergeCell ref="F1:BS1"/>
    <mergeCell ref="F2:BS2"/>
    <mergeCell ref="F4:BS4"/>
    <mergeCell ref="F3:BS3"/>
    <mergeCell ref="BI6:BL6"/>
    <mergeCell ref="K14:L14"/>
    <mergeCell ref="M14:N14"/>
    <mergeCell ref="K25:L25"/>
    <mergeCell ref="M25:N25"/>
    <mergeCell ref="R22:T22"/>
    <mergeCell ref="AY22:BA22"/>
    <mergeCell ref="BE22:BG22"/>
    <mergeCell ref="BB6:BD6"/>
    <mergeCell ref="AY6:BA6"/>
    <mergeCell ref="BE6:BG6"/>
    <mergeCell ref="AM6:AO6"/>
    <mergeCell ref="AP6:AR6"/>
    <mergeCell ref="AS6:AU6"/>
    <mergeCell ref="AG6:AI6"/>
    <mergeCell ref="AJ6:AL6"/>
    <mergeCell ref="AS22:AU22"/>
    <mergeCell ref="AV22:AX22"/>
    <mergeCell ref="G17:H17"/>
    <mergeCell ref="M17:N17"/>
    <mergeCell ref="D86:D87"/>
    <mergeCell ref="E86:F87"/>
    <mergeCell ref="I68:J69"/>
    <mergeCell ref="K68:L69"/>
    <mergeCell ref="M68:N69"/>
    <mergeCell ref="O68:O69"/>
    <mergeCell ref="AV6:AX6"/>
    <mergeCell ref="M30:N30"/>
    <mergeCell ref="E31:F31"/>
    <mergeCell ref="G31:H31"/>
    <mergeCell ref="I31:J31"/>
    <mergeCell ref="K31:L31"/>
    <mergeCell ref="M31:N31"/>
    <mergeCell ref="X62:Z62"/>
    <mergeCell ref="AA62:AC62"/>
    <mergeCell ref="AD62:AF62"/>
    <mergeCell ref="AG62:AI62"/>
    <mergeCell ref="AJ62:AL62"/>
    <mergeCell ref="AG41:AI41"/>
    <mergeCell ref="AJ41:AL41"/>
    <mergeCell ref="AD41:AF41"/>
    <mergeCell ref="I28:J28"/>
    <mergeCell ref="K28:L28"/>
    <mergeCell ref="K27:L27"/>
  </mergeCells>
  <phoneticPr fontId="2" type="noConversion"/>
  <conditionalFormatting sqref="BG9:BG18">
    <cfRule type="cellIs" dxfId="18" priority="16" operator="between">
      <formula>0</formula>
      <formula>0.49</formula>
    </cfRule>
    <cfRule type="cellIs" dxfId="17" priority="17" operator="between">
      <formula>0.5</formula>
      <formula>0.7</formula>
    </cfRule>
    <cfRule type="cellIs" dxfId="16" priority="18" operator="between">
      <formula>1</formula>
      <formula>0.71</formula>
    </cfRule>
  </conditionalFormatting>
  <conditionalFormatting sqref="BG94:BG106">
    <cfRule type="cellIs" dxfId="15" priority="1" operator="between">
      <formula>0</formula>
      <formula>0.49</formula>
    </cfRule>
    <cfRule type="cellIs" dxfId="14" priority="2" operator="between">
      <formula>0.5</formula>
      <formula>0.7</formula>
    </cfRule>
    <cfRule type="cellIs" dxfId="13" priority="3" operator="between">
      <formula>1</formula>
      <formula>0.71</formula>
    </cfRule>
  </conditionalFormatting>
  <conditionalFormatting sqref="BG21">
    <cfRule type="cellIs" dxfId="12" priority="13" operator="between">
      <formula>0</formula>
      <formula>0.49</formula>
    </cfRule>
    <cfRule type="cellIs" dxfId="11" priority="14" operator="between">
      <formula>0.5</formula>
      <formula>0.7</formula>
    </cfRule>
    <cfRule type="cellIs" dxfId="10" priority="15" operator="between">
      <formula>1</formula>
      <formula>0.71</formula>
    </cfRule>
  </conditionalFormatting>
  <conditionalFormatting sqref="BG24:BG40">
    <cfRule type="cellIs" dxfId="9" priority="10" operator="between">
      <formula>0</formula>
      <formula>0.49</formula>
    </cfRule>
    <cfRule type="cellIs" dxfId="8" priority="11" operator="between">
      <formula>0.5</formula>
      <formula>0.7</formula>
    </cfRule>
    <cfRule type="cellIs" dxfId="7" priority="12" operator="between">
      <formula>1</formula>
      <formula>0.71</formula>
    </cfRule>
  </conditionalFormatting>
  <conditionalFormatting sqref="BG43:BG61">
    <cfRule type="cellIs" dxfId="6" priority="7" operator="between">
      <formula>0</formula>
      <formula>0.49</formula>
    </cfRule>
    <cfRule type="cellIs" dxfId="5" priority="8" operator="between">
      <formula>0.5</formula>
      <formula>0.7</formula>
    </cfRule>
    <cfRule type="cellIs" dxfId="4" priority="9" operator="between">
      <formula>1</formula>
      <formula>0.71</formula>
    </cfRule>
  </conditionalFormatting>
  <conditionalFormatting sqref="BG64:BG91">
    <cfRule type="cellIs" dxfId="3" priority="4" operator="between">
      <formula>0</formula>
      <formula>0.49</formula>
    </cfRule>
    <cfRule type="cellIs" dxfId="2" priority="5" operator="between">
      <formula>0.5</formula>
      <formula>0.7</formula>
    </cfRule>
    <cfRule type="cellIs" dxfId="1" priority="6" operator="between">
      <formula>1</formula>
      <formula>0.71</formula>
    </cfRule>
  </conditionalFormatting>
  <pageMargins left="0.25" right="0.25" top="0.25" bottom="0.25" header="0.25" footer="0.25"/>
  <pageSetup scale="1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2"/>
  <sheetViews>
    <sheetView zoomScale="64" zoomScaleNormal="100" workbookViewId="0">
      <selection activeCell="B1" sqref="B1:P1"/>
    </sheetView>
  </sheetViews>
  <sheetFormatPr baseColWidth="10" defaultColWidth="11.42578125" defaultRowHeight="12.75"/>
  <cols>
    <col min="1" max="1" width="4.7109375" style="2" bestFit="1" customWidth="1"/>
    <col min="2" max="2" width="16.7109375" style="2" bestFit="1" customWidth="1"/>
    <col min="3" max="3" width="8.85546875" style="2" bestFit="1" customWidth="1"/>
    <col min="4" max="4" width="1.28515625" style="2" bestFit="1" customWidth="1"/>
    <col min="5" max="5" width="25.28515625" style="2" bestFit="1" customWidth="1"/>
    <col min="6" max="6" width="10.85546875" style="2" bestFit="1" customWidth="1"/>
    <col min="7" max="8" width="16.7109375" style="2" bestFit="1" customWidth="1"/>
    <col min="9" max="9" width="8.85546875" style="2" bestFit="1" customWidth="1"/>
    <col min="10" max="10" width="16" style="2" bestFit="1" customWidth="1"/>
    <col min="11" max="11" width="0.28515625" style="2" bestFit="1" customWidth="1"/>
    <col min="12" max="12" width="16" style="2" bestFit="1" customWidth="1"/>
    <col min="13" max="13" width="0.7109375" style="2" bestFit="1" customWidth="1"/>
    <col min="14" max="14" width="16.140625" style="2" bestFit="1" customWidth="1"/>
    <col min="15" max="15" width="12.5703125" style="2" bestFit="1" customWidth="1"/>
    <col min="16" max="16" width="4.28515625" style="2" bestFit="1" customWidth="1"/>
    <col min="17" max="17" width="20.7109375" style="2" bestFit="1" customWidth="1"/>
    <col min="18" max="18" width="16.7109375" style="2" bestFit="1" customWidth="1"/>
    <col min="19" max="19" width="17" style="2" bestFit="1" customWidth="1"/>
    <col min="20" max="20" width="20.7109375" style="2" bestFit="1" customWidth="1"/>
    <col min="21" max="21" width="22.28515625" style="2" bestFit="1" customWidth="1"/>
    <col min="22" max="22" width="12.5703125" style="2" bestFit="1" customWidth="1"/>
    <col min="23" max="23" width="55.28515625" style="2" bestFit="1" customWidth="1"/>
    <col min="24" max="24" width="25.85546875" style="2" bestFit="1" customWidth="1"/>
    <col min="25" max="25" width="15.7109375" style="2" bestFit="1" customWidth="1"/>
    <col min="26" max="26" width="18.28515625" style="2" bestFit="1" customWidth="1"/>
    <col min="27" max="27" width="65.5703125" style="2" bestFit="1" customWidth="1"/>
    <col min="28" max="28" width="65.7109375" style="2" bestFit="1" customWidth="1"/>
    <col min="29" max="29" width="4.7109375" style="2" bestFit="1" customWidth="1"/>
    <col min="30" max="256" width="8.85546875" style="2" customWidth="1"/>
    <col min="257" max="257" width="4.7109375" style="2" bestFit="1" customWidth="1"/>
    <col min="258" max="258" width="16.7109375" style="2" bestFit="1" customWidth="1"/>
    <col min="259" max="259" width="8.85546875" style="2" bestFit="1" customWidth="1"/>
    <col min="260" max="260" width="1.28515625" style="2" bestFit="1" customWidth="1"/>
    <col min="261" max="261" width="25.28515625" style="2" bestFit="1" customWidth="1"/>
    <col min="262" max="262" width="10.85546875" style="2" bestFit="1" customWidth="1"/>
    <col min="263" max="264" width="16.7109375" style="2" bestFit="1" customWidth="1"/>
    <col min="265" max="265" width="8.85546875" style="2" bestFit="1" customWidth="1"/>
    <col min="266" max="266" width="16" style="2" bestFit="1" customWidth="1"/>
    <col min="267" max="267" width="0.28515625" style="2" bestFit="1" customWidth="1"/>
    <col min="268" max="268" width="16" style="2" bestFit="1" customWidth="1"/>
    <col min="269" max="269" width="0.7109375" style="2" bestFit="1" customWidth="1"/>
    <col min="270" max="270" width="16.140625" style="2" bestFit="1" customWidth="1"/>
    <col min="271" max="271" width="12.5703125" style="2" bestFit="1" customWidth="1"/>
    <col min="272" max="272" width="4.28515625" style="2" bestFit="1" customWidth="1"/>
    <col min="273" max="273" width="20.7109375" style="2" bestFit="1" customWidth="1"/>
    <col min="274" max="274" width="16.7109375" style="2" bestFit="1" customWidth="1"/>
    <col min="275" max="275" width="17" style="2" bestFit="1" customWidth="1"/>
    <col min="276" max="276" width="20.7109375" style="2" bestFit="1" customWidth="1"/>
    <col min="277" max="277" width="22.28515625" style="2" bestFit="1" customWidth="1"/>
    <col min="278" max="278" width="12.5703125" style="2" bestFit="1" customWidth="1"/>
    <col min="279" max="279" width="55.28515625" style="2" bestFit="1" customWidth="1"/>
    <col min="280" max="280" width="25.85546875" style="2" bestFit="1" customWidth="1"/>
    <col min="281" max="281" width="15.7109375" style="2" bestFit="1" customWidth="1"/>
    <col min="282" max="282" width="18.28515625" style="2" bestFit="1" customWidth="1"/>
    <col min="283" max="283" width="65.5703125" style="2" bestFit="1" customWidth="1"/>
    <col min="284" max="284" width="65.7109375" style="2" bestFit="1" customWidth="1"/>
    <col min="285" max="285" width="4.7109375" style="2" bestFit="1" customWidth="1"/>
    <col min="286" max="512" width="8.85546875" style="2" customWidth="1"/>
    <col min="513" max="513" width="4.7109375" style="2" bestFit="1" customWidth="1"/>
    <col min="514" max="514" width="16.7109375" style="2" bestFit="1" customWidth="1"/>
    <col min="515" max="515" width="8.85546875" style="2" bestFit="1" customWidth="1"/>
    <col min="516" max="516" width="1.28515625" style="2" bestFit="1" customWidth="1"/>
    <col min="517" max="517" width="25.28515625" style="2" bestFit="1" customWidth="1"/>
    <col min="518" max="518" width="10.85546875" style="2" bestFit="1" customWidth="1"/>
    <col min="519" max="520" width="16.7109375" style="2" bestFit="1" customWidth="1"/>
    <col min="521" max="521" width="8.85546875" style="2" bestFit="1" customWidth="1"/>
    <col min="522" max="522" width="16" style="2" bestFit="1" customWidth="1"/>
    <col min="523" max="523" width="0.28515625" style="2" bestFit="1" customWidth="1"/>
    <col min="524" max="524" width="16" style="2" bestFit="1" customWidth="1"/>
    <col min="525" max="525" width="0.7109375" style="2" bestFit="1" customWidth="1"/>
    <col min="526" max="526" width="16.140625" style="2" bestFit="1" customWidth="1"/>
    <col min="527" max="527" width="12.5703125" style="2" bestFit="1" customWidth="1"/>
    <col min="528" max="528" width="4.28515625" style="2" bestFit="1" customWidth="1"/>
    <col min="529" max="529" width="20.7109375" style="2" bestFit="1" customWidth="1"/>
    <col min="530" max="530" width="16.7109375" style="2" bestFit="1" customWidth="1"/>
    <col min="531" max="531" width="17" style="2" bestFit="1" customWidth="1"/>
    <col min="532" max="532" width="20.7109375" style="2" bestFit="1" customWidth="1"/>
    <col min="533" max="533" width="22.28515625" style="2" bestFit="1" customWidth="1"/>
    <col min="534" max="534" width="12.5703125" style="2" bestFit="1" customWidth="1"/>
    <col min="535" max="535" width="55.28515625" style="2" bestFit="1" customWidth="1"/>
    <col min="536" max="536" width="25.85546875" style="2" bestFit="1" customWidth="1"/>
    <col min="537" max="537" width="15.7109375" style="2" bestFit="1" customWidth="1"/>
    <col min="538" max="538" width="18.28515625" style="2" bestFit="1" customWidth="1"/>
    <col min="539" max="539" width="65.5703125" style="2" bestFit="1" customWidth="1"/>
    <col min="540" max="540" width="65.7109375" style="2" bestFit="1" customWidth="1"/>
    <col min="541" max="541" width="4.7109375" style="2" bestFit="1" customWidth="1"/>
    <col min="542" max="768" width="8.85546875" style="2" customWidth="1"/>
    <col min="769" max="769" width="4.7109375" style="2" bestFit="1" customWidth="1"/>
    <col min="770" max="770" width="16.7109375" style="2" bestFit="1" customWidth="1"/>
    <col min="771" max="771" width="8.85546875" style="2" bestFit="1" customWidth="1"/>
    <col min="772" max="772" width="1.28515625" style="2" bestFit="1" customWidth="1"/>
    <col min="773" max="773" width="25.28515625" style="2" bestFit="1" customWidth="1"/>
    <col min="774" max="774" width="10.85546875" style="2" bestFit="1" customWidth="1"/>
    <col min="775" max="776" width="16.7109375" style="2" bestFit="1" customWidth="1"/>
    <col min="777" max="777" width="8.85546875" style="2" bestFit="1" customWidth="1"/>
    <col min="778" max="778" width="16" style="2" bestFit="1" customWidth="1"/>
    <col min="779" max="779" width="0.28515625" style="2" bestFit="1" customWidth="1"/>
    <col min="780" max="780" width="16" style="2" bestFit="1" customWidth="1"/>
    <col min="781" max="781" width="0.7109375" style="2" bestFit="1" customWidth="1"/>
    <col min="782" max="782" width="16.140625" style="2" bestFit="1" customWidth="1"/>
    <col min="783" max="783" width="12.5703125" style="2" bestFit="1" customWidth="1"/>
    <col min="784" max="784" width="4.28515625" style="2" bestFit="1" customWidth="1"/>
    <col min="785" max="785" width="20.7109375" style="2" bestFit="1" customWidth="1"/>
    <col min="786" max="786" width="16.7109375" style="2" bestFit="1" customWidth="1"/>
    <col min="787" max="787" width="17" style="2" bestFit="1" customWidth="1"/>
    <col min="788" max="788" width="20.7109375" style="2" bestFit="1" customWidth="1"/>
    <col min="789" max="789" width="22.28515625" style="2" bestFit="1" customWidth="1"/>
    <col min="790" max="790" width="12.5703125" style="2" bestFit="1" customWidth="1"/>
    <col min="791" max="791" width="55.28515625" style="2" bestFit="1" customWidth="1"/>
    <col min="792" max="792" width="25.85546875" style="2" bestFit="1" customWidth="1"/>
    <col min="793" max="793" width="15.7109375" style="2" bestFit="1" customWidth="1"/>
    <col min="794" max="794" width="18.28515625" style="2" bestFit="1" customWidth="1"/>
    <col min="795" max="795" width="65.5703125" style="2" bestFit="1" customWidth="1"/>
    <col min="796" max="796" width="65.7109375" style="2" bestFit="1" customWidth="1"/>
    <col min="797" max="797" width="4.7109375" style="2" bestFit="1" customWidth="1"/>
    <col min="798" max="1024" width="8.85546875" style="2" customWidth="1"/>
    <col min="1025" max="1025" width="4.7109375" style="2" bestFit="1" customWidth="1"/>
    <col min="1026" max="1026" width="16.7109375" style="2" bestFit="1" customWidth="1"/>
    <col min="1027" max="1027" width="8.85546875" style="2" bestFit="1" customWidth="1"/>
    <col min="1028" max="1028" width="1.28515625" style="2" bestFit="1" customWidth="1"/>
    <col min="1029" max="1029" width="25.28515625" style="2" bestFit="1" customWidth="1"/>
    <col min="1030" max="1030" width="10.85546875" style="2" bestFit="1" customWidth="1"/>
    <col min="1031" max="1032" width="16.7109375" style="2" bestFit="1" customWidth="1"/>
    <col min="1033" max="1033" width="8.85546875" style="2" bestFit="1" customWidth="1"/>
    <col min="1034" max="1034" width="16" style="2" bestFit="1" customWidth="1"/>
    <col min="1035" max="1035" width="0.28515625" style="2" bestFit="1" customWidth="1"/>
    <col min="1036" max="1036" width="16" style="2" bestFit="1" customWidth="1"/>
    <col min="1037" max="1037" width="0.7109375" style="2" bestFit="1" customWidth="1"/>
    <col min="1038" max="1038" width="16.140625" style="2" bestFit="1" customWidth="1"/>
    <col min="1039" max="1039" width="12.5703125" style="2" bestFit="1" customWidth="1"/>
    <col min="1040" max="1040" width="4.28515625" style="2" bestFit="1" customWidth="1"/>
    <col min="1041" max="1041" width="20.7109375" style="2" bestFit="1" customWidth="1"/>
    <col min="1042" max="1042" width="16.7109375" style="2" bestFit="1" customWidth="1"/>
    <col min="1043" max="1043" width="17" style="2" bestFit="1" customWidth="1"/>
    <col min="1044" max="1044" width="20.7109375" style="2" bestFit="1" customWidth="1"/>
    <col min="1045" max="1045" width="22.28515625" style="2" bestFit="1" customWidth="1"/>
    <col min="1046" max="1046" width="12.5703125" style="2" bestFit="1" customWidth="1"/>
    <col min="1047" max="1047" width="55.28515625" style="2" bestFit="1" customWidth="1"/>
    <col min="1048" max="1048" width="25.85546875" style="2" bestFit="1" customWidth="1"/>
    <col min="1049" max="1049" width="15.7109375" style="2" bestFit="1" customWidth="1"/>
    <col min="1050" max="1050" width="18.28515625" style="2" bestFit="1" customWidth="1"/>
    <col min="1051" max="1051" width="65.5703125" style="2" bestFit="1" customWidth="1"/>
    <col min="1052" max="1052" width="65.7109375" style="2" bestFit="1" customWidth="1"/>
    <col min="1053" max="1053" width="4.7109375" style="2" bestFit="1" customWidth="1"/>
    <col min="1054" max="1280" width="8.85546875" style="2" customWidth="1"/>
    <col min="1281" max="1281" width="4.7109375" style="2" bestFit="1" customWidth="1"/>
    <col min="1282" max="1282" width="16.7109375" style="2" bestFit="1" customWidth="1"/>
    <col min="1283" max="1283" width="8.85546875" style="2" bestFit="1" customWidth="1"/>
    <col min="1284" max="1284" width="1.28515625" style="2" bestFit="1" customWidth="1"/>
    <col min="1285" max="1285" width="25.28515625" style="2" bestFit="1" customWidth="1"/>
    <col min="1286" max="1286" width="10.85546875" style="2" bestFit="1" customWidth="1"/>
    <col min="1287" max="1288" width="16.7109375" style="2" bestFit="1" customWidth="1"/>
    <col min="1289" max="1289" width="8.85546875" style="2" bestFit="1" customWidth="1"/>
    <col min="1290" max="1290" width="16" style="2" bestFit="1" customWidth="1"/>
    <col min="1291" max="1291" width="0.28515625" style="2" bestFit="1" customWidth="1"/>
    <col min="1292" max="1292" width="16" style="2" bestFit="1" customWidth="1"/>
    <col min="1293" max="1293" width="0.7109375" style="2" bestFit="1" customWidth="1"/>
    <col min="1294" max="1294" width="16.140625" style="2" bestFit="1" customWidth="1"/>
    <col min="1295" max="1295" width="12.5703125" style="2" bestFit="1" customWidth="1"/>
    <col min="1296" max="1296" width="4.28515625" style="2" bestFit="1" customWidth="1"/>
    <col min="1297" max="1297" width="20.7109375" style="2" bestFit="1" customWidth="1"/>
    <col min="1298" max="1298" width="16.7109375" style="2" bestFit="1" customWidth="1"/>
    <col min="1299" max="1299" width="17" style="2" bestFit="1" customWidth="1"/>
    <col min="1300" max="1300" width="20.7109375" style="2" bestFit="1" customWidth="1"/>
    <col min="1301" max="1301" width="22.28515625" style="2" bestFit="1" customWidth="1"/>
    <col min="1302" max="1302" width="12.5703125" style="2" bestFit="1" customWidth="1"/>
    <col min="1303" max="1303" width="55.28515625" style="2" bestFit="1" customWidth="1"/>
    <col min="1304" max="1304" width="25.85546875" style="2" bestFit="1" customWidth="1"/>
    <col min="1305" max="1305" width="15.7109375" style="2" bestFit="1" customWidth="1"/>
    <col min="1306" max="1306" width="18.28515625" style="2" bestFit="1" customWidth="1"/>
    <col min="1307" max="1307" width="65.5703125" style="2" bestFit="1" customWidth="1"/>
    <col min="1308" max="1308" width="65.7109375" style="2" bestFit="1" customWidth="1"/>
    <col min="1309" max="1309" width="4.7109375" style="2" bestFit="1" customWidth="1"/>
    <col min="1310" max="1536" width="8.85546875" style="2" customWidth="1"/>
    <col min="1537" max="1537" width="4.7109375" style="2" bestFit="1" customWidth="1"/>
    <col min="1538" max="1538" width="16.7109375" style="2" bestFit="1" customWidth="1"/>
    <col min="1539" max="1539" width="8.85546875" style="2" bestFit="1" customWidth="1"/>
    <col min="1540" max="1540" width="1.28515625" style="2" bestFit="1" customWidth="1"/>
    <col min="1541" max="1541" width="25.28515625" style="2" bestFit="1" customWidth="1"/>
    <col min="1542" max="1542" width="10.85546875" style="2" bestFit="1" customWidth="1"/>
    <col min="1543" max="1544" width="16.7109375" style="2" bestFit="1" customWidth="1"/>
    <col min="1545" max="1545" width="8.85546875" style="2" bestFit="1" customWidth="1"/>
    <col min="1546" max="1546" width="16" style="2" bestFit="1" customWidth="1"/>
    <col min="1547" max="1547" width="0.28515625" style="2" bestFit="1" customWidth="1"/>
    <col min="1548" max="1548" width="16" style="2" bestFit="1" customWidth="1"/>
    <col min="1549" max="1549" width="0.7109375" style="2" bestFit="1" customWidth="1"/>
    <col min="1550" max="1550" width="16.140625" style="2" bestFit="1" customWidth="1"/>
    <col min="1551" max="1551" width="12.5703125" style="2" bestFit="1" customWidth="1"/>
    <col min="1552" max="1552" width="4.28515625" style="2" bestFit="1" customWidth="1"/>
    <col min="1553" max="1553" width="20.7109375" style="2" bestFit="1" customWidth="1"/>
    <col min="1554" max="1554" width="16.7109375" style="2" bestFit="1" customWidth="1"/>
    <col min="1555" max="1555" width="17" style="2" bestFit="1" customWidth="1"/>
    <col min="1556" max="1556" width="20.7109375" style="2" bestFit="1" customWidth="1"/>
    <col min="1557" max="1557" width="22.28515625" style="2" bestFit="1" customWidth="1"/>
    <col min="1558" max="1558" width="12.5703125" style="2" bestFit="1" customWidth="1"/>
    <col min="1559" max="1559" width="55.28515625" style="2" bestFit="1" customWidth="1"/>
    <col min="1560" max="1560" width="25.85546875" style="2" bestFit="1" customWidth="1"/>
    <col min="1561" max="1561" width="15.7109375" style="2" bestFit="1" customWidth="1"/>
    <col min="1562" max="1562" width="18.28515625" style="2" bestFit="1" customWidth="1"/>
    <col min="1563" max="1563" width="65.5703125" style="2" bestFit="1" customWidth="1"/>
    <col min="1564" max="1564" width="65.7109375" style="2" bestFit="1" customWidth="1"/>
    <col min="1565" max="1565" width="4.7109375" style="2" bestFit="1" customWidth="1"/>
    <col min="1566" max="1792" width="8.85546875" style="2" customWidth="1"/>
    <col min="1793" max="1793" width="4.7109375" style="2" bestFit="1" customWidth="1"/>
    <col min="1794" max="1794" width="16.7109375" style="2" bestFit="1" customWidth="1"/>
    <col min="1795" max="1795" width="8.85546875" style="2" bestFit="1" customWidth="1"/>
    <col min="1796" max="1796" width="1.28515625" style="2" bestFit="1" customWidth="1"/>
    <col min="1797" max="1797" width="25.28515625" style="2" bestFit="1" customWidth="1"/>
    <col min="1798" max="1798" width="10.85546875" style="2" bestFit="1" customWidth="1"/>
    <col min="1799" max="1800" width="16.7109375" style="2" bestFit="1" customWidth="1"/>
    <col min="1801" max="1801" width="8.85546875" style="2" bestFit="1" customWidth="1"/>
    <col min="1802" max="1802" width="16" style="2" bestFit="1" customWidth="1"/>
    <col min="1803" max="1803" width="0.28515625" style="2" bestFit="1" customWidth="1"/>
    <col min="1804" max="1804" width="16" style="2" bestFit="1" customWidth="1"/>
    <col min="1805" max="1805" width="0.7109375" style="2" bestFit="1" customWidth="1"/>
    <col min="1806" max="1806" width="16.140625" style="2" bestFit="1" customWidth="1"/>
    <col min="1807" max="1807" width="12.5703125" style="2" bestFit="1" customWidth="1"/>
    <col min="1808" max="1808" width="4.28515625" style="2" bestFit="1" customWidth="1"/>
    <col min="1809" max="1809" width="20.7109375" style="2" bestFit="1" customWidth="1"/>
    <col min="1810" max="1810" width="16.7109375" style="2" bestFit="1" customWidth="1"/>
    <col min="1811" max="1811" width="17" style="2" bestFit="1" customWidth="1"/>
    <col min="1812" max="1812" width="20.7109375" style="2" bestFit="1" customWidth="1"/>
    <col min="1813" max="1813" width="22.28515625" style="2" bestFit="1" customWidth="1"/>
    <col min="1814" max="1814" width="12.5703125" style="2" bestFit="1" customWidth="1"/>
    <col min="1815" max="1815" width="55.28515625" style="2" bestFit="1" customWidth="1"/>
    <col min="1816" max="1816" width="25.85546875" style="2" bestFit="1" customWidth="1"/>
    <col min="1817" max="1817" width="15.7109375" style="2" bestFit="1" customWidth="1"/>
    <col min="1818" max="1818" width="18.28515625" style="2" bestFit="1" customWidth="1"/>
    <col min="1819" max="1819" width="65.5703125" style="2" bestFit="1" customWidth="1"/>
    <col min="1820" max="1820" width="65.7109375" style="2" bestFit="1" customWidth="1"/>
    <col min="1821" max="1821" width="4.7109375" style="2" bestFit="1" customWidth="1"/>
    <col min="1822" max="2048" width="8.85546875" style="2" customWidth="1"/>
    <col min="2049" max="2049" width="4.7109375" style="2" bestFit="1" customWidth="1"/>
    <col min="2050" max="2050" width="16.7109375" style="2" bestFit="1" customWidth="1"/>
    <col min="2051" max="2051" width="8.85546875" style="2" bestFit="1" customWidth="1"/>
    <col min="2052" max="2052" width="1.28515625" style="2" bestFit="1" customWidth="1"/>
    <col min="2053" max="2053" width="25.28515625" style="2" bestFit="1" customWidth="1"/>
    <col min="2054" max="2054" width="10.85546875" style="2" bestFit="1" customWidth="1"/>
    <col min="2055" max="2056" width="16.7109375" style="2" bestFit="1" customWidth="1"/>
    <col min="2057" max="2057" width="8.85546875" style="2" bestFit="1" customWidth="1"/>
    <col min="2058" max="2058" width="16" style="2" bestFit="1" customWidth="1"/>
    <col min="2059" max="2059" width="0.28515625" style="2" bestFit="1" customWidth="1"/>
    <col min="2060" max="2060" width="16" style="2" bestFit="1" customWidth="1"/>
    <col min="2061" max="2061" width="0.7109375" style="2" bestFit="1" customWidth="1"/>
    <col min="2062" max="2062" width="16.140625" style="2" bestFit="1" customWidth="1"/>
    <col min="2063" max="2063" width="12.5703125" style="2" bestFit="1" customWidth="1"/>
    <col min="2064" max="2064" width="4.28515625" style="2" bestFit="1" customWidth="1"/>
    <col min="2065" max="2065" width="20.7109375" style="2" bestFit="1" customWidth="1"/>
    <col min="2066" max="2066" width="16.7109375" style="2" bestFit="1" customWidth="1"/>
    <col min="2067" max="2067" width="17" style="2" bestFit="1" customWidth="1"/>
    <col min="2068" max="2068" width="20.7109375" style="2" bestFit="1" customWidth="1"/>
    <col min="2069" max="2069" width="22.28515625" style="2" bestFit="1" customWidth="1"/>
    <col min="2070" max="2070" width="12.5703125" style="2" bestFit="1" customWidth="1"/>
    <col min="2071" max="2071" width="55.28515625" style="2" bestFit="1" customWidth="1"/>
    <col min="2072" max="2072" width="25.85546875" style="2" bestFit="1" customWidth="1"/>
    <col min="2073" max="2073" width="15.7109375" style="2" bestFit="1" customWidth="1"/>
    <col min="2074" max="2074" width="18.28515625" style="2" bestFit="1" customWidth="1"/>
    <col min="2075" max="2075" width="65.5703125" style="2" bestFit="1" customWidth="1"/>
    <col min="2076" max="2076" width="65.7109375" style="2" bestFit="1" customWidth="1"/>
    <col min="2077" max="2077" width="4.7109375" style="2" bestFit="1" customWidth="1"/>
    <col min="2078" max="2304" width="8.85546875" style="2" customWidth="1"/>
    <col min="2305" max="2305" width="4.7109375" style="2" bestFit="1" customWidth="1"/>
    <col min="2306" max="2306" width="16.7109375" style="2" bestFit="1" customWidth="1"/>
    <col min="2307" max="2307" width="8.85546875" style="2" bestFit="1" customWidth="1"/>
    <col min="2308" max="2308" width="1.28515625" style="2" bestFit="1" customWidth="1"/>
    <col min="2309" max="2309" width="25.28515625" style="2" bestFit="1" customWidth="1"/>
    <col min="2310" max="2310" width="10.85546875" style="2" bestFit="1" customWidth="1"/>
    <col min="2311" max="2312" width="16.7109375" style="2" bestFit="1" customWidth="1"/>
    <col min="2313" max="2313" width="8.85546875" style="2" bestFit="1" customWidth="1"/>
    <col min="2314" max="2314" width="16" style="2" bestFit="1" customWidth="1"/>
    <col min="2315" max="2315" width="0.28515625" style="2" bestFit="1" customWidth="1"/>
    <col min="2316" max="2316" width="16" style="2" bestFit="1" customWidth="1"/>
    <col min="2317" max="2317" width="0.7109375" style="2" bestFit="1" customWidth="1"/>
    <col min="2318" max="2318" width="16.140625" style="2" bestFit="1" customWidth="1"/>
    <col min="2319" max="2319" width="12.5703125" style="2" bestFit="1" customWidth="1"/>
    <col min="2320" max="2320" width="4.28515625" style="2" bestFit="1" customWidth="1"/>
    <col min="2321" max="2321" width="20.7109375" style="2" bestFit="1" customWidth="1"/>
    <col min="2322" max="2322" width="16.7109375" style="2" bestFit="1" customWidth="1"/>
    <col min="2323" max="2323" width="17" style="2" bestFit="1" customWidth="1"/>
    <col min="2324" max="2324" width="20.7109375" style="2" bestFit="1" customWidth="1"/>
    <col min="2325" max="2325" width="22.28515625" style="2" bestFit="1" customWidth="1"/>
    <col min="2326" max="2326" width="12.5703125" style="2" bestFit="1" customWidth="1"/>
    <col min="2327" max="2327" width="55.28515625" style="2" bestFit="1" customWidth="1"/>
    <col min="2328" max="2328" width="25.85546875" style="2" bestFit="1" customWidth="1"/>
    <col min="2329" max="2329" width="15.7109375" style="2" bestFit="1" customWidth="1"/>
    <col min="2330" max="2330" width="18.28515625" style="2" bestFit="1" customWidth="1"/>
    <col min="2331" max="2331" width="65.5703125" style="2" bestFit="1" customWidth="1"/>
    <col min="2332" max="2332" width="65.7109375" style="2" bestFit="1" customWidth="1"/>
    <col min="2333" max="2333" width="4.7109375" style="2" bestFit="1" customWidth="1"/>
    <col min="2334" max="2560" width="8.85546875" style="2" customWidth="1"/>
    <col min="2561" max="2561" width="4.7109375" style="2" bestFit="1" customWidth="1"/>
    <col min="2562" max="2562" width="16.7109375" style="2" bestFit="1" customWidth="1"/>
    <col min="2563" max="2563" width="8.85546875" style="2" bestFit="1" customWidth="1"/>
    <col min="2564" max="2564" width="1.28515625" style="2" bestFit="1" customWidth="1"/>
    <col min="2565" max="2565" width="25.28515625" style="2" bestFit="1" customWidth="1"/>
    <col min="2566" max="2566" width="10.85546875" style="2" bestFit="1" customWidth="1"/>
    <col min="2567" max="2568" width="16.7109375" style="2" bestFit="1" customWidth="1"/>
    <col min="2569" max="2569" width="8.85546875" style="2" bestFit="1" customWidth="1"/>
    <col min="2570" max="2570" width="16" style="2" bestFit="1" customWidth="1"/>
    <col min="2571" max="2571" width="0.28515625" style="2" bestFit="1" customWidth="1"/>
    <col min="2572" max="2572" width="16" style="2" bestFit="1" customWidth="1"/>
    <col min="2573" max="2573" width="0.7109375" style="2" bestFit="1" customWidth="1"/>
    <col min="2574" max="2574" width="16.140625" style="2" bestFit="1" customWidth="1"/>
    <col min="2575" max="2575" width="12.5703125" style="2" bestFit="1" customWidth="1"/>
    <col min="2576" max="2576" width="4.28515625" style="2" bestFit="1" customWidth="1"/>
    <col min="2577" max="2577" width="20.7109375" style="2" bestFit="1" customWidth="1"/>
    <col min="2578" max="2578" width="16.7109375" style="2" bestFit="1" customWidth="1"/>
    <col min="2579" max="2579" width="17" style="2" bestFit="1" customWidth="1"/>
    <col min="2580" max="2580" width="20.7109375" style="2" bestFit="1" customWidth="1"/>
    <col min="2581" max="2581" width="22.28515625" style="2" bestFit="1" customWidth="1"/>
    <col min="2582" max="2582" width="12.5703125" style="2" bestFit="1" customWidth="1"/>
    <col min="2583" max="2583" width="55.28515625" style="2" bestFit="1" customWidth="1"/>
    <col min="2584" max="2584" width="25.85546875" style="2" bestFit="1" customWidth="1"/>
    <col min="2585" max="2585" width="15.7109375" style="2" bestFit="1" customWidth="1"/>
    <col min="2586" max="2586" width="18.28515625" style="2" bestFit="1" customWidth="1"/>
    <col min="2587" max="2587" width="65.5703125" style="2" bestFit="1" customWidth="1"/>
    <col min="2588" max="2588" width="65.7109375" style="2" bestFit="1" customWidth="1"/>
    <col min="2589" max="2589" width="4.7109375" style="2" bestFit="1" customWidth="1"/>
    <col min="2590" max="2816" width="8.85546875" style="2" customWidth="1"/>
    <col min="2817" max="2817" width="4.7109375" style="2" bestFit="1" customWidth="1"/>
    <col min="2818" max="2818" width="16.7109375" style="2" bestFit="1" customWidth="1"/>
    <col min="2819" max="2819" width="8.85546875" style="2" bestFit="1" customWidth="1"/>
    <col min="2820" max="2820" width="1.28515625" style="2" bestFit="1" customWidth="1"/>
    <col min="2821" max="2821" width="25.28515625" style="2" bestFit="1" customWidth="1"/>
    <col min="2822" max="2822" width="10.85546875" style="2" bestFit="1" customWidth="1"/>
    <col min="2823" max="2824" width="16.7109375" style="2" bestFit="1" customWidth="1"/>
    <col min="2825" max="2825" width="8.85546875" style="2" bestFit="1" customWidth="1"/>
    <col min="2826" max="2826" width="16" style="2" bestFit="1" customWidth="1"/>
    <col min="2827" max="2827" width="0.28515625" style="2" bestFit="1" customWidth="1"/>
    <col min="2828" max="2828" width="16" style="2" bestFit="1" customWidth="1"/>
    <col min="2829" max="2829" width="0.7109375" style="2" bestFit="1" customWidth="1"/>
    <col min="2830" max="2830" width="16.140625" style="2" bestFit="1" customWidth="1"/>
    <col min="2831" max="2831" width="12.5703125" style="2" bestFit="1" customWidth="1"/>
    <col min="2832" max="2832" width="4.28515625" style="2" bestFit="1" customWidth="1"/>
    <col min="2833" max="2833" width="20.7109375" style="2" bestFit="1" customWidth="1"/>
    <col min="2834" max="2834" width="16.7109375" style="2" bestFit="1" customWidth="1"/>
    <col min="2835" max="2835" width="17" style="2" bestFit="1" customWidth="1"/>
    <col min="2836" max="2836" width="20.7109375" style="2" bestFit="1" customWidth="1"/>
    <col min="2837" max="2837" width="22.28515625" style="2" bestFit="1" customWidth="1"/>
    <col min="2838" max="2838" width="12.5703125" style="2" bestFit="1" customWidth="1"/>
    <col min="2839" max="2839" width="55.28515625" style="2" bestFit="1" customWidth="1"/>
    <col min="2840" max="2840" width="25.85546875" style="2" bestFit="1" customWidth="1"/>
    <col min="2841" max="2841" width="15.7109375" style="2" bestFit="1" customWidth="1"/>
    <col min="2842" max="2842" width="18.28515625" style="2" bestFit="1" customWidth="1"/>
    <col min="2843" max="2843" width="65.5703125" style="2" bestFit="1" customWidth="1"/>
    <col min="2844" max="2844" width="65.7109375" style="2" bestFit="1" customWidth="1"/>
    <col min="2845" max="2845" width="4.7109375" style="2" bestFit="1" customWidth="1"/>
    <col min="2846" max="3072" width="8.85546875" style="2" customWidth="1"/>
    <col min="3073" max="3073" width="4.7109375" style="2" bestFit="1" customWidth="1"/>
    <col min="3074" max="3074" width="16.7109375" style="2" bestFit="1" customWidth="1"/>
    <col min="3075" max="3075" width="8.85546875" style="2" bestFit="1" customWidth="1"/>
    <col min="3076" max="3076" width="1.28515625" style="2" bestFit="1" customWidth="1"/>
    <col min="3077" max="3077" width="25.28515625" style="2" bestFit="1" customWidth="1"/>
    <col min="3078" max="3078" width="10.85546875" style="2" bestFit="1" customWidth="1"/>
    <col min="3079" max="3080" width="16.7109375" style="2" bestFit="1" customWidth="1"/>
    <col min="3081" max="3081" width="8.85546875" style="2" bestFit="1" customWidth="1"/>
    <col min="3082" max="3082" width="16" style="2" bestFit="1" customWidth="1"/>
    <col min="3083" max="3083" width="0.28515625" style="2" bestFit="1" customWidth="1"/>
    <col min="3084" max="3084" width="16" style="2" bestFit="1" customWidth="1"/>
    <col min="3085" max="3085" width="0.7109375" style="2" bestFit="1" customWidth="1"/>
    <col min="3086" max="3086" width="16.140625" style="2" bestFit="1" customWidth="1"/>
    <col min="3087" max="3087" width="12.5703125" style="2" bestFit="1" customWidth="1"/>
    <col min="3088" max="3088" width="4.28515625" style="2" bestFit="1" customWidth="1"/>
    <col min="3089" max="3089" width="20.7109375" style="2" bestFit="1" customWidth="1"/>
    <col min="3090" max="3090" width="16.7109375" style="2" bestFit="1" customWidth="1"/>
    <col min="3091" max="3091" width="17" style="2" bestFit="1" customWidth="1"/>
    <col min="3092" max="3092" width="20.7109375" style="2" bestFit="1" customWidth="1"/>
    <col min="3093" max="3093" width="22.28515625" style="2" bestFit="1" customWidth="1"/>
    <col min="3094" max="3094" width="12.5703125" style="2" bestFit="1" customWidth="1"/>
    <col min="3095" max="3095" width="55.28515625" style="2" bestFit="1" customWidth="1"/>
    <col min="3096" max="3096" width="25.85546875" style="2" bestFit="1" customWidth="1"/>
    <col min="3097" max="3097" width="15.7109375" style="2" bestFit="1" customWidth="1"/>
    <col min="3098" max="3098" width="18.28515625" style="2" bestFit="1" customWidth="1"/>
    <col min="3099" max="3099" width="65.5703125" style="2" bestFit="1" customWidth="1"/>
    <col min="3100" max="3100" width="65.7109375" style="2" bestFit="1" customWidth="1"/>
    <col min="3101" max="3101" width="4.7109375" style="2" bestFit="1" customWidth="1"/>
    <col min="3102" max="3328" width="8.85546875" style="2" customWidth="1"/>
    <col min="3329" max="3329" width="4.7109375" style="2" bestFit="1" customWidth="1"/>
    <col min="3330" max="3330" width="16.7109375" style="2" bestFit="1" customWidth="1"/>
    <col min="3331" max="3331" width="8.85546875" style="2" bestFit="1" customWidth="1"/>
    <col min="3332" max="3332" width="1.28515625" style="2" bestFit="1" customWidth="1"/>
    <col min="3333" max="3333" width="25.28515625" style="2" bestFit="1" customWidth="1"/>
    <col min="3334" max="3334" width="10.85546875" style="2" bestFit="1" customWidth="1"/>
    <col min="3335" max="3336" width="16.7109375" style="2" bestFit="1" customWidth="1"/>
    <col min="3337" max="3337" width="8.85546875" style="2" bestFit="1" customWidth="1"/>
    <col min="3338" max="3338" width="16" style="2" bestFit="1" customWidth="1"/>
    <col min="3339" max="3339" width="0.28515625" style="2" bestFit="1" customWidth="1"/>
    <col min="3340" max="3340" width="16" style="2" bestFit="1" customWidth="1"/>
    <col min="3341" max="3341" width="0.7109375" style="2" bestFit="1" customWidth="1"/>
    <col min="3342" max="3342" width="16.140625" style="2" bestFit="1" customWidth="1"/>
    <col min="3343" max="3343" width="12.5703125" style="2" bestFit="1" customWidth="1"/>
    <col min="3344" max="3344" width="4.28515625" style="2" bestFit="1" customWidth="1"/>
    <col min="3345" max="3345" width="20.7109375" style="2" bestFit="1" customWidth="1"/>
    <col min="3346" max="3346" width="16.7109375" style="2" bestFit="1" customWidth="1"/>
    <col min="3347" max="3347" width="17" style="2" bestFit="1" customWidth="1"/>
    <col min="3348" max="3348" width="20.7109375" style="2" bestFit="1" customWidth="1"/>
    <col min="3349" max="3349" width="22.28515625" style="2" bestFit="1" customWidth="1"/>
    <col min="3350" max="3350" width="12.5703125" style="2" bestFit="1" customWidth="1"/>
    <col min="3351" max="3351" width="55.28515625" style="2" bestFit="1" customWidth="1"/>
    <col min="3352" max="3352" width="25.85546875" style="2" bestFit="1" customWidth="1"/>
    <col min="3353" max="3353" width="15.7109375" style="2" bestFit="1" customWidth="1"/>
    <col min="3354" max="3354" width="18.28515625" style="2" bestFit="1" customWidth="1"/>
    <col min="3355" max="3355" width="65.5703125" style="2" bestFit="1" customWidth="1"/>
    <col min="3356" max="3356" width="65.7109375" style="2" bestFit="1" customWidth="1"/>
    <col min="3357" max="3357" width="4.7109375" style="2" bestFit="1" customWidth="1"/>
    <col min="3358" max="3584" width="8.85546875" style="2" customWidth="1"/>
    <col min="3585" max="3585" width="4.7109375" style="2" bestFit="1" customWidth="1"/>
    <col min="3586" max="3586" width="16.7109375" style="2" bestFit="1" customWidth="1"/>
    <col min="3587" max="3587" width="8.85546875" style="2" bestFit="1" customWidth="1"/>
    <col min="3588" max="3588" width="1.28515625" style="2" bestFit="1" customWidth="1"/>
    <col min="3589" max="3589" width="25.28515625" style="2" bestFit="1" customWidth="1"/>
    <col min="3590" max="3590" width="10.85546875" style="2" bestFit="1" customWidth="1"/>
    <col min="3591" max="3592" width="16.7109375" style="2" bestFit="1" customWidth="1"/>
    <col min="3593" max="3593" width="8.85546875" style="2" bestFit="1" customWidth="1"/>
    <col min="3594" max="3594" width="16" style="2" bestFit="1" customWidth="1"/>
    <col min="3595" max="3595" width="0.28515625" style="2" bestFit="1" customWidth="1"/>
    <col min="3596" max="3596" width="16" style="2" bestFit="1" customWidth="1"/>
    <col min="3597" max="3597" width="0.7109375" style="2" bestFit="1" customWidth="1"/>
    <col min="3598" max="3598" width="16.140625" style="2" bestFit="1" customWidth="1"/>
    <col min="3599" max="3599" width="12.5703125" style="2" bestFit="1" customWidth="1"/>
    <col min="3600" max="3600" width="4.28515625" style="2" bestFit="1" customWidth="1"/>
    <col min="3601" max="3601" width="20.7109375" style="2" bestFit="1" customWidth="1"/>
    <col min="3602" max="3602" width="16.7109375" style="2" bestFit="1" customWidth="1"/>
    <col min="3603" max="3603" width="17" style="2" bestFit="1" customWidth="1"/>
    <col min="3604" max="3604" width="20.7109375" style="2" bestFit="1" customWidth="1"/>
    <col min="3605" max="3605" width="22.28515625" style="2" bestFit="1" customWidth="1"/>
    <col min="3606" max="3606" width="12.5703125" style="2" bestFit="1" customWidth="1"/>
    <col min="3607" max="3607" width="55.28515625" style="2" bestFit="1" customWidth="1"/>
    <col min="3608" max="3608" width="25.85546875" style="2" bestFit="1" customWidth="1"/>
    <col min="3609" max="3609" width="15.7109375" style="2" bestFit="1" customWidth="1"/>
    <col min="3610" max="3610" width="18.28515625" style="2" bestFit="1" customWidth="1"/>
    <col min="3611" max="3611" width="65.5703125" style="2" bestFit="1" customWidth="1"/>
    <col min="3612" max="3612" width="65.7109375" style="2" bestFit="1" customWidth="1"/>
    <col min="3613" max="3613" width="4.7109375" style="2" bestFit="1" customWidth="1"/>
    <col min="3614" max="3840" width="8.85546875" style="2" customWidth="1"/>
    <col min="3841" max="3841" width="4.7109375" style="2" bestFit="1" customWidth="1"/>
    <col min="3842" max="3842" width="16.7109375" style="2" bestFit="1" customWidth="1"/>
    <col min="3843" max="3843" width="8.85546875" style="2" bestFit="1" customWidth="1"/>
    <col min="3844" max="3844" width="1.28515625" style="2" bestFit="1" customWidth="1"/>
    <col min="3845" max="3845" width="25.28515625" style="2" bestFit="1" customWidth="1"/>
    <col min="3846" max="3846" width="10.85546875" style="2" bestFit="1" customWidth="1"/>
    <col min="3847" max="3848" width="16.7109375" style="2" bestFit="1" customWidth="1"/>
    <col min="3849" max="3849" width="8.85546875" style="2" bestFit="1" customWidth="1"/>
    <col min="3850" max="3850" width="16" style="2" bestFit="1" customWidth="1"/>
    <col min="3851" max="3851" width="0.28515625" style="2" bestFit="1" customWidth="1"/>
    <col min="3852" max="3852" width="16" style="2" bestFit="1" customWidth="1"/>
    <col min="3853" max="3853" width="0.7109375" style="2" bestFit="1" customWidth="1"/>
    <col min="3854" max="3854" width="16.140625" style="2" bestFit="1" customWidth="1"/>
    <col min="3855" max="3855" width="12.5703125" style="2" bestFit="1" customWidth="1"/>
    <col min="3856" max="3856" width="4.28515625" style="2" bestFit="1" customWidth="1"/>
    <col min="3857" max="3857" width="20.7109375" style="2" bestFit="1" customWidth="1"/>
    <col min="3858" max="3858" width="16.7109375" style="2" bestFit="1" customWidth="1"/>
    <col min="3859" max="3859" width="17" style="2" bestFit="1" customWidth="1"/>
    <col min="3860" max="3860" width="20.7109375" style="2" bestFit="1" customWidth="1"/>
    <col min="3861" max="3861" width="22.28515625" style="2" bestFit="1" customWidth="1"/>
    <col min="3862" max="3862" width="12.5703125" style="2" bestFit="1" customWidth="1"/>
    <col min="3863" max="3863" width="55.28515625" style="2" bestFit="1" customWidth="1"/>
    <col min="3864" max="3864" width="25.85546875" style="2" bestFit="1" customWidth="1"/>
    <col min="3865" max="3865" width="15.7109375" style="2" bestFit="1" customWidth="1"/>
    <col min="3866" max="3866" width="18.28515625" style="2" bestFit="1" customWidth="1"/>
    <col min="3867" max="3867" width="65.5703125" style="2" bestFit="1" customWidth="1"/>
    <col min="3868" max="3868" width="65.7109375" style="2" bestFit="1" customWidth="1"/>
    <col min="3869" max="3869" width="4.7109375" style="2" bestFit="1" customWidth="1"/>
    <col min="3870" max="4096" width="8.85546875" style="2" customWidth="1"/>
    <col min="4097" max="4097" width="4.7109375" style="2" bestFit="1" customWidth="1"/>
    <col min="4098" max="4098" width="16.7109375" style="2" bestFit="1" customWidth="1"/>
    <col min="4099" max="4099" width="8.85546875" style="2" bestFit="1" customWidth="1"/>
    <col min="4100" max="4100" width="1.28515625" style="2" bestFit="1" customWidth="1"/>
    <col min="4101" max="4101" width="25.28515625" style="2" bestFit="1" customWidth="1"/>
    <col min="4102" max="4102" width="10.85546875" style="2" bestFit="1" customWidth="1"/>
    <col min="4103" max="4104" width="16.7109375" style="2" bestFit="1" customWidth="1"/>
    <col min="4105" max="4105" width="8.85546875" style="2" bestFit="1" customWidth="1"/>
    <col min="4106" max="4106" width="16" style="2" bestFit="1" customWidth="1"/>
    <col min="4107" max="4107" width="0.28515625" style="2" bestFit="1" customWidth="1"/>
    <col min="4108" max="4108" width="16" style="2" bestFit="1" customWidth="1"/>
    <col min="4109" max="4109" width="0.7109375" style="2" bestFit="1" customWidth="1"/>
    <col min="4110" max="4110" width="16.140625" style="2" bestFit="1" customWidth="1"/>
    <col min="4111" max="4111" width="12.5703125" style="2" bestFit="1" customWidth="1"/>
    <col min="4112" max="4112" width="4.28515625" style="2" bestFit="1" customWidth="1"/>
    <col min="4113" max="4113" width="20.7109375" style="2" bestFit="1" customWidth="1"/>
    <col min="4114" max="4114" width="16.7109375" style="2" bestFit="1" customWidth="1"/>
    <col min="4115" max="4115" width="17" style="2" bestFit="1" customWidth="1"/>
    <col min="4116" max="4116" width="20.7109375" style="2" bestFit="1" customWidth="1"/>
    <col min="4117" max="4117" width="22.28515625" style="2" bestFit="1" customWidth="1"/>
    <col min="4118" max="4118" width="12.5703125" style="2" bestFit="1" customWidth="1"/>
    <col min="4119" max="4119" width="55.28515625" style="2" bestFit="1" customWidth="1"/>
    <col min="4120" max="4120" width="25.85546875" style="2" bestFit="1" customWidth="1"/>
    <col min="4121" max="4121" width="15.7109375" style="2" bestFit="1" customWidth="1"/>
    <col min="4122" max="4122" width="18.28515625" style="2" bestFit="1" customWidth="1"/>
    <col min="4123" max="4123" width="65.5703125" style="2" bestFit="1" customWidth="1"/>
    <col min="4124" max="4124" width="65.7109375" style="2" bestFit="1" customWidth="1"/>
    <col min="4125" max="4125" width="4.7109375" style="2" bestFit="1" customWidth="1"/>
    <col min="4126" max="4352" width="8.85546875" style="2" customWidth="1"/>
    <col min="4353" max="4353" width="4.7109375" style="2" bestFit="1" customWidth="1"/>
    <col min="4354" max="4354" width="16.7109375" style="2" bestFit="1" customWidth="1"/>
    <col min="4355" max="4355" width="8.85546875" style="2" bestFit="1" customWidth="1"/>
    <col min="4356" max="4356" width="1.28515625" style="2" bestFit="1" customWidth="1"/>
    <col min="4357" max="4357" width="25.28515625" style="2" bestFit="1" customWidth="1"/>
    <col min="4358" max="4358" width="10.85546875" style="2" bestFit="1" customWidth="1"/>
    <col min="4359" max="4360" width="16.7109375" style="2" bestFit="1" customWidth="1"/>
    <col min="4361" max="4361" width="8.85546875" style="2" bestFit="1" customWidth="1"/>
    <col min="4362" max="4362" width="16" style="2" bestFit="1" customWidth="1"/>
    <col min="4363" max="4363" width="0.28515625" style="2" bestFit="1" customWidth="1"/>
    <col min="4364" max="4364" width="16" style="2" bestFit="1" customWidth="1"/>
    <col min="4365" max="4365" width="0.7109375" style="2" bestFit="1" customWidth="1"/>
    <col min="4366" max="4366" width="16.140625" style="2" bestFit="1" customWidth="1"/>
    <col min="4367" max="4367" width="12.5703125" style="2" bestFit="1" customWidth="1"/>
    <col min="4368" max="4368" width="4.28515625" style="2" bestFit="1" customWidth="1"/>
    <col min="4369" max="4369" width="20.7109375" style="2" bestFit="1" customWidth="1"/>
    <col min="4370" max="4370" width="16.7109375" style="2" bestFit="1" customWidth="1"/>
    <col min="4371" max="4371" width="17" style="2" bestFit="1" customWidth="1"/>
    <col min="4372" max="4372" width="20.7109375" style="2" bestFit="1" customWidth="1"/>
    <col min="4373" max="4373" width="22.28515625" style="2" bestFit="1" customWidth="1"/>
    <col min="4374" max="4374" width="12.5703125" style="2" bestFit="1" customWidth="1"/>
    <col min="4375" max="4375" width="55.28515625" style="2" bestFit="1" customWidth="1"/>
    <col min="4376" max="4376" width="25.85546875" style="2" bestFit="1" customWidth="1"/>
    <col min="4377" max="4377" width="15.7109375" style="2" bestFit="1" customWidth="1"/>
    <col min="4378" max="4378" width="18.28515625" style="2" bestFit="1" customWidth="1"/>
    <col min="4379" max="4379" width="65.5703125" style="2" bestFit="1" customWidth="1"/>
    <col min="4380" max="4380" width="65.7109375" style="2" bestFit="1" customWidth="1"/>
    <col min="4381" max="4381" width="4.7109375" style="2" bestFit="1" customWidth="1"/>
    <col min="4382" max="4608" width="8.85546875" style="2" customWidth="1"/>
    <col min="4609" max="4609" width="4.7109375" style="2" bestFit="1" customWidth="1"/>
    <col min="4610" max="4610" width="16.7109375" style="2" bestFit="1" customWidth="1"/>
    <col min="4611" max="4611" width="8.85546875" style="2" bestFit="1" customWidth="1"/>
    <col min="4612" max="4612" width="1.28515625" style="2" bestFit="1" customWidth="1"/>
    <col min="4613" max="4613" width="25.28515625" style="2" bestFit="1" customWidth="1"/>
    <col min="4614" max="4614" width="10.85546875" style="2" bestFit="1" customWidth="1"/>
    <col min="4615" max="4616" width="16.7109375" style="2" bestFit="1" customWidth="1"/>
    <col min="4617" max="4617" width="8.85546875" style="2" bestFit="1" customWidth="1"/>
    <col min="4618" max="4618" width="16" style="2" bestFit="1" customWidth="1"/>
    <col min="4619" max="4619" width="0.28515625" style="2" bestFit="1" customWidth="1"/>
    <col min="4620" max="4620" width="16" style="2" bestFit="1" customWidth="1"/>
    <col min="4621" max="4621" width="0.7109375" style="2" bestFit="1" customWidth="1"/>
    <col min="4622" max="4622" width="16.140625" style="2" bestFit="1" customWidth="1"/>
    <col min="4623" max="4623" width="12.5703125" style="2" bestFit="1" customWidth="1"/>
    <col min="4624" max="4624" width="4.28515625" style="2" bestFit="1" customWidth="1"/>
    <col min="4625" max="4625" width="20.7109375" style="2" bestFit="1" customWidth="1"/>
    <col min="4626" max="4626" width="16.7109375" style="2" bestFit="1" customWidth="1"/>
    <col min="4627" max="4627" width="17" style="2" bestFit="1" customWidth="1"/>
    <col min="4628" max="4628" width="20.7109375" style="2" bestFit="1" customWidth="1"/>
    <col min="4629" max="4629" width="22.28515625" style="2" bestFit="1" customWidth="1"/>
    <col min="4630" max="4630" width="12.5703125" style="2" bestFit="1" customWidth="1"/>
    <col min="4631" max="4631" width="55.28515625" style="2" bestFit="1" customWidth="1"/>
    <col min="4632" max="4632" width="25.85546875" style="2" bestFit="1" customWidth="1"/>
    <col min="4633" max="4633" width="15.7109375" style="2" bestFit="1" customWidth="1"/>
    <col min="4634" max="4634" width="18.28515625" style="2" bestFit="1" customWidth="1"/>
    <col min="4635" max="4635" width="65.5703125" style="2" bestFit="1" customWidth="1"/>
    <col min="4636" max="4636" width="65.7109375" style="2" bestFit="1" customWidth="1"/>
    <col min="4637" max="4637" width="4.7109375" style="2" bestFit="1" customWidth="1"/>
    <col min="4638" max="4864" width="8.85546875" style="2" customWidth="1"/>
    <col min="4865" max="4865" width="4.7109375" style="2" bestFit="1" customWidth="1"/>
    <col min="4866" max="4866" width="16.7109375" style="2" bestFit="1" customWidth="1"/>
    <col min="4867" max="4867" width="8.85546875" style="2" bestFit="1" customWidth="1"/>
    <col min="4868" max="4868" width="1.28515625" style="2" bestFit="1" customWidth="1"/>
    <col min="4869" max="4869" width="25.28515625" style="2" bestFit="1" customWidth="1"/>
    <col min="4870" max="4870" width="10.85546875" style="2" bestFit="1" customWidth="1"/>
    <col min="4871" max="4872" width="16.7109375" style="2" bestFit="1" customWidth="1"/>
    <col min="4873" max="4873" width="8.85546875" style="2" bestFit="1" customWidth="1"/>
    <col min="4874" max="4874" width="16" style="2" bestFit="1" customWidth="1"/>
    <col min="4875" max="4875" width="0.28515625" style="2" bestFit="1" customWidth="1"/>
    <col min="4876" max="4876" width="16" style="2" bestFit="1" customWidth="1"/>
    <col min="4877" max="4877" width="0.7109375" style="2" bestFit="1" customWidth="1"/>
    <col min="4878" max="4878" width="16.140625" style="2" bestFit="1" customWidth="1"/>
    <col min="4879" max="4879" width="12.5703125" style="2" bestFit="1" customWidth="1"/>
    <col min="4880" max="4880" width="4.28515625" style="2" bestFit="1" customWidth="1"/>
    <col min="4881" max="4881" width="20.7109375" style="2" bestFit="1" customWidth="1"/>
    <col min="4882" max="4882" width="16.7109375" style="2" bestFit="1" customWidth="1"/>
    <col min="4883" max="4883" width="17" style="2" bestFit="1" customWidth="1"/>
    <col min="4884" max="4884" width="20.7109375" style="2" bestFit="1" customWidth="1"/>
    <col min="4885" max="4885" width="22.28515625" style="2" bestFit="1" customWidth="1"/>
    <col min="4886" max="4886" width="12.5703125" style="2" bestFit="1" customWidth="1"/>
    <col min="4887" max="4887" width="55.28515625" style="2" bestFit="1" customWidth="1"/>
    <col min="4888" max="4888" width="25.85546875" style="2" bestFit="1" customWidth="1"/>
    <col min="4889" max="4889" width="15.7109375" style="2" bestFit="1" customWidth="1"/>
    <col min="4890" max="4890" width="18.28515625" style="2" bestFit="1" customWidth="1"/>
    <col min="4891" max="4891" width="65.5703125" style="2" bestFit="1" customWidth="1"/>
    <col min="4892" max="4892" width="65.7109375" style="2" bestFit="1" customWidth="1"/>
    <col min="4893" max="4893" width="4.7109375" style="2" bestFit="1" customWidth="1"/>
    <col min="4894" max="5120" width="8.85546875" style="2" customWidth="1"/>
    <col min="5121" max="5121" width="4.7109375" style="2" bestFit="1" customWidth="1"/>
    <col min="5122" max="5122" width="16.7109375" style="2" bestFit="1" customWidth="1"/>
    <col min="5123" max="5123" width="8.85546875" style="2" bestFit="1" customWidth="1"/>
    <col min="5124" max="5124" width="1.28515625" style="2" bestFit="1" customWidth="1"/>
    <col min="5125" max="5125" width="25.28515625" style="2" bestFit="1" customWidth="1"/>
    <col min="5126" max="5126" width="10.85546875" style="2" bestFit="1" customWidth="1"/>
    <col min="5127" max="5128" width="16.7109375" style="2" bestFit="1" customWidth="1"/>
    <col min="5129" max="5129" width="8.85546875" style="2" bestFit="1" customWidth="1"/>
    <col min="5130" max="5130" width="16" style="2" bestFit="1" customWidth="1"/>
    <col min="5131" max="5131" width="0.28515625" style="2" bestFit="1" customWidth="1"/>
    <col min="5132" max="5132" width="16" style="2" bestFit="1" customWidth="1"/>
    <col min="5133" max="5133" width="0.7109375" style="2" bestFit="1" customWidth="1"/>
    <col min="5134" max="5134" width="16.140625" style="2" bestFit="1" customWidth="1"/>
    <col min="5135" max="5135" width="12.5703125" style="2" bestFit="1" customWidth="1"/>
    <col min="5136" max="5136" width="4.28515625" style="2" bestFit="1" customWidth="1"/>
    <col min="5137" max="5137" width="20.7109375" style="2" bestFit="1" customWidth="1"/>
    <col min="5138" max="5138" width="16.7109375" style="2" bestFit="1" customWidth="1"/>
    <col min="5139" max="5139" width="17" style="2" bestFit="1" customWidth="1"/>
    <col min="5140" max="5140" width="20.7109375" style="2" bestFit="1" customWidth="1"/>
    <col min="5141" max="5141" width="22.28515625" style="2" bestFit="1" customWidth="1"/>
    <col min="5142" max="5142" width="12.5703125" style="2" bestFit="1" customWidth="1"/>
    <col min="5143" max="5143" width="55.28515625" style="2" bestFit="1" customWidth="1"/>
    <col min="5144" max="5144" width="25.85546875" style="2" bestFit="1" customWidth="1"/>
    <col min="5145" max="5145" width="15.7109375" style="2" bestFit="1" customWidth="1"/>
    <col min="5146" max="5146" width="18.28515625" style="2" bestFit="1" customWidth="1"/>
    <col min="5147" max="5147" width="65.5703125" style="2" bestFit="1" customWidth="1"/>
    <col min="5148" max="5148" width="65.7109375" style="2" bestFit="1" customWidth="1"/>
    <col min="5149" max="5149" width="4.7109375" style="2" bestFit="1" customWidth="1"/>
    <col min="5150" max="5376" width="8.85546875" style="2" customWidth="1"/>
    <col min="5377" max="5377" width="4.7109375" style="2" bestFit="1" customWidth="1"/>
    <col min="5378" max="5378" width="16.7109375" style="2" bestFit="1" customWidth="1"/>
    <col min="5379" max="5379" width="8.85546875" style="2" bestFit="1" customWidth="1"/>
    <col min="5380" max="5380" width="1.28515625" style="2" bestFit="1" customWidth="1"/>
    <col min="5381" max="5381" width="25.28515625" style="2" bestFit="1" customWidth="1"/>
    <col min="5382" max="5382" width="10.85546875" style="2" bestFit="1" customWidth="1"/>
    <col min="5383" max="5384" width="16.7109375" style="2" bestFit="1" customWidth="1"/>
    <col min="5385" max="5385" width="8.85546875" style="2" bestFit="1" customWidth="1"/>
    <col min="5386" max="5386" width="16" style="2" bestFit="1" customWidth="1"/>
    <col min="5387" max="5387" width="0.28515625" style="2" bestFit="1" customWidth="1"/>
    <col min="5388" max="5388" width="16" style="2" bestFit="1" customWidth="1"/>
    <col min="5389" max="5389" width="0.7109375" style="2" bestFit="1" customWidth="1"/>
    <col min="5390" max="5390" width="16.140625" style="2" bestFit="1" customWidth="1"/>
    <col min="5391" max="5391" width="12.5703125" style="2" bestFit="1" customWidth="1"/>
    <col min="5392" max="5392" width="4.28515625" style="2" bestFit="1" customWidth="1"/>
    <col min="5393" max="5393" width="20.7109375" style="2" bestFit="1" customWidth="1"/>
    <col min="5394" max="5394" width="16.7109375" style="2" bestFit="1" customWidth="1"/>
    <col min="5395" max="5395" width="17" style="2" bestFit="1" customWidth="1"/>
    <col min="5396" max="5396" width="20.7109375" style="2" bestFit="1" customWidth="1"/>
    <col min="5397" max="5397" width="22.28515625" style="2" bestFit="1" customWidth="1"/>
    <col min="5398" max="5398" width="12.5703125" style="2" bestFit="1" customWidth="1"/>
    <col min="5399" max="5399" width="55.28515625" style="2" bestFit="1" customWidth="1"/>
    <col min="5400" max="5400" width="25.85546875" style="2" bestFit="1" customWidth="1"/>
    <col min="5401" max="5401" width="15.7109375" style="2" bestFit="1" customWidth="1"/>
    <col min="5402" max="5402" width="18.28515625" style="2" bestFit="1" customWidth="1"/>
    <col min="5403" max="5403" width="65.5703125" style="2" bestFit="1" customWidth="1"/>
    <col min="5404" max="5404" width="65.7109375" style="2" bestFit="1" customWidth="1"/>
    <col min="5405" max="5405" width="4.7109375" style="2" bestFit="1" customWidth="1"/>
    <col min="5406" max="5632" width="8.85546875" style="2" customWidth="1"/>
    <col min="5633" max="5633" width="4.7109375" style="2" bestFit="1" customWidth="1"/>
    <col min="5634" max="5634" width="16.7109375" style="2" bestFit="1" customWidth="1"/>
    <col min="5635" max="5635" width="8.85546875" style="2" bestFit="1" customWidth="1"/>
    <col min="5636" max="5636" width="1.28515625" style="2" bestFit="1" customWidth="1"/>
    <col min="5637" max="5637" width="25.28515625" style="2" bestFit="1" customWidth="1"/>
    <col min="5638" max="5638" width="10.85546875" style="2" bestFit="1" customWidth="1"/>
    <col min="5639" max="5640" width="16.7109375" style="2" bestFit="1" customWidth="1"/>
    <col min="5641" max="5641" width="8.85546875" style="2" bestFit="1" customWidth="1"/>
    <col min="5642" max="5642" width="16" style="2" bestFit="1" customWidth="1"/>
    <col min="5643" max="5643" width="0.28515625" style="2" bestFit="1" customWidth="1"/>
    <col min="5644" max="5644" width="16" style="2" bestFit="1" customWidth="1"/>
    <col min="5645" max="5645" width="0.7109375" style="2" bestFit="1" customWidth="1"/>
    <col min="5646" max="5646" width="16.140625" style="2" bestFit="1" customWidth="1"/>
    <col min="5647" max="5647" width="12.5703125" style="2" bestFit="1" customWidth="1"/>
    <col min="5648" max="5648" width="4.28515625" style="2" bestFit="1" customWidth="1"/>
    <col min="5649" max="5649" width="20.7109375" style="2" bestFit="1" customWidth="1"/>
    <col min="5650" max="5650" width="16.7109375" style="2" bestFit="1" customWidth="1"/>
    <col min="5651" max="5651" width="17" style="2" bestFit="1" customWidth="1"/>
    <col min="5652" max="5652" width="20.7109375" style="2" bestFit="1" customWidth="1"/>
    <col min="5653" max="5653" width="22.28515625" style="2" bestFit="1" customWidth="1"/>
    <col min="5654" max="5654" width="12.5703125" style="2" bestFit="1" customWidth="1"/>
    <col min="5655" max="5655" width="55.28515625" style="2" bestFit="1" customWidth="1"/>
    <col min="5656" max="5656" width="25.85546875" style="2" bestFit="1" customWidth="1"/>
    <col min="5657" max="5657" width="15.7109375" style="2" bestFit="1" customWidth="1"/>
    <col min="5658" max="5658" width="18.28515625" style="2" bestFit="1" customWidth="1"/>
    <col min="5659" max="5659" width="65.5703125" style="2" bestFit="1" customWidth="1"/>
    <col min="5660" max="5660" width="65.7109375" style="2" bestFit="1" customWidth="1"/>
    <col min="5661" max="5661" width="4.7109375" style="2" bestFit="1" customWidth="1"/>
    <col min="5662" max="5888" width="8.85546875" style="2" customWidth="1"/>
    <col min="5889" max="5889" width="4.7109375" style="2" bestFit="1" customWidth="1"/>
    <col min="5890" max="5890" width="16.7109375" style="2" bestFit="1" customWidth="1"/>
    <col min="5891" max="5891" width="8.85546875" style="2" bestFit="1" customWidth="1"/>
    <col min="5892" max="5892" width="1.28515625" style="2" bestFit="1" customWidth="1"/>
    <col min="5893" max="5893" width="25.28515625" style="2" bestFit="1" customWidth="1"/>
    <col min="5894" max="5894" width="10.85546875" style="2" bestFit="1" customWidth="1"/>
    <col min="5895" max="5896" width="16.7109375" style="2" bestFit="1" customWidth="1"/>
    <col min="5897" max="5897" width="8.85546875" style="2" bestFit="1" customWidth="1"/>
    <col min="5898" max="5898" width="16" style="2" bestFit="1" customWidth="1"/>
    <col min="5899" max="5899" width="0.28515625" style="2" bestFit="1" customWidth="1"/>
    <col min="5900" max="5900" width="16" style="2" bestFit="1" customWidth="1"/>
    <col min="5901" max="5901" width="0.7109375" style="2" bestFit="1" customWidth="1"/>
    <col min="5902" max="5902" width="16.140625" style="2" bestFit="1" customWidth="1"/>
    <col min="5903" max="5903" width="12.5703125" style="2" bestFit="1" customWidth="1"/>
    <col min="5904" max="5904" width="4.28515625" style="2" bestFit="1" customWidth="1"/>
    <col min="5905" max="5905" width="20.7109375" style="2" bestFit="1" customWidth="1"/>
    <col min="5906" max="5906" width="16.7109375" style="2" bestFit="1" customWidth="1"/>
    <col min="5907" max="5907" width="17" style="2" bestFit="1" customWidth="1"/>
    <col min="5908" max="5908" width="20.7109375" style="2" bestFit="1" customWidth="1"/>
    <col min="5909" max="5909" width="22.28515625" style="2" bestFit="1" customWidth="1"/>
    <col min="5910" max="5910" width="12.5703125" style="2" bestFit="1" customWidth="1"/>
    <col min="5911" max="5911" width="55.28515625" style="2" bestFit="1" customWidth="1"/>
    <col min="5912" max="5912" width="25.85546875" style="2" bestFit="1" customWidth="1"/>
    <col min="5913" max="5913" width="15.7109375" style="2" bestFit="1" customWidth="1"/>
    <col min="5914" max="5914" width="18.28515625" style="2" bestFit="1" customWidth="1"/>
    <col min="5915" max="5915" width="65.5703125" style="2" bestFit="1" customWidth="1"/>
    <col min="5916" max="5916" width="65.7109375" style="2" bestFit="1" customWidth="1"/>
    <col min="5917" max="5917" width="4.7109375" style="2" bestFit="1" customWidth="1"/>
    <col min="5918" max="6144" width="8.85546875" style="2" customWidth="1"/>
    <col min="6145" max="6145" width="4.7109375" style="2" bestFit="1" customWidth="1"/>
    <col min="6146" max="6146" width="16.7109375" style="2" bestFit="1" customWidth="1"/>
    <col min="6147" max="6147" width="8.85546875" style="2" bestFit="1" customWidth="1"/>
    <col min="6148" max="6148" width="1.28515625" style="2" bestFit="1" customWidth="1"/>
    <col min="6149" max="6149" width="25.28515625" style="2" bestFit="1" customWidth="1"/>
    <col min="6150" max="6150" width="10.85546875" style="2" bestFit="1" customWidth="1"/>
    <col min="6151" max="6152" width="16.7109375" style="2" bestFit="1" customWidth="1"/>
    <col min="6153" max="6153" width="8.85546875" style="2" bestFit="1" customWidth="1"/>
    <col min="6154" max="6154" width="16" style="2" bestFit="1" customWidth="1"/>
    <col min="6155" max="6155" width="0.28515625" style="2" bestFit="1" customWidth="1"/>
    <col min="6156" max="6156" width="16" style="2" bestFit="1" customWidth="1"/>
    <col min="6157" max="6157" width="0.7109375" style="2" bestFit="1" customWidth="1"/>
    <col min="6158" max="6158" width="16.140625" style="2" bestFit="1" customWidth="1"/>
    <col min="6159" max="6159" width="12.5703125" style="2" bestFit="1" customWidth="1"/>
    <col min="6160" max="6160" width="4.28515625" style="2" bestFit="1" customWidth="1"/>
    <col min="6161" max="6161" width="20.7109375" style="2" bestFit="1" customWidth="1"/>
    <col min="6162" max="6162" width="16.7109375" style="2" bestFit="1" customWidth="1"/>
    <col min="6163" max="6163" width="17" style="2" bestFit="1" customWidth="1"/>
    <col min="6164" max="6164" width="20.7109375" style="2" bestFit="1" customWidth="1"/>
    <col min="6165" max="6165" width="22.28515625" style="2" bestFit="1" customWidth="1"/>
    <col min="6166" max="6166" width="12.5703125" style="2" bestFit="1" customWidth="1"/>
    <col min="6167" max="6167" width="55.28515625" style="2" bestFit="1" customWidth="1"/>
    <col min="6168" max="6168" width="25.85546875" style="2" bestFit="1" customWidth="1"/>
    <col min="6169" max="6169" width="15.7109375" style="2" bestFit="1" customWidth="1"/>
    <col min="6170" max="6170" width="18.28515625" style="2" bestFit="1" customWidth="1"/>
    <col min="6171" max="6171" width="65.5703125" style="2" bestFit="1" customWidth="1"/>
    <col min="6172" max="6172" width="65.7109375" style="2" bestFit="1" customWidth="1"/>
    <col min="6173" max="6173" width="4.7109375" style="2" bestFit="1" customWidth="1"/>
    <col min="6174" max="6400" width="8.85546875" style="2" customWidth="1"/>
    <col min="6401" max="6401" width="4.7109375" style="2" bestFit="1" customWidth="1"/>
    <col min="6402" max="6402" width="16.7109375" style="2" bestFit="1" customWidth="1"/>
    <col min="6403" max="6403" width="8.85546875" style="2" bestFit="1" customWidth="1"/>
    <col min="6404" max="6404" width="1.28515625" style="2" bestFit="1" customWidth="1"/>
    <col min="6405" max="6405" width="25.28515625" style="2" bestFit="1" customWidth="1"/>
    <col min="6406" max="6406" width="10.85546875" style="2" bestFit="1" customWidth="1"/>
    <col min="6407" max="6408" width="16.7109375" style="2" bestFit="1" customWidth="1"/>
    <col min="6409" max="6409" width="8.85546875" style="2" bestFit="1" customWidth="1"/>
    <col min="6410" max="6410" width="16" style="2" bestFit="1" customWidth="1"/>
    <col min="6411" max="6411" width="0.28515625" style="2" bestFit="1" customWidth="1"/>
    <col min="6412" max="6412" width="16" style="2" bestFit="1" customWidth="1"/>
    <col min="6413" max="6413" width="0.7109375" style="2" bestFit="1" customWidth="1"/>
    <col min="6414" max="6414" width="16.140625" style="2" bestFit="1" customWidth="1"/>
    <col min="6415" max="6415" width="12.5703125" style="2" bestFit="1" customWidth="1"/>
    <col min="6416" max="6416" width="4.28515625" style="2" bestFit="1" customWidth="1"/>
    <col min="6417" max="6417" width="20.7109375" style="2" bestFit="1" customWidth="1"/>
    <col min="6418" max="6418" width="16.7109375" style="2" bestFit="1" customWidth="1"/>
    <col min="6419" max="6419" width="17" style="2" bestFit="1" customWidth="1"/>
    <col min="6420" max="6420" width="20.7109375" style="2" bestFit="1" customWidth="1"/>
    <col min="6421" max="6421" width="22.28515625" style="2" bestFit="1" customWidth="1"/>
    <col min="6422" max="6422" width="12.5703125" style="2" bestFit="1" customWidth="1"/>
    <col min="6423" max="6423" width="55.28515625" style="2" bestFit="1" customWidth="1"/>
    <col min="6424" max="6424" width="25.85546875" style="2" bestFit="1" customWidth="1"/>
    <col min="6425" max="6425" width="15.7109375" style="2" bestFit="1" customWidth="1"/>
    <col min="6426" max="6426" width="18.28515625" style="2" bestFit="1" customWidth="1"/>
    <col min="6427" max="6427" width="65.5703125" style="2" bestFit="1" customWidth="1"/>
    <col min="6428" max="6428" width="65.7109375" style="2" bestFit="1" customWidth="1"/>
    <col min="6429" max="6429" width="4.7109375" style="2" bestFit="1" customWidth="1"/>
    <col min="6430" max="6656" width="8.85546875" style="2" customWidth="1"/>
    <col min="6657" max="6657" width="4.7109375" style="2" bestFit="1" customWidth="1"/>
    <col min="6658" max="6658" width="16.7109375" style="2" bestFit="1" customWidth="1"/>
    <col min="6659" max="6659" width="8.85546875" style="2" bestFit="1" customWidth="1"/>
    <col min="6660" max="6660" width="1.28515625" style="2" bestFit="1" customWidth="1"/>
    <col min="6661" max="6661" width="25.28515625" style="2" bestFit="1" customWidth="1"/>
    <col min="6662" max="6662" width="10.85546875" style="2" bestFit="1" customWidth="1"/>
    <col min="6663" max="6664" width="16.7109375" style="2" bestFit="1" customWidth="1"/>
    <col min="6665" max="6665" width="8.85546875" style="2" bestFit="1" customWidth="1"/>
    <col min="6666" max="6666" width="16" style="2" bestFit="1" customWidth="1"/>
    <col min="6667" max="6667" width="0.28515625" style="2" bestFit="1" customWidth="1"/>
    <col min="6668" max="6668" width="16" style="2" bestFit="1" customWidth="1"/>
    <col min="6669" max="6669" width="0.7109375" style="2" bestFit="1" customWidth="1"/>
    <col min="6670" max="6670" width="16.140625" style="2" bestFit="1" customWidth="1"/>
    <col min="6671" max="6671" width="12.5703125" style="2" bestFit="1" customWidth="1"/>
    <col min="6672" max="6672" width="4.28515625" style="2" bestFit="1" customWidth="1"/>
    <col min="6673" max="6673" width="20.7109375" style="2" bestFit="1" customWidth="1"/>
    <col min="6674" max="6674" width="16.7109375" style="2" bestFit="1" customWidth="1"/>
    <col min="6675" max="6675" width="17" style="2" bestFit="1" customWidth="1"/>
    <col min="6676" max="6676" width="20.7109375" style="2" bestFit="1" customWidth="1"/>
    <col min="6677" max="6677" width="22.28515625" style="2" bestFit="1" customWidth="1"/>
    <col min="6678" max="6678" width="12.5703125" style="2" bestFit="1" customWidth="1"/>
    <col min="6679" max="6679" width="55.28515625" style="2" bestFit="1" customWidth="1"/>
    <col min="6680" max="6680" width="25.85546875" style="2" bestFit="1" customWidth="1"/>
    <col min="6681" max="6681" width="15.7109375" style="2" bestFit="1" customWidth="1"/>
    <col min="6682" max="6682" width="18.28515625" style="2" bestFit="1" customWidth="1"/>
    <col min="6683" max="6683" width="65.5703125" style="2" bestFit="1" customWidth="1"/>
    <col min="6684" max="6684" width="65.7109375" style="2" bestFit="1" customWidth="1"/>
    <col min="6685" max="6685" width="4.7109375" style="2" bestFit="1" customWidth="1"/>
    <col min="6686" max="6912" width="8.85546875" style="2" customWidth="1"/>
    <col min="6913" max="6913" width="4.7109375" style="2" bestFit="1" customWidth="1"/>
    <col min="6914" max="6914" width="16.7109375" style="2" bestFit="1" customWidth="1"/>
    <col min="6915" max="6915" width="8.85546875" style="2" bestFit="1" customWidth="1"/>
    <col min="6916" max="6916" width="1.28515625" style="2" bestFit="1" customWidth="1"/>
    <col min="6917" max="6917" width="25.28515625" style="2" bestFit="1" customWidth="1"/>
    <col min="6918" max="6918" width="10.85546875" style="2" bestFit="1" customWidth="1"/>
    <col min="6919" max="6920" width="16.7109375" style="2" bestFit="1" customWidth="1"/>
    <col min="6921" max="6921" width="8.85546875" style="2" bestFit="1" customWidth="1"/>
    <col min="6922" max="6922" width="16" style="2" bestFit="1" customWidth="1"/>
    <col min="6923" max="6923" width="0.28515625" style="2" bestFit="1" customWidth="1"/>
    <col min="6924" max="6924" width="16" style="2" bestFit="1" customWidth="1"/>
    <col min="6925" max="6925" width="0.7109375" style="2" bestFit="1" customWidth="1"/>
    <col min="6926" max="6926" width="16.140625" style="2" bestFit="1" customWidth="1"/>
    <col min="6927" max="6927" width="12.5703125" style="2" bestFit="1" customWidth="1"/>
    <col min="6928" max="6928" width="4.28515625" style="2" bestFit="1" customWidth="1"/>
    <col min="6929" max="6929" width="20.7109375" style="2" bestFit="1" customWidth="1"/>
    <col min="6930" max="6930" width="16.7109375" style="2" bestFit="1" customWidth="1"/>
    <col min="6931" max="6931" width="17" style="2" bestFit="1" customWidth="1"/>
    <col min="6932" max="6932" width="20.7109375" style="2" bestFit="1" customWidth="1"/>
    <col min="6933" max="6933" width="22.28515625" style="2" bestFit="1" customWidth="1"/>
    <col min="6934" max="6934" width="12.5703125" style="2" bestFit="1" customWidth="1"/>
    <col min="6935" max="6935" width="55.28515625" style="2" bestFit="1" customWidth="1"/>
    <col min="6936" max="6936" width="25.85546875" style="2" bestFit="1" customWidth="1"/>
    <col min="6937" max="6937" width="15.7109375" style="2" bestFit="1" customWidth="1"/>
    <col min="6938" max="6938" width="18.28515625" style="2" bestFit="1" customWidth="1"/>
    <col min="6939" max="6939" width="65.5703125" style="2" bestFit="1" customWidth="1"/>
    <col min="6940" max="6940" width="65.7109375" style="2" bestFit="1" customWidth="1"/>
    <col min="6941" max="6941" width="4.7109375" style="2" bestFit="1" customWidth="1"/>
    <col min="6942" max="7168" width="8.85546875" style="2" customWidth="1"/>
    <col min="7169" max="7169" width="4.7109375" style="2" bestFit="1" customWidth="1"/>
    <col min="7170" max="7170" width="16.7109375" style="2" bestFit="1" customWidth="1"/>
    <col min="7171" max="7171" width="8.85546875" style="2" bestFit="1" customWidth="1"/>
    <col min="7172" max="7172" width="1.28515625" style="2" bestFit="1" customWidth="1"/>
    <col min="7173" max="7173" width="25.28515625" style="2" bestFit="1" customWidth="1"/>
    <col min="7174" max="7174" width="10.85546875" style="2" bestFit="1" customWidth="1"/>
    <col min="7175" max="7176" width="16.7109375" style="2" bestFit="1" customWidth="1"/>
    <col min="7177" max="7177" width="8.85546875" style="2" bestFit="1" customWidth="1"/>
    <col min="7178" max="7178" width="16" style="2" bestFit="1" customWidth="1"/>
    <col min="7179" max="7179" width="0.28515625" style="2" bestFit="1" customWidth="1"/>
    <col min="7180" max="7180" width="16" style="2" bestFit="1" customWidth="1"/>
    <col min="7181" max="7181" width="0.7109375" style="2" bestFit="1" customWidth="1"/>
    <col min="7182" max="7182" width="16.140625" style="2" bestFit="1" customWidth="1"/>
    <col min="7183" max="7183" width="12.5703125" style="2" bestFit="1" customWidth="1"/>
    <col min="7184" max="7184" width="4.28515625" style="2" bestFit="1" customWidth="1"/>
    <col min="7185" max="7185" width="20.7109375" style="2" bestFit="1" customWidth="1"/>
    <col min="7186" max="7186" width="16.7109375" style="2" bestFit="1" customWidth="1"/>
    <col min="7187" max="7187" width="17" style="2" bestFit="1" customWidth="1"/>
    <col min="7188" max="7188" width="20.7109375" style="2" bestFit="1" customWidth="1"/>
    <col min="7189" max="7189" width="22.28515625" style="2" bestFit="1" customWidth="1"/>
    <col min="7190" max="7190" width="12.5703125" style="2" bestFit="1" customWidth="1"/>
    <col min="7191" max="7191" width="55.28515625" style="2" bestFit="1" customWidth="1"/>
    <col min="7192" max="7192" width="25.85546875" style="2" bestFit="1" customWidth="1"/>
    <col min="7193" max="7193" width="15.7109375" style="2" bestFit="1" customWidth="1"/>
    <col min="7194" max="7194" width="18.28515625" style="2" bestFit="1" customWidth="1"/>
    <col min="7195" max="7195" width="65.5703125" style="2" bestFit="1" customWidth="1"/>
    <col min="7196" max="7196" width="65.7109375" style="2" bestFit="1" customWidth="1"/>
    <col min="7197" max="7197" width="4.7109375" style="2" bestFit="1" customWidth="1"/>
    <col min="7198" max="7424" width="8.85546875" style="2" customWidth="1"/>
    <col min="7425" max="7425" width="4.7109375" style="2" bestFit="1" customWidth="1"/>
    <col min="7426" max="7426" width="16.7109375" style="2" bestFit="1" customWidth="1"/>
    <col min="7427" max="7427" width="8.85546875" style="2" bestFit="1" customWidth="1"/>
    <col min="7428" max="7428" width="1.28515625" style="2" bestFit="1" customWidth="1"/>
    <col min="7429" max="7429" width="25.28515625" style="2" bestFit="1" customWidth="1"/>
    <col min="7430" max="7430" width="10.85546875" style="2" bestFit="1" customWidth="1"/>
    <col min="7431" max="7432" width="16.7109375" style="2" bestFit="1" customWidth="1"/>
    <col min="7433" max="7433" width="8.85546875" style="2" bestFit="1" customWidth="1"/>
    <col min="7434" max="7434" width="16" style="2" bestFit="1" customWidth="1"/>
    <col min="7435" max="7435" width="0.28515625" style="2" bestFit="1" customWidth="1"/>
    <col min="7436" max="7436" width="16" style="2" bestFit="1" customWidth="1"/>
    <col min="7437" max="7437" width="0.7109375" style="2" bestFit="1" customWidth="1"/>
    <col min="7438" max="7438" width="16.140625" style="2" bestFit="1" customWidth="1"/>
    <col min="7439" max="7439" width="12.5703125" style="2" bestFit="1" customWidth="1"/>
    <col min="7440" max="7440" width="4.28515625" style="2" bestFit="1" customWidth="1"/>
    <col min="7441" max="7441" width="20.7109375" style="2" bestFit="1" customWidth="1"/>
    <col min="7442" max="7442" width="16.7109375" style="2" bestFit="1" customWidth="1"/>
    <col min="7443" max="7443" width="17" style="2" bestFit="1" customWidth="1"/>
    <col min="7444" max="7444" width="20.7109375" style="2" bestFit="1" customWidth="1"/>
    <col min="7445" max="7445" width="22.28515625" style="2" bestFit="1" customWidth="1"/>
    <col min="7446" max="7446" width="12.5703125" style="2" bestFit="1" customWidth="1"/>
    <col min="7447" max="7447" width="55.28515625" style="2" bestFit="1" customWidth="1"/>
    <col min="7448" max="7448" width="25.85546875" style="2" bestFit="1" customWidth="1"/>
    <col min="7449" max="7449" width="15.7109375" style="2" bestFit="1" customWidth="1"/>
    <col min="7450" max="7450" width="18.28515625" style="2" bestFit="1" customWidth="1"/>
    <col min="7451" max="7451" width="65.5703125" style="2" bestFit="1" customWidth="1"/>
    <col min="7452" max="7452" width="65.7109375" style="2" bestFit="1" customWidth="1"/>
    <col min="7453" max="7453" width="4.7109375" style="2" bestFit="1" customWidth="1"/>
    <col min="7454" max="7680" width="8.85546875" style="2" customWidth="1"/>
    <col min="7681" max="7681" width="4.7109375" style="2" bestFit="1" customWidth="1"/>
    <col min="7682" max="7682" width="16.7109375" style="2" bestFit="1" customWidth="1"/>
    <col min="7683" max="7683" width="8.85546875" style="2" bestFit="1" customWidth="1"/>
    <col min="7684" max="7684" width="1.28515625" style="2" bestFit="1" customWidth="1"/>
    <col min="7685" max="7685" width="25.28515625" style="2" bestFit="1" customWidth="1"/>
    <col min="7686" max="7686" width="10.85546875" style="2" bestFit="1" customWidth="1"/>
    <col min="7687" max="7688" width="16.7109375" style="2" bestFit="1" customWidth="1"/>
    <col min="7689" max="7689" width="8.85546875" style="2" bestFit="1" customWidth="1"/>
    <col min="7690" max="7690" width="16" style="2" bestFit="1" customWidth="1"/>
    <col min="7691" max="7691" width="0.28515625" style="2" bestFit="1" customWidth="1"/>
    <col min="7692" max="7692" width="16" style="2" bestFit="1" customWidth="1"/>
    <col min="7693" max="7693" width="0.7109375" style="2" bestFit="1" customWidth="1"/>
    <col min="7694" max="7694" width="16.140625" style="2" bestFit="1" customWidth="1"/>
    <col min="7695" max="7695" width="12.5703125" style="2" bestFit="1" customWidth="1"/>
    <col min="7696" max="7696" width="4.28515625" style="2" bestFit="1" customWidth="1"/>
    <col min="7697" max="7697" width="20.7109375" style="2" bestFit="1" customWidth="1"/>
    <col min="7698" max="7698" width="16.7109375" style="2" bestFit="1" customWidth="1"/>
    <col min="7699" max="7699" width="17" style="2" bestFit="1" customWidth="1"/>
    <col min="7700" max="7700" width="20.7109375" style="2" bestFit="1" customWidth="1"/>
    <col min="7701" max="7701" width="22.28515625" style="2" bestFit="1" customWidth="1"/>
    <col min="7702" max="7702" width="12.5703125" style="2" bestFit="1" customWidth="1"/>
    <col min="7703" max="7703" width="55.28515625" style="2" bestFit="1" customWidth="1"/>
    <col min="7704" max="7704" width="25.85546875" style="2" bestFit="1" customWidth="1"/>
    <col min="7705" max="7705" width="15.7109375" style="2" bestFit="1" customWidth="1"/>
    <col min="7706" max="7706" width="18.28515625" style="2" bestFit="1" customWidth="1"/>
    <col min="7707" max="7707" width="65.5703125" style="2" bestFit="1" customWidth="1"/>
    <col min="7708" max="7708" width="65.7109375" style="2" bestFit="1" customWidth="1"/>
    <col min="7709" max="7709" width="4.7109375" style="2" bestFit="1" customWidth="1"/>
    <col min="7710" max="7936" width="8.85546875" style="2" customWidth="1"/>
    <col min="7937" max="7937" width="4.7109375" style="2" bestFit="1" customWidth="1"/>
    <col min="7938" max="7938" width="16.7109375" style="2" bestFit="1" customWidth="1"/>
    <col min="7939" max="7939" width="8.85546875" style="2" bestFit="1" customWidth="1"/>
    <col min="7940" max="7940" width="1.28515625" style="2" bestFit="1" customWidth="1"/>
    <col min="7941" max="7941" width="25.28515625" style="2" bestFit="1" customWidth="1"/>
    <col min="7942" max="7942" width="10.85546875" style="2" bestFit="1" customWidth="1"/>
    <col min="7943" max="7944" width="16.7109375" style="2" bestFit="1" customWidth="1"/>
    <col min="7945" max="7945" width="8.85546875" style="2" bestFit="1" customWidth="1"/>
    <col min="7946" max="7946" width="16" style="2" bestFit="1" customWidth="1"/>
    <col min="7947" max="7947" width="0.28515625" style="2" bestFit="1" customWidth="1"/>
    <col min="7948" max="7948" width="16" style="2" bestFit="1" customWidth="1"/>
    <col min="7949" max="7949" width="0.7109375" style="2" bestFit="1" customWidth="1"/>
    <col min="7950" max="7950" width="16.140625" style="2" bestFit="1" customWidth="1"/>
    <col min="7951" max="7951" width="12.5703125" style="2" bestFit="1" customWidth="1"/>
    <col min="7952" max="7952" width="4.28515625" style="2" bestFit="1" customWidth="1"/>
    <col min="7953" max="7953" width="20.7109375" style="2" bestFit="1" customWidth="1"/>
    <col min="7954" max="7954" width="16.7109375" style="2" bestFit="1" customWidth="1"/>
    <col min="7955" max="7955" width="17" style="2" bestFit="1" customWidth="1"/>
    <col min="7956" max="7956" width="20.7109375" style="2" bestFit="1" customWidth="1"/>
    <col min="7957" max="7957" width="22.28515625" style="2" bestFit="1" customWidth="1"/>
    <col min="7958" max="7958" width="12.5703125" style="2" bestFit="1" customWidth="1"/>
    <col min="7959" max="7959" width="55.28515625" style="2" bestFit="1" customWidth="1"/>
    <col min="7960" max="7960" width="25.85546875" style="2" bestFit="1" customWidth="1"/>
    <col min="7961" max="7961" width="15.7109375" style="2" bestFit="1" customWidth="1"/>
    <col min="7962" max="7962" width="18.28515625" style="2" bestFit="1" customWidth="1"/>
    <col min="7963" max="7963" width="65.5703125" style="2" bestFit="1" customWidth="1"/>
    <col min="7964" max="7964" width="65.7109375" style="2" bestFit="1" customWidth="1"/>
    <col min="7965" max="7965" width="4.7109375" style="2" bestFit="1" customWidth="1"/>
    <col min="7966" max="8192" width="8.85546875" style="2" customWidth="1"/>
    <col min="8193" max="8193" width="4.7109375" style="2" bestFit="1" customWidth="1"/>
    <col min="8194" max="8194" width="16.7109375" style="2" bestFit="1" customWidth="1"/>
    <col min="8195" max="8195" width="8.85546875" style="2" bestFit="1" customWidth="1"/>
    <col min="8196" max="8196" width="1.28515625" style="2" bestFit="1" customWidth="1"/>
    <col min="8197" max="8197" width="25.28515625" style="2" bestFit="1" customWidth="1"/>
    <col min="8198" max="8198" width="10.85546875" style="2" bestFit="1" customWidth="1"/>
    <col min="8199" max="8200" width="16.7109375" style="2" bestFit="1" customWidth="1"/>
    <col min="8201" max="8201" width="8.85546875" style="2" bestFit="1" customWidth="1"/>
    <col min="8202" max="8202" width="16" style="2" bestFit="1" customWidth="1"/>
    <col min="8203" max="8203" width="0.28515625" style="2" bestFit="1" customWidth="1"/>
    <col min="8204" max="8204" width="16" style="2" bestFit="1" customWidth="1"/>
    <col min="8205" max="8205" width="0.7109375" style="2" bestFit="1" customWidth="1"/>
    <col min="8206" max="8206" width="16.140625" style="2" bestFit="1" customWidth="1"/>
    <col min="8207" max="8207" width="12.5703125" style="2" bestFit="1" customWidth="1"/>
    <col min="8208" max="8208" width="4.28515625" style="2" bestFit="1" customWidth="1"/>
    <col min="8209" max="8209" width="20.7109375" style="2" bestFit="1" customWidth="1"/>
    <col min="8210" max="8210" width="16.7109375" style="2" bestFit="1" customWidth="1"/>
    <col min="8211" max="8211" width="17" style="2" bestFit="1" customWidth="1"/>
    <col min="8212" max="8212" width="20.7109375" style="2" bestFit="1" customWidth="1"/>
    <col min="8213" max="8213" width="22.28515625" style="2" bestFit="1" customWidth="1"/>
    <col min="8214" max="8214" width="12.5703125" style="2" bestFit="1" customWidth="1"/>
    <col min="8215" max="8215" width="55.28515625" style="2" bestFit="1" customWidth="1"/>
    <col min="8216" max="8216" width="25.85546875" style="2" bestFit="1" customWidth="1"/>
    <col min="8217" max="8217" width="15.7109375" style="2" bestFit="1" customWidth="1"/>
    <col min="8218" max="8218" width="18.28515625" style="2" bestFit="1" customWidth="1"/>
    <col min="8219" max="8219" width="65.5703125" style="2" bestFit="1" customWidth="1"/>
    <col min="8220" max="8220" width="65.7109375" style="2" bestFit="1" customWidth="1"/>
    <col min="8221" max="8221" width="4.7109375" style="2" bestFit="1" customWidth="1"/>
    <col min="8222" max="8448" width="8.85546875" style="2" customWidth="1"/>
    <col min="8449" max="8449" width="4.7109375" style="2" bestFit="1" customWidth="1"/>
    <col min="8450" max="8450" width="16.7109375" style="2" bestFit="1" customWidth="1"/>
    <col min="8451" max="8451" width="8.85546875" style="2" bestFit="1" customWidth="1"/>
    <col min="8452" max="8452" width="1.28515625" style="2" bestFit="1" customWidth="1"/>
    <col min="8453" max="8453" width="25.28515625" style="2" bestFit="1" customWidth="1"/>
    <col min="8454" max="8454" width="10.85546875" style="2" bestFit="1" customWidth="1"/>
    <col min="8455" max="8456" width="16.7109375" style="2" bestFit="1" customWidth="1"/>
    <col min="8457" max="8457" width="8.85546875" style="2" bestFit="1" customWidth="1"/>
    <col min="8458" max="8458" width="16" style="2" bestFit="1" customWidth="1"/>
    <col min="8459" max="8459" width="0.28515625" style="2" bestFit="1" customWidth="1"/>
    <col min="8460" max="8460" width="16" style="2" bestFit="1" customWidth="1"/>
    <col min="8461" max="8461" width="0.7109375" style="2" bestFit="1" customWidth="1"/>
    <col min="8462" max="8462" width="16.140625" style="2" bestFit="1" customWidth="1"/>
    <col min="8463" max="8463" width="12.5703125" style="2" bestFit="1" customWidth="1"/>
    <col min="8464" max="8464" width="4.28515625" style="2" bestFit="1" customWidth="1"/>
    <col min="8465" max="8465" width="20.7109375" style="2" bestFit="1" customWidth="1"/>
    <col min="8466" max="8466" width="16.7109375" style="2" bestFit="1" customWidth="1"/>
    <col min="8467" max="8467" width="17" style="2" bestFit="1" customWidth="1"/>
    <col min="8468" max="8468" width="20.7109375" style="2" bestFit="1" customWidth="1"/>
    <col min="8469" max="8469" width="22.28515625" style="2" bestFit="1" customWidth="1"/>
    <col min="8470" max="8470" width="12.5703125" style="2" bestFit="1" customWidth="1"/>
    <col min="8471" max="8471" width="55.28515625" style="2" bestFit="1" customWidth="1"/>
    <col min="8472" max="8472" width="25.85546875" style="2" bestFit="1" customWidth="1"/>
    <col min="8473" max="8473" width="15.7109375" style="2" bestFit="1" customWidth="1"/>
    <col min="8474" max="8474" width="18.28515625" style="2" bestFit="1" customWidth="1"/>
    <col min="8475" max="8475" width="65.5703125" style="2" bestFit="1" customWidth="1"/>
    <col min="8476" max="8476" width="65.7109375" style="2" bestFit="1" customWidth="1"/>
    <col min="8477" max="8477" width="4.7109375" style="2" bestFit="1" customWidth="1"/>
    <col min="8478" max="8704" width="8.85546875" style="2" customWidth="1"/>
    <col min="8705" max="8705" width="4.7109375" style="2" bestFit="1" customWidth="1"/>
    <col min="8706" max="8706" width="16.7109375" style="2" bestFit="1" customWidth="1"/>
    <col min="8707" max="8707" width="8.85546875" style="2" bestFit="1" customWidth="1"/>
    <col min="8708" max="8708" width="1.28515625" style="2" bestFit="1" customWidth="1"/>
    <col min="8709" max="8709" width="25.28515625" style="2" bestFit="1" customWidth="1"/>
    <col min="8710" max="8710" width="10.85546875" style="2" bestFit="1" customWidth="1"/>
    <col min="8711" max="8712" width="16.7109375" style="2" bestFit="1" customWidth="1"/>
    <col min="8713" max="8713" width="8.85546875" style="2" bestFit="1" customWidth="1"/>
    <col min="8714" max="8714" width="16" style="2" bestFit="1" customWidth="1"/>
    <col min="8715" max="8715" width="0.28515625" style="2" bestFit="1" customWidth="1"/>
    <col min="8716" max="8716" width="16" style="2" bestFit="1" customWidth="1"/>
    <col min="8717" max="8717" width="0.7109375" style="2" bestFit="1" customWidth="1"/>
    <col min="8718" max="8718" width="16.140625" style="2" bestFit="1" customWidth="1"/>
    <col min="8719" max="8719" width="12.5703125" style="2" bestFit="1" customWidth="1"/>
    <col min="8720" max="8720" width="4.28515625" style="2" bestFit="1" customWidth="1"/>
    <col min="8721" max="8721" width="20.7109375" style="2" bestFit="1" customWidth="1"/>
    <col min="8722" max="8722" width="16.7109375" style="2" bestFit="1" customWidth="1"/>
    <col min="8723" max="8723" width="17" style="2" bestFit="1" customWidth="1"/>
    <col min="8724" max="8724" width="20.7109375" style="2" bestFit="1" customWidth="1"/>
    <col min="8725" max="8725" width="22.28515625" style="2" bestFit="1" customWidth="1"/>
    <col min="8726" max="8726" width="12.5703125" style="2" bestFit="1" customWidth="1"/>
    <col min="8727" max="8727" width="55.28515625" style="2" bestFit="1" customWidth="1"/>
    <col min="8728" max="8728" width="25.85546875" style="2" bestFit="1" customWidth="1"/>
    <col min="8729" max="8729" width="15.7109375" style="2" bestFit="1" customWidth="1"/>
    <col min="8730" max="8730" width="18.28515625" style="2" bestFit="1" customWidth="1"/>
    <col min="8731" max="8731" width="65.5703125" style="2" bestFit="1" customWidth="1"/>
    <col min="8732" max="8732" width="65.7109375" style="2" bestFit="1" customWidth="1"/>
    <col min="8733" max="8733" width="4.7109375" style="2" bestFit="1" customWidth="1"/>
    <col min="8734" max="8960" width="8.85546875" style="2" customWidth="1"/>
    <col min="8961" max="8961" width="4.7109375" style="2" bestFit="1" customWidth="1"/>
    <col min="8962" max="8962" width="16.7109375" style="2" bestFit="1" customWidth="1"/>
    <col min="8963" max="8963" width="8.85546875" style="2" bestFit="1" customWidth="1"/>
    <col min="8964" max="8964" width="1.28515625" style="2" bestFit="1" customWidth="1"/>
    <col min="8965" max="8965" width="25.28515625" style="2" bestFit="1" customWidth="1"/>
    <col min="8966" max="8966" width="10.85546875" style="2" bestFit="1" customWidth="1"/>
    <col min="8967" max="8968" width="16.7109375" style="2" bestFit="1" customWidth="1"/>
    <col min="8969" max="8969" width="8.85546875" style="2" bestFit="1" customWidth="1"/>
    <col min="8970" max="8970" width="16" style="2" bestFit="1" customWidth="1"/>
    <col min="8971" max="8971" width="0.28515625" style="2" bestFit="1" customWidth="1"/>
    <col min="8972" max="8972" width="16" style="2" bestFit="1" customWidth="1"/>
    <col min="8973" max="8973" width="0.7109375" style="2" bestFit="1" customWidth="1"/>
    <col min="8974" max="8974" width="16.140625" style="2" bestFit="1" customWidth="1"/>
    <col min="8975" max="8975" width="12.5703125" style="2" bestFit="1" customWidth="1"/>
    <col min="8976" max="8976" width="4.28515625" style="2" bestFit="1" customWidth="1"/>
    <col min="8977" max="8977" width="20.7109375" style="2" bestFit="1" customWidth="1"/>
    <col min="8978" max="8978" width="16.7109375" style="2" bestFit="1" customWidth="1"/>
    <col min="8979" max="8979" width="17" style="2" bestFit="1" customWidth="1"/>
    <col min="8980" max="8980" width="20.7109375" style="2" bestFit="1" customWidth="1"/>
    <col min="8981" max="8981" width="22.28515625" style="2" bestFit="1" customWidth="1"/>
    <col min="8982" max="8982" width="12.5703125" style="2" bestFit="1" customWidth="1"/>
    <col min="8983" max="8983" width="55.28515625" style="2" bestFit="1" customWidth="1"/>
    <col min="8984" max="8984" width="25.85546875" style="2" bestFit="1" customWidth="1"/>
    <col min="8985" max="8985" width="15.7109375" style="2" bestFit="1" customWidth="1"/>
    <col min="8986" max="8986" width="18.28515625" style="2" bestFit="1" customWidth="1"/>
    <col min="8987" max="8987" width="65.5703125" style="2" bestFit="1" customWidth="1"/>
    <col min="8988" max="8988" width="65.7109375" style="2" bestFit="1" customWidth="1"/>
    <col min="8989" max="8989" width="4.7109375" style="2" bestFit="1" customWidth="1"/>
    <col min="8990" max="9216" width="8.85546875" style="2" customWidth="1"/>
    <col min="9217" max="9217" width="4.7109375" style="2" bestFit="1" customWidth="1"/>
    <col min="9218" max="9218" width="16.7109375" style="2" bestFit="1" customWidth="1"/>
    <col min="9219" max="9219" width="8.85546875" style="2" bestFit="1" customWidth="1"/>
    <col min="9220" max="9220" width="1.28515625" style="2" bestFit="1" customWidth="1"/>
    <col min="9221" max="9221" width="25.28515625" style="2" bestFit="1" customWidth="1"/>
    <col min="9222" max="9222" width="10.85546875" style="2" bestFit="1" customWidth="1"/>
    <col min="9223" max="9224" width="16.7109375" style="2" bestFit="1" customWidth="1"/>
    <col min="9225" max="9225" width="8.85546875" style="2" bestFit="1" customWidth="1"/>
    <col min="9226" max="9226" width="16" style="2" bestFit="1" customWidth="1"/>
    <col min="9227" max="9227" width="0.28515625" style="2" bestFit="1" customWidth="1"/>
    <col min="9228" max="9228" width="16" style="2" bestFit="1" customWidth="1"/>
    <col min="9229" max="9229" width="0.7109375" style="2" bestFit="1" customWidth="1"/>
    <col min="9230" max="9230" width="16.140625" style="2" bestFit="1" customWidth="1"/>
    <col min="9231" max="9231" width="12.5703125" style="2" bestFit="1" customWidth="1"/>
    <col min="9232" max="9232" width="4.28515625" style="2" bestFit="1" customWidth="1"/>
    <col min="9233" max="9233" width="20.7109375" style="2" bestFit="1" customWidth="1"/>
    <col min="9234" max="9234" width="16.7109375" style="2" bestFit="1" customWidth="1"/>
    <col min="9235" max="9235" width="17" style="2" bestFit="1" customWidth="1"/>
    <col min="9236" max="9236" width="20.7109375" style="2" bestFit="1" customWidth="1"/>
    <col min="9237" max="9237" width="22.28515625" style="2" bestFit="1" customWidth="1"/>
    <col min="9238" max="9238" width="12.5703125" style="2" bestFit="1" customWidth="1"/>
    <col min="9239" max="9239" width="55.28515625" style="2" bestFit="1" customWidth="1"/>
    <col min="9240" max="9240" width="25.85546875" style="2" bestFit="1" customWidth="1"/>
    <col min="9241" max="9241" width="15.7109375" style="2" bestFit="1" customWidth="1"/>
    <col min="9242" max="9242" width="18.28515625" style="2" bestFit="1" customWidth="1"/>
    <col min="9243" max="9243" width="65.5703125" style="2" bestFit="1" customWidth="1"/>
    <col min="9244" max="9244" width="65.7109375" style="2" bestFit="1" customWidth="1"/>
    <col min="9245" max="9245" width="4.7109375" style="2" bestFit="1" customWidth="1"/>
    <col min="9246" max="9472" width="8.85546875" style="2" customWidth="1"/>
    <col min="9473" max="9473" width="4.7109375" style="2" bestFit="1" customWidth="1"/>
    <col min="9474" max="9474" width="16.7109375" style="2" bestFit="1" customWidth="1"/>
    <col min="9475" max="9475" width="8.85546875" style="2" bestFit="1" customWidth="1"/>
    <col min="9476" max="9476" width="1.28515625" style="2" bestFit="1" customWidth="1"/>
    <col min="9477" max="9477" width="25.28515625" style="2" bestFit="1" customWidth="1"/>
    <col min="9478" max="9478" width="10.85546875" style="2" bestFit="1" customWidth="1"/>
    <col min="9479" max="9480" width="16.7109375" style="2" bestFit="1" customWidth="1"/>
    <col min="9481" max="9481" width="8.85546875" style="2" bestFit="1" customWidth="1"/>
    <col min="9482" max="9482" width="16" style="2" bestFit="1" customWidth="1"/>
    <col min="9483" max="9483" width="0.28515625" style="2" bestFit="1" customWidth="1"/>
    <col min="9484" max="9484" width="16" style="2" bestFit="1" customWidth="1"/>
    <col min="9485" max="9485" width="0.7109375" style="2" bestFit="1" customWidth="1"/>
    <col min="9486" max="9486" width="16.140625" style="2" bestFit="1" customWidth="1"/>
    <col min="9487" max="9487" width="12.5703125" style="2" bestFit="1" customWidth="1"/>
    <col min="9488" max="9488" width="4.28515625" style="2" bestFit="1" customWidth="1"/>
    <col min="9489" max="9489" width="20.7109375" style="2" bestFit="1" customWidth="1"/>
    <col min="9490" max="9490" width="16.7109375" style="2" bestFit="1" customWidth="1"/>
    <col min="9491" max="9491" width="17" style="2" bestFit="1" customWidth="1"/>
    <col min="9492" max="9492" width="20.7109375" style="2" bestFit="1" customWidth="1"/>
    <col min="9493" max="9493" width="22.28515625" style="2" bestFit="1" customWidth="1"/>
    <col min="9494" max="9494" width="12.5703125" style="2" bestFit="1" customWidth="1"/>
    <col min="9495" max="9495" width="55.28515625" style="2" bestFit="1" customWidth="1"/>
    <col min="9496" max="9496" width="25.85546875" style="2" bestFit="1" customWidth="1"/>
    <col min="9497" max="9497" width="15.7109375" style="2" bestFit="1" customWidth="1"/>
    <col min="9498" max="9498" width="18.28515625" style="2" bestFit="1" customWidth="1"/>
    <col min="9499" max="9499" width="65.5703125" style="2" bestFit="1" customWidth="1"/>
    <col min="9500" max="9500" width="65.7109375" style="2" bestFit="1" customWidth="1"/>
    <col min="9501" max="9501" width="4.7109375" style="2" bestFit="1" customWidth="1"/>
    <col min="9502" max="9728" width="8.85546875" style="2" customWidth="1"/>
    <col min="9729" max="9729" width="4.7109375" style="2" bestFit="1" customWidth="1"/>
    <col min="9730" max="9730" width="16.7109375" style="2" bestFit="1" customWidth="1"/>
    <col min="9731" max="9731" width="8.85546875" style="2" bestFit="1" customWidth="1"/>
    <col min="9732" max="9732" width="1.28515625" style="2" bestFit="1" customWidth="1"/>
    <col min="9733" max="9733" width="25.28515625" style="2" bestFit="1" customWidth="1"/>
    <col min="9734" max="9734" width="10.85546875" style="2" bestFit="1" customWidth="1"/>
    <col min="9735" max="9736" width="16.7109375" style="2" bestFit="1" customWidth="1"/>
    <col min="9737" max="9737" width="8.85546875" style="2" bestFit="1" customWidth="1"/>
    <col min="9738" max="9738" width="16" style="2" bestFit="1" customWidth="1"/>
    <col min="9739" max="9739" width="0.28515625" style="2" bestFit="1" customWidth="1"/>
    <col min="9740" max="9740" width="16" style="2" bestFit="1" customWidth="1"/>
    <col min="9741" max="9741" width="0.7109375" style="2" bestFit="1" customWidth="1"/>
    <col min="9742" max="9742" width="16.140625" style="2" bestFit="1" customWidth="1"/>
    <col min="9743" max="9743" width="12.5703125" style="2" bestFit="1" customWidth="1"/>
    <col min="9744" max="9744" width="4.28515625" style="2" bestFit="1" customWidth="1"/>
    <col min="9745" max="9745" width="20.7109375" style="2" bestFit="1" customWidth="1"/>
    <col min="9746" max="9746" width="16.7109375" style="2" bestFit="1" customWidth="1"/>
    <col min="9747" max="9747" width="17" style="2" bestFit="1" customWidth="1"/>
    <col min="9748" max="9748" width="20.7109375" style="2" bestFit="1" customWidth="1"/>
    <col min="9749" max="9749" width="22.28515625" style="2" bestFit="1" customWidth="1"/>
    <col min="9750" max="9750" width="12.5703125" style="2" bestFit="1" customWidth="1"/>
    <col min="9751" max="9751" width="55.28515625" style="2" bestFit="1" customWidth="1"/>
    <col min="9752" max="9752" width="25.85546875" style="2" bestFit="1" customWidth="1"/>
    <col min="9753" max="9753" width="15.7109375" style="2" bestFit="1" customWidth="1"/>
    <col min="9754" max="9754" width="18.28515625" style="2" bestFit="1" customWidth="1"/>
    <col min="9755" max="9755" width="65.5703125" style="2" bestFit="1" customWidth="1"/>
    <col min="9756" max="9756" width="65.7109375" style="2" bestFit="1" customWidth="1"/>
    <col min="9757" max="9757" width="4.7109375" style="2" bestFit="1" customWidth="1"/>
    <col min="9758" max="9984" width="8.85546875" style="2" customWidth="1"/>
    <col min="9985" max="9985" width="4.7109375" style="2" bestFit="1" customWidth="1"/>
    <col min="9986" max="9986" width="16.7109375" style="2" bestFit="1" customWidth="1"/>
    <col min="9987" max="9987" width="8.85546875" style="2" bestFit="1" customWidth="1"/>
    <col min="9988" max="9988" width="1.28515625" style="2" bestFit="1" customWidth="1"/>
    <col min="9989" max="9989" width="25.28515625" style="2" bestFit="1" customWidth="1"/>
    <col min="9990" max="9990" width="10.85546875" style="2" bestFit="1" customWidth="1"/>
    <col min="9991" max="9992" width="16.7109375" style="2" bestFit="1" customWidth="1"/>
    <col min="9993" max="9993" width="8.85546875" style="2" bestFit="1" customWidth="1"/>
    <col min="9994" max="9994" width="16" style="2" bestFit="1" customWidth="1"/>
    <col min="9995" max="9995" width="0.28515625" style="2" bestFit="1" customWidth="1"/>
    <col min="9996" max="9996" width="16" style="2" bestFit="1" customWidth="1"/>
    <col min="9997" max="9997" width="0.7109375" style="2" bestFit="1" customWidth="1"/>
    <col min="9998" max="9998" width="16.140625" style="2" bestFit="1" customWidth="1"/>
    <col min="9999" max="9999" width="12.5703125" style="2" bestFit="1" customWidth="1"/>
    <col min="10000" max="10000" width="4.28515625" style="2" bestFit="1" customWidth="1"/>
    <col min="10001" max="10001" width="20.7109375" style="2" bestFit="1" customWidth="1"/>
    <col min="10002" max="10002" width="16.7109375" style="2" bestFit="1" customWidth="1"/>
    <col min="10003" max="10003" width="17" style="2" bestFit="1" customWidth="1"/>
    <col min="10004" max="10004" width="20.7109375" style="2" bestFit="1" customWidth="1"/>
    <col min="10005" max="10005" width="22.28515625" style="2" bestFit="1" customWidth="1"/>
    <col min="10006" max="10006" width="12.5703125" style="2" bestFit="1" customWidth="1"/>
    <col min="10007" max="10007" width="55.28515625" style="2" bestFit="1" customWidth="1"/>
    <col min="10008" max="10008" width="25.85546875" style="2" bestFit="1" customWidth="1"/>
    <col min="10009" max="10009" width="15.7109375" style="2" bestFit="1" customWidth="1"/>
    <col min="10010" max="10010" width="18.28515625" style="2" bestFit="1" customWidth="1"/>
    <col min="10011" max="10011" width="65.5703125" style="2" bestFit="1" customWidth="1"/>
    <col min="10012" max="10012" width="65.7109375" style="2" bestFit="1" customWidth="1"/>
    <col min="10013" max="10013" width="4.7109375" style="2" bestFit="1" customWidth="1"/>
    <col min="10014" max="10240" width="8.85546875" style="2" customWidth="1"/>
    <col min="10241" max="10241" width="4.7109375" style="2" bestFit="1" customWidth="1"/>
    <col min="10242" max="10242" width="16.7109375" style="2" bestFit="1" customWidth="1"/>
    <col min="10243" max="10243" width="8.85546875" style="2" bestFit="1" customWidth="1"/>
    <col min="10244" max="10244" width="1.28515625" style="2" bestFit="1" customWidth="1"/>
    <col min="10245" max="10245" width="25.28515625" style="2" bestFit="1" customWidth="1"/>
    <col min="10246" max="10246" width="10.85546875" style="2" bestFit="1" customWidth="1"/>
    <col min="10247" max="10248" width="16.7109375" style="2" bestFit="1" customWidth="1"/>
    <col min="10249" max="10249" width="8.85546875" style="2" bestFit="1" customWidth="1"/>
    <col min="10250" max="10250" width="16" style="2" bestFit="1" customWidth="1"/>
    <col min="10251" max="10251" width="0.28515625" style="2" bestFit="1" customWidth="1"/>
    <col min="10252" max="10252" width="16" style="2" bestFit="1" customWidth="1"/>
    <col min="10253" max="10253" width="0.7109375" style="2" bestFit="1" customWidth="1"/>
    <col min="10254" max="10254" width="16.140625" style="2" bestFit="1" customWidth="1"/>
    <col min="10255" max="10255" width="12.5703125" style="2" bestFit="1" customWidth="1"/>
    <col min="10256" max="10256" width="4.28515625" style="2" bestFit="1" customWidth="1"/>
    <col min="10257" max="10257" width="20.7109375" style="2" bestFit="1" customWidth="1"/>
    <col min="10258" max="10258" width="16.7109375" style="2" bestFit="1" customWidth="1"/>
    <col min="10259" max="10259" width="17" style="2" bestFit="1" customWidth="1"/>
    <col min="10260" max="10260" width="20.7109375" style="2" bestFit="1" customWidth="1"/>
    <col min="10261" max="10261" width="22.28515625" style="2" bestFit="1" customWidth="1"/>
    <col min="10262" max="10262" width="12.5703125" style="2" bestFit="1" customWidth="1"/>
    <col min="10263" max="10263" width="55.28515625" style="2" bestFit="1" customWidth="1"/>
    <col min="10264" max="10264" width="25.85546875" style="2" bestFit="1" customWidth="1"/>
    <col min="10265" max="10265" width="15.7109375" style="2" bestFit="1" customWidth="1"/>
    <col min="10266" max="10266" width="18.28515625" style="2" bestFit="1" customWidth="1"/>
    <col min="10267" max="10267" width="65.5703125" style="2" bestFit="1" customWidth="1"/>
    <col min="10268" max="10268" width="65.7109375" style="2" bestFit="1" customWidth="1"/>
    <col min="10269" max="10269" width="4.7109375" style="2" bestFit="1" customWidth="1"/>
    <col min="10270" max="10496" width="8.85546875" style="2" customWidth="1"/>
    <col min="10497" max="10497" width="4.7109375" style="2" bestFit="1" customWidth="1"/>
    <col min="10498" max="10498" width="16.7109375" style="2" bestFit="1" customWidth="1"/>
    <col min="10499" max="10499" width="8.85546875" style="2" bestFit="1" customWidth="1"/>
    <col min="10500" max="10500" width="1.28515625" style="2" bestFit="1" customWidth="1"/>
    <col min="10501" max="10501" width="25.28515625" style="2" bestFit="1" customWidth="1"/>
    <col min="10502" max="10502" width="10.85546875" style="2" bestFit="1" customWidth="1"/>
    <col min="10503" max="10504" width="16.7109375" style="2" bestFit="1" customWidth="1"/>
    <col min="10505" max="10505" width="8.85546875" style="2" bestFit="1" customWidth="1"/>
    <col min="10506" max="10506" width="16" style="2" bestFit="1" customWidth="1"/>
    <col min="10507" max="10507" width="0.28515625" style="2" bestFit="1" customWidth="1"/>
    <col min="10508" max="10508" width="16" style="2" bestFit="1" customWidth="1"/>
    <col min="10509" max="10509" width="0.7109375" style="2" bestFit="1" customWidth="1"/>
    <col min="10510" max="10510" width="16.140625" style="2" bestFit="1" customWidth="1"/>
    <col min="10511" max="10511" width="12.5703125" style="2" bestFit="1" customWidth="1"/>
    <col min="10512" max="10512" width="4.28515625" style="2" bestFit="1" customWidth="1"/>
    <col min="10513" max="10513" width="20.7109375" style="2" bestFit="1" customWidth="1"/>
    <col min="10514" max="10514" width="16.7109375" style="2" bestFit="1" customWidth="1"/>
    <col min="10515" max="10515" width="17" style="2" bestFit="1" customWidth="1"/>
    <col min="10516" max="10516" width="20.7109375" style="2" bestFit="1" customWidth="1"/>
    <col min="10517" max="10517" width="22.28515625" style="2" bestFit="1" customWidth="1"/>
    <col min="10518" max="10518" width="12.5703125" style="2" bestFit="1" customWidth="1"/>
    <col min="10519" max="10519" width="55.28515625" style="2" bestFit="1" customWidth="1"/>
    <col min="10520" max="10520" width="25.85546875" style="2" bestFit="1" customWidth="1"/>
    <col min="10521" max="10521" width="15.7109375" style="2" bestFit="1" customWidth="1"/>
    <col min="10522" max="10522" width="18.28515625" style="2" bestFit="1" customWidth="1"/>
    <col min="10523" max="10523" width="65.5703125" style="2" bestFit="1" customWidth="1"/>
    <col min="10524" max="10524" width="65.7109375" style="2" bestFit="1" customWidth="1"/>
    <col min="10525" max="10525" width="4.7109375" style="2" bestFit="1" customWidth="1"/>
    <col min="10526" max="10752" width="8.85546875" style="2" customWidth="1"/>
    <col min="10753" max="10753" width="4.7109375" style="2" bestFit="1" customWidth="1"/>
    <col min="10754" max="10754" width="16.7109375" style="2" bestFit="1" customWidth="1"/>
    <col min="10755" max="10755" width="8.85546875" style="2" bestFit="1" customWidth="1"/>
    <col min="10756" max="10756" width="1.28515625" style="2" bestFit="1" customWidth="1"/>
    <col min="10757" max="10757" width="25.28515625" style="2" bestFit="1" customWidth="1"/>
    <col min="10758" max="10758" width="10.85546875" style="2" bestFit="1" customWidth="1"/>
    <col min="10759" max="10760" width="16.7109375" style="2" bestFit="1" customWidth="1"/>
    <col min="10761" max="10761" width="8.85546875" style="2" bestFit="1" customWidth="1"/>
    <col min="10762" max="10762" width="16" style="2" bestFit="1" customWidth="1"/>
    <col min="10763" max="10763" width="0.28515625" style="2" bestFit="1" customWidth="1"/>
    <col min="10764" max="10764" width="16" style="2" bestFit="1" customWidth="1"/>
    <col min="10765" max="10765" width="0.7109375" style="2" bestFit="1" customWidth="1"/>
    <col min="10766" max="10766" width="16.140625" style="2" bestFit="1" customWidth="1"/>
    <col min="10767" max="10767" width="12.5703125" style="2" bestFit="1" customWidth="1"/>
    <col min="10768" max="10768" width="4.28515625" style="2" bestFit="1" customWidth="1"/>
    <col min="10769" max="10769" width="20.7109375" style="2" bestFit="1" customWidth="1"/>
    <col min="10770" max="10770" width="16.7109375" style="2" bestFit="1" customWidth="1"/>
    <col min="10771" max="10771" width="17" style="2" bestFit="1" customWidth="1"/>
    <col min="10772" max="10772" width="20.7109375" style="2" bestFit="1" customWidth="1"/>
    <col min="10773" max="10773" width="22.28515625" style="2" bestFit="1" customWidth="1"/>
    <col min="10774" max="10774" width="12.5703125" style="2" bestFit="1" customWidth="1"/>
    <col min="10775" max="10775" width="55.28515625" style="2" bestFit="1" customWidth="1"/>
    <col min="10776" max="10776" width="25.85546875" style="2" bestFit="1" customWidth="1"/>
    <col min="10777" max="10777" width="15.7109375" style="2" bestFit="1" customWidth="1"/>
    <col min="10778" max="10778" width="18.28515625" style="2" bestFit="1" customWidth="1"/>
    <col min="10779" max="10779" width="65.5703125" style="2" bestFit="1" customWidth="1"/>
    <col min="10780" max="10780" width="65.7109375" style="2" bestFit="1" customWidth="1"/>
    <col min="10781" max="10781" width="4.7109375" style="2" bestFit="1" customWidth="1"/>
    <col min="10782" max="11008" width="8.85546875" style="2" customWidth="1"/>
    <col min="11009" max="11009" width="4.7109375" style="2" bestFit="1" customWidth="1"/>
    <col min="11010" max="11010" width="16.7109375" style="2" bestFit="1" customWidth="1"/>
    <col min="11011" max="11011" width="8.85546875" style="2" bestFit="1" customWidth="1"/>
    <col min="11012" max="11012" width="1.28515625" style="2" bestFit="1" customWidth="1"/>
    <col min="11013" max="11013" width="25.28515625" style="2" bestFit="1" customWidth="1"/>
    <col min="11014" max="11014" width="10.85546875" style="2" bestFit="1" customWidth="1"/>
    <col min="11015" max="11016" width="16.7109375" style="2" bestFit="1" customWidth="1"/>
    <col min="11017" max="11017" width="8.85546875" style="2" bestFit="1" customWidth="1"/>
    <col min="11018" max="11018" width="16" style="2" bestFit="1" customWidth="1"/>
    <col min="11019" max="11019" width="0.28515625" style="2" bestFit="1" customWidth="1"/>
    <col min="11020" max="11020" width="16" style="2" bestFit="1" customWidth="1"/>
    <col min="11021" max="11021" width="0.7109375" style="2" bestFit="1" customWidth="1"/>
    <col min="11022" max="11022" width="16.140625" style="2" bestFit="1" customWidth="1"/>
    <col min="11023" max="11023" width="12.5703125" style="2" bestFit="1" customWidth="1"/>
    <col min="11024" max="11024" width="4.28515625" style="2" bestFit="1" customWidth="1"/>
    <col min="11025" max="11025" width="20.7109375" style="2" bestFit="1" customWidth="1"/>
    <col min="11026" max="11026" width="16.7109375" style="2" bestFit="1" customWidth="1"/>
    <col min="11027" max="11027" width="17" style="2" bestFit="1" customWidth="1"/>
    <col min="11028" max="11028" width="20.7109375" style="2" bestFit="1" customWidth="1"/>
    <col min="11029" max="11029" width="22.28515625" style="2" bestFit="1" customWidth="1"/>
    <col min="11030" max="11030" width="12.5703125" style="2" bestFit="1" customWidth="1"/>
    <col min="11031" max="11031" width="55.28515625" style="2" bestFit="1" customWidth="1"/>
    <col min="11032" max="11032" width="25.85546875" style="2" bestFit="1" customWidth="1"/>
    <col min="11033" max="11033" width="15.7109375" style="2" bestFit="1" customWidth="1"/>
    <col min="11034" max="11034" width="18.28515625" style="2" bestFit="1" customWidth="1"/>
    <col min="11035" max="11035" width="65.5703125" style="2" bestFit="1" customWidth="1"/>
    <col min="11036" max="11036" width="65.7109375" style="2" bestFit="1" customWidth="1"/>
    <col min="11037" max="11037" width="4.7109375" style="2" bestFit="1" customWidth="1"/>
    <col min="11038" max="11264" width="8.85546875" style="2" customWidth="1"/>
    <col min="11265" max="11265" width="4.7109375" style="2" bestFit="1" customWidth="1"/>
    <col min="11266" max="11266" width="16.7109375" style="2" bestFit="1" customWidth="1"/>
    <col min="11267" max="11267" width="8.85546875" style="2" bestFit="1" customWidth="1"/>
    <col min="11268" max="11268" width="1.28515625" style="2" bestFit="1" customWidth="1"/>
    <col min="11269" max="11269" width="25.28515625" style="2" bestFit="1" customWidth="1"/>
    <col min="11270" max="11270" width="10.85546875" style="2" bestFit="1" customWidth="1"/>
    <col min="11271" max="11272" width="16.7109375" style="2" bestFit="1" customWidth="1"/>
    <col min="11273" max="11273" width="8.85546875" style="2" bestFit="1" customWidth="1"/>
    <col min="11274" max="11274" width="16" style="2" bestFit="1" customWidth="1"/>
    <col min="11275" max="11275" width="0.28515625" style="2" bestFit="1" customWidth="1"/>
    <col min="11276" max="11276" width="16" style="2" bestFit="1" customWidth="1"/>
    <col min="11277" max="11277" width="0.7109375" style="2" bestFit="1" customWidth="1"/>
    <col min="11278" max="11278" width="16.140625" style="2" bestFit="1" customWidth="1"/>
    <col min="11279" max="11279" width="12.5703125" style="2" bestFit="1" customWidth="1"/>
    <col min="11280" max="11280" width="4.28515625" style="2" bestFit="1" customWidth="1"/>
    <col min="11281" max="11281" width="20.7109375" style="2" bestFit="1" customWidth="1"/>
    <col min="11282" max="11282" width="16.7109375" style="2" bestFit="1" customWidth="1"/>
    <col min="11283" max="11283" width="17" style="2" bestFit="1" customWidth="1"/>
    <col min="11284" max="11284" width="20.7109375" style="2" bestFit="1" customWidth="1"/>
    <col min="11285" max="11285" width="22.28515625" style="2" bestFit="1" customWidth="1"/>
    <col min="11286" max="11286" width="12.5703125" style="2" bestFit="1" customWidth="1"/>
    <col min="11287" max="11287" width="55.28515625" style="2" bestFit="1" customWidth="1"/>
    <col min="11288" max="11288" width="25.85546875" style="2" bestFit="1" customWidth="1"/>
    <col min="11289" max="11289" width="15.7109375" style="2" bestFit="1" customWidth="1"/>
    <col min="11290" max="11290" width="18.28515625" style="2" bestFit="1" customWidth="1"/>
    <col min="11291" max="11291" width="65.5703125" style="2" bestFit="1" customWidth="1"/>
    <col min="11292" max="11292" width="65.7109375" style="2" bestFit="1" customWidth="1"/>
    <col min="11293" max="11293" width="4.7109375" style="2" bestFit="1" customWidth="1"/>
    <col min="11294" max="11520" width="8.85546875" style="2" customWidth="1"/>
    <col min="11521" max="11521" width="4.7109375" style="2" bestFit="1" customWidth="1"/>
    <col min="11522" max="11522" width="16.7109375" style="2" bestFit="1" customWidth="1"/>
    <col min="11523" max="11523" width="8.85546875" style="2" bestFit="1" customWidth="1"/>
    <col min="11524" max="11524" width="1.28515625" style="2" bestFit="1" customWidth="1"/>
    <col min="11525" max="11525" width="25.28515625" style="2" bestFit="1" customWidth="1"/>
    <col min="11526" max="11526" width="10.85546875" style="2" bestFit="1" customWidth="1"/>
    <col min="11527" max="11528" width="16.7109375" style="2" bestFit="1" customWidth="1"/>
    <col min="11529" max="11529" width="8.85546875" style="2" bestFit="1" customWidth="1"/>
    <col min="11530" max="11530" width="16" style="2" bestFit="1" customWidth="1"/>
    <col min="11531" max="11531" width="0.28515625" style="2" bestFit="1" customWidth="1"/>
    <col min="11532" max="11532" width="16" style="2" bestFit="1" customWidth="1"/>
    <col min="11533" max="11533" width="0.7109375" style="2" bestFit="1" customWidth="1"/>
    <col min="11534" max="11534" width="16.140625" style="2" bestFit="1" customWidth="1"/>
    <col min="11535" max="11535" width="12.5703125" style="2" bestFit="1" customWidth="1"/>
    <col min="11536" max="11536" width="4.28515625" style="2" bestFit="1" customWidth="1"/>
    <col min="11537" max="11537" width="20.7109375" style="2" bestFit="1" customWidth="1"/>
    <col min="11538" max="11538" width="16.7109375" style="2" bestFit="1" customWidth="1"/>
    <col min="11539" max="11539" width="17" style="2" bestFit="1" customWidth="1"/>
    <col min="11540" max="11540" width="20.7109375" style="2" bestFit="1" customWidth="1"/>
    <col min="11541" max="11541" width="22.28515625" style="2" bestFit="1" customWidth="1"/>
    <col min="11542" max="11542" width="12.5703125" style="2" bestFit="1" customWidth="1"/>
    <col min="11543" max="11543" width="55.28515625" style="2" bestFit="1" customWidth="1"/>
    <col min="11544" max="11544" width="25.85546875" style="2" bestFit="1" customWidth="1"/>
    <col min="11545" max="11545" width="15.7109375" style="2" bestFit="1" customWidth="1"/>
    <col min="11546" max="11546" width="18.28515625" style="2" bestFit="1" customWidth="1"/>
    <col min="11547" max="11547" width="65.5703125" style="2" bestFit="1" customWidth="1"/>
    <col min="11548" max="11548" width="65.7109375" style="2" bestFit="1" customWidth="1"/>
    <col min="11549" max="11549" width="4.7109375" style="2" bestFit="1" customWidth="1"/>
    <col min="11550" max="11776" width="8.85546875" style="2" customWidth="1"/>
    <col min="11777" max="11777" width="4.7109375" style="2" bestFit="1" customWidth="1"/>
    <col min="11778" max="11778" width="16.7109375" style="2" bestFit="1" customWidth="1"/>
    <col min="11779" max="11779" width="8.85546875" style="2" bestFit="1" customWidth="1"/>
    <col min="11780" max="11780" width="1.28515625" style="2" bestFit="1" customWidth="1"/>
    <col min="11781" max="11781" width="25.28515625" style="2" bestFit="1" customWidth="1"/>
    <col min="11782" max="11782" width="10.85546875" style="2" bestFit="1" customWidth="1"/>
    <col min="11783" max="11784" width="16.7109375" style="2" bestFit="1" customWidth="1"/>
    <col min="11785" max="11785" width="8.85546875" style="2" bestFit="1" customWidth="1"/>
    <col min="11786" max="11786" width="16" style="2" bestFit="1" customWidth="1"/>
    <col min="11787" max="11787" width="0.28515625" style="2" bestFit="1" customWidth="1"/>
    <col min="11788" max="11788" width="16" style="2" bestFit="1" customWidth="1"/>
    <col min="11789" max="11789" width="0.7109375" style="2" bestFit="1" customWidth="1"/>
    <col min="11790" max="11790" width="16.140625" style="2" bestFit="1" customWidth="1"/>
    <col min="11791" max="11791" width="12.5703125" style="2" bestFit="1" customWidth="1"/>
    <col min="11792" max="11792" width="4.28515625" style="2" bestFit="1" customWidth="1"/>
    <col min="11793" max="11793" width="20.7109375" style="2" bestFit="1" customWidth="1"/>
    <col min="11794" max="11794" width="16.7109375" style="2" bestFit="1" customWidth="1"/>
    <col min="11795" max="11795" width="17" style="2" bestFit="1" customWidth="1"/>
    <col min="11796" max="11796" width="20.7109375" style="2" bestFit="1" customWidth="1"/>
    <col min="11797" max="11797" width="22.28515625" style="2" bestFit="1" customWidth="1"/>
    <col min="11798" max="11798" width="12.5703125" style="2" bestFit="1" customWidth="1"/>
    <col min="11799" max="11799" width="55.28515625" style="2" bestFit="1" customWidth="1"/>
    <col min="11800" max="11800" width="25.85546875" style="2" bestFit="1" customWidth="1"/>
    <col min="11801" max="11801" width="15.7109375" style="2" bestFit="1" customWidth="1"/>
    <col min="11802" max="11802" width="18.28515625" style="2" bestFit="1" customWidth="1"/>
    <col min="11803" max="11803" width="65.5703125" style="2" bestFit="1" customWidth="1"/>
    <col min="11804" max="11804" width="65.7109375" style="2" bestFit="1" customWidth="1"/>
    <col min="11805" max="11805" width="4.7109375" style="2" bestFit="1" customWidth="1"/>
    <col min="11806" max="12032" width="8.85546875" style="2" customWidth="1"/>
    <col min="12033" max="12033" width="4.7109375" style="2" bestFit="1" customWidth="1"/>
    <col min="12034" max="12034" width="16.7109375" style="2" bestFit="1" customWidth="1"/>
    <col min="12035" max="12035" width="8.85546875" style="2" bestFit="1" customWidth="1"/>
    <col min="12036" max="12036" width="1.28515625" style="2" bestFit="1" customWidth="1"/>
    <col min="12037" max="12037" width="25.28515625" style="2" bestFit="1" customWidth="1"/>
    <col min="12038" max="12038" width="10.85546875" style="2" bestFit="1" customWidth="1"/>
    <col min="12039" max="12040" width="16.7109375" style="2" bestFit="1" customWidth="1"/>
    <col min="12041" max="12041" width="8.85546875" style="2" bestFit="1" customWidth="1"/>
    <col min="12042" max="12042" width="16" style="2" bestFit="1" customWidth="1"/>
    <col min="12043" max="12043" width="0.28515625" style="2" bestFit="1" customWidth="1"/>
    <col min="12044" max="12044" width="16" style="2" bestFit="1" customWidth="1"/>
    <col min="12045" max="12045" width="0.7109375" style="2" bestFit="1" customWidth="1"/>
    <col min="12046" max="12046" width="16.140625" style="2" bestFit="1" customWidth="1"/>
    <col min="12047" max="12047" width="12.5703125" style="2" bestFit="1" customWidth="1"/>
    <col min="12048" max="12048" width="4.28515625" style="2" bestFit="1" customWidth="1"/>
    <col min="12049" max="12049" width="20.7109375" style="2" bestFit="1" customWidth="1"/>
    <col min="12050" max="12050" width="16.7109375" style="2" bestFit="1" customWidth="1"/>
    <col min="12051" max="12051" width="17" style="2" bestFit="1" customWidth="1"/>
    <col min="12052" max="12052" width="20.7109375" style="2" bestFit="1" customWidth="1"/>
    <col min="12053" max="12053" width="22.28515625" style="2" bestFit="1" customWidth="1"/>
    <col min="12054" max="12054" width="12.5703125" style="2" bestFit="1" customWidth="1"/>
    <col min="12055" max="12055" width="55.28515625" style="2" bestFit="1" customWidth="1"/>
    <col min="12056" max="12056" width="25.85546875" style="2" bestFit="1" customWidth="1"/>
    <col min="12057" max="12057" width="15.7109375" style="2" bestFit="1" customWidth="1"/>
    <col min="12058" max="12058" width="18.28515625" style="2" bestFit="1" customWidth="1"/>
    <col min="12059" max="12059" width="65.5703125" style="2" bestFit="1" customWidth="1"/>
    <col min="12060" max="12060" width="65.7109375" style="2" bestFit="1" customWidth="1"/>
    <col min="12061" max="12061" width="4.7109375" style="2" bestFit="1" customWidth="1"/>
    <col min="12062" max="12288" width="8.85546875" style="2" customWidth="1"/>
    <col min="12289" max="12289" width="4.7109375" style="2" bestFit="1" customWidth="1"/>
    <col min="12290" max="12290" width="16.7109375" style="2" bestFit="1" customWidth="1"/>
    <col min="12291" max="12291" width="8.85546875" style="2" bestFit="1" customWidth="1"/>
    <col min="12292" max="12292" width="1.28515625" style="2" bestFit="1" customWidth="1"/>
    <col min="12293" max="12293" width="25.28515625" style="2" bestFit="1" customWidth="1"/>
    <col min="12294" max="12294" width="10.85546875" style="2" bestFit="1" customWidth="1"/>
    <col min="12295" max="12296" width="16.7109375" style="2" bestFit="1" customWidth="1"/>
    <col min="12297" max="12297" width="8.85546875" style="2" bestFit="1" customWidth="1"/>
    <col min="12298" max="12298" width="16" style="2" bestFit="1" customWidth="1"/>
    <col min="12299" max="12299" width="0.28515625" style="2" bestFit="1" customWidth="1"/>
    <col min="12300" max="12300" width="16" style="2" bestFit="1" customWidth="1"/>
    <col min="12301" max="12301" width="0.7109375" style="2" bestFit="1" customWidth="1"/>
    <col min="12302" max="12302" width="16.140625" style="2" bestFit="1" customWidth="1"/>
    <col min="12303" max="12303" width="12.5703125" style="2" bestFit="1" customWidth="1"/>
    <col min="12304" max="12304" width="4.28515625" style="2" bestFit="1" customWidth="1"/>
    <col min="12305" max="12305" width="20.7109375" style="2" bestFit="1" customWidth="1"/>
    <col min="12306" max="12306" width="16.7109375" style="2" bestFit="1" customWidth="1"/>
    <col min="12307" max="12307" width="17" style="2" bestFit="1" customWidth="1"/>
    <col min="12308" max="12308" width="20.7109375" style="2" bestFit="1" customWidth="1"/>
    <col min="12309" max="12309" width="22.28515625" style="2" bestFit="1" customWidth="1"/>
    <col min="12310" max="12310" width="12.5703125" style="2" bestFit="1" customWidth="1"/>
    <col min="12311" max="12311" width="55.28515625" style="2" bestFit="1" customWidth="1"/>
    <col min="12312" max="12312" width="25.85546875" style="2" bestFit="1" customWidth="1"/>
    <col min="12313" max="12313" width="15.7109375" style="2" bestFit="1" customWidth="1"/>
    <col min="12314" max="12314" width="18.28515625" style="2" bestFit="1" customWidth="1"/>
    <col min="12315" max="12315" width="65.5703125" style="2" bestFit="1" customWidth="1"/>
    <col min="12316" max="12316" width="65.7109375" style="2" bestFit="1" customWidth="1"/>
    <col min="12317" max="12317" width="4.7109375" style="2" bestFit="1" customWidth="1"/>
    <col min="12318" max="12544" width="8.85546875" style="2" customWidth="1"/>
    <col min="12545" max="12545" width="4.7109375" style="2" bestFit="1" customWidth="1"/>
    <col min="12546" max="12546" width="16.7109375" style="2" bestFit="1" customWidth="1"/>
    <col min="12547" max="12547" width="8.85546875" style="2" bestFit="1" customWidth="1"/>
    <col min="12548" max="12548" width="1.28515625" style="2" bestFit="1" customWidth="1"/>
    <col min="12549" max="12549" width="25.28515625" style="2" bestFit="1" customWidth="1"/>
    <col min="12550" max="12550" width="10.85546875" style="2" bestFit="1" customWidth="1"/>
    <col min="12551" max="12552" width="16.7109375" style="2" bestFit="1" customWidth="1"/>
    <col min="12553" max="12553" width="8.85546875" style="2" bestFit="1" customWidth="1"/>
    <col min="12554" max="12554" width="16" style="2" bestFit="1" customWidth="1"/>
    <col min="12555" max="12555" width="0.28515625" style="2" bestFit="1" customWidth="1"/>
    <col min="12556" max="12556" width="16" style="2" bestFit="1" customWidth="1"/>
    <col min="12557" max="12557" width="0.7109375" style="2" bestFit="1" customWidth="1"/>
    <col min="12558" max="12558" width="16.140625" style="2" bestFit="1" customWidth="1"/>
    <col min="12559" max="12559" width="12.5703125" style="2" bestFit="1" customWidth="1"/>
    <col min="12560" max="12560" width="4.28515625" style="2" bestFit="1" customWidth="1"/>
    <col min="12561" max="12561" width="20.7109375" style="2" bestFit="1" customWidth="1"/>
    <col min="12562" max="12562" width="16.7109375" style="2" bestFit="1" customWidth="1"/>
    <col min="12563" max="12563" width="17" style="2" bestFit="1" customWidth="1"/>
    <col min="12564" max="12564" width="20.7109375" style="2" bestFit="1" customWidth="1"/>
    <col min="12565" max="12565" width="22.28515625" style="2" bestFit="1" customWidth="1"/>
    <col min="12566" max="12566" width="12.5703125" style="2" bestFit="1" customWidth="1"/>
    <col min="12567" max="12567" width="55.28515625" style="2" bestFit="1" customWidth="1"/>
    <col min="12568" max="12568" width="25.85546875" style="2" bestFit="1" customWidth="1"/>
    <col min="12569" max="12569" width="15.7109375" style="2" bestFit="1" customWidth="1"/>
    <col min="12570" max="12570" width="18.28515625" style="2" bestFit="1" customWidth="1"/>
    <col min="12571" max="12571" width="65.5703125" style="2" bestFit="1" customWidth="1"/>
    <col min="12572" max="12572" width="65.7109375" style="2" bestFit="1" customWidth="1"/>
    <col min="12573" max="12573" width="4.7109375" style="2" bestFit="1" customWidth="1"/>
    <col min="12574" max="12800" width="8.85546875" style="2" customWidth="1"/>
    <col min="12801" max="12801" width="4.7109375" style="2" bestFit="1" customWidth="1"/>
    <col min="12802" max="12802" width="16.7109375" style="2" bestFit="1" customWidth="1"/>
    <col min="12803" max="12803" width="8.85546875" style="2" bestFit="1" customWidth="1"/>
    <col min="12804" max="12804" width="1.28515625" style="2" bestFit="1" customWidth="1"/>
    <col min="12805" max="12805" width="25.28515625" style="2" bestFit="1" customWidth="1"/>
    <col min="12806" max="12806" width="10.85546875" style="2" bestFit="1" customWidth="1"/>
    <col min="12807" max="12808" width="16.7109375" style="2" bestFit="1" customWidth="1"/>
    <col min="12809" max="12809" width="8.85546875" style="2" bestFit="1" customWidth="1"/>
    <col min="12810" max="12810" width="16" style="2" bestFit="1" customWidth="1"/>
    <col min="12811" max="12811" width="0.28515625" style="2" bestFit="1" customWidth="1"/>
    <col min="12812" max="12812" width="16" style="2" bestFit="1" customWidth="1"/>
    <col min="12813" max="12813" width="0.7109375" style="2" bestFit="1" customWidth="1"/>
    <col min="12814" max="12814" width="16.140625" style="2" bestFit="1" customWidth="1"/>
    <col min="12815" max="12815" width="12.5703125" style="2" bestFit="1" customWidth="1"/>
    <col min="12816" max="12816" width="4.28515625" style="2" bestFit="1" customWidth="1"/>
    <col min="12817" max="12817" width="20.7109375" style="2" bestFit="1" customWidth="1"/>
    <col min="12818" max="12818" width="16.7109375" style="2" bestFit="1" customWidth="1"/>
    <col min="12819" max="12819" width="17" style="2" bestFit="1" customWidth="1"/>
    <col min="12820" max="12820" width="20.7109375" style="2" bestFit="1" customWidth="1"/>
    <col min="12821" max="12821" width="22.28515625" style="2" bestFit="1" customWidth="1"/>
    <col min="12822" max="12822" width="12.5703125" style="2" bestFit="1" customWidth="1"/>
    <col min="12823" max="12823" width="55.28515625" style="2" bestFit="1" customWidth="1"/>
    <col min="12824" max="12824" width="25.85546875" style="2" bestFit="1" customWidth="1"/>
    <col min="12825" max="12825" width="15.7109375" style="2" bestFit="1" customWidth="1"/>
    <col min="12826" max="12826" width="18.28515625" style="2" bestFit="1" customWidth="1"/>
    <col min="12827" max="12827" width="65.5703125" style="2" bestFit="1" customWidth="1"/>
    <col min="12828" max="12828" width="65.7109375" style="2" bestFit="1" customWidth="1"/>
    <col min="12829" max="12829" width="4.7109375" style="2" bestFit="1" customWidth="1"/>
    <col min="12830" max="13056" width="8.85546875" style="2" customWidth="1"/>
    <col min="13057" max="13057" width="4.7109375" style="2" bestFit="1" customWidth="1"/>
    <col min="13058" max="13058" width="16.7109375" style="2" bestFit="1" customWidth="1"/>
    <col min="13059" max="13059" width="8.85546875" style="2" bestFit="1" customWidth="1"/>
    <col min="13060" max="13060" width="1.28515625" style="2" bestFit="1" customWidth="1"/>
    <col min="13061" max="13061" width="25.28515625" style="2" bestFit="1" customWidth="1"/>
    <col min="13062" max="13062" width="10.85546875" style="2" bestFit="1" customWidth="1"/>
    <col min="13063" max="13064" width="16.7109375" style="2" bestFit="1" customWidth="1"/>
    <col min="13065" max="13065" width="8.85546875" style="2" bestFit="1" customWidth="1"/>
    <col min="13066" max="13066" width="16" style="2" bestFit="1" customWidth="1"/>
    <col min="13067" max="13067" width="0.28515625" style="2" bestFit="1" customWidth="1"/>
    <col min="13068" max="13068" width="16" style="2" bestFit="1" customWidth="1"/>
    <col min="13069" max="13069" width="0.7109375" style="2" bestFit="1" customWidth="1"/>
    <col min="13070" max="13070" width="16.140625" style="2" bestFit="1" customWidth="1"/>
    <col min="13071" max="13071" width="12.5703125" style="2" bestFit="1" customWidth="1"/>
    <col min="13072" max="13072" width="4.28515625" style="2" bestFit="1" customWidth="1"/>
    <col min="13073" max="13073" width="20.7109375" style="2" bestFit="1" customWidth="1"/>
    <col min="13074" max="13074" width="16.7109375" style="2" bestFit="1" customWidth="1"/>
    <col min="13075" max="13075" width="17" style="2" bestFit="1" customWidth="1"/>
    <col min="13076" max="13076" width="20.7109375" style="2" bestFit="1" customWidth="1"/>
    <col min="13077" max="13077" width="22.28515625" style="2" bestFit="1" customWidth="1"/>
    <col min="13078" max="13078" width="12.5703125" style="2" bestFit="1" customWidth="1"/>
    <col min="13079" max="13079" width="55.28515625" style="2" bestFit="1" customWidth="1"/>
    <col min="13080" max="13080" width="25.85546875" style="2" bestFit="1" customWidth="1"/>
    <col min="13081" max="13081" width="15.7109375" style="2" bestFit="1" customWidth="1"/>
    <col min="13082" max="13082" width="18.28515625" style="2" bestFit="1" customWidth="1"/>
    <col min="13083" max="13083" width="65.5703125" style="2" bestFit="1" customWidth="1"/>
    <col min="13084" max="13084" width="65.7109375" style="2" bestFit="1" customWidth="1"/>
    <col min="13085" max="13085" width="4.7109375" style="2" bestFit="1" customWidth="1"/>
    <col min="13086" max="13312" width="8.85546875" style="2" customWidth="1"/>
    <col min="13313" max="13313" width="4.7109375" style="2" bestFit="1" customWidth="1"/>
    <col min="13314" max="13314" width="16.7109375" style="2" bestFit="1" customWidth="1"/>
    <col min="13315" max="13315" width="8.85546875" style="2" bestFit="1" customWidth="1"/>
    <col min="13316" max="13316" width="1.28515625" style="2" bestFit="1" customWidth="1"/>
    <col min="13317" max="13317" width="25.28515625" style="2" bestFit="1" customWidth="1"/>
    <col min="13318" max="13318" width="10.85546875" style="2" bestFit="1" customWidth="1"/>
    <col min="13319" max="13320" width="16.7109375" style="2" bestFit="1" customWidth="1"/>
    <col min="13321" max="13321" width="8.85546875" style="2" bestFit="1" customWidth="1"/>
    <col min="13322" max="13322" width="16" style="2" bestFit="1" customWidth="1"/>
    <col min="13323" max="13323" width="0.28515625" style="2" bestFit="1" customWidth="1"/>
    <col min="13324" max="13324" width="16" style="2" bestFit="1" customWidth="1"/>
    <col min="13325" max="13325" width="0.7109375" style="2" bestFit="1" customWidth="1"/>
    <col min="13326" max="13326" width="16.140625" style="2" bestFit="1" customWidth="1"/>
    <col min="13327" max="13327" width="12.5703125" style="2" bestFit="1" customWidth="1"/>
    <col min="13328" max="13328" width="4.28515625" style="2" bestFit="1" customWidth="1"/>
    <col min="13329" max="13329" width="20.7109375" style="2" bestFit="1" customWidth="1"/>
    <col min="13330" max="13330" width="16.7109375" style="2" bestFit="1" customWidth="1"/>
    <col min="13331" max="13331" width="17" style="2" bestFit="1" customWidth="1"/>
    <col min="13332" max="13332" width="20.7109375" style="2" bestFit="1" customWidth="1"/>
    <col min="13333" max="13333" width="22.28515625" style="2" bestFit="1" customWidth="1"/>
    <col min="13334" max="13334" width="12.5703125" style="2" bestFit="1" customWidth="1"/>
    <col min="13335" max="13335" width="55.28515625" style="2" bestFit="1" customWidth="1"/>
    <col min="13336" max="13336" width="25.85546875" style="2" bestFit="1" customWidth="1"/>
    <col min="13337" max="13337" width="15.7109375" style="2" bestFit="1" customWidth="1"/>
    <col min="13338" max="13338" width="18.28515625" style="2" bestFit="1" customWidth="1"/>
    <col min="13339" max="13339" width="65.5703125" style="2" bestFit="1" customWidth="1"/>
    <col min="13340" max="13340" width="65.7109375" style="2" bestFit="1" customWidth="1"/>
    <col min="13341" max="13341" width="4.7109375" style="2" bestFit="1" customWidth="1"/>
    <col min="13342" max="13568" width="8.85546875" style="2" customWidth="1"/>
    <col min="13569" max="13569" width="4.7109375" style="2" bestFit="1" customWidth="1"/>
    <col min="13570" max="13570" width="16.7109375" style="2" bestFit="1" customWidth="1"/>
    <col min="13571" max="13571" width="8.85546875" style="2" bestFit="1" customWidth="1"/>
    <col min="13572" max="13572" width="1.28515625" style="2" bestFit="1" customWidth="1"/>
    <col min="13573" max="13573" width="25.28515625" style="2" bestFit="1" customWidth="1"/>
    <col min="13574" max="13574" width="10.85546875" style="2" bestFit="1" customWidth="1"/>
    <col min="13575" max="13576" width="16.7109375" style="2" bestFit="1" customWidth="1"/>
    <col min="13577" max="13577" width="8.85546875" style="2" bestFit="1" customWidth="1"/>
    <col min="13578" max="13578" width="16" style="2" bestFit="1" customWidth="1"/>
    <col min="13579" max="13579" width="0.28515625" style="2" bestFit="1" customWidth="1"/>
    <col min="13580" max="13580" width="16" style="2" bestFit="1" customWidth="1"/>
    <col min="13581" max="13581" width="0.7109375" style="2" bestFit="1" customWidth="1"/>
    <col min="13582" max="13582" width="16.140625" style="2" bestFit="1" customWidth="1"/>
    <col min="13583" max="13583" width="12.5703125" style="2" bestFit="1" customWidth="1"/>
    <col min="13584" max="13584" width="4.28515625" style="2" bestFit="1" customWidth="1"/>
    <col min="13585" max="13585" width="20.7109375" style="2" bestFit="1" customWidth="1"/>
    <col min="13586" max="13586" width="16.7109375" style="2" bestFit="1" customWidth="1"/>
    <col min="13587" max="13587" width="17" style="2" bestFit="1" customWidth="1"/>
    <col min="13588" max="13588" width="20.7109375" style="2" bestFit="1" customWidth="1"/>
    <col min="13589" max="13589" width="22.28515625" style="2" bestFit="1" customWidth="1"/>
    <col min="13590" max="13590" width="12.5703125" style="2" bestFit="1" customWidth="1"/>
    <col min="13591" max="13591" width="55.28515625" style="2" bestFit="1" customWidth="1"/>
    <col min="13592" max="13592" width="25.85546875" style="2" bestFit="1" customWidth="1"/>
    <col min="13593" max="13593" width="15.7109375" style="2" bestFit="1" customWidth="1"/>
    <col min="13594" max="13594" width="18.28515625" style="2" bestFit="1" customWidth="1"/>
    <col min="13595" max="13595" width="65.5703125" style="2" bestFit="1" customWidth="1"/>
    <col min="13596" max="13596" width="65.7109375" style="2" bestFit="1" customWidth="1"/>
    <col min="13597" max="13597" width="4.7109375" style="2" bestFit="1" customWidth="1"/>
    <col min="13598" max="13824" width="8.85546875" style="2" customWidth="1"/>
    <col min="13825" max="13825" width="4.7109375" style="2" bestFit="1" customWidth="1"/>
    <col min="13826" max="13826" width="16.7109375" style="2" bestFit="1" customWidth="1"/>
    <col min="13827" max="13827" width="8.85546875" style="2" bestFit="1" customWidth="1"/>
    <col min="13828" max="13828" width="1.28515625" style="2" bestFit="1" customWidth="1"/>
    <col min="13829" max="13829" width="25.28515625" style="2" bestFit="1" customWidth="1"/>
    <col min="13830" max="13830" width="10.85546875" style="2" bestFit="1" customWidth="1"/>
    <col min="13831" max="13832" width="16.7109375" style="2" bestFit="1" customWidth="1"/>
    <col min="13833" max="13833" width="8.85546875" style="2" bestFit="1" customWidth="1"/>
    <col min="13834" max="13834" width="16" style="2" bestFit="1" customWidth="1"/>
    <col min="13835" max="13835" width="0.28515625" style="2" bestFit="1" customWidth="1"/>
    <col min="13836" max="13836" width="16" style="2" bestFit="1" customWidth="1"/>
    <col min="13837" max="13837" width="0.7109375" style="2" bestFit="1" customWidth="1"/>
    <col min="13838" max="13838" width="16.140625" style="2" bestFit="1" customWidth="1"/>
    <col min="13839" max="13839" width="12.5703125" style="2" bestFit="1" customWidth="1"/>
    <col min="13840" max="13840" width="4.28515625" style="2" bestFit="1" customWidth="1"/>
    <col min="13841" max="13841" width="20.7109375" style="2" bestFit="1" customWidth="1"/>
    <col min="13842" max="13842" width="16.7109375" style="2" bestFit="1" customWidth="1"/>
    <col min="13843" max="13843" width="17" style="2" bestFit="1" customWidth="1"/>
    <col min="13844" max="13844" width="20.7109375" style="2" bestFit="1" customWidth="1"/>
    <col min="13845" max="13845" width="22.28515625" style="2" bestFit="1" customWidth="1"/>
    <col min="13846" max="13846" width="12.5703125" style="2" bestFit="1" customWidth="1"/>
    <col min="13847" max="13847" width="55.28515625" style="2" bestFit="1" customWidth="1"/>
    <col min="13848" max="13848" width="25.85546875" style="2" bestFit="1" customWidth="1"/>
    <col min="13849" max="13849" width="15.7109375" style="2" bestFit="1" customWidth="1"/>
    <col min="13850" max="13850" width="18.28515625" style="2" bestFit="1" customWidth="1"/>
    <col min="13851" max="13851" width="65.5703125" style="2" bestFit="1" customWidth="1"/>
    <col min="13852" max="13852" width="65.7109375" style="2" bestFit="1" customWidth="1"/>
    <col min="13853" max="13853" width="4.7109375" style="2" bestFit="1" customWidth="1"/>
    <col min="13854" max="14080" width="8.85546875" style="2" customWidth="1"/>
    <col min="14081" max="14081" width="4.7109375" style="2" bestFit="1" customWidth="1"/>
    <col min="14082" max="14082" width="16.7109375" style="2" bestFit="1" customWidth="1"/>
    <col min="14083" max="14083" width="8.85546875" style="2" bestFit="1" customWidth="1"/>
    <col min="14084" max="14084" width="1.28515625" style="2" bestFit="1" customWidth="1"/>
    <col min="14085" max="14085" width="25.28515625" style="2" bestFit="1" customWidth="1"/>
    <col min="14086" max="14086" width="10.85546875" style="2" bestFit="1" customWidth="1"/>
    <col min="14087" max="14088" width="16.7109375" style="2" bestFit="1" customWidth="1"/>
    <col min="14089" max="14089" width="8.85546875" style="2" bestFit="1" customWidth="1"/>
    <col min="14090" max="14090" width="16" style="2" bestFit="1" customWidth="1"/>
    <col min="14091" max="14091" width="0.28515625" style="2" bestFit="1" customWidth="1"/>
    <col min="14092" max="14092" width="16" style="2" bestFit="1" customWidth="1"/>
    <col min="14093" max="14093" width="0.7109375" style="2" bestFit="1" customWidth="1"/>
    <col min="14094" max="14094" width="16.140625" style="2" bestFit="1" customWidth="1"/>
    <col min="14095" max="14095" width="12.5703125" style="2" bestFit="1" customWidth="1"/>
    <col min="14096" max="14096" width="4.28515625" style="2" bestFit="1" customWidth="1"/>
    <col min="14097" max="14097" width="20.7109375" style="2" bestFit="1" customWidth="1"/>
    <col min="14098" max="14098" width="16.7109375" style="2" bestFit="1" customWidth="1"/>
    <col min="14099" max="14099" width="17" style="2" bestFit="1" customWidth="1"/>
    <col min="14100" max="14100" width="20.7109375" style="2" bestFit="1" customWidth="1"/>
    <col min="14101" max="14101" width="22.28515625" style="2" bestFit="1" customWidth="1"/>
    <col min="14102" max="14102" width="12.5703125" style="2" bestFit="1" customWidth="1"/>
    <col min="14103" max="14103" width="55.28515625" style="2" bestFit="1" customWidth="1"/>
    <col min="14104" max="14104" width="25.85546875" style="2" bestFit="1" customWidth="1"/>
    <col min="14105" max="14105" width="15.7109375" style="2" bestFit="1" customWidth="1"/>
    <col min="14106" max="14106" width="18.28515625" style="2" bestFit="1" customWidth="1"/>
    <col min="14107" max="14107" width="65.5703125" style="2" bestFit="1" customWidth="1"/>
    <col min="14108" max="14108" width="65.7109375" style="2" bestFit="1" customWidth="1"/>
    <col min="14109" max="14109" width="4.7109375" style="2" bestFit="1" customWidth="1"/>
    <col min="14110" max="14336" width="8.85546875" style="2" customWidth="1"/>
    <col min="14337" max="14337" width="4.7109375" style="2" bestFit="1" customWidth="1"/>
    <col min="14338" max="14338" width="16.7109375" style="2" bestFit="1" customWidth="1"/>
    <col min="14339" max="14339" width="8.85546875" style="2" bestFit="1" customWidth="1"/>
    <col min="14340" max="14340" width="1.28515625" style="2" bestFit="1" customWidth="1"/>
    <col min="14341" max="14341" width="25.28515625" style="2" bestFit="1" customWidth="1"/>
    <col min="14342" max="14342" width="10.85546875" style="2" bestFit="1" customWidth="1"/>
    <col min="14343" max="14344" width="16.7109375" style="2" bestFit="1" customWidth="1"/>
    <col min="14345" max="14345" width="8.85546875" style="2" bestFit="1" customWidth="1"/>
    <col min="14346" max="14346" width="16" style="2" bestFit="1" customWidth="1"/>
    <col min="14347" max="14347" width="0.28515625" style="2" bestFit="1" customWidth="1"/>
    <col min="14348" max="14348" width="16" style="2" bestFit="1" customWidth="1"/>
    <col min="14349" max="14349" width="0.7109375" style="2" bestFit="1" customWidth="1"/>
    <col min="14350" max="14350" width="16.140625" style="2" bestFit="1" customWidth="1"/>
    <col min="14351" max="14351" width="12.5703125" style="2" bestFit="1" customWidth="1"/>
    <col min="14352" max="14352" width="4.28515625" style="2" bestFit="1" customWidth="1"/>
    <col min="14353" max="14353" width="20.7109375" style="2" bestFit="1" customWidth="1"/>
    <col min="14354" max="14354" width="16.7109375" style="2" bestFit="1" customWidth="1"/>
    <col min="14355" max="14355" width="17" style="2" bestFit="1" customWidth="1"/>
    <col min="14356" max="14356" width="20.7109375" style="2" bestFit="1" customWidth="1"/>
    <col min="14357" max="14357" width="22.28515625" style="2" bestFit="1" customWidth="1"/>
    <col min="14358" max="14358" width="12.5703125" style="2" bestFit="1" customWidth="1"/>
    <col min="14359" max="14359" width="55.28515625" style="2" bestFit="1" customWidth="1"/>
    <col min="14360" max="14360" width="25.85546875" style="2" bestFit="1" customWidth="1"/>
    <col min="14361" max="14361" width="15.7109375" style="2" bestFit="1" customWidth="1"/>
    <col min="14362" max="14362" width="18.28515625" style="2" bestFit="1" customWidth="1"/>
    <col min="14363" max="14363" width="65.5703125" style="2" bestFit="1" customWidth="1"/>
    <col min="14364" max="14364" width="65.7109375" style="2" bestFit="1" customWidth="1"/>
    <col min="14365" max="14365" width="4.7109375" style="2" bestFit="1" customWidth="1"/>
    <col min="14366" max="14592" width="8.85546875" style="2" customWidth="1"/>
    <col min="14593" max="14593" width="4.7109375" style="2" bestFit="1" customWidth="1"/>
    <col min="14594" max="14594" width="16.7109375" style="2" bestFit="1" customWidth="1"/>
    <col min="14595" max="14595" width="8.85546875" style="2" bestFit="1" customWidth="1"/>
    <col min="14596" max="14596" width="1.28515625" style="2" bestFit="1" customWidth="1"/>
    <col min="14597" max="14597" width="25.28515625" style="2" bestFit="1" customWidth="1"/>
    <col min="14598" max="14598" width="10.85546875" style="2" bestFit="1" customWidth="1"/>
    <col min="14599" max="14600" width="16.7109375" style="2" bestFit="1" customWidth="1"/>
    <col min="14601" max="14601" width="8.85546875" style="2" bestFit="1" customWidth="1"/>
    <col min="14602" max="14602" width="16" style="2" bestFit="1" customWidth="1"/>
    <col min="14603" max="14603" width="0.28515625" style="2" bestFit="1" customWidth="1"/>
    <col min="14604" max="14604" width="16" style="2" bestFit="1" customWidth="1"/>
    <col min="14605" max="14605" width="0.7109375" style="2" bestFit="1" customWidth="1"/>
    <col min="14606" max="14606" width="16.140625" style="2" bestFit="1" customWidth="1"/>
    <col min="14607" max="14607" width="12.5703125" style="2" bestFit="1" customWidth="1"/>
    <col min="14608" max="14608" width="4.28515625" style="2" bestFit="1" customWidth="1"/>
    <col min="14609" max="14609" width="20.7109375" style="2" bestFit="1" customWidth="1"/>
    <col min="14610" max="14610" width="16.7109375" style="2" bestFit="1" customWidth="1"/>
    <col min="14611" max="14611" width="17" style="2" bestFit="1" customWidth="1"/>
    <col min="14612" max="14612" width="20.7109375" style="2" bestFit="1" customWidth="1"/>
    <col min="14613" max="14613" width="22.28515625" style="2" bestFit="1" customWidth="1"/>
    <col min="14614" max="14614" width="12.5703125" style="2" bestFit="1" customWidth="1"/>
    <col min="14615" max="14615" width="55.28515625" style="2" bestFit="1" customWidth="1"/>
    <col min="14616" max="14616" width="25.85546875" style="2" bestFit="1" customWidth="1"/>
    <col min="14617" max="14617" width="15.7109375" style="2" bestFit="1" customWidth="1"/>
    <col min="14618" max="14618" width="18.28515625" style="2" bestFit="1" customWidth="1"/>
    <col min="14619" max="14619" width="65.5703125" style="2" bestFit="1" customWidth="1"/>
    <col min="14620" max="14620" width="65.7109375" style="2" bestFit="1" customWidth="1"/>
    <col min="14621" max="14621" width="4.7109375" style="2" bestFit="1" customWidth="1"/>
    <col min="14622" max="14848" width="8.85546875" style="2" customWidth="1"/>
    <col min="14849" max="14849" width="4.7109375" style="2" bestFit="1" customWidth="1"/>
    <col min="14850" max="14850" width="16.7109375" style="2" bestFit="1" customWidth="1"/>
    <col min="14851" max="14851" width="8.85546875" style="2" bestFit="1" customWidth="1"/>
    <col min="14852" max="14852" width="1.28515625" style="2" bestFit="1" customWidth="1"/>
    <col min="14853" max="14853" width="25.28515625" style="2" bestFit="1" customWidth="1"/>
    <col min="14854" max="14854" width="10.85546875" style="2" bestFit="1" customWidth="1"/>
    <col min="14855" max="14856" width="16.7109375" style="2" bestFit="1" customWidth="1"/>
    <col min="14857" max="14857" width="8.85546875" style="2" bestFit="1" customWidth="1"/>
    <col min="14858" max="14858" width="16" style="2" bestFit="1" customWidth="1"/>
    <col min="14859" max="14859" width="0.28515625" style="2" bestFit="1" customWidth="1"/>
    <col min="14860" max="14860" width="16" style="2" bestFit="1" customWidth="1"/>
    <col min="14861" max="14861" width="0.7109375" style="2" bestFit="1" customWidth="1"/>
    <col min="14862" max="14862" width="16.140625" style="2" bestFit="1" customWidth="1"/>
    <col min="14863" max="14863" width="12.5703125" style="2" bestFit="1" customWidth="1"/>
    <col min="14864" max="14864" width="4.28515625" style="2" bestFit="1" customWidth="1"/>
    <col min="14865" max="14865" width="20.7109375" style="2" bestFit="1" customWidth="1"/>
    <col min="14866" max="14866" width="16.7109375" style="2" bestFit="1" customWidth="1"/>
    <col min="14867" max="14867" width="17" style="2" bestFit="1" customWidth="1"/>
    <col min="14868" max="14868" width="20.7109375" style="2" bestFit="1" customWidth="1"/>
    <col min="14869" max="14869" width="22.28515625" style="2" bestFit="1" customWidth="1"/>
    <col min="14870" max="14870" width="12.5703125" style="2" bestFit="1" customWidth="1"/>
    <col min="14871" max="14871" width="55.28515625" style="2" bestFit="1" customWidth="1"/>
    <col min="14872" max="14872" width="25.85546875" style="2" bestFit="1" customWidth="1"/>
    <col min="14873" max="14873" width="15.7109375" style="2" bestFit="1" customWidth="1"/>
    <col min="14874" max="14874" width="18.28515625" style="2" bestFit="1" customWidth="1"/>
    <col min="14875" max="14875" width="65.5703125" style="2" bestFit="1" customWidth="1"/>
    <col min="14876" max="14876" width="65.7109375" style="2" bestFit="1" customWidth="1"/>
    <col min="14877" max="14877" width="4.7109375" style="2" bestFit="1" customWidth="1"/>
    <col min="14878" max="15104" width="8.85546875" style="2" customWidth="1"/>
    <col min="15105" max="15105" width="4.7109375" style="2" bestFit="1" customWidth="1"/>
    <col min="15106" max="15106" width="16.7109375" style="2" bestFit="1" customWidth="1"/>
    <col min="15107" max="15107" width="8.85546875" style="2" bestFit="1" customWidth="1"/>
    <col min="15108" max="15108" width="1.28515625" style="2" bestFit="1" customWidth="1"/>
    <col min="15109" max="15109" width="25.28515625" style="2" bestFit="1" customWidth="1"/>
    <col min="15110" max="15110" width="10.85546875" style="2" bestFit="1" customWidth="1"/>
    <col min="15111" max="15112" width="16.7109375" style="2" bestFit="1" customWidth="1"/>
    <col min="15113" max="15113" width="8.85546875" style="2" bestFit="1" customWidth="1"/>
    <col min="15114" max="15114" width="16" style="2" bestFit="1" customWidth="1"/>
    <col min="15115" max="15115" width="0.28515625" style="2" bestFit="1" customWidth="1"/>
    <col min="15116" max="15116" width="16" style="2" bestFit="1" customWidth="1"/>
    <col min="15117" max="15117" width="0.7109375" style="2" bestFit="1" customWidth="1"/>
    <col min="15118" max="15118" width="16.140625" style="2" bestFit="1" customWidth="1"/>
    <col min="15119" max="15119" width="12.5703125" style="2" bestFit="1" customWidth="1"/>
    <col min="15120" max="15120" width="4.28515625" style="2" bestFit="1" customWidth="1"/>
    <col min="15121" max="15121" width="20.7109375" style="2" bestFit="1" customWidth="1"/>
    <col min="15122" max="15122" width="16.7109375" style="2" bestFit="1" customWidth="1"/>
    <col min="15123" max="15123" width="17" style="2" bestFit="1" customWidth="1"/>
    <col min="15124" max="15124" width="20.7109375" style="2" bestFit="1" customWidth="1"/>
    <col min="15125" max="15125" width="22.28515625" style="2" bestFit="1" customWidth="1"/>
    <col min="15126" max="15126" width="12.5703125" style="2" bestFit="1" customWidth="1"/>
    <col min="15127" max="15127" width="55.28515625" style="2" bestFit="1" customWidth="1"/>
    <col min="15128" max="15128" width="25.85546875" style="2" bestFit="1" customWidth="1"/>
    <col min="15129" max="15129" width="15.7109375" style="2" bestFit="1" customWidth="1"/>
    <col min="15130" max="15130" width="18.28515625" style="2" bestFit="1" customWidth="1"/>
    <col min="15131" max="15131" width="65.5703125" style="2" bestFit="1" customWidth="1"/>
    <col min="15132" max="15132" width="65.7109375" style="2" bestFit="1" customWidth="1"/>
    <col min="15133" max="15133" width="4.7109375" style="2" bestFit="1" customWidth="1"/>
    <col min="15134" max="15360" width="8.85546875" style="2" customWidth="1"/>
    <col min="15361" max="15361" width="4.7109375" style="2" bestFit="1" customWidth="1"/>
    <col min="15362" max="15362" width="16.7109375" style="2" bestFit="1" customWidth="1"/>
    <col min="15363" max="15363" width="8.85546875" style="2" bestFit="1" customWidth="1"/>
    <col min="15364" max="15364" width="1.28515625" style="2" bestFit="1" customWidth="1"/>
    <col min="15365" max="15365" width="25.28515625" style="2" bestFit="1" customWidth="1"/>
    <col min="15366" max="15366" width="10.85546875" style="2" bestFit="1" customWidth="1"/>
    <col min="15367" max="15368" width="16.7109375" style="2" bestFit="1" customWidth="1"/>
    <col min="15369" max="15369" width="8.85546875" style="2" bestFit="1" customWidth="1"/>
    <col min="15370" max="15370" width="16" style="2" bestFit="1" customWidth="1"/>
    <col min="15371" max="15371" width="0.28515625" style="2" bestFit="1" customWidth="1"/>
    <col min="15372" max="15372" width="16" style="2" bestFit="1" customWidth="1"/>
    <col min="15373" max="15373" width="0.7109375" style="2" bestFit="1" customWidth="1"/>
    <col min="15374" max="15374" width="16.140625" style="2" bestFit="1" customWidth="1"/>
    <col min="15375" max="15375" width="12.5703125" style="2" bestFit="1" customWidth="1"/>
    <col min="15376" max="15376" width="4.28515625" style="2" bestFit="1" customWidth="1"/>
    <col min="15377" max="15377" width="20.7109375" style="2" bestFit="1" customWidth="1"/>
    <col min="15378" max="15378" width="16.7109375" style="2" bestFit="1" customWidth="1"/>
    <col min="15379" max="15379" width="17" style="2" bestFit="1" customWidth="1"/>
    <col min="15380" max="15380" width="20.7109375" style="2" bestFit="1" customWidth="1"/>
    <col min="15381" max="15381" width="22.28515625" style="2" bestFit="1" customWidth="1"/>
    <col min="15382" max="15382" width="12.5703125" style="2" bestFit="1" customWidth="1"/>
    <col min="15383" max="15383" width="55.28515625" style="2" bestFit="1" customWidth="1"/>
    <col min="15384" max="15384" width="25.85546875" style="2" bestFit="1" customWidth="1"/>
    <col min="15385" max="15385" width="15.7109375" style="2" bestFit="1" customWidth="1"/>
    <col min="15386" max="15386" width="18.28515625" style="2" bestFit="1" customWidth="1"/>
    <col min="15387" max="15387" width="65.5703125" style="2" bestFit="1" customWidth="1"/>
    <col min="15388" max="15388" width="65.7109375" style="2" bestFit="1" customWidth="1"/>
    <col min="15389" max="15389" width="4.7109375" style="2" bestFit="1" customWidth="1"/>
    <col min="15390" max="15616" width="8.85546875" style="2" customWidth="1"/>
    <col min="15617" max="15617" width="4.7109375" style="2" bestFit="1" customWidth="1"/>
    <col min="15618" max="15618" width="16.7109375" style="2" bestFit="1" customWidth="1"/>
    <col min="15619" max="15619" width="8.85546875" style="2" bestFit="1" customWidth="1"/>
    <col min="15620" max="15620" width="1.28515625" style="2" bestFit="1" customWidth="1"/>
    <col min="15621" max="15621" width="25.28515625" style="2" bestFit="1" customWidth="1"/>
    <col min="15622" max="15622" width="10.85546875" style="2" bestFit="1" customWidth="1"/>
    <col min="15623" max="15624" width="16.7109375" style="2" bestFit="1" customWidth="1"/>
    <col min="15625" max="15625" width="8.85546875" style="2" bestFit="1" customWidth="1"/>
    <col min="15626" max="15626" width="16" style="2" bestFit="1" customWidth="1"/>
    <col min="15627" max="15627" width="0.28515625" style="2" bestFit="1" customWidth="1"/>
    <col min="15628" max="15628" width="16" style="2" bestFit="1" customWidth="1"/>
    <col min="15629" max="15629" width="0.7109375" style="2" bestFit="1" customWidth="1"/>
    <col min="15630" max="15630" width="16.140625" style="2" bestFit="1" customWidth="1"/>
    <col min="15631" max="15631" width="12.5703125" style="2" bestFit="1" customWidth="1"/>
    <col min="15632" max="15632" width="4.28515625" style="2" bestFit="1" customWidth="1"/>
    <col min="15633" max="15633" width="20.7109375" style="2" bestFit="1" customWidth="1"/>
    <col min="15634" max="15634" width="16.7109375" style="2" bestFit="1" customWidth="1"/>
    <col min="15635" max="15635" width="17" style="2" bestFit="1" customWidth="1"/>
    <col min="15636" max="15636" width="20.7109375" style="2" bestFit="1" customWidth="1"/>
    <col min="15637" max="15637" width="22.28515625" style="2" bestFit="1" customWidth="1"/>
    <col min="15638" max="15638" width="12.5703125" style="2" bestFit="1" customWidth="1"/>
    <col min="15639" max="15639" width="55.28515625" style="2" bestFit="1" customWidth="1"/>
    <col min="15640" max="15640" width="25.85546875" style="2" bestFit="1" customWidth="1"/>
    <col min="15641" max="15641" width="15.7109375" style="2" bestFit="1" customWidth="1"/>
    <col min="15642" max="15642" width="18.28515625" style="2" bestFit="1" customWidth="1"/>
    <col min="15643" max="15643" width="65.5703125" style="2" bestFit="1" customWidth="1"/>
    <col min="15644" max="15644" width="65.7109375" style="2" bestFit="1" customWidth="1"/>
    <col min="15645" max="15645" width="4.7109375" style="2" bestFit="1" customWidth="1"/>
    <col min="15646" max="15872" width="8.85546875" style="2" customWidth="1"/>
    <col min="15873" max="15873" width="4.7109375" style="2" bestFit="1" customWidth="1"/>
    <col min="15874" max="15874" width="16.7109375" style="2" bestFit="1" customWidth="1"/>
    <col min="15875" max="15875" width="8.85546875" style="2" bestFit="1" customWidth="1"/>
    <col min="15876" max="15876" width="1.28515625" style="2" bestFit="1" customWidth="1"/>
    <col min="15877" max="15877" width="25.28515625" style="2" bestFit="1" customWidth="1"/>
    <col min="15878" max="15878" width="10.85546875" style="2" bestFit="1" customWidth="1"/>
    <col min="15879" max="15880" width="16.7109375" style="2" bestFit="1" customWidth="1"/>
    <col min="15881" max="15881" width="8.85546875" style="2" bestFit="1" customWidth="1"/>
    <col min="15882" max="15882" width="16" style="2" bestFit="1" customWidth="1"/>
    <col min="15883" max="15883" width="0.28515625" style="2" bestFit="1" customWidth="1"/>
    <col min="15884" max="15884" width="16" style="2" bestFit="1" customWidth="1"/>
    <col min="15885" max="15885" width="0.7109375" style="2" bestFit="1" customWidth="1"/>
    <col min="15886" max="15886" width="16.140625" style="2" bestFit="1" customWidth="1"/>
    <col min="15887" max="15887" width="12.5703125" style="2" bestFit="1" customWidth="1"/>
    <col min="15888" max="15888" width="4.28515625" style="2" bestFit="1" customWidth="1"/>
    <col min="15889" max="15889" width="20.7109375" style="2" bestFit="1" customWidth="1"/>
    <col min="15890" max="15890" width="16.7109375" style="2" bestFit="1" customWidth="1"/>
    <col min="15891" max="15891" width="17" style="2" bestFit="1" customWidth="1"/>
    <col min="15892" max="15892" width="20.7109375" style="2" bestFit="1" customWidth="1"/>
    <col min="15893" max="15893" width="22.28515625" style="2" bestFit="1" customWidth="1"/>
    <col min="15894" max="15894" width="12.5703125" style="2" bestFit="1" customWidth="1"/>
    <col min="15895" max="15895" width="55.28515625" style="2" bestFit="1" customWidth="1"/>
    <col min="15896" max="15896" width="25.85546875" style="2" bestFit="1" customWidth="1"/>
    <col min="15897" max="15897" width="15.7109375" style="2" bestFit="1" customWidth="1"/>
    <col min="15898" max="15898" width="18.28515625" style="2" bestFit="1" customWidth="1"/>
    <col min="15899" max="15899" width="65.5703125" style="2" bestFit="1" customWidth="1"/>
    <col min="15900" max="15900" width="65.7109375" style="2" bestFit="1" customWidth="1"/>
    <col min="15901" max="15901" width="4.7109375" style="2" bestFit="1" customWidth="1"/>
    <col min="15902" max="16128" width="8.85546875" style="2" customWidth="1"/>
    <col min="16129" max="16129" width="4.7109375" style="2" bestFit="1" customWidth="1"/>
    <col min="16130" max="16130" width="16.7109375" style="2" bestFit="1" customWidth="1"/>
    <col min="16131" max="16131" width="8.85546875" style="2" bestFit="1" customWidth="1"/>
    <col min="16132" max="16132" width="1.28515625" style="2" bestFit="1" customWidth="1"/>
    <col min="16133" max="16133" width="25.28515625" style="2" bestFit="1" customWidth="1"/>
    <col min="16134" max="16134" width="10.85546875" style="2" bestFit="1" customWidth="1"/>
    <col min="16135" max="16136" width="16.7109375" style="2" bestFit="1" customWidth="1"/>
    <col min="16137" max="16137" width="8.85546875" style="2" bestFit="1" customWidth="1"/>
    <col min="16138" max="16138" width="16" style="2" bestFit="1" customWidth="1"/>
    <col min="16139" max="16139" width="0.28515625" style="2" bestFit="1" customWidth="1"/>
    <col min="16140" max="16140" width="16" style="2" bestFit="1" customWidth="1"/>
    <col min="16141" max="16141" width="0.7109375" style="2" bestFit="1" customWidth="1"/>
    <col min="16142" max="16142" width="16.140625" style="2" bestFit="1" customWidth="1"/>
    <col min="16143" max="16143" width="12.5703125" style="2" bestFit="1" customWidth="1"/>
    <col min="16144" max="16144" width="4.28515625" style="2" bestFit="1" customWidth="1"/>
    <col min="16145" max="16145" width="20.7109375" style="2" bestFit="1" customWidth="1"/>
    <col min="16146" max="16146" width="16.7109375" style="2" bestFit="1" customWidth="1"/>
    <col min="16147" max="16147" width="17" style="2" bestFit="1" customWidth="1"/>
    <col min="16148" max="16148" width="20.7109375" style="2" bestFit="1" customWidth="1"/>
    <col min="16149" max="16149" width="22.28515625" style="2" bestFit="1" customWidth="1"/>
    <col min="16150" max="16150" width="12.5703125" style="2" bestFit="1" customWidth="1"/>
    <col min="16151" max="16151" width="55.28515625" style="2" bestFit="1" customWidth="1"/>
    <col min="16152" max="16152" width="25.85546875" style="2" bestFit="1" customWidth="1"/>
    <col min="16153" max="16153" width="15.7109375" style="2" bestFit="1" customWidth="1"/>
    <col min="16154" max="16154" width="18.28515625" style="2" bestFit="1" customWidth="1"/>
    <col min="16155" max="16155" width="65.5703125" style="2" bestFit="1" customWidth="1"/>
    <col min="16156" max="16156" width="65.7109375" style="2" bestFit="1" customWidth="1"/>
    <col min="16157" max="16157" width="4.7109375" style="2" bestFit="1" customWidth="1"/>
    <col min="16158" max="16384" width="8.85546875" style="2" customWidth="1"/>
  </cols>
  <sheetData>
    <row r="1" spans="1:29" ht="16.149999999999999" customHeight="1" thickBot="1">
      <c r="A1" s="1"/>
      <c r="B1" s="398" t="s">
        <v>747</v>
      </c>
      <c r="C1" s="384"/>
      <c r="D1" s="384"/>
      <c r="E1" s="384"/>
      <c r="F1" s="384"/>
      <c r="G1" s="384"/>
      <c r="H1" s="384"/>
      <c r="I1" s="384"/>
      <c r="J1" s="384"/>
      <c r="K1" s="384"/>
      <c r="L1" s="384"/>
      <c r="M1" s="384"/>
      <c r="N1" s="384"/>
      <c r="O1" s="384"/>
      <c r="P1" s="384"/>
      <c r="Q1" s="1"/>
      <c r="R1" s="1"/>
      <c r="S1" s="1"/>
      <c r="T1" s="1"/>
      <c r="U1" s="1"/>
      <c r="V1" s="1"/>
      <c r="W1" s="1"/>
      <c r="X1" s="1"/>
      <c r="Y1" s="1"/>
      <c r="Z1" s="1"/>
      <c r="AA1" s="1"/>
      <c r="AB1" s="1"/>
      <c r="AC1" s="1"/>
    </row>
    <row r="2" spans="1:29" ht="25.15" customHeight="1" thickBot="1">
      <c r="A2" s="1"/>
      <c r="B2" s="389" t="s">
        <v>748</v>
      </c>
      <c r="C2" s="384"/>
      <c r="D2" s="399" t="s">
        <v>749</v>
      </c>
      <c r="E2" s="400"/>
      <c r="F2" s="400"/>
      <c r="G2" s="400"/>
      <c r="H2" s="400"/>
      <c r="I2" s="401"/>
      <c r="J2" s="1"/>
      <c r="K2" s="1"/>
      <c r="L2" s="1"/>
      <c r="M2" s="1"/>
      <c r="N2" s="1"/>
      <c r="O2" s="1"/>
      <c r="P2" s="1"/>
      <c r="Q2" s="1"/>
      <c r="R2" s="1"/>
      <c r="S2" s="1"/>
      <c r="T2" s="1"/>
      <c r="U2" s="1"/>
      <c r="V2" s="1"/>
      <c r="W2" s="1"/>
      <c r="X2" s="1"/>
      <c r="Y2" s="1"/>
      <c r="Z2" s="1"/>
      <c r="AA2" s="1"/>
      <c r="AB2" s="1"/>
      <c r="AC2" s="1"/>
    </row>
    <row r="3" spans="1:29" ht="9" customHeight="1" thickBot="1">
      <c r="A3" s="1"/>
      <c r="B3" s="1"/>
      <c r="C3" s="1"/>
      <c r="D3" s="1"/>
      <c r="E3" s="1"/>
      <c r="F3" s="1"/>
      <c r="G3" s="1"/>
      <c r="H3" s="1"/>
      <c r="I3" s="1"/>
      <c r="J3" s="1"/>
      <c r="K3" s="389" t="s">
        <v>750</v>
      </c>
      <c r="L3" s="384"/>
      <c r="M3" s="384"/>
      <c r="N3" s="390" t="s">
        <v>751</v>
      </c>
      <c r="O3" s="391"/>
      <c r="P3" s="392"/>
      <c r="Q3" s="1"/>
      <c r="R3" s="1"/>
      <c r="S3" s="1"/>
      <c r="T3" s="1"/>
      <c r="U3" s="1"/>
      <c r="V3" s="1"/>
      <c r="W3" s="1"/>
      <c r="X3" s="1"/>
      <c r="Y3" s="1"/>
      <c r="Z3" s="1"/>
      <c r="AA3" s="1"/>
      <c r="AB3" s="1"/>
      <c r="AC3" s="1"/>
    </row>
    <row r="4" spans="1:29" ht="16.149999999999999" customHeight="1" thickBot="1">
      <c r="A4" s="1"/>
      <c r="B4" s="389" t="s">
        <v>752</v>
      </c>
      <c r="C4" s="384"/>
      <c r="D4" s="390" t="s">
        <v>753</v>
      </c>
      <c r="E4" s="391"/>
      <c r="F4" s="391"/>
      <c r="G4" s="391"/>
      <c r="H4" s="391"/>
      <c r="I4" s="392"/>
      <c r="J4" s="1"/>
      <c r="K4" s="384"/>
      <c r="L4" s="384"/>
      <c r="M4" s="384"/>
      <c r="N4" s="393"/>
      <c r="O4" s="394"/>
      <c r="P4" s="395"/>
      <c r="Q4" s="1"/>
      <c r="R4" s="1"/>
      <c r="S4" s="1"/>
      <c r="T4" s="1"/>
      <c r="U4" s="1"/>
      <c r="V4" s="1"/>
      <c r="W4" s="1"/>
      <c r="X4" s="1"/>
      <c r="Y4" s="1"/>
      <c r="Z4" s="1"/>
      <c r="AA4" s="1"/>
      <c r="AB4" s="1"/>
      <c r="AC4" s="1"/>
    </row>
    <row r="5" spans="1:29" ht="9" customHeight="1" thickBot="1">
      <c r="A5" s="1"/>
      <c r="B5" s="384"/>
      <c r="C5" s="384"/>
      <c r="D5" s="393"/>
      <c r="E5" s="394"/>
      <c r="F5" s="394"/>
      <c r="G5" s="394"/>
      <c r="H5" s="394"/>
      <c r="I5" s="395"/>
      <c r="J5" s="1"/>
      <c r="K5" s="1"/>
      <c r="L5" s="1"/>
      <c r="M5" s="1"/>
      <c r="N5" s="1"/>
      <c r="O5" s="1"/>
      <c r="P5" s="1"/>
      <c r="Q5" s="1"/>
      <c r="R5" s="1"/>
      <c r="S5" s="1"/>
      <c r="T5" s="1"/>
      <c r="U5" s="1"/>
      <c r="V5" s="1"/>
      <c r="W5" s="1"/>
      <c r="X5" s="1"/>
      <c r="Y5" s="1"/>
      <c r="Z5" s="1"/>
      <c r="AA5" s="1"/>
      <c r="AB5" s="1"/>
      <c r="AC5" s="1"/>
    </row>
    <row r="6" spans="1:29" ht="9" customHeight="1" thickBot="1">
      <c r="A6" s="1"/>
      <c r="B6" s="1"/>
      <c r="C6" s="1"/>
      <c r="D6" s="1"/>
      <c r="E6" s="1"/>
      <c r="F6" s="1"/>
      <c r="G6" s="1"/>
      <c r="H6" s="1"/>
      <c r="I6" s="1"/>
      <c r="J6" s="1"/>
      <c r="K6" s="389" t="s">
        <v>754</v>
      </c>
      <c r="L6" s="384"/>
      <c r="M6" s="384"/>
      <c r="N6" s="390" t="s">
        <v>755</v>
      </c>
      <c r="O6" s="391"/>
      <c r="P6" s="392"/>
      <c r="Q6" s="1"/>
      <c r="R6" s="1"/>
      <c r="S6" s="1"/>
      <c r="T6" s="1"/>
      <c r="U6" s="1"/>
      <c r="V6" s="1"/>
      <c r="W6" s="1"/>
      <c r="X6" s="1"/>
      <c r="Y6" s="1"/>
      <c r="Z6" s="1"/>
      <c r="AA6" s="1"/>
      <c r="AB6" s="1"/>
      <c r="AC6" s="1"/>
    </row>
    <row r="7" spans="1:29" ht="16.149999999999999" customHeight="1" thickBot="1">
      <c r="A7" s="1"/>
      <c r="B7" s="389" t="s">
        <v>756</v>
      </c>
      <c r="C7" s="384"/>
      <c r="D7" s="390" t="s">
        <v>757</v>
      </c>
      <c r="E7" s="391"/>
      <c r="F7" s="391"/>
      <c r="G7" s="391"/>
      <c r="H7" s="391"/>
      <c r="I7" s="392"/>
      <c r="J7" s="1"/>
      <c r="K7" s="384"/>
      <c r="L7" s="384"/>
      <c r="M7" s="384"/>
      <c r="N7" s="393"/>
      <c r="O7" s="394"/>
      <c r="P7" s="395"/>
      <c r="Q7" s="1"/>
      <c r="R7" s="1"/>
      <c r="S7" s="1"/>
      <c r="T7" s="1"/>
      <c r="U7" s="1"/>
      <c r="V7" s="1"/>
      <c r="W7" s="1"/>
      <c r="X7" s="1"/>
      <c r="Y7" s="1"/>
      <c r="Z7" s="1"/>
      <c r="AA7" s="1"/>
      <c r="AB7" s="1"/>
      <c r="AC7" s="1"/>
    </row>
    <row r="8" spans="1:29" ht="6" customHeight="1">
      <c r="A8" s="1"/>
      <c r="B8" s="384"/>
      <c r="C8" s="384"/>
      <c r="D8" s="396"/>
      <c r="E8" s="384"/>
      <c r="F8" s="384"/>
      <c r="G8" s="384"/>
      <c r="H8" s="384"/>
      <c r="I8" s="397"/>
      <c r="J8" s="1"/>
      <c r="K8" s="1"/>
      <c r="L8" s="1"/>
      <c r="M8" s="1"/>
      <c r="N8" s="1"/>
      <c r="O8" s="1"/>
      <c r="P8" s="1"/>
      <c r="Q8" s="1"/>
      <c r="R8" s="1"/>
      <c r="S8" s="1"/>
      <c r="T8" s="1"/>
      <c r="U8" s="1"/>
      <c r="V8" s="1"/>
      <c r="W8" s="1"/>
      <c r="X8" s="1"/>
      <c r="Y8" s="1"/>
      <c r="Z8" s="1"/>
      <c r="AA8" s="1"/>
      <c r="AB8" s="1"/>
      <c r="AC8" s="1"/>
    </row>
    <row r="9" spans="1:29" ht="3" customHeight="1" thickBot="1">
      <c r="A9" s="1"/>
      <c r="B9" s="384"/>
      <c r="C9" s="384"/>
      <c r="D9" s="393"/>
      <c r="E9" s="394"/>
      <c r="F9" s="394"/>
      <c r="G9" s="394"/>
      <c r="H9" s="394"/>
      <c r="I9" s="395"/>
      <c r="J9" s="1"/>
      <c r="K9" s="398" t="s">
        <v>747</v>
      </c>
      <c r="L9" s="384"/>
      <c r="M9" s="384"/>
      <c r="N9" s="384"/>
      <c r="O9" s="384"/>
      <c r="P9" s="384"/>
      <c r="Q9" s="1"/>
      <c r="R9" s="1"/>
      <c r="S9" s="1"/>
      <c r="T9" s="1"/>
      <c r="U9" s="1"/>
      <c r="V9" s="1"/>
      <c r="W9" s="1"/>
      <c r="X9" s="1"/>
      <c r="Y9" s="1"/>
      <c r="Z9" s="1"/>
      <c r="AA9" s="1"/>
      <c r="AB9" s="1"/>
      <c r="AC9" s="1"/>
    </row>
    <row r="10" spans="1:29" ht="10.9" customHeight="1" thickBot="1">
      <c r="A10" s="1"/>
      <c r="B10" s="1"/>
      <c r="C10" s="1"/>
      <c r="D10" s="1"/>
      <c r="E10" s="1"/>
      <c r="F10" s="1"/>
      <c r="G10" s="1"/>
      <c r="H10" s="1"/>
      <c r="I10" s="1"/>
      <c r="J10" s="1"/>
      <c r="K10" s="384"/>
      <c r="L10" s="384"/>
      <c r="M10" s="384"/>
      <c r="N10" s="384"/>
      <c r="O10" s="384"/>
      <c r="P10" s="384"/>
      <c r="Q10" s="1"/>
      <c r="R10" s="1"/>
      <c r="S10" s="1"/>
      <c r="T10" s="1"/>
      <c r="U10" s="1"/>
      <c r="V10" s="1"/>
      <c r="W10" s="1"/>
      <c r="X10" s="1"/>
      <c r="Y10" s="1"/>
      <c r="Z10" s="1"/>
      <c r="AA10" s="1"/>
      <c r="AB10" s="1"/>
      <c r="AC10" s="1"/>
    </row>
    <row r="11" spans="1:29" ht="6" customHeight="1">
      <c r="A11" s="1"/>
      <c r="B11" s="389" t="s">
        <v>758</v>
      </c>
      <c r="C11" s="384"/>
      <c r="D11" s="390" t="s">
        <v>759</v>
      </c>
      <c r="E11" s="391"/>
      <c r="F11" s="391"/>
      <c r="G11" s="391"/>
      <c r="H11" s="391"/>
      <c r="I11" s="392"/>
      <c r="J11" s="1"/>
      <c r="K11" s="384"/>
      <c r="L11" s="384"/>
      <c r="M11" s="384"/>
      <c r="N11" s="384"/>
      <c r="O11" s="384"/>
      <c r="P11" s="384"/>
      <c r="Q11" s="1"/>
      <c r="R11" s="1"/>
      <c r="S11" s="1"/>
      <c r="T11" s="1"/>
      <c r="U11" s="1"/>
      <c r="V11" s="1"/>
      <c r="W11" s="1"/>
      <c r="X11" s="1"/>
      <c r="Y11" s="1"/>
      <c r="Z11" s="1"/>
      <c r="AA11" s="1"/>
      <c r="AB11" s="1"/>
      <c r="AC11" s="1"/>
    </row>
    <row r="12" spans="1:29" ht="19.149999999999999" customHeight="1" thickBot="1">
      <c r="A12" s="1"/>
      <c r="B12" s="384"/>
      <c r="C12" s="384"/>
      <c r="D12" s="393"/>
      <c r="E12" s="394"/>
      <c r="F12" s="394"/>
      <c r="G12" s="394"/>
      <c r="H12" s="394"/>
      <c r="I12" s="395"/>
      <c r="J12" s="1"/>
      <c r="K12" s="1"/>
      <c r="L12" s="1"/>
      <c r="M12" s="1"/>
      <c r="N12" s="1"/>
      <c r="O12" s="1"/>
      <c r="P12" s="1"/>
      <c r="Q12" s="1"/>
      <c r="R12" s="1"/>
      <c r="S12" s="1"/>
      <c r="T12" s="1"/>
      <c r="U12" s="1"/>
      <c r="V12" s="1"/>
      <c r="W12" s="1"/>
      <c r="X12" s="1"/>
      <c r="Y12" s="1"/>
      <c r="Z12" s="1"/>
      <c r="AA12" s="1"/>
      <c r="AB12" s="1"/>
      <c r="AC12" s="1"/>
    </row>
    <row r="13" spans="1:29" ht="19.899999999999999" customHeight="1" thickBot="1">
      <c r="A13" s="1"/>
      <c r="B13" s="398" t="s">
        <v>747</v>
      </c>
      <c r="C13" s="384"/>
      <c r="D13" s="384"/>
      <c r="E13" s="384"/>
      <c r="F13" s="384"/>
      <c r="G13" s="384"/>
      <c r="H13" s="384"/>
      <c r="I13" s="384"/>
      <c r="J13" s="384"/>
      <c r="K13" s="384"/>
      <c r="L13" s="384"/>
      <c r="M13" s="384"/>
      <c r="N13" s="384"/>
      <c r="O13" s="384"/>
      <c r="P13" s="384"/>
      <c r="Q13" s="1"/>
      <c r="R13" s="1"/>
      <c r="S13" s="1"/>
      <c r="T13" s="1"/>
      <c r="U13" s="1"/>
      <c r="V13" s="1"/>
      <c r="W13" s="1"/>
      <c r="X13" s="1"/>
      <c r="Y13" s="1"/>
      <c r="Z13" s="1"/>
      <c r="AA13" s="1"/>
      <c r="AB13" s="1"/>
      <c r="AC13" s="1"/>
    </row>
    <row r="14" spans="1:29" ht="42" customHeight="1" thickBot="1">
      <c r="A14" s="1"/>
      <c r="B14" s="368" t="s">
        <v>760</v>
      </c>
      <c r="C14" s="369"/>
      <c r="D14" s="369"/>
      <c r="E14" s="369"/>
      <c r="F14" s="370"/>
      <c r="G14" s="368" t="s">
        <v>761</v>
      </c>
      <c r="H14" s="369"/>
      <c r="I14" s="369"/>
      <c r="J14" s="369"/>
      <c r="K14" s="369"/>
      <c r="L14" s="369"/>
      <c r="M14" s="369"/>
      <c r="N14" s="370"/>
      <c r="O14" s="368" t="s">
        <v>762</v>
      </c>
      <c r="P14" s="369"/>
      <c r="Q14" s="369"/>
      <c r="R14" s="369"/>
      <c r="S14" s="369"/>
      <c r="T14" s="370"/>
      <c r="U14" s="368" t="s">
        <v>763</v>
      </c>
      <c r="V14" s="369"/>
      <c r="W14" s="369"/>
      <c r="X14" s="370"/>
      <c r="Y14" s="368" t="s">
        <v>764</v>
      </c>
      <c r="Z14" s="369"/>
      <c r="AA14" s="369"/>
      <c r="AB14" s="370"/>
      <c r="AC14" s="1"/>
    </row>
    <row r="15" spans="1:29" ht="45" customHeight="1" thickBot="1">
      <c r="A15" s="1"/>
      <c r="B15" s="18" t="s">
        <v>125</v>
      </c>
      <c r="C15" s="368" t="s">
        <v>126</v>
      </c>
      <c r="D15" s="370"/>
      <c r="E15" s="18" t="s">
        <v>127</v>
      </c>
      <c r="F15" s="18" t="s">
        <v>128</v>
      </c>
      <c r="G15" s="18" t="s">
        <v>129</v>
      </c>
      <c r="H15" s="18" t="s">
        <v>130</v>
      </c>
      <c r="I15" s="368" t="s">
        <v>131</v>
      </c>
      <c r="J15" s="369"/>
      <c r="K15" s="370"/>
      <c r="L15" s="18" t="s">
        <v>132</v>
      </c>
      <c r="M15" s="368" t="s">
        <v>133</v>
      </c>
      <c r="N15" s="370"/>
      <c r="O15" s="18" t="s">
        <v>134</v>
      </c>
      <c r="P15" s="368" t="s">
        <v>135</v>
      </c>
      <c r="Q15" s="370"/>
      <c r="R15" s="18" t="s">
        <v>136</v>
      </c>
      <c r="S15" s="18" t="s">
        <v>137</v>
      </c>
      <c r="T15" s="18" t="s">
        <v>138</v>
      </c>
      <c r="U15" s="18" t="s">
        <v>765</v>
      </c>
      <c r="V15" s="18" t="s">
        <v>766</v>
      </c>
      <c r="W15" s="18" t="s">
        <v>767</v>
      </c>
      <c r="X15" s="18" t="s">
        <v>138</v>
      </c>
      <c r="Y15" s="18" t="s">
        <v>768</v>
      </c>
      <c r="Z15" s="368" t="s">
        <v>767</v>
      </c>
      <c r="AA15" s="369"/>
      <c r="AB15" s="370"/>
      <c r="AC15" s="1"/>
    </row>
    <row r="16" spans="1:29" ht="19.899999999999999" customHeight="1" thickBot="1">
      <c r="A16" s="1"/>
      <c r="B16" s="365" t="s">
        <v>139</v>
      </c>
      <c r="C16" s="371" t="s">
        <v>769</v>
      </c>
      <c r="D16" s="372"/>
      <c r="E16" s="365" t="s">
        <v>140</v>
      </c>
      <c r="F16" s="365" t="s">
        <v>141</v>
      </c>
      <c r="G16" s="365" t="s">
        <v>142</v>
      </c>
      <c r="H16" s="365" t="s">
        <v>143</v>
      </c>
      <c r="I16" s="371" t="s">
        <v>144</v>
      </c>
      <c r="J16" s="383"/>
      <c r="K16" s="372"/>
      <c r="L16" s="386" t="s">
        <v>770</v>
      </c>
      <c r="M16" s="371" t="s">
        <v>146</v>
      </c>
      <c r="N16" s="372"/>
      <c r="O16" s="362" t="s">
        <v>147</v>
      </c>
      <c r="P16" s="377" t="s">
        <v>148</v>
      </c>
      <c r="Q16" s="378"/>
      <c r="R16" s="365" t="s">
        <v>148</v>
      </c>
      <c r="S16" s="365" t="s">
        <v>149</v>
      </c>
      <c r="T16" s="365" t="s">
        <v>434</v>
      </c>
      <c r="U16" s="362" t="s">
        <v>771</v>
      </c>
      <c r="V16" s="362">
        <v>100</v>
      </c>
      <c r="W16" s="359" t="s">
        <v>772</v>
      </c>
      <c r="X16" s="359" t="s">
        <v>747</v>
      </c>
      <c r="Y16" s="362" t="s">
        <v>771</v>
      </c>
      <c r="Z16" s="19" t="s">
        <v>773</v>
      </c>
      <c r="AA16" s="19" t="s">
        <v>774</v>
      </c>
      <c r="AB16" s="19" t="s">
        <v>775</v>
      </c>
      <c r="AC16" s="1"/>
    </row>
    <row r="17" spans="1:29" ht="58.15" customHeight="1" thickBot="1">
      <c r="A17" s="1"/>
      <c r="B17" s="366"/>
      <c r="C17" s="373"/>
      <c r="D17" s="374"/>
      <c r="E17" s="366"/>
      <c r="F17" s="366"/>
      <c r="G17" s="366"/>
      <c r="H17" s="366"/>
      <c r="I17" s="373"/>
      <c r="J17" s="384"/>
      <c r="K17" s="374"/>
      <c r="L17" s="387"/>
      <c r="M17" s="373"/>
      <c r="N17" s="374"/>
      <c r="O17" s="363"/>
      <c r="P17" s="379"/>
      <c r="Q17" s="380"/>
      <c r="R17" s="366"/>
      <c r="S17" s="366"/>
      <c r="T17" s="366"/>
      <c r="U17" s="363"/>
      <c r="V17" s="363"/>
      <c r="W17" s="360"/>
      <c r="X17" s="360"/>
      <c r="Y17" s="363"/>
      <c r="Z17" s="20" t="s">
        <v>771</v>
      </c>
      <c r="AA17" s="21" t="s">
        <v>776</v>
      </c>
      <c r="AB17" s="22" t="s">
        <v>777</v>
      </c>
      <c r="AC17" s="1"/>
    </row>
    <row r="18" spans="1:29" ht="40.15" customHeight="1" thickBot="1">
      <c r="A18" s="1"/>
      <c r="B18" s="366"/>
      <c r="C18" s="373"/>
      <c r="D18" s="374"/>
      <c r="E18" s="366"/>
      <c r="F18" s="366"/>
      <c r="G18" s="366"/>
      <c r="H18" s="366"/>
      <c r="I18" s="373"/>
      <c r="J18" s="384"/>
      <c r="K18" s="374"/>
      <c r="L18" s="387"/>
      <c r="M18" s="373"/>
      <c r="N18" s="374"/>
      <c r="O18" s="363"/>
      <c r="P18" s="379"/>
      <c r="Q18" s="380"/>
      <c r="R18" s="366"/>
      <c r="S18" s="366"/>
      <c r="T18" s="366"/>
      <c r="U18" s="363"/>
      <c r="V18" s="363"/>
      <c r="W18" s="360"/>
      <c r="X18" s="360"/>
      <c r="Y18" s="363"/>
      <c r="Z18" s="20" t="s">
        <v>771</v>
      </c>
      <c r="AA18" s="21" t="s">
        <v>778</v>
      </c>
      <c r="AB18" s="22" t="s">
        <v>779</v>
      </c>
      <c r="AC18" s="1"/>
    </row>
    <row r="19" spans="1:29" ht="40.15" customHeight="1" thickBot="1">
      <c r="A19" s="1"/>
      <c r="B19" s="366"/>
      <c r="C19" s="373"/>
      <c r="D19" s="374"/>
      <c r="E19" s="366"/>
      <c r="F19" s="366"/>
      <c r="G19" s="366"/>
      <c r="H19" s="366"/>
      <c r="I19" s="373"/>
      <c r="J19" s="384"/>
      <c r="K19" s="374"/>
      <c r="L19" s="387"/>
      <c r="M19" s="373"/>
      <c r="N19" s="374"/>
      <c r="O19" s="363"/>
      <c r="P19" s="379"/>
      <c r="Q19" s="380"/>
      <c r="R19" s="366"/>
      <c r="S19" s="366"/>
      <c r="T19" s="366"/>
      <c r="U19" s="363"/>
      <c r="V19" s="363"/>
      <c r="W19" s="360"/>
      <c r="X19" s="360"/>
      <c r="Y19" s="363"/>
      <c r="Z19" s="20" t="s">
        <v>771</v>
      </c>
      <c r="AA19" s="21" t="s">
        <v>780</v>
      </c>
      <c r="AB19" s="22" t="s">
        <v>781</v>
      </c>
      <c r="AC19" s="1"/>
    </row>
    <row r="20" spans="1:29" ht="46.15" customHeight="1" thickBot="1">
      <c r="A20" s="1"/>
      <c r="B20" s="366"/>
      <c r="C20" s="373"/>
      <c r="D20" s="374"/>
      <c r="E20" s="366"/>
      <c r="F20" s="366"/>
      <c r="G20" s="366"/>
      <c r="H20" s="366"/>
      <c r="I20" s="373"/>
      <c r="J20" s="384"/>
      <c r="K20" s="374"/>
      <c r="L20" s="387"/>
      <c r="M20" s="373"/>
      <c r="N20" s="374"/>
      <c r="O20" s="363"/>
      <c r="P20" s="379"/>
      <c r="Q20" s="380"/>
      <c r="R20" s="366"/>
      <c r="S20" s="366"/>
      <c r="T20" s="366"/>
      <c r="U20" s="363"/>
      <c r="V20" s="363"/>
      <c r="W20" s="360"/>
      <c r="X20" s="360"/>
      <c r="Y20" s="363"/>
      <c r="Z20" s="20" t="s">
        <v>771</v>
      </c>
      <c r="AA20" s="21" t="s">
        <v>782</v>
      </c>
      <c r="AB20" s="22" t="s">
        <v>783</v>
      </c>
      <c r="AC20" s="1"/>
    </row>
    <row r="21" spans="1:29" ht="40.15" customHeight="1" thickBot="1">
      <c r="A21" s="1"/>
      <c r="B21" s="366"/>
      <c r="C21" s="373"/>
      <c r="D21" s="374"/>
      <c r="E21" s="366"/>
      <c r="F21" s="366"/>
      <c r="G21" s="366"/>
      <c r="H21" s="366"/>
      <c r="I21" s="373"/>
      <c r="J21" s="384"/>
      <c r="K21" s="374"/>
      <c r="L21" s="387"/>
      <c r="M21" s="373"/>
      <c r="N21" s="374"/>
      <c r="O21" s="363"/>
      <c r="P21" s="379"/>
      <c r="Q21" s="380"/>
      <c r="R21" s="366"/>
      <c r="S21" s="366"/>
      <c r="T21" s="366"/>
      <c r="U21" s="363"/>
      <c r="V21" s="363"/>
      <c r="W21" s="360"/>
      <c r="X21" s="360"/>
      <c r="Y21" s="363"/>
      <c r="Z21" s="20" t="s">
        <v>771</v>
      </c>
      <c r="AA21" s="21" t="s">
        <v>784</v>
      </c>
      <c r="AB21" s="22" t="s">
        <v>785</v>
      </c>
      <c r="AC21" s="1"/>
    </row>
    <row r="22" spans="1:29" ht="40.15" customHeight="1" thickBot="1">
      <c r="A22" s="1"/>
      <c r="B22" s="367"/>
      <c r="C22" s="375"/>
      <c r="D22" s="376"/>
      <c r="E22" s="367"/>
      <c r="F22" s="367"/>
      <c r="G22" s="367"/>
      <c r="H22" s="367"/>
      <c r="I22" s="375"/>
      <c r="J22" s="385"/>
      <c r="K22" s="376"/>
      <c r="L22" s="388"/>
      <c r="M22" s="375"/>
      <c r="N22" s="376"/>
      <c r="O22" s="364"/>
      <c r="P22" s="381"/>
      <c r="Q22" s="382"/>
      <c r="R22" s="367"/>
      <c r="S22" s="367"/>
      <c r="T22" s="367"/>
      <c r="U22" s="364"/>
      <c r="V22" s="364"/>
      <c r="W22" s="361"/>
      <c r="X22" s="361"/>
      <c r="Y22" s="364"/>
      <c r="Z22" s="20" t="s">
        <v>771</v>
      </c>
      <c r="AA22" s="21" t="s">
        <v>786</v>
      </c>
      <c r="AB22" s="22" t="s">
        <v>787</v>
      </c>
      <c r="AC22" s="1"/>
    </row>
  </sheetData>
  <mergeCells count="44">
    <mergeCell ref="B1:P1"/>
    <mergeCell ref="B2:C2"/>
    <mergeCell ref="D2:I2"/>
    <mergeCell ref="K3:M4"/>
    <mergeCell ref="N3:P4"/>
    <mergeCell ref="B4:C5"/>
    <mergeCell ref="D4:I5"/>
    <mergeCell ref="Y14:AB14"/>
    <mergeCell ref="K6:M7"/>
    <mergeCell ref="N6:P7"/>
    <mergeCell ref="B7:C9"/>
    <mergeCell ref="D7:I9"/>
    <mergeCell ref="K9:P11"/>
    <mergeCell ref="B11:C12"/>
    <mergeCell ref="D11:I12"/>
    <mergeCell ref="B13:P13"/>
    <mergeCell ref="B14:F14"/>
    <mergeCell ref="G14:N14"/>
    <mergeCell ref="O14:T14"/>
    <mergeCell ref="U14:X14"/>
    <mergeCell ref="Z15:AB15"/>
    <mergeCell ref="B16:B22"/>
    <mergeCell ref="C16:D22"/>
    <mergeCell ref="E16:E22"/>
    <mergeCell ref="F16:F22"/>
    <mergeCell ref="G16:G22"/>
    <mergeCell ref="P16:Q22"/>
    <mergeCell ref="C15:D15"/>
    <mergeCell ref="I15:K15"/>
    <mergeCell ref="M15:N15"/>
    <mergeCell ref="P15:Q15"/>
    <mergeCell ref="H16:H22"/>
    <mergeCell ref="I16:K22"/>
    <mergeCell ref="L16:L22"/>
    <mergeCell ref="M16:N22"/>
    <mergeCell ref="O16:O22"/>
    <mergeCell ref="X16:X22"/>
    <mergeCell ref="Y16:Y22"/>
    <mergeCell ref="R16:R22"/>
    <mergeCell ref="S16:S22"/>
    <mergeCell ref="T16:T22"/>
    <mergeCell ref="U16:U22"/>
    <mergeCell ref="V16:V22"/>
    <mergeCell ref="W16:W22"/>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
  <sheetViews>
    <sheetView zoomScaleNormal="100" workbookViewId="0">
      <selection activeCell="C4" sqref="C4"/>
    </sheetView>
  </sheetViews>
  <sheetFormatPr baseColWidth="10" defaultColWidth="11.5703125" defaultRowHeight="15"/>
  <cols>
    <col min="1" max="1" width="20.7109375" style="26" customWidth="1"/>
    <col min="2" max="2" width="32.140625" style="26" customWidth="1"/>
    <col min="3" max="3" width="18.28515625" style="26" customWidth="1"/>
    <col min="4" max="4" width="21.7109375" style="26" customWidth="1"/>
    <col min="5" max="13" width="8.85546875" style="26" customWidth="1"/>
    <col min="14" max="16384" width="11.5703125" style="26"/>
  </cols>
  <sheetData>
    <row r="1" spans="1:13" ht="208.15" customHeight="1" thickBot="1">
      <c r="A1" s="23"/>
      <c r="B1" s="24"/>
      <c r="C1" s="24"/>
      <c r="D1" s="25"/>
      <c r="E1" s="38"/>
      <c r="F1" s="24"/>
      <c r="G1" s="39"/>
      <c r="H1" s="24"/>
      <c r="I1" s="24"/>
      <c r="J1" s="24"/>
      <c r="K1" s="24"/>
      <c r="L1" s="24"/>
      <c r="M1" s="25"/>
    </row>
    <row r="2" spans="1:13">
      <c r="A2" s="27"/>
      <c r="B2" s="28" t="s">
        <v>788</v>
      </c>
      <c r="C2" s="29" t="s">
        <v>789</v>
      </c>
      <c r="D2" s="30"/>
      <c r="E2" s="27"/>
      <c r="M2" s="30"/>
    </row>
    <row r="3" spans="1:13">
      <c r="A3" s="27"/>
      <c r="B3" s="31" t="s">
        <v>790</v>
      </c>
      <c r="C3" s="32">
        <v>1</v>
      </c>
      <c r="D3" s="30"/>
      <c r="E3" s="27"/>
      <c r="M3" s="30"/>
    </row>
    <row r="4" spans="1:13">
      <c r="A4" s="27"/>
      <c r="B4" s="31" t="s">
        <v>791</v>
      </c>
      <c r="C4" s="32">
        <v>2</v>
      </c>
      <c r="D4" s="30"/>
      <c r="E4" s="402" t="s">
        <v>792</v>
      </c>
      <c r="F4" s="403"/>
      <c r="G4" s="403"/>
      <c r="H4" s="403"/>
      <c r="I4" s="403"/>
      <c r="J4" s="403"/>
      <c r="K4" s="403"/>
      <c r="L4" s="403"/>
      <c r="M4" s="404"/>
    </row>
    <row r="5" spans="1:13" ht="15.75" thickBot="1">
      <c r="A5" s="27"/>
      <c r="B5" s="33" t="s">
        <v>793</v>
      </c>
      <c r="C5" s="34">
        <v>85</v>
      </c>
      <c r="D5" s="30"/>
      <c r="E5" s="402"/>
      <c r="F5" s="403"/>
      <c r="G5" s="403"/>
      <c r="H5" s="403"/>
      <c r="I5" s="403"/>
      <c r="J5" s="403"/>
      <c r="K5" s="403"/>
      <c r="L5" s="403"/>
      <c r="M5" s="404"/>
    </row>
    <row r="6" spans="1:13" ht="15.75" thickBot="1">
      <c r="A6" s="35"/>
      <c r="B6" s="36"/>
      <c r="C6" s="36"/>
      <c r="D6" s="37"/>
      <c r="E6" s="405"/>
      <c r="F6" s="406"/>
      <c r="G6" s="406"/>
      <c r="H6" s="406"/>
      <c r="I6" s="406"/>
      <c r="J6" s="406"/>
      <c r="K6" s="406"/>
      <c r="L6" s="406"/>
      <c r="M6" s="407"/>
    </row>
  </sheetData>
  <mergeCells count="1">
    <mergeCell ref="E4:M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6"/>
  <sheetViews>
    <sheetView topLeftCell="A14" zoomScaleNormal="100" workbookViewId="0">
      <selection activeCell="E16" sqref="E16"/>
    </sheetView>
  </sheetViews>
  <sheetFormatPr baseColWidth="10" defaultColWidth="9.140625" defaultRowHeight="12.75"/>
  <cols>
    <col min="1" max="1" width="4.7109375" style="2" bestFit="1" customWidth="1"/>
    <col min="2" max="2" width="16.85546875" style="2" bestFit="1" customWidth="1"/>
    <col min="3" max="3" width="8.85546875" style="2" bestFit="1" customWidth="1"/>
    <col min="4" max="4" width="1.140625" style="2" bestFit="1" customWidth="1"/>
    <col min="5" max="5" width="25.140625" style="2" bestFit="1" customWidth="1"/>
    <col min="6" max="6" width="10.85546875" style="2" bestFit="1" customWidth="1"/>
    <col min="7" max="8" width="16.85546875" style="2" bestFit="1" customWidth="1"/>
    <col min="9" max="9" width="8.85546875" style="2" bestFit="1" customWidth="1"/>
    <col min="10" max="10" width="16" style="2" bestFit="1" customWidth="1"/>
    <col min="11" max="11" width="0.28515625" style="2" bestFit="1" customWidth="1"/>
    <col min="12" max="12" width="16" style="2" bestFit="1" customWidth="1"/>
    <col min="13" max="13" width="0.7109375" style="2" bestFit="1" customWidth="1"/>
    <col min="14" max="14" width="16.140625" style="2" bestFit="1" customWidth="1"/>
    <col min="15" max="15" width="12.42578125" style="2" bestFit="1" customWidth="1"/>
    <col min="16" max="16" width="4.42578125" style="2" bestFit="1" customWidth="1"/>
    <col min="17" max="17" width="20.85546875" style="2" bestFit="1" customWidth="1"/>
    <col min="18" max="18" width="16.85546875" style="2" bestFit="1" customWidth="1"/>
    <col min="19" max="19" width="17" style="2" bestFit="1" customWidth="1"/>
    <col min="20" max="20" width="20.85546875" style="2" bestFit="1" customWidth="1"/>
    <col min="21" max="21" width="4.7109375" style="2" bestFit="1" customWidth="1"/>
    <col min="22" max="248" width="9.140625" style="2"/>
    <col min="249" max="249" width="4.7109375" style="2" bestFit="1" customWidth="1"/>
    <col min="250" max="250" width="16.85546875" style="2" bestFit="1" customWidth="1"/>
    <col min="251" max="251" width="8.85546875" style="2" bestFit="1" customWidth="1"/>
    <col min="252" max="252" width="1.140625" style="2" bestFit="1" customWidth="1"/>
    <col min="253" max="253" width="25.140625" style="2" bestFit="1" customWidth="1"/>
    <col min="254" max="254" width="10.85546875" style="2" bestFit="1" customWidth="1"/>
    <col min="255" max="256" width="16.85546875" style="2" bestFit="1" customWidth="1"/>
    <col min="257" max="257" width="8.85546875" style="2" bestFit="1" customWidth="1"/>
    <col min="258" max="258" width="16" style="2" bestFit="1" customWidth="1"/>
    <col min="259" max="259" width="0.28515625" style="2" bestFit="1" customWidth="1"/>
    <col min="260" max="260" width="16" style="2" bestFit="1" customWidth="1"/>
    <col min="261" max="261" width="0.7109375" style="2" bestFit="1" customWidth="1"/>
    <col min="262" max="262" width="16.140625" style="2" bestFit="1" customWidth="1"/>
    <col min="263" max="263" width="12.42578125" style="2" bestFit="1" customWidth="1"/>
    <col min="264" max="264" width="4.42578125" style="2" bestFit="1" customWidth="1"/>
    <col min="265" max="265" width="20.85546875" style="2" bestFit="1" customWidth="1"/>
    <col min="266" max="266" width="16.85546875" style="2" bestFit="1" customWidth="1"/>
    <col min="267" max="267" width="17" style="2" bestFit="1" customWidth="1"/>
    <col min="268" max="268" width="20.85546875" style="2" bestFit="1" customWidth="1"/>
    <col min="269" max="269" width="22.140625" style="2" bestFit="1" customWidth="1"/>
    <col min="270" max="270" width="12.42578125" style="2" bestFit="1" customWidth="1"/>
    <col min="271" max="271" width="55.28515625" style="2" bestFit="1" customWidth="1"/>
    <col min="272" max="272" width="25.85546875" style="2" bestFit="1" customWidth="1"/>
    <col min="273" max="273" width="15.85546875" style="2" bestFit="1" customWidth="1"/>
    <col min="274" max="274" width="18.28515625" style="2" bestFit="1" customWidth="1"/>
    <col min="275" max="275" width="65.42578125" style="2" bestFit="1" customWidth="1"/>
    <col min="276" max="276" width="65.7109375" style="2" bestFit="1" customWidth="1"/>
    <col min="277" max="277" width="4.7109375" style="2" bestFit="1" customWidth="1"/>
    <col min="278" max="504" width="9.140625" style="2"/>
    <col min="505" max="505" width="4.7109375" style="2" bestFit="1" customWidth="1"/>
    <col min="506" max="506" width="16.85546875" style="2" bestFit="1" customWidth="1"/>
    <col min="507" max="507" width="8.85546875" style="2" bestFit="1" customWidth="1"/>
    <col min="508" max="508" width="1.140625" style="2" bestFit="1" customWidth="1"/>
    <col min="509" max="509" width="25.140625" style="2" bestFit="1" customWidth="1"/>
    <col min="510" max="510" width="10.85546875" style="2" bestFit="1" customWidth="1"/>
    <col min="511" max="512" width="16.85546875" style="2" bestFit="1" customWidth="1"/>
    <col min="513" max="513" width="8.85546875" style="2" bestFit="1" customWidth="1"/>
    <col min="514" max="514" width="16" style="2" bestFit="1" customWidth="1"/>
    <col min="515" max="515" width="0.28515625" style="2" bestFit="1" customWidth="1"/>
    <col min="516" max="516" width="16" style="2" bestFit="1" customWidth="1"/>
    <col min="517" max="517" width="0.7109375" style="2" bestFit="1" customWidth="1"/>
    <col min="518" max="518" width="16.140625" style="2" bestFit="1" customWidth="1"/>
    <col min="519" max="519" width="12.42578125" style="2" bestFit="1" customWidth="1"/>
    <col min="520" max="520" width="4.42578125" style="2" bestFit="1" customWidth="1"/>
    <col min="521" max="521" width="20.85546875" style="2" bestFit="1" customWidth="1"/>
    <col min="522" max="522" width="16.85546875" style="2" bestFit="1" customWidth="1"/>
    <col min="523" max="523" width="17" style="2" bestFit="1" customWidth="1"/>
    <col min="524" max="524" width="20.85546875" style="2" bestFit="1" customWidth="1"/>
    <col min="525" max="525" width="22.140625" style="2" bestFit="1" customWidth="1"/>
    <col min="526" max="526" width="12.42578125" style="2" bestFit="1" customWidth="1"/>
    <col min="527" max="527" width="55.28515625" style="2" bestFit="1" customWidth="1"/>
    <col min="528" max="528" width="25.85546875" style="2" bestFit="1" customWidth="1"/>
    <col min="529" max="529" width="15.85546875" style="2" bestFit="1" customWidth="1"/>
    <col min="530" max="530" width="18.28515625" style="2" bestFit="1" customWidth="1"/>
    <col min="531" max="531" width="65.42578125" style="2" bestFit="1" customWidth="1"/>
    <col min="532" max="532" width="65.7109375" style="2" bestFit="1" customWidth="1"/>
    <col min="533" max="533" width="4.7109375" style="2" bestFit="1" customWidth="1"/>
    <col min="534" max="760" width="9.140625" style="2"/>
    <col min="761" max="761" width="4.7109375" style="2" bestFit="1" customWidth="1"/>
    <col min="762" max="762" width="16.85546875" style="2" bestFit="1" customWidth="1"/>
    <col min="763" max="763" width="8.85546875" style="2" bestFit="1" customWidth="1"/>
    <col min="764" max="764" width="1.140625" style="2" bestFit="1" customWidth="1"/>
    <col min="765" max="765" width="25.140625" style="2" bestFit="1" customWidth="1"/>
    <col min="766" max="766" width="10.85546875" style="2" bestFit="1" customWidth="1"/>
    <col min="767" max="768" width="16.85546875" style="2" bestFit="1" customWidth="1"/>
    <col min="769" max="769" width="8.85546875" style="2" bestFit="1" customWidth="1"/>
    <col min="770" max="770" width="16" style="2" bestFit="1" customWidth="1"/>
    <col min="771" max="771" width="0.28515625" style="2" bestFit="1" customWidth="1"/>
    <col min="772" max="772" width="16" style="2" bestFit="1" customWidth="1"/>
    <col min="773" max="773" width="0.7109375" style="2" bestFit="1" customWidth="1"/>
    <col min="774" max="774" width="16.140625" style="2" bestFit="1" customWidth="1"/>
    <col min="775" max="775" width="12.42578125" style="2" bestFit="1" customWidth="1"/>
    <col min="776" max="776" width="4.42578125" style="2" bestFit="1" customWidth="1"/>
    <col min="777" max="777" width="20.85546875" style="2" bestFit="1" customWidth="1"/>
    <col min="778" max="778" width="16.85546875" style="2" bestFit="1" customWidth="1"/>
    <col min="779" max="779" width="17" style="2" bestFit="1" customWidth="1"/>
    <col min="780" max="780" width="20.85546875" style="2" bestFit="1" customWidth="1"/>
    <col min="781" max="781" width="22.140625" style="2" bestFit="1" customWidth="1"/>
    <col min="782" max="782" width="12.42578125" style="2" bestFit="1" customWidth="1"/>
    <col min="783" max="783" width="55.28515625" style="2" bestFit="1" customWidth="1"/>
    <col min="784" max="784" width="25.85546875" style="2" bestFit="1" customWidth="1"/>
    <col min="785" max="785" width="15.85546875" style="2" bestFit="1" customWidth="1"/>
    <col min="786" max="786" width="18.28515625" style="2" bestFit="1" customWidth="1"/>
    <col min="787" max="787" width="65.42578125" style="2" bestFit="1" customWidth="1"/>
    <col min="788" max="788" width="65.7109375" style="2" bestFit="1" customWidth="1"/>
    <col min="789" max="789" width="4.7109375" style="2" bestFit="1" customWidth="1"/>
    <col min="790" max="1016" width="9.140625" style="2"/>
    <col min="1017" max="1017" width="4.7109375" style="2" bestFit="1" customWidth="1"/>
    <col min="1018" max="1018" width="16.85546875" style="2" bestFit="1" customWidth="1"/>
    <col min="1019" max="1019" width="8.85546875" style="2" bestFit="1" customWidth="1"/>
    <col min="1020" max="1020" width="1.140625" style="2" bestFit="1" customWidth="1"/>
    <col min="1021" max="1021" width="25.140625" style="2" bestFit="1" customWidth="1"/>
    <col min="1022" max="1022" width="10.85546875" style="2" bestFit="1" customWidth="1"/>
    <col min="1023" max="1024" width="16.85546875" style="2" bestFit="1" customWidth="1"/>
    <col min="1025" max="1025" width="8.85546875" style="2" bestFit="1" customWidth="1"/>
    <col min="1026" max="1026" width="16" style="2" bestFit="1" customWidth="1"/>
    <col min="1027" max="1027" width="0.28515625" style="2" bestFit="1" customWidth="1"/>
    <col min="1028" max="1028" width="16" style="2" bestFit="1" customWidth="1"/>
    <col min="1029" max="1029" width="0.7109375" style="2" bestFit="1" customWidth="1"/>
    <col min="1030" max="1030" width="16.140625" style="2" bestFit="1" customWidth="1"/>
    <col min="1031" max="1031" width="12.42578125" style="2" bestFit="1" customWidth="1"/>
    <col min="1032" max="1032" width="4.42578125" style="2" bestFit="1" customWidth="1"/>
    <col min="1033" max="1033" width="20.85546875" style="2" bestFit="1" customWidth="1"/>
    <col min="1034" max="1034" width="16.85546875" style="2" bestFit="1" customWidth="1"/>
    <col min="1035" max="1035" width="17" style="2" bestFit="1" customWidth="1"/>
    <col min="1036" max="1036" width="20.85546875" style="2" bestFit="1" customWidth="1"/>
    <col min="1037" max="1037" width="22.140625" style="2" bestFit="1" customWidth="1"/>
    <col min="1038" max="1038" width="12.42578125" style="2" bestFit="1" customWidth="1"/>
    <col min="1039" max="1039" width="55.28515625" style="2" bestFit="1" customWidth="1"/>
    <col min="1040" max="1040" width="25.85546875" style="2" bestFit="1" customWidth="1"/>
    <col min="1041" max="1041" width="15.85546875" style="2" bestFit="1" customWidth="1"/>
    <col min="1042" max="1042" width="18.28515625" style="2" bestFit="1" customWidth="1"/>
    <col min="1043" max="1043" width="65.42578125" style="2" bestFit="1" customWidth="1"/>
    <col min="1044" max="1044" width="65.7109375" style="2" bestFit="1" customWidth="1"/>
    <col min="1045" max="1045" width="4.7109375" style="2" bestFit="1" customWidth="1"/>
    <col min="1046" max="1272" width="9.140625" style="2"/>
    <col min="1273" max="1273" width="4.7109375" style="2" bestFit="1" customWidth="1"/>
    <col min="1274" max="1274" width="16.85546875" style="2" bestFit="1" customWidth="1"/>
    <col min="1275" max="1275" width="8.85546875" style="2" bestFit="1" customWidth="1"/>
    <col min="1276" max="1276" width="1.140625" style="2" bestFit="1" customWidth="1"/>
    <col min="1277" max="1277" width="25.140625" style="2" bestFit="1" customWidth="1"/>
    <col min="1278" max="1278" width="10.85546875" style="2" bestFit="1" customWidth="1"/>
    <col min="1279" max="1280" width="16.85546875" style="2" bestFit="1" customWidth="1"/>
    <col min="1281" max="1281" width="8.85546875" style="2" bestFit="1" customWidth="1"/>
    <col min="1282" max="1282" width="16" style="2" bestFit="1" customWidth="1"/>
    <col min="1283" max="1283" width="0.28515625" style="2" bestFit="1" customWidth="1"/>
    <col min="1284" max="1284" width="16" style="2" bestFit="1" customWidth="1"/>
    <col min="1285" max="1285" width="0.7109375" style="2" bestFit="1" customWidth="1"/>
    <col min="1286" max="1286" width="16.140625" style="2" bestFit="1" customWidth="1"/>
    <col min="1287" max="1287" width="12.42578125" style="2" bestFit="1" customWidth="1"/>
    <col min="1288" max="1288" width="4.42578125" style="2" bestFit="1" customWidth="1"/>
    <col min="1289" max="1289" width="20.85546875" style="2" bestFit="1" customWidth="1"/>
    <col min="1290" max="1290" width="16.85546875" style="2" bestFit="1" customWidth="1"/>
    <col min="1291" max="1291" width="17" style="2" bestFit="1" customWidth="1"/>
    <col min="1292" max="1292" width="20.85546875" style="2" bestFit="1" customWidth="1"/>
    <col min="1293" max="1293" width="22.140625" style="2" bestFit="1" customWidth="1"/>
    <col min="1294" max="1294" width="12.42578125" style="2" bestFit="1" customWidth="1"/>
    <col min="1295" max="1295" width="55.28515625" style="2" bestFit="1" customWidth="1"/>
    <col min="1296" max="1296" width="25.85546875" style="2" bestFit="1" customWidth="1"/>
    <col min="1297" max="1297" width="15.85546875" style="2" bestFit="1" customWidth="1"/>
    <col min="1298" max="1298" width="18.28515625" style="2" bestFit="1" customWidth="1"/>
    <col min="1299" max="1299" width="65.42578125" style="2" bestFit="1" customWidth="1"/>
    <col min="1300" max="1300" width="65.7109375" style="2" bestFit="1" customWidth="1"/>
    <col min="1301" max="1301" width="4.7109375" style="2" bestFit="1" customWidth="1"/>
    <col min="1302" max="1528" width="9.140625" style="2"/>
    <col min="1529" max="1529" width="4.7109375" style="2" bestFit="1" customWidth="1"/>
    <col min="1530" max="1530" width="16.85546875" style="2" bestFit="1" customWidth="1"/>
    <col min="1531" max="1531" width="8.85546875" style="2" bestFit="1" customWidth="1"/>
    <col min="1532" max="1532" width="1.140625" style="2" bestFit="1" customWidth="1"/>
    <col min="1533" max="1533" width="25.140625" style="2" bestFit="1" customWidth="1"/>
    <col min="1534" max="1534" width="10.85546875" style="2" bestFit="1" customWidth="1"/>
    <col min="1535" max="1536" width="16.85546875" style="2" bestFit="1" customWidth="1"/>
    <col min="1537" max="1537" width="8.85546875" style="2" bestFit="1" customWidth="1"/>
    <col min="1538" max="1538" width="16" style="2" bestFit="1" customWidth="1"/>
    <col min="1539" max="1539" width="0.28515625" style="2" bestFit="1" customWidth="1"/>
    <col min="1540" max="1540" width="16" style="2" bestFit="1" customWidth="1"/>
    <col min="1541" max="1541" width="0.7109375" style="2" bestFit="1" customWidth="1"/>
    <col min="1542" max="1542" width="16.140625" style="2" bestFit="1" customWidth="1"/>
    <col min="1543" max="1543" width="12.42578125" style="2" bestFit="1" customWidth="1"/>
    <col min="1544" max="1544" width="4.42578125" style="2" bestFit="1" customWidth="1"/>
    <col min="1545" max="1545" width="20.85546875" style="2" bestFit="1" customWidth="1"/>
    <col min="1546" max="1546" width="16.85546875" style="2" bestFit="1" customWidth="1"/>
    <col min="1547" max="1547" width="17" style="2" bestFit="1" customWidth="1"/>
    <col min="1548" max="1548" width="20.85546875" style="2" bestFit="1" customWidth="1"/>
    <col min="1549" max="1549" width="22.140625" style="2" bestFit="1" customWidth="1"/>
    <col min="1550" max="1550" width="12.42578125" style="2" bestFit="1" customWidth="1"/>
    <col min="1551" max="1551" width="55.28515625" style="2" bestFit="1" customWidth="1"/>
    <col min="1552" max="1552" width="25.85546875" style="2" bestFit="1" customWidth="1"/>
    <col min="1553" max="1553" width="15.85546875" style="2" bestFit="1" customWidth="1"/>
    <col min="1554" max="1554" width="18.28515625" style="2" bestFit="1" customWidth="1"/>
    <col min="1555" max="1555" width="65.42578125" style="2" bestFit="1" customWidth="1"/>
    <col min="1556" max="1556" width="65.7109375" style="2" bestFit="1" customWidth="1"/>
    <col min="1557" max="1557" width="4.7109375" style="2" bestFit="1" customWidth="1"/>
    <col min="1558" max="1784" width="9.140625" style="2"/>
    <col min="1785" max="1785" width="4.7109375" style="2" bestFit="1" customWidth="1"/>
    <col min="1786" max="1786" width="16.85546875" style="2" bestFit="1" customWidth="1"/>
    <col min="1787" max="1787" width="8.85546875" style="2" bestFit="1" customWidth="1"/>
    <col min="1788" max="1788" width="1.140625" style="2" bestFit="1" customWidth="1"/>
    <col min="1789" max="1789" width="25.140625" style="2" bestFit="1" customWidth="1"/>
    <col min="1790" max="1790" width="10.85546875" style="2" bestFit="1" customWidth="1"/>
    <col min="1791" max="1792" width="16.85546875" style="2" bestFit="1" customWidth="1"/>
    <col min="1793" max="1793" width="8.85546875" style="2" bestFit="1" customWidth="1"/>
    <col min="1794" max="1794" width="16" style="2" bestFit="1" customWidth="1"/>
    <col min="1795" max="1795" width="0.28515625" style="2" bestFit="1" customWidth="1"/>
    <col min="1796" max="1796" width="16" style="2" bestFit="1" customWidth="1"/>
    <col min="1797" max="1797" width="0.7109375" style="2" bestFit="1" customWidth="1"/>
    <col min="1798" max="1798" width="16.140625" style="2" bestFit="1" customWidth="1"/>
    <col min="1799" max="1799" width="12.42578125" style="2" bestFit="1" customWidth="1"/>
    <col min="1800" max="1800" width="4.42578125" style="2" bestFit="1" customWidth="1"/>
    <col min="1801" max="1801" width="20.85546875" style="2" bestFit="1" customWidth="1"/>
    <col min="1802" max="1802" width="16.85546875" style="2" bestFit="1" customWidth="1"/>
    <col min="1803" max="1803" width="17" style="2" bestFit="1" customWidth="1"/>
    <col min="1804" max="1804" width="20.85546875" style="2" bestFit="1" customWidth="1"/>
    <col min="1805" max="1805" width="22.140625" style="2" bestFit="1" customWidth="1"/>
    <col min="1806" max="1806" width="12.42578125" style="2" bestFit="1" customWidth="1"/>
    <col min="1807" max="1807" width="55.28515625" style="2" bestFit="1" customWidth="1"/>
    <col min="1808" max="1808" width="25.85546875" style="2" bestFit="1" customWidth="1"/>
    <col min="1809" max="1809" width="15.85546875" style="2" bestFit="1" customWidth="1"/>
    <col min="1810" max="1810" width="18.28515625" style="2" bestFit="1" customWidth="1"/>
    <col min="1811" max="1811" width="65.42578125" style="2" bestFit="1" customWidth="1"/>
    <col min="1812" max="1812" width="65.7109375" style="2" bestFit="1" customWidth="1"/>
    <col min="1813" max="1813" width="4.7109375" style="2" bestFit="1" customWidth="1"/>
    <col min="1814" max="2040" width="9.140625" style="2"/>
    <col min="2041" max="2041" width="4.7109375" style="2" bestFit="1" customWidth="1"/>
    <col min="2042" max="2042" width="16.85546875" style="2" bestFit="1" customWidth="1"/>
    <col min="2043" max="2043" width="8.85546875" style="2" bestFit="1" customWidth="1"/>
    <col min="2044" max="2044" width="1.140625" style="2" bestFit="1" customWidth="1"/>
    <col min="2045" max="2045" width="25.140625" style="2" bestFit="1" customWidth="1"/>
    <col min="2046" max="2046" width="10.85546875" style="2" bestFit="1" customWidth="1"/>
    <col min="2047" max="2048" width="16.85546875" style="2" bestFit="1" customWidth="1"/>
    <col min="2049" max="2049" width="8.85546875" style="2" bestFit="1" customWidth="1"/>
    <col min="2050" max="2050" width="16" style="2" bestFit="1" customWidth="1"/>
    <col min="2051" max="2051" width="0.28515625" style="2" bestFit="1" customWidth="1"/>
    <col min="2052" max="2052" width="16" style="2" bestFit="1" customWidth="1"/>
    <col min="2053" max="2053" width="0.7109375" style="2" bestFit="1" customWidth="1"/>
    <col min="2054" max="2054" width="16.140625" style="2" bestFit="1" customWidth="1"/>
    <col min="2055" max="2055" width="12.42578125" style="2" bestFit="1" customWidth="1"/>
    <col min="2056" max="2056" width="4.42578125" style="2" bestFit="1" customWidth="1"/>
    <col min="2057" max="2057" width="20.85546875" style="2" bestFit="1" customWidth="1"/>
    <col min="2058" max="2058" width="16.85546875" style="2" bestFit="1" customWidth="1"/>
    <col min="2059" max="2059" width="17" style="2" bestFit="1" customWidth="1"/>
    <col min="2060" max="2060" width="20.85546875" style="2" bestFit="1" customWidth="1"/>
    <col min="2061" max="2061" width="22.140625" style="2" bestFit="1" customWidth="1"/>
    <col min="2062" max="2062" width="12.42578125" style="2" bestFit="1" customWidth="1"/>
    <col min="2063" max="2063" width="55.28515625" style="2" bestFit="1" customWidth="1"/>
    <col min="2064" max="2064" width="25.85546875" style="2" bestFit="1" customWidth="1"/>
    <col min="2065" max="2065" width="15.85546875" style="2" bestFit="1" customWidth="1"/>
    <col min="2066" max="2066" width="18.28515625" style="2" bestFit="1" customWidth="1"/>
    <col min="2067" max="2067" width="65.42578125" style="2" bestFit="1" customWidth="1"/>
    <col min="2068" max="2068" width="65.7109375" style="2" bestFit="1" customWidth="1"/>
    <col min="2069" max="2069" width="4.7109375" style="2" bestFit="1" customWidth="1"/>
    <col min="2070" max="2296" width="9.140625" style="2"/>
    <col min="2297" max="2297" width="4.7109375" style="2" bestFit="1" customWidth="1"/>
    <col min="2298" max="2298" width="16.85546875" style="2" bestFit="1" customWidth="1"/>
    <col min="2299" max="2299" width="8.85546875" style="2" bestFit="1" customWidth="1"/>
    <col min="2300" max="2300" width="1.140625" style="2" bestFit="1" customWidth="1"/>
    <col min="2301" max="2301" width="25.140625" style="2" bestFit="1" customWidth="1"/>
    <col min="2302" max="2302" width="10.85546875" style="2" bestFit="1" customWidth="1"/>
    <col min="2303" max="2304" width="16.85546875" style="2" bestFit="1" customWidth="1"/>
    <col min="2305" max="2305" width="8.85546875" style="2" bestFit="1" customWidth="1"/>
    <col min="2306" max="2306" width="16" style="2" bestFit="1" customWidth="1"/>
    <col min="2307" max="2307" width="0.28515625" style="2" bestFit="1" customWidth="1"/>
    <col min="2308" max="2308" width="16" style="2" bestFit="1" customWidth="1"/>
    <col min="2309" max="2309" width="0.7109375" style="2" bestFit="1" customWidth="1"/>
    <col min="2310" max="2310" width="16.140625" style="2" bestFit="1" customWidth="1"/>
    <col min="2311" max="2311" width="12.42578125" style="2" bestFit="1" customWidth="1"/>
    <col min="2312" max="2312" width="4.42578125" style="2" bestFit="1" customWidth="1"/>
    <col min="2313" max="2313" width="20.85546875" style="2" bestFit="1" customWidth="1"/>
    <col min="2314" max="2314" width="16.85546875" style="2" bestFit="1" customWidth="1"/>
    <col min="2315" max="2315" width="17" style="2" bestFit="1" customWidth="1"/>
    <col min="2316" max="2316" width="20.85546875" style="2" bestFit="1" customWidth="1"/>
    <col min="2317" max="2317" width="22.140625" style="2" bestFit="1" customWidth="1"/>
    <col min="2318" max="2318" width="12.42578125" style="2" bestFit="1" customWidth="1"/>
    <col min="2319" max="2319" width="55.28515625" style="2" bestFit="1" customWidth="1"/>
    <col min="2320" max="2320" width="25.85546875" style="2" bestFit="1" customWidth="1"/>
    <col min="2321" max="2321" width="15.85546875" style="2" bestFit="1" customWidth="1"/>
    <col min="2322" max="2322" width="18.28515625" style="2" bestFit="1" customWidth="1"/>
    <col min="2323" max="2323" width="65.42578125" style="2" bestFit="1" customWidth="1"/>
    <col min="2324" max="2324" width="65.7109375" style="2" bestFit="1" customWidth="1"/>
    <col min="2325" max="2325" width="4.7109375" style="2" bestFit="1" customWidth="1"/>
    <col min="2326" max="2552" width="9.140625" style="2"/>
    <col min="2553" max="2553" width="4.7109375" style="2" bestFit="1" customWidth="1"/>
    <col min="2554" max="2554" width="16.85546875" style="2" bestFit="1" customWidth="1"/>
    <col min="2555" max="2555" width="8.85546875" style="2" bestFit="1" customWidth="1"/>
    <col min="2556" max="2556" width="1.140625" style="2" bestFit="1" customWidth="1"/>
    <col min="2557" max="2557" width="25.140625" style="2" bestFit="1" customWidth="1"/>
    <col min="2558" max="2558" width="10.85546875" style="2" bestFit="1" customWidth="1"/>
    <col min="2559" max="2560" width="16.85546875" style="2" bestFit="1" customWidth="1"/>
    <col min="2561" max="2561" width="8.85546875" style="2" bestFit="1" customWidth="1"/>
    <col min="2562" max="2562" width="16" style="2" bestFit="1" customWidth="1"/>
    <col min="2563" max="2563" width="0.28515625" style="2" bestFit="1" customWidth="1"/>
    <col min="2564" max="2564" width="16" style="2" bestFit="1" customWidth="1"/>
    <col min="2565" max="2565" width="0.7109375" style="2" bestFit="1" customWidth="1"/>
    <col min="2566" max="2566" width="16.140625" style="2" bestFit="1" customWidth="1"/>
    <col min="2567" max="2567" width="12.42578125" style="2" bestFit="1" customWidth="1"/>
    <col min="2568" max="2568" width="4.42578125" style="2" bestFit="1" customWidth="1"/>
    <col min="2569" max="2569" width="20.85546875" style="2" bestFit="1" customWidth="1"/>
    <col min="2570" max="2570" width="16.85546875" style="2" bestFit="1" customWidth="1"/>
    <col min="2571" max="2571" width="17" style="2" bestFit="1" customWidth="1"/>
    <col min="2572" max="2572" width="20.85546875" style="2" bestFit="1" customWidth="1"/>
    <col min="2573" max="2573" width="22.140625" style="2" bestFit="1" customWidth="1"/>
    <col min="2574" max="2574" width="12.42578125" style="2" bestFit="1" customWidth="1"/>
    <col min="2575" max="2575" width="55.28515625" style="2" bestFit="1" customWidth="1"/>
    <col min="2576" max="2576" width="25.85546875" style="2" bestFit="1" customWidth="1"/>
    <col min="2577" max="2577" width="15.85546875" style="2" bestFit="1" customWidth="1"/>
    <col min="2578" max="2578" width="18.28515625" style="2" bestFit="1" customWidth="1"/>
    <col min="2579" max="2579" width="65.42578125" style="2" bestFit="1" customWidth="1"/>
    <col min="2580" max="2580" width="65.7109375" style="2" bestFit="1" customWidth="1"/>
    <col min="2581" max="2581" width="4.7109375" style="2" bestFit="1" customWidth="1"/>
    <col min="2582" max="2808" width="9.140625" style="2"/>
    <col min="2809" max="2809" width="4.7109375" style="2" bestFit="1" customWidth="1"/>
    <col min="2810" max="2810" width="16.85546875" style="2" bestFit="1" customWidth="1"/>
    <col min="2811" max="2811" width="8.85546875" style="2" bestFit="1" customWidth="1"/>
    <col min="2812" max="2812" width="1.140625" style="2" bestFit="1" customWidth="1"/>
    <col min="2813" max="2813" width="25.140625" style="2" bestFit="1" customWidth="1"/>
    <col min="2814" max="2814" width="10.85546875" style="2" bestFit="1" customWidth="1"/>
    <col min="2815" max="2816" width="16.85546875" style="2" bestFit="1" customWidth="1"/>
    <col min="2817" max="2817" width="8.85546875" style="2" bestFit="1" customWidth="1"/>
    <col min="2818" max="2818" width="16" style="2" bestFit="1" customWidth="1"/>
    <col min="2819" max="2819" width="0.28515625" style="2" bestFit="1" customWidth="1"/>
    <col min="2820" max="2820" width="16" style="2" bestFit="1" customWidth="1"/>
    <col min="2821" max="2821" width="0.7109375" style="2" bestFit="1" customWidth="1"/>
    <col min="2822" max="2822" width="16.140625" style="2" bestFit="1" customWidth="1"/>
    <col min="2823" max="2823" width="12.42578125" style="2" bestFit="1" customWidth="1"/>
    <col min="2824" max="2824" width="4.42578125" style="2" bestFit="1" customWidth="1"/>
    <col min="2825" max="2825" width="20.85546875" style="2" bestFit="1" customWidth="1"/>
    <col min="2826" max="2826" width="16.85546875" style="2" bestFit="1" customWidth="1"/>
    <col min="2827" max="2827" width="17" style="2" bestFit="1" customWidth="1"/>
    <col min="2828" max="2828" width="20.85546875" style="2" bestFit="1" customWidth="1"/>
    <col min="2829" max="2829" width="22.140625" style="2" bestFit="1" customWidth="1"/>
    <col min="2830" max="2830" width="12.42578125" style="2" bestFit="1" customWidth="1"/>
    <col min="2831" max="2831" width="55.28515625" style="2" bestFit="1" customWidth="1"/>
    <col min="2832" max="2832" width="25.85546875" style="2" bestFit="1" customWidth="1"/>
    <col min="2833" max="2833" width="15.85546875" style="2" bestFit="1" customWidth="1"/>
    <col min="2834" max="2834" width="18.28515625" style="2" bestFit="1" customWidth="1"/>
    <col min="2835" max="2835" width="65.42578125" style="2" bestFit="1" customWidth="1"/>
    <col min="2836" max="2836" width="65.7109375" style="2" bestFit="1" customWidth="1"/>
    <col min="2837" max="2837" width="4.7109375" style="2" bestFit="1" customWidth="1"/>
    <col min="2838" max="3064" width="9.140625" style="2"/>
    <col min="3065" max="3065" width="4.7109375" style="2" bestFit="1" customWidth="1"/>
    <col min="3066" max="3066" width="16.85546875" style="2" bestFit="1" customWidth="1"/>
    <col min="3067" max="3067" width="8.85546875" style="2" bestFit="1" customWidth="1"/>
    <col min="3068" max="3068" width="1.140625" style="2" bestFit="1" customWidth="1"/>
    <col min="3069" max="3069" width="25.140625" style="2" bestFit="1" customWidth="1"/>
    <col min="3070" max="3070" width="10.85546875" style="2" bestFit="1" customWidth="1"/>
    <col min="3071" max="3072" width="16.85546875" style="2" bestFit="1" customWidth="1"/>
    <col min="3073" max="3073" width="8.85546875" style="2" bestFit="1" customWidth="1"/>
    <col min="3074" max="3074" width="16" style="2" bestFit="1" customWidth="1"/>
    <col min="3075" max="3075" width="0.28515625" style="2" bestFit="1" customWidth="1"/>
    <col min="3076" max="3076" width="16" style="2" bestFit="1" customWidth="1"/>
    <col min="3077" max="3077" width="0.7109375" style="2" bestFit="1" customWidth="1"/>
    <col min="3078" max="3078" width="16.140625" style="2" bestFit="1" customWidth="1"/>
    <col min="3079" max="3079" width="12.42578125" style="2" bestFit="1" customWidth="1"/>
    <col min="3080" max="3080" width="4.42578125" style="2" bestFit="1" customWidth="1"/>
    <col min="3081" max="3081" width="20.85546875" style="2" bestFit="1" customWidth="1"/>
    <col min="3082" max="3082" width="16.85546875" style="2" bestFit="1" customWidth="1"/>
    <col min="3083" max="3083" width="17" style="2" bestFit="1" customWidth="1"/>
    <col min="3084" max="3084" width="20.85546875" style="2" bestFit="1" customWidth="1"/>
    <col min="3085" max="3085" width="22.140625" style="2" bestFit="1" customWidth="1"/>
    <col min="3086" max="3086" width="12.42578125" style="2" bestFit="1" customWidth="1"/>
    <col min="3087" max="3087" width="55.28515625" style="2" bestFit="1" customWidth="1"/>
    <col min="3088" max="3088" width="25.85546875" style="2" bestFit="1" customWidth="1"/>
    <col min="3089" max="3089" width="15.85546875" style="2" bestFit="1" customWidth="1"/>
    <col min="3090" max="3090" width="18.28515625" style="2" bestFit="1" customWidth="1"/>
    <col min="3091" max="3091" width="65.42578125" style="2" bestFit="1" customWidth="1"/>
    <col min="3092" max="3092" width="65.7109375" style="2" bestFit="1" customWidth="1"/>
    <col min="3093" max="3093" width="4.7109375" style="2" bestFit="1" customWidth="1"/>
    <col min="3094" max="3320" width="9.140625" style="2"/>
    <col min="3321" max="3321" width="4.7109375" style="2" bestFit="1" customWidth="1"/>
    <col min="3322" max="3322" width="16.85546875" style="2" bestFit="1" customWidth="1"/>
    <col min="3323" max="3323" width="8.85546875" style="2" bestFit="1" customWidth="1"/>
    <col min="3324" max="3324" width="1.140625" style="2" bestFit="1" customWidth="1"/>
    <col min="3325" max="3325" width="25.140625" style="2" bestFit="1" customWidth="1"/>
    <col min="3326" max="3326" width="10.85546875" style="2" bestFit="1" customWidth="1"/>
    <col min="3327" max="3328" width="16.85546875" style="2" bestFit="1" customWidth="1"/>
    <col min="3329" max="3329" width="8.85546875" style="2" bestFit="1" customWidth="1"/>
    <col min="3330" max="3330" width="16" style="2" bestFit="1" customWidth="1"/>
    <col min="3331" max="3331" width="0.28515625" style="2" bestFit="1" customWidth="1"/>
    <col min="3332" max="3332" width="16" style="2" bestFit="1" customWidth="1"/>
    <col min="3333" max="3333" width="0.7109375" style="2" bestFit="1" customWidth="1"/>
    <col min="3334" max="3334" width="16.140625" style="2" bestFit="1" customWidth="1"/>
    <col min="3335" max="3335" width="12.42578125" style="2" bestFit="1" customWidth="1"/>
    <col min="3336" max="3336" width="4.42578125" style="2" bestFit="1" customWidth="1"/>
    <col min="3337" max="3337" width="20.85546875" style="2" bestFit="1" customWidth="1"/>
    <col min="3338" max="3338" width="16.85546875" style="2" bestFit="1" customWidth="1"/>
    <col min="3339" max="3339" width="17" style="2" bestFit="1" customWidth="1"/>
    <col min="3340" max="3340" width="20.85546875" style="2" bestFit="1" customWidth="1"/>
    <col min="3341" max="3341" width="22.140625" style="2" bestFit="1" customWidth="1"/>
    <col min="3342" max="3342" width="12.42578125" style="2" bestFit="1" customWidth="1"/>
    <col min="3343" max="3343" width="55.28515625" style="2" bestFit="1" customWidth="1"/>
    <col min="3344" max="3344" width="25.85546875" style="2" bestFit="1" customWidth="1"/>
    <col min="3345" max="3345" width="15.85546875" style="2" bestFit="1" customWidth="1"/>
    <col min="3346" max="3346" width="18.28515625" style="2" bestFit="1" customWidth="1"/>
    <col min="3347" max="3347" width="65.42578125" style="2" bestFit="1" customWidth="1"/>
    <col min="3348" max="3348" width="65.7109375" style="2" bestFit="1" customWidth="1"/>
    <col min="3349" max="3349" width="4.7109375" style="2" bestFit="1" customWidth="1"/>
    <col min="3350" max="3576" width="9.140625" style="2"/>
    <col min="3577" max="3577" width="4.7109375" style="2" bestFit="1" customWidth="1"/>
    <col min="3578" max="3578" width="16.85546875" style="2" bestFit="1" customWidth="1"/>
    <col min="3579" max="3579" width="8.85546875" style="2" bestFit="1" customWidth="1"/>
    <col min="3580" max="3580" width="1.140625" style="2" bestFit="1" customWidth="1"/>
    <col min="3581" max="3581" width="25.140625" style="2" bestFit="1" customWidth="1"/>
    <col min="3582" max="3582" width="10.85546875" style="2" bestFit="1" customWidth="1"/>
    <col min="3583" max="3584" width="16.85546875" style="2" bestFit="1" customWidth="1"/>
    <col min="3585" max="3585" width="8.85546875" style="2" bestFit="1" customWidth="1"/>
    <col min="3586" max="3586" width="16" style="2" bestFit="1" customWidth="1"/>
    <col min="3587" max="3587" width="0.28515625" style="2" bestFit="1" customWidth="1"/>
    <col min="3588" max="3588" width="16" style="2" bestFit="1" customWidth="1"/>
    <col min="3589" max="3589" width="0.7109375" style="2" bestFit="1" customWidth="1"/>
    <col min="3590" max="3590" width="16.140625" style="2" bestFit="1" customWidth="1"/>
    <col min="3591" max="3591" width="12.42578125" style="2" bestFit="1" customWidth="1"/>
    <col min="3592" max="3592" width="4.42578125" style="2" bestFit="1" customWidth="1"/>
    <col min="3593" max="3593" width="20.85546875" style="2" bestFit="1" customWidth="1"/>
    <col min="3594" max="3594" width="16.85546875" style="2" bestFit="1" customWidth="1"/>
    <col min="3595" max="3595" width="17" style="2" bestFit="1" customWidth="1"/>
    <col min="3596" max="3596" width="20.85546875" style="2" bestFit="1" customWidth="1"/>
    <col min="3597" max="3597" width="22.140625" style="2" bestFit="1" customWidth="1"/>
    <col min="3598" max="3598" width="12.42578125" style="2" bestFit="1" customWidth="1"/>
    <col min="3599" max="3599" width="55.28515625" style="2" bestFit="1" customWidth="1"/>
    <col min="3600" max="3600" width="25.85546875" style="2" bestFit="1" customWidth="1"/>
    <col min="3601" max="3601" width="15.85546875" style="2" bestFit="1" customWidth="1"/>
    <col min="3602" max="3602" width="18.28515625" style="2" bestFit="1" customWidth="1"/>
    <col min="3603" max="3603" width="65.42578125" style="2" bestFit="1" customWidth="1"/>
    <col min="3604" max="3604" width="65.7109375" style="2" bestFit="1" customWidth="1"/>
    <col min="3605" max="3605" width="4.7109375" style="2" bestFit="1" customWidth="1"/>
    <col min="3606" max="3832" width="9.140625" style="2"/>
    <col min="3833" max="3833" width="4.7109375" style="2" bestFit="1" customWidth="1"/>
    <col min="3834" max="3834" width="16.85546875" style="2" bestFit="1" customWidth="1"/>
    <col min="3835" max="3835" width="8.85546875" style="2" bestFit="1" customWidth="1"/>
    <col min="3836" max="3836" width="1.140625" style="2" bestFit="1" customWidth="1"/>
    <col min="3837" max="3837" width="25.140625" style="2" bestFit="1" customWidth="1"/>
    <col min="3838" max="3838" width="10.85546875" style="2" bestFit="1" customWidth="1"/>
    <col min="3839" max="3840" width="16.85546875" style="2" bestFit="1" customWidth="1"/>
    <col min="3841" max="3841" width="8.85546875" style="2" bestFit="1" customWidth="1"/>
    <col min="3842" max="3842" width="16" style="2" bestFit="1" customWidth="1"/>
    <col min="3843" max="3843" width="0.28515625" style="2" bestFit="1" customWidth="1"/>
    <col min="3844" max="3844" width="16" style="2" bestFit="1" customWidth="1"/>
    <col min="3845" max="3845" width="0.7109375" style="2" bestFit="1" customWidth="1"/>
    <col min="3846" max="3846" width="16.140625" style="2" bestFit="1" customWidth="1"/>
    <col min="3847" max="3847" width="12.42578125" style="2" bestFit="1" customWidth="1"/>
    <col min="3848" max="3848" width="4.42578125" style="2" bestFit="1" customWidth="1"/>
    <col min="3849" max="3849" width="20.85546875" style="2" bestFit="1" customWidth="1"/>
    <col min="3850" max="3850" width="16.85546875" style="2" bestFit="1" customWidth="1"/>
    <col min="3851" max="3851" width="17" style="2" bestFit="1" customWidth="1"/>
    <col min="3852" max="3852" width="20.85546875" style="2" bestFit="1" customWidth="1"/>
    <col min="3853" max="3853" width="22.140625" style="2" bestFit="1" customWidth="1"/>
    <col min="3854" max="3854" width="12.42578125" style="2" bestFit="1" customWidth="1"/>
    <col min="3855" max="3855" width="55.28515625" style="2" bestFit="1" customWidth="1"/>
    <col min="3856" max="3856" width="25.85546875" style="2" bestFit="1" customWidth="1"/>
    <col min="3857" max="3857" width="15.85546875" style="2" bestFit="1" customWidth="1"/>
    <col min="3858" max="3858" width="18.28515625" style="2" bestFit="1" customWidth="1"/>
    <col min="3859" max="3859" width="65.42578125" style="2" bestFit="1" customWidth="1"/>
    <col min="3860" max="3860" width="65.7109375" style="2" bestFit="1" customWidth="1"/>
    <col min="3861" max="3861" width="4.7109375" style="2" bestFit="1" customWidth="1"/>
    <col min="3862" max="4088" width="9.140625" style="2"/>
    <col min="4089" max="4089" width="4.7109375" style="2" bestFit="1" customWidth="1"/>
    <col min="4090" max="4090" width="16.85546875" style="2" bestFit="1" customWidth="1"/>
    <col min="4091" max="4091" width="8.85546875" style="2" bestFit="1" customWidth="1"/>
    <col min="4092" max="4092" width="1.140625" style="2" bestFit="1" customWidth="1"/>
    <col min="4093" max="4093" width="25.140625" style="2" bestFit="1" customWidth="1"/>
    <col min="4094" max="4094" width="10.85546875" style="2" bestFit="1" customWidth="1"/>
    <col min="4095" max="4096" width="16.85546875" style="2" bestFit="1" customWidth="1"/>
    <col min="4097" max="4097" width="8.85546875" style="2" bestFit="1" customWidth="1"/>
    <col min="4098" max="4098" width="16" style="2" bestFit="1" customWidth="1"/>
    <col min="4099" max="4099" width="0.28515625" style="2" bestFit="1" customWidth="1"/>
    <col min="4100" max="4100" width="16" style="2" bestFit="1" customWidth="1"/>
    <col min="4101" max="4101" width="0.7109375" style="2" bestFit="1" customWidth="1"/>
    <col min="4102" max="4102" width="16.140625" style="2" bestFit="1" customWidth="1"/>
    <col min="4103" max="4103" width="12.42578125" style="2" bestFit="1" customWidth="1"/>
    <col min="4104" max="4104" width="4.42578125" style="2" bestFit="1" customWidth="1"/>
    <col min="4105" max="4105" width="20.85546875" style="2" bestFit="1" customWidth="1"/>
    <col min="4106" max="4106" width="16.85546875" style="2" bestFit="1" customWidth="1"/>
    <col min="4107" max="4107" width="17" style="2" bestFit="1" customWidth="1"/>
    <col min="4108" max="4108" width="20.85546875" style="2" bestFit="1" customWidth="1"/>
    <col min="4109" max="4109" width="22.140625" style="2" bestFit="1" customWidth="1"/>
    <col min="4110" max="4110" width="12.42578125" style="2" bestFit="1" customWidth="1"/>
    <col min="4111" max="4111" width="55.28515625" style="2" bestFit="1" customWidth="1"/>
    <col min="4112" max="4112" width="25.85546875" style="2" bestFit="1" customWidth="1"/>
    <col min="4113" max="4113" width="15.85546875" style="2" bestFit="1" customWidth="1"/>
    <col min="4114" max="4114" width="18.28515625" style="2" bestFit="1" customWidth="1"/>
    <col min="4115" max="4115" width="65.42578125" style="2" bestFit="1" customWidth="1"/>
    <col min="4116" max="4116" width="65.7109375" style="2" bestFit="1" customWidth="1"/>
    <col min="4117" max="4117" width="4.7109375" style="2" bestFit="1" customWidth="1"/>
    <col min="4118" max="4344" width="9.140625" style="2"/>
    <col min="4345" max="4345" width="4.7109375" style="2" bestFit="1" customWidth="1"/>
    <col min="4346" max="4346" width="16.85546875" style="2" bestFit="1" customWidth="1"/>
    <col min="4347" max="4347" width="8.85546875" style="2" bestFit="1" customWidth="1"/>
    <col min="4348" max="4348" width="1.140625" style="2" bestFit="1" customWidth="1"/>
    <col min="4349" max="4349" width="25.140625" style="2" bestFit="1" customWidth="1"/>
    <col min="4350" max="4350" width="10.85546875" style="2" bestFit="1" customWidth="1"/>
    <col min="4351" max="4352" width="16.85546875" style="2" bestFit="1" customWidth="1"/>
    <col min="4353" max="4353" width="8.85546875" style="2" bestFit="1" customWidth="1"/>
    <col min="4354" max="4354" width="16" style="2" bestFit="1" customWidth="1"/>
    <col min="4355" max="4355" width="0.28515625" style="2" bestFit="1" customWidth="1"/>
    <col min="4356" max="4356" width="16" style="2" bestFit="1" customWidth="1"/>
    <col min="4357" max="4357" width="0.7109375" style="2" bestFit="1" customWidth="1"/>
    <col min="4358" max="4358" width="16.140625" style="2" bestFit="1" customWidth="1"/>
    <col min="4359" max="4359" width="12.42578125" style="2" bestFit="1" customWidth="1"/>
    <col min="4360" max="4360" width="4.42578125" style="2" bestFit="1" customWidth="1"/>
    <col min="4361" max="4361" width="20.85546875" style="2" bestFit="1" customWidth="1"/>
    <col min="4362" max="4362" width="16.85546875" style="2" bestFit="1" customWidth="1"/>
    <col min="4363" max="4363" width="17" style="2" bestFit="1" customWidth="1"/>
    <col min="4364" max="4364" width="20.85546875" style="2" bestFit="1" customWidth="1"/>
    <col min="4365" max="4365" width="22.140625" style="2" bestFit="1" customWidth="1"/>
    <col min="4366" max="4366" width="12.42578125" style="2" bestFit="1" customWidth="1"/>
    <col min="4367" max="4367" width="55.28515625" style="2" bestFit="1" customWidth="1"/>
    <col min="4368" max="4368" width="25.85546875" style="2" bestFit="1" customWidth="1"/>
    <col min="4369" max="4369" width="15.85546875" style="2" bestFit="1" customWidth="1"/>
    <col min="4370" max="4370" width="18.28515625" style="2" bestFit="1" customWidth="1"/>
    <col min="4371" max="4371" width="65.42578125" style="2" bestFit="1" customWidth="1"/>
    <col min="4372" max="4372" width="65.7109375" style="2" bestFit="1" customWidth="1"/>
    <col min="4373" max="4373" width="4.7109375" style="2" bestFit="1" customWidth="1"/>
    <col min="4374" max="4600" width="9.140625" style="2"/>
    <col min="4601" max="4601" width="4.7109375" style="2" bestFit="1" customWidth="1"/>
    <col min="4602" max="4602" width="16.85546875" style="2" bestFit="1" customWidth="1"/>
    <col min="4603" max="4603" width="8.85546875" style="2" bestFit="1" customWidth="1"/>
    <col min="4604" max="4604" width="1.140625" style="2" bestFit="1" customWidth="1"/>
    <col min="4605" max="4605" width="25.140625" style="2" bestFit="1" customWidth="1"/>
    <col min="4606" max="4606" width="10.85546875" style="2" bestFit="1" customWidth="1"/>
    <col min="4607" max="4608" width="16.85546875" style="2" bestFit="1" customWidth="1"/>
    <col min="4609" max="4609" width="8.85546875" style="2" bestFit="1" customWidth="1"/>
    <col min="4610" max="4610" width="16" style="2" bestFit="1" customWidth="1"/>
    <col min="4611" max="4611" width="0.28515625" style="2" bestFit="1" customWidth="1"/>
    <col min="4612" max="4612" width="16" style="2" bestFit="1" customWidth="1"/>
    <col min="4613" max="4613" width="0.7109375" style="2" bestFit="1" customWidth="1"/>
    <col min="4614" max="4614" width="16.140625" style="2" bestFit="1" customWidth="1"/>
    <col min="4615" max="4615" width="12.42578125" style="2" bestFit="1" customWidth="1"/>
    <col min="4616" max="4616" width="4.42578125" style="2" bestFit="1" customWidth="1"/>
    <col min="4617" max="4617" width="20.85546875" style="2" bestFit="1" customWidth="1"/>
    <col min="4618" max="4618" width="16.85546875" style="2" bestFit="1" customWidth="1"/>
    <col min="4619" max="4619" width="17" style="2" bestFit="1" customWidth="1"/>
    <col min="4620" max="4620" width="20.85546875" style="2" bestFit="1" customWidth="1"/>
    <col min="4621" max="4621" width="22.140625" style="2" bestFit="1" customWidth="1"/>
    <col min="4622" max="4622" width="12.42578125" style="2" bestFit="1" customWidth="1"/>
    <col min="4623" max="4623" width="55.28515625" style="2" bestFit="1" customWidth="1"/>
    <col min="4624" max="4624" width="25.85546875" style="2" bestFit="1" customWidth="1"/>
    <col min="4625" max="4625" width="15.85546875" style="2" bestFit="1" customWidth="1"/>
    <col min="4626" max="4626" width="18.28515625" style="2" bestFit="1" customWidth="1"/>
    <col min="4627" max="4627" width="65.42578125" style="2" bestFit="1" customWidth="1"/>
    <col min="4628" max="4628" width="65.7109375" style="2" bestFit="1" customWidth="1"/>
    <col min="4629" max="4629" width="4.7109375" style="2" bestFit="1" customWidth="1"/>
    <col min="4630" max="4856" width="9.140625" style="2"/>
    <col min="4857" max="4857" width="4.7109375" style="2" bestFit="1" customWidth="1"/>
    <col min="4858" max="4858" width="16.85546875" style="2" bestFit="1" customWidth="1"/>
    <col min="4859" max="4859" width="8.85546875" style="2" bestFit="1" customWidth="1"/>
    <col min="4860" max="4860" width="1.140625" style="2" bestFit="1" customWidth="1"/>
    <col min="4861" max="4861" width="25.140625" style="2" bestFit="1" customWidth="1"/>
    <col min="4862" max="4862" width="10.85546875" style="2" bestFit="1" customWidth="1"/>
    <col min="4863" max="4864" width="16.85546875" style="2" bestFit="1" customWidth="1"/>
    <col min="4865" max="4865" width="8.85546875" style="2" bestFit="1" customWidth="1"/>
    <col min="4866" max="4866" width="16" style="2" bestFit="1" customWidth="1"/>
    <col min="4867" max="4867" width="0.28515625" style="2" bestFit="1" customWidth="1"/>
    <col min="4868" max="4868" width="16" style="2" bestFit="1" customWidth="1"/>
    <col min="4869" max="4869" width="0.7109375" style="2" bestFit="1" customWidth="1"/>
    <col min="4870" max="4870" width="16.140625" style="2" bestFit="1" customWidth="1"/>
    <col min="4871" max="4871" width="12.42578125" style="2" bestFit="1" customWidth="1"/>
    <col min="4872" max="4872" width="4.42578125" style="2" bestFit="1" customWidth="1"/>
    <col min="4873" max="4873" width="20.85546875" style="2" bestFit="1" customWidth="1"/>
    <col min="4874" max="4874" width="16.85546875" style="2" bestFit="1" customWidth="1"/>
    <col min="4875" max="4875" width="17" style="2" bestFit="1" customWidth="1"/>
    <col min="4876" max="4876" width="20.85546875" style="2" bestFit="1" customWidth="1"/>
    <col min="4877" max="4877" width="22.140625" style="2" bestFit="1" customWidth="1"/>
    <col min="4878" max="4878" width="12.42578125" style="2" bestFit="1" customWidth="1"/>
    <col min="4879" max="4879" width="55.28515625" style="2" bestFit="1" customWidth="1"/>
    <col min="4880" max="4880" width="25.85546875" style="2" bestFit="1" customWidth="1"/>
    <col min="4881" max="4881" width="15.85546875" style="2" bestFit="1" customWidth="1"/>
    <col min="4882" max="4882" width="18.28515625" style="2" bestFit="1" customWidth="1"/>
    <col min="4883" max="4883" width="65.42578125" style="2" bestFit="1" customWidth="1"/>
    <col min="4884" max="4884" width="65.7109375" style="2" bestFit="1" customWidth="1"/>
    <col min="4885" max="4885" width="4.7109375" style="2" bestFit="1" customWidth="1"/>
    <col min="4886" max="5112" width="9.140625" style="2"/>
    <col min="5113" max="5113" width="4.7109375" style="2" bestFit="1" customWidth="1"/>
    <col min="5114" max="5114" width="16.85546875" style="2" bestFit="1" customWidth="1"/>
    <col min="5115" max="5115" width="8.85546875" style="2" bestFit="1" customWidth="1"/>
    <col min="5116" max="5116" width="1.140625" style="2" bestFit="1" customWidth="1"/>
    <col min="5117" max="5117" width="25.140625" style="2" bestFit="1" customWidth="1"/>
    <col min="5118" max="5118" width="10.85546875" style="2" bestFit="1" customWidth="1"/>
    <col min="5119" max="5120" width="16.85546875" style="2" bestFit="1" customWidth="1"/>
    <col min="5121" max="5121" width="8.85546875" style="2" bestFit="1" customWidth="1"/>
    <col min="5122" max="5122" width="16" style="2" bestFit="1" customWidth="1"/>
    <col min="5123" max="5123" width="0.28515625" style="2" bestFit="1" customWidth="1"/>
    <col min="5124" max="5124" width="16" style="2" bestFit="1" customWidth="1"/>
    <col min="5125" max="5125" width="0.7109375" style="2" bestFit="1" customWidth="1"/>
    <col min="5126" max="5126" width="16.140625" style="2" bestFit="1" customWidth="1"/>
    <col min="5127" max="5127" width="12.42578125" style="2" bestFit="1" customWidth="1"/>
    <col min="5128" max="5128" width="4.42578125" style="2" bestFit="1" customWidth="1"/>
    <col min="5129" max="5129" width="20.85546875" style="2" bestFit="1" customWidth="1"/>
    <col min="5130" max="5130" width="16.85546875" style="2" bestFit="1" customWidth="1"/>
    <col min="5131" max="5131" width="17" style="2" bestFit="1" customWidth="1"/>
    <col min="5132" max="5132" width="20.85546875" style="2" bestFit="1" customWidth="1"/>
    <col min="5133" max="5133" width="22.140625" style="2" bestFit="1" customWidth="1"/>
    <col min="5134" max="5134" width="12.42578125" style="2" bestFit="1" customWidth="1"/>
    <col min="5135" max="5135" width="55.28515625" style="2" bestFit="1" customWidth="1"/>
    <col min="5136" max="5136" width="25.85546875" style="2" bestFit="1" customWidth="1"/>
    <col min="5137" max="5137" width="15.85546875" style="2" bestFit="1" customWidth="1"/>
    <col min="5138" max="5138" width="18.28515625" style="2" bestFit="1" customWidth="1"/>
    <col min="5139" max="5139" width="65.42578125" style="2" bestFit="1" customWidth="1"/>
    <col min="5140" max="5140" width="65.7109375" style="2" bestFit="1" customWidth="1"/>
    <col min="5141" max="5141" width="4.7109375" style="2" bestFit="1" customWidth="1"/>
    <col min="5142" max="5368" width="9.140625" style="2"/>
    <col min="5369" max="5369" width="4.7109375" style="2" bestFit="1" customWidth="1"/>
    <col min="5370" max="5370" width="16.85546875" style="2" bestFit="1" customWidth="1"/>
    <col min="5371" max="5371" width="8.85546875" style="2" bestFit="1" customWidth="1"/>
    <col min="5372" max="5372" width="1.140625" style="2" bestFit="1" customWidth="1"/>
    <col min="5373" max="5373" width="25.140625" style="2" bestFit="1" customWidth="1"/>
    <col min="5374" max="5374" width="10.85546875" style="2" bestFit="1" customWidth="1"/>
    <col min="5375" max="5376" width="16.85546875" style="2" bestFit="1" customWidth="1"/>
    <col min="5377" max="5377" width="8.85546875" style="2" bestFit="1" customWidth="1"/>
    <col min="5378" max="5378" width="16" style="2" bestFit="1" customWidth="1"/>
    <col min="5379" max="5379" width="0.28515625" style="2" bestFit="1" customWidth="1"/>
    <col min="5380" max="5380" width="16" style="2" bestFit="1" customWidth="1"/>
    <col min="5381" max="5381" width="0.7109375" style="2" bestFit="1" customWidth="1"/>
    <col min="5382" max="5382" width="16.140625" style="2" bestFit="1" customWidth="1"/>
    <col min="5383" max="5383" width="12.42578125" style="2" bestFit="1" customWidth="1"/>
    <col min="5384" max="5384" width="4.42578125" style="2" bestFit="1" customWidth="1"/>
    <col min="5385" max="5385" width="20.85546875" style="2" bestFit="1" customWidth="1"/>
    <col min="5386" max="5386" width="16.85546875" style="2" bestFit="1" customWidth="1"/>
    <col min="5387" max="5387" width="17" style="2" bestFit="1" customWidth="1"/>
    <col min="5388" max="5388" width="20.85546875" style="2" bestFit="1" customWidth="1"/>
    <col min="5389" max="5389" width="22.140625" style="2" bestFit="1" customWidth="1"/>
    <col min="5390" max="5390" width="12.42578125" style="2" bestFit="1" customWidth="1"/>
    <col min="5391" max="5391" width="55.28515625" style="2" bestFit="1" customWidth="1"/>
    <col min="5392" max="5392" width="25.85546875" style="2" bestFit="1" customWidth="1"/>
    <col min="5393" max="5393" width="15.85546875" style="2" bestFit="1" customWidth="1"/>
    <col min="5394" max="5394" width="18.28515625" style="2" bestFit="1" customWidth="1"/>
    <col min="5395" max="5395" width="65.42578125" style="2" bestFit="1" customWidth="1"/>
    <col min="5396" max="5396" width="65.7109375" style="2" bestFit="1" customWidth="1"/>
    <col min="5397" max="5397" width="4.7109375" style="2" bestFit="1" customWidth="1"/>
    <col min="5398" max="5624" width="9.140625" style="2"/>
    <col min="5625" max="5625" width="4.7109375" style="2" bestFit="1" customWidth="1"/>
    <col min="5626" max="5626" width="16.85546875" style="2" bestFit="1" customWidth="1"/>
    <col min="5627" max="5627" width="8.85546875" style="2" bestFit="1" customWidth="1"/>
    <col min="5628" max="5628" width="1.140625" style="2" bestFit="1" customWidth="1"/>
    <col min="5629" max="5629" width="25.140625" style="2" bestFit="1" customWidth="1"/>
    <col min="5630" max="5630" width="10.85546875" style="2" bestFit="1" customWidth="1"/>
    <col min="5631" max="5632" width="16.85546875" style="2" bestFit="1" customWidth="1"/>
    <col min="5633" max="5633" width="8.85546875" style="2" bestFit="1" customWidth="1"/>
    <col min="5634" max="5634" width="16" style="2" bestFit="1" customWidth="1"/>
    <col min="5635" max="5635" width="0.28515625" style="2" bestFit="1" customWidth="1"/>
    <col min="5636" max="5636" width="16" style="2" bestFit="1" customWidth="1"/>
    <col min="5637" max="5637" width="0.7109375" style="2" bestFit="1" customWidth="1"/>
    <col min="5638" max="5638" width="16.140625" style="2" bestFit="1" customWidth="1"/>
    <col min="5639" max="5639" width="12.42578125" style="2" bestFit="1" customWidth="1"/>
    <col min="5640" max="5640" width="4.42578125" style="2" bestFit="1" customWidth="1"/>
    <col min="5641" max="5641" width="20.85546875" style="2" bestFit="1" customWidth="1"/>
    <col min="5642" max="5642" width="16.85546875" style="2" bestFit="1" customWidth="1"/>
    <col min="5643" max="5643" width="17" style="2" bestFit="1" customWidth="1"/>
    <col min="5644" max="5644" width="20.85546875" style="2" bestFit="1" customWidth="1"/>
    <col min="5645" max="5645" width="22.140625" style="2" bestFit="1" customWidth="1"/>
    <col min="5646" max="5646" width="12.42578125" style="2" bestFit="1" customWidth="1"/>
    <col min="5647" max="5647" width="55.28515625" style="2" bestFit="1" customWidth="1"/>
    <col min="5648" max="5648" width="25.85546875" style="2" bestFit="1" customWidth="1"/>
    <col min="5649" max="5649" width="15.85546875" style="2" bestFit="1" customWidth="1"/>
    <col min="5650" max="5650" width="18.28515625" style="2" bestFit="1" customWidth="1"/>
    <col min="5651" max="5651" width="65.42578125" style="2" bestFit="1" customWidth="1"/>
    <col min="5652" max="5652" width="65.7109375" style="2" bestFit="1" customWidth="1"/>
    <col min="5653" max="5653" width="4.7109375" style="2" bestFit="1" customWidth="1"/>
    <col min="5654" max="5880" width="9.140625" style="2"/>
    <col min="5881" max="5881" width="4.7109375" style="2" bestFit="1" customWidth="1"/>
    <col min="5882" max="5882" width="16.85546875" style="2" bestFit="1" customWidth="1"/>
    <col min="5883" max="5883" width="8.85546875" style="2" bestFit="1" customWidth="1"/>
    <col min="5884" max="5884" width="1.140625" style="2" bestFit="1" customWidth="1"/>
    <col min="5885" max="5885" width="25.140625" style="2" bestFit="1" customWidth="1"/>
    <col min="5886" max="5886" width="10.85546875" style="2" bestFit="1" customWidth="1"/>
    <col min="5887" max="5888" width="16.85546875" style="2" bestFit="1" customWidth="1"/>
    <col min="5889" max="5889" width="8.85546875" style="2" bestFit="1" customWidth="1"/>
    <col min="5890" max="5890" width="16" style="2" bestFit="1" customWidth="1"/>
    <col min="5891" max="5891" width="0.28515625" style="2" bestFit="1" customWidth="1"/>
    <col min="5892" max="5892" width="16" style="2" bestFit="1" customWidth="1"/>
    <col min="5893" max="5893" width="0.7109375" style="2" bestFit="1" customWidth="1"/>
    <col min="5894" max="5894" width="16.140625" style="2" bestFit="1" customWidth="1"/>
    <col min="5895" max="5895" width="12.42578125" style="2" bestFit="1" customWidth="1"/>
    <col min="5896" max="5896" width="4.42578125" style="2" bestFit="1" customWidth="1"/>
    <col min="5897" max="5897" width="20.85546875" style="2" bestFit="1" customWidth="1"/>
    <col min="5898" max="5898" width="16.85546875" style="2" bestFit="1" customWidth="1"/>
    <col min="5899" max="5899" width="17" style="2" bestFit="1" customWidth="1"/>
    <col min="5900" max="5900" width="20.85546875" style="2" bestFit="1" customWidth="1"/>
    <col min="5901" max="5901" width="22.140625" style="2" bestFit="1" customWidth="1"/>
    <col min="5902" max="5902" width="12.42578125" style="2" bestFit="1" customWidth="1"/>
    <col min="5903" max="5903" width="55.28515625" style="2" bestFit="1" customWidth="1"/>
    <col min="5904" max="5904" width="25.85546875" style="2" bestFit="1" customWidth="1"/>
    <col min="5905" max="5905" width="15.85546875" style="2" bestFit="1" customWidth="1"/>
    <col min="5906" max="5906" width="18.28515625" style="2" bestFit="1" customWidth="1"/>
    <col min="5907" max="5907" width="65.42578125" style="2" bestFit="1" customWidth="1"/>
    <col min="5908" max="5908" width="65.7109375" style="2" bestFit="1" customWidth="1"/>
    <col min="5909" max="5909" width="4.7109375" style="2" bestFit="1" customWidth="1"/>
    <col min="5910" max="6136" width="9.140625" style="2"/>
    <col min="6137" max="6137" width="4.7109375" style="2" bestFit="1" customWidth="1"/>
    <col min="6138" max="6138" width="16.85546875" style="2" bestFit="1" customWidth="1"/>
    <col min="6139" max="6139" width="8.85546875" style="2" bestFit="1" customWidth="1"/>
    <col min="6140" max="6140" width="1.140625" style="2" bestFit="1" customWidth="1"/>
    <col min="6141" max="6141" width="25.140625" style="2" bestFit="1" customWidth="1"/>
    <col min="6142" max="6142" width="10.85546875" style="2" bestFit="1" customWidth="1"/>
    <col min="6143" max="6144" width="16.85546875" style="2" bestFit="1" customWidth="1"/>
    <col min="6145" max="6145" width="8.85546875" style="2" bestFit="1" customWidth="1"/>
    <col min="6146" max="6146" width="16" style="2" bestFit="1" customWidth="1"/>
    <col min="6147" max="6147" width="0.28515625" style="2" bestFit="1" customWidth="1"/>
    <col min="6148" max="6148" width="16" style="2" bestFit="1" customWidth="1"/>
    <col min="6149" max="6149" width="0.7109375" style="2" bestFit="1" customWidth="1"/>
    <col min="6150" max="6150" width="16.140625" style="2" bestFit="1" customWidth="1"/>
    <col min="6151" max="6151" width="12.42578125" style="2" bestFit="1" customWidth="1"/>
    <col min="6152" max="6152" width="4.42578125" style="2" bestFit="1" customWidth="1"/>
    <col min="6153" max="6153" width="20.85546875" style="2" bestFit="1" customWidth="1"/>
    <col min="6154" max="6154" width="16.85546875" style="2" bestFit="1" customWidth="1"/>
    <col min="6155" max="6155" width="17" style="2" bestFit="1" customWidth="1"/>
    <col min="6156" max="6156" width="20.85546875" style="2" bestFit="1" customWidth="1"/>
    <col min="6157" max="6157" width="22.140625" style="2" bestFit="1" customWidth="1"/>
    <col min="6158" max="6158" width="12.42578125" style="2" bestFit="1" customWidth="1"/>
    <col min="6159" max="6159" width="55.28515625" style="2" bestFit="1" customWidth="1"/>
    <col min="6160" max="6160" width="25.85546875" style="2" bestFit="1" customWidth="1"/>
    <col min="6161" max="6161" width="15.85546875" style="2" bestFit="1" customWidth="1"/>
    <col min="6162" max="6162" width="18.28515625" style="2" bestFit="1" customWidth="1"/>
    <col min="6163" max="6163" width="65.42578125" style="2" bestFit="1" customWidth="1"/>
    <col min="6164" max="6164" width="65.7109375" style="2" bestFit="1" customWidth="1"/>
    <col min="6165" max="6165" width="4.7109375" style="2" bestFit="1" customWidth="1"/>
    <col min="6166" max="6392" width="9.140625" style="2"/>
    <col min="6393" max="6393" width="4.7109375" style="2" bestFit="1" customWidth="1"/>
    <col min="6394" max="6394" width="16.85546875" style="2" bestFit="1" customWidth="1"/>
    <col min="6395" max="6395" width="8.85546875" style="2" bestFit="1" customWidth="1"/>
    <col min="6396" max="6396" width="1.140625" style="2" bestFit="1" customWidth="1"/>
    <col min="6397" max="6397" width="25.140625" style="2" bestFit="1" customWidth="1"/>
    <col min="6398" max="6398" width="10.85546875" style="2" bestFit="1" customWidth="1"/>
    <col min="6399" max="6400" width="16.85546875" style="2" bestFit="1" customWidth="1"/>
    <col min="6401" max="6401" width="8.85546875" style="2" bestFit="1" customWidth="1"/>
    <col min="6402" max="6402" width="16" style="2" bestFit="1" customWidth="1"/>
    <col min="6403" max="6403" width="0.28515625" style="2" bestFit="1" customWidth="1"/>
    <col min="6404" max="6404" width="16" style="2" bestFit="1" customWidth="1"/>
    <col min="6405" max="6405" width="0.7109375" style="2" bestFit="1" customWidth="1"/>
    <col min="6406" max="6406" width="16.140625" style="2" bestFit="1" customWidth="1"/>
    <col min="6407" max="6407" width="12.42578125" style="2" bestFit="1" customWidth="1"/>
    <col min="6408" max="6408" width="4.42578125" style="2" bestFit="1" customWidth="1"/>
    <col min="6409" max="6409" width="20.85546875" style="2" bestFit="1" customWidth="1"/>
    <col min="6410" max="6410" width="16.85546875" style="2" bestFit="1" customWidth="1"/>
    <col min="6411" max="6411" width="17" style="2" bestFit="1" customWidth="1"/>
    <col min="6412" max="6412" width="20.85546875" style="2" bestFit="1" customWidth="1"/>
    <col min="6413" max="6413" width="22.140625" style="2" bestFit="1" customWidth="1"/>
    <col min="6414" max="6414" width="12.42578125" style="2" bestFit="1" customWidth="1"/>
    <col min="6415" max="6415" width="55.28515625" style="2" bestFit="1" customWidth="1"/>
    <col min="6416" max="6416" width="25.85546875" style="2" bestFit="1" customWidth="1"/>
    <col min="6417" max="6417" width="15.85546875" style="2" bestFit="1" customWidth="1"/>
    <col min="6418" max="6418" width="18.28515625" style="2" bestFit="1" customWidth="1"/>
    <col min="6419" max="6419" width="65.42578125" style="2" bestFit="1" customWidth="1"/>
    <col min="6420" max="6420" width="65.7109375" style="2" bestFit="1" customWidth="1"/>
    <col min="6421" max="6421" width="4.7109375" style="2" bestFit="1" customWidth="1"/>
    <col min="6422" max="6648" width="9.140625" style="2"/>
    <col min="6649" max="6649" width="4.7109375" style="2" bestFit="1" customWidth="1"/>
    <col min="6650" max="6650" width="16.85546875" style="2" bestFit="1" customWidth="1"/>
    <col min="6651" max="6651" width="8.85546875" style="2" bestFit="1" customWidth="1"/>
    <col min="6652" max="6652" width="1.140625" style="2" bestFit="1" customWidth="1"/>
    <col min="6653" max="6653" width="25.140625" style="2" bestFit="1" customWidth="1"/>
    <col min="6654" max="6654" width="10.85546875" style="2" bestFit="1" customWidth="1"/>
    <col min="6655" max="6656" width="16.85546875" style="2" bestFit="1" customWidth="1"/>
    <col min="6657" max="6657" width="8.85546875" style="2" bestFit="1" customWidth="1"/>
    <col min="6658" max="6658" width="16" style="2" bestFit="1" customWidth="1"/>
    <col min="6659" max="6659" width="0.28515625" style="2" bestFit="1" customWidth="1"/>
    <col min="6660" max="6660" width="16" style="2" bestFit="1" customWidth="1"/>
    <col min="6661" max="6661" width="0.7109375" style="2" bestFit="1" customWidth="1"/>
    <col min="6662" max="6662" width="16.140625" style="2" bestFit="1" customWidth="1"/>
    <col min="6663" max="6663" width="12.42578125" style="2" bestFit="1" customWidth="1"/>
    <col min="6664" max="6664" width="4.42578125" style="2" bestFit="1" customWidth="1"/>
    <col min="6665" max="6665" width="20.85546875" style="2" bestFit="1" customWidth="1"/>
    <col min="6666" max="6666" width="16.85546875" style="2" bestFit="1" customWidth="1"/>
    <col min="6667" max="6667" width="17" style="2" bestFit="1" customWidth="1"/>
    <col min="6668" max="6668" width="20.85546875" style="2" bestFit="1" customWidth="1"/>
    <col min="6669" max="6669" width="22.140625" style="2" bestFit="1" customWidth="1"/>
    <col min="6670" max="6670" width="12.42578125" style="2" bestFit="1" customWidth="1"/>
    <col min="6671" max="6671" width="55.28515625" style="2" bestFit="1" customWidth="1"/>
    <col min="6672" max="6672" width="25.85546875" style="2" bestFit="1" customWidth="1"/>
    <col min="6673" max="6673" width="15.85546875" style="2" bestFit="1" customWidth="1"/>
    <col min="6674" max="6674" width="18.28515625" style="2" bestFit="1" customWidth="1"/>
    <col min="6675" max="6675" width="65.42578125" style="2" bestFit="1" customWidth="1"/>
    <col min="6676" max="6676" width="65.7109375" style="2" bestFit="1" customWidth="1"/>
    <col min="6677" max="6677" width="4.7109375" style="2" bestFit="1" customWidth="1"/>
    <col min="6678" max="6904" width="9.140625" style="2"/>
    <col min="6905" max="6905" width="4.7109375" style="2" bestFit="1" customWidth="1"/>
    <col min="6906" max="6906" width="16.85546875" style="2" bestFit="1" customWidth="1"/>
    <col min="6907" max="6907" width="8.85546875" style="2" bestFit="1" customWidth="1"/>
    <col min="6908" max="6908" width="1.140625" style="2" bestFit="1" customWidth="1"/>
    <col min="6909" max="6909" width="25.140625" style="2" bestFit="1" customWidth="1"/>
    <col min="6910" max="6910" width="10.85546875" style="2" bestFit="1" customWidth="1"/>
    <col min="6911" max="6912" width="16.85546875" style="2" bestFit="1" customWidth="1"/>
    <col min="6913" max="6913" width="8.85546875" style="2" bestFit="1" customWidth="1"/>
    <col min="6914" max="6914" width="16" style="2" bestFit="1" customWidth="1"/>
    <col min="6915" max="6915" width="0.28515625" style="2" bestFit="1" customWidth="1"/>
    <col min="6916" max="6916" width="16" style="2" bestFit="1" customWidth="1"/>
    <col min="6917" max="6917" width="0.7109375" style="2" bestFit="1" customWidth="1"/>
    <col min="6918" max="6918" width="16.140625" style="2" bestFit="1" customWidth="1"/>
    <col min="6919" max="6919" width="12.42578125" style="2" bestFit="1" customWidth="1"/>
    <col min="6920" max="6920" width="4.42578125" style="2" bestFit="1" customWidth="1"/>
    <col min="6921" max="6921" width="20.85546875" style="2" bestFit="1" customWidth="1"/>
    <col min="6922" max="6922" width="16.85546875" style="2" bestFit="1" customWidth="1"/>
    <col min="6923" max="6923" width="17" style="2" bestFit="1" customWidth="1"/>
    <col min="6924" max="6924" width="20.85546875" style="2" bestFit="1" customWidth="1"/>
    <col min="6925" max="6925" width="22.140625" style="2" bestFit="1" customWidth="1"/>
    <col min="6926" max="6926" width="12.42578125" style="2" bestFit="1" customWidth="1"/>
    <col min="6927" max="6927" width="55.28515625" style="2" bestFit="1" customWidth="1"/>
    <col min="6928" max="6928" width="25.85546875" style="2" bestFit="1" customWidth="1"/>
    <col min="6929" max="6929" width="15.85546875" style="2" bestFit="1" customWidth="1"/>
    <col min="6930" max="6930" width="18.28515625" style="2" bestFit="1" customWidth="1"/>
    <col min="6931" max="6931" width="65.42578125" style="2" bestFit="1" customWidth="1"/>
    <col min="6932" max="6932" width="65.7109375" style="2" bestFit="1" customWidth="1"/>
    <col min="6933" max="6933" width="4.7109375" style="2" bestFit="1" customWidth="1"/>
    <col min="6934" max="7160" width="9.140625" style="2"/>
    <col min="7161" max="7161" width="4.7109375" style="2" bestFit="1" customWidth="1"/>
    <col min="7162" max="7162" width="16.85546875" style="2" bestFit="1" customWidth="1"/>
    <col min="7163" max="7163" width="8.85546875" style="2" bestFit="1" customWidth="1"/>
    <col min="7164" max="7164" width="1.140625" style="2" bestFit="1" customWidth="1"/>
    <col min="7165" max="7165" width="25.140625" style="2" bestFit="1" customWidth="1"/>
    <col min="7166" max="7166" width="10.85546875" style="2" bestFit="1" customWidth="1"/>
    <col min="7167" max="7168" width="16.85546875" style="2" bestFit="1" customWidth="1"/>
    <col min="7169" max="7169" width="8.85546875" style="2" bestFit="1" customWidth="1"/>
    <col min="7170" max="7170" width="16" style="2" bestFit="1" customWidth="1"/>
    <col min="7171" max="7171" width="0.28515625" style="2" bestFit="1" customWidth="1"/>
    <col min="7172" max="7172" width="16" style="2" bestFit="1" customWidth="1"/>
    <col min="7173" max="7173" width="0.7109375" style="2" bestFit="1" customWidth="1"/>
    <col min="7174" max="7174" width="16.140625" style="2" bestFit="1" customWidth="1"/>
    <col min="7175" max="7175" width="12.42578125" style="2" bestFit="1" customWidth="1"/>
    <col min="7176" max="7176" width="4.42578125" style="2" bestFit="1" customWidth="1"/>
    <col min="7177" max="7177" width="20.85546875" style="2" bestFit="1" customWidth="1"/>
    <col min="7178" max="7178" width="16.85546875" style="2" bestFit="1" customWidth="1"/>
    <col min="7179" max="7179" width="17" style="2" bestFit="1" customWidth="1"/>
    <col min="7180" max="7180" width="20.85546875" style="2" bestFit="1" customWidth="1"/>
    <col min="7181" max="7181" width="22.140625" style="2" bestFit="1" customWidth="1"/>
    <col min="7182" max="7182" width="12.42578125" style="2" bestFit="1" customWidth="1"/>
    <col min="7183" max="7183" width="55.28515625" style="2" bestFit="1" customWidth="1"/>
    <col min="7184" max="7184" width="25.85546875" style="2" bestFit="1" customWidth="1"/>
    <col min="7185" max="7185" width="15.85546875" style="2" bestFit="1" customWidth="1"/>
    <col min="7186" max="7186" width="18.28515625" style="2" bestFit="1" customWidth="1"/>
    <col min="7187" max="7187" width="65.42578125" style="2" bestFit="1" customWidth="1"/>
    <col min="7188" max="7188" width="65.7109375" style="2" bestFit="1" customWidth="1"/>
    <col min="7189" max="7189" width="4.7109375" style="2" bestFit="1" customWidth="1"/>
    <col min="7190" max="7416" width="9.140625" style="2"/>
    <col min="7417" max="7417" width="4.7109375" style="2" bestFit="1" customWidth="1"/>
    <col min="7418" max="7418" width="16.85546875" style="2" bestFit="1" customWidth="1"/>
    <col min="7419" max="7419" width="8.85546875" style="2" bestFit="1" customWidth="1"/>
    <col min="7420" max="7420" width="1.140625" style="2" bestFit="1" customWidth="1"/>
    <col min="7421" max="7421" width="25.140625" style="2" bestFit="1" customWidth="1"/>
    <col min="7422" max="7422" width="10.85546875" style="2" bestFit="1" customWidth="1"/>
    <col min="7423" max="7424" width="16.85546875" style="2" bestFit="1" customWidth="1"/>
    <col min="7425" max="7425" width="8.85546875" style="2" bestFit="1" customWidth="1"/>
    <col min="7426" max="7426" width="16" style="2" bestFit="1" customWidth="1"/>
    <col min="7427" max="7427" width="0.28515625" style="2" bestFit="1" customWidth="1"/>
    <col min="7428" max="7428" width="16" style="2" bestFit="1" customWidth="1"/>
    <col min="7429" max="7429" width="0.7109375" style="2" bestFit="1" customWidth="1"/>
    <col min="7430" max="7430" width="16.140625" style="2" bestFit="1" customWidth="1"/>
    <col min="7431" max="7431" width="12.42578125" style="2" bestFit="1" customWidth="1"/>
    <col min="7432" max="7432" width="4.42578125" style="2" bestFit="1" customWidth="1"/>
    <col min="7433" max="7433" width="20.85546875" style="2" bestFit="1" customWidth="1"/>
    <col min="7434" max="7434" width="16.85546875" style="2" bestFit="1" customWidth="1"/>
    <col min="7435" max="7435" width="17" style="2" bestFit="1" customWidth="1"/>
    <col min="7436" max="7436" width="20.85546875" style="2" bestFit="1" customWidth="1"/>
    <col min="7437" max="7437" width="22.140625" style="2" bestFit="1" customWidth="1"/>
    <col min="7438" max="7438" width="12.42578125" style="2" bestFit="1" customWidth="1"/>
    <col min="7439" max="7439" width="55.28515625" style="2" bestFit="1" customWidth="1"/>
    <col min="7440" max="7440" width="25.85546875" style="2" bestFit="1" customWidth="1"/>
    <col min="7441" max="7441" width="15.85546875" style="2" bestFit="1" customWidth="1"/>
    <col min="7442" max="7442" width="18.28515625" style="2" bestFit="1" customWidth="1"/>
    <col min="7443" max="7443" width="65.42578125" style="2" bestFit="1" customWidth="1"/>
    <col min="7444" max="7444" width="65.7109375" style="2" bestFit="1" customWidth="1"/>
    <col min="7445" max="7445" width="4.7109375" style="2" bestFit="1" customWidth="1"/>
    <col min="7446" max="7672" width="9.140625" style="2"/>
    <col min="7673" max="7673" width="4.7109375" style="2" bestFit="1" customWidth="1"/>
    <col min="7674" max="7674" width="16.85546875" style="2" bestFit="1" customWidth="1"/>
    <col min="7675" max="7675" width="8.85546875" style="2" bestFit="1" customWidth="1"/>
    <col min="7676" max="7676" width="1.140625" style="2" bestFit="1" customWidth="1"/>
    <col min="7677" max="7677" width="25.140625" style="2" bestFit="1" customWidth="1"/>
    <col min="7678" max="7678" width="10.85546875" style="2" bestFit="1" customWidth="1"/>
    <col min="7679" max="7680" width="16.85546875" style="2" bestFit="1" customWidth="1"/>
    <col min="7681" max="7681" width="8.85546875" style="2" bestFit="1" customWidth="1"/>
    <col min="7682" max="7682" width="16" style="2" bestFit="1" customWidth="1"/>
    <col min="7683" max="7683" width="0.28515625" style="2" bestFit="1" customWidth="1"/>
    <col min="7684" max="7684" width="16" style="2" bestFit="1" customWidth="1"/>
    <col min="7685" max="7685" width="0.7109375" style="2" bestFit="1" customWidth="1"/>
    <col min="7686" max="7686" width="16.140625" style="2" bestFit="1" customWidth="1"/>
    <col min="7687" max="7687" width="12.42578125" style="2" bestFit="1" customWidth="1"/>
    <col min="7688" max="7688" width="4.42578125" style="2" bestFit="1" customWidth="1"/>
    <col min="7689" max="7689" width="20.85546875" style="2" bestFit="1" customWidth="1"/>
    <col min="7690" max="7690" width="16.85546875" style="2" bestFit="1" customWidth="1"/>
    <col min="7691" max="7691" width="17" style="2" bestFit="1" customWidth="1"/>
    <col min="7692" max="7692" width="20.85546875" style="2" bestFit="1" customWidth="1"/>
    <col min="7693" max="7693" width="22.140625" style="2" bestFit="1" customWidth="1"/>
    <col min="7694" max="7694" width="12.42578125" style="2" bestFit="1" customWidth="1"/>
    <col min="7695" max="7695" width="55.28515625" style="2" bestFit="1" customWidth="1"/>
    <col min="7696" max="7696" width="25.85546875" style="2" bestFit="1" customWidth="1"/>
    <col min="7697" max="7697" width="15.85546875" style="2" bestFit="1" customWidth="1"/>
    <col min="7698" max="7698" width="18.28515625" style="2" bestFit="1" customWidth="1"/>
    <col min="7699" max="7699" width="65.42578125" style="2" bestFit="1" customWidth="1"/>
    <col min="7700" max="7700" width="65.7109375" style="2" bestFit="1" customWidth="1"/>
    <col min="7701" max="7701" width="4.7109375" style="2" bestFit="1" customWidth="1"/>
    <col min="7702" max="7928" width="9.140625" style="2"/>
    <col min="7929" max="7929" width="4.7109375" style="2" bestFit="1" customWidth="1"/>
    <col min="7930" max="7930" width="16.85546875" style="2" bestFit="1" customWidth="1"/>
    <col min="7931" max="7931" width="8.85546875" style="2" bestFit="1" customWidth="1"/>
    <col min="7932" max="7932" width="1.140625" style="2" bestFit="1" customWidth="1"/>
    <col min="7933" max="7933" width="25.140625" style="2" bestFit="1" customWidth="1"/>
    <col min="7934" max="7934" width="10.85546875" style="2" bestFit="1" customWidth="1"/>
    <col min="7935" max="7936" width="16.85546875" style="2" bestFit="1" customWidth="1"/>
    <col min="7937" max="7937" width="8.85546875" style="2" bestFit="1" customWidth="1"/>
    <col min="7938" max="7938" width="16" style="2" bestFit="1" customWidth="1"/>
    <col min="7939" max="7939" width="0.28515625" style="2" bestFit="1" customWidth="1"/>
    <col min="7940" max="7940" width="16" style="2" bestFit="1" customWidth="1"/>
    <col min="7941" max="7941" width="0.7109375" style="2" bestFit="1" customWidth="1"/>
    <col min="7942" max="7942" width="16.140625" style="2" bestFit="1" customWidth="1"/>
    <col min="7943" max="7943" width="12.42578125" style="2" bestFit="1" customWidth="1"/>
    <col min="7944" max="7944" width="4.42578125" style="2" bestFit="1" customWidth="1"/>
    <col min="7945" max="7945" width="20.85546875" style="2" bestFit="1" customWidth="1"/>
    <col min="7946" max="7946" width="16.85546875" style="2" bestFit="1" customWidth="1"/>
    <col min="7947" max="7947" width="17" style="2" bestFit="1" customWidth="1"/>
    <col min="7948" max="7948" width="20.85546875" style="2" bestFit="1" customWidth="1"/>
    <col min="7949" max="7949" width="22.140625" style="2" bestFit="1" customWidth="1"/>
    <col min="7950" max="7950" width="12.42578125" style="2" bestFit="1" customWidth="1"/>
    <col min="7951" max="7951" width="55.28515625" style="2" bestFit="1" customWidth="1"/>
    <col min="7952" max="7952" width="25.85546875" style="2" bestFit="1" customWidth="1"/>
    <col min="7953" max="7953" width="15.85546875" style="2" bestFit="1" customWidth="1"/>
    <col min="7954" max="7954" width="18.28515625" style="2" bestFit="1" customWidth="1"/>
    <col min="7955" max="7955" width="65.42578125" style="2" bestFit="1" customWidth="1"/>
    <col min="7956" max="7956" width="65.7109375" style="2" bestFit="1" customWidth="1"/>
    <col min="7957" max="7957" width="4.7109375" style="2" bestFit="1" customWidth="1"/>
    <col min="7958" max="8184" width="9.140625" style="2"/>
    <col min="8185" max="8185" width="4.7109375" style="2" bestFit="1" customWidth="1"/>
    <col min="8186" max="8186" width="16.85546875" style="2" bestFit="1" customWidth="1"/>
    <col min="8187" max="8187" width="8.85546875" style="2" bestFit="1" customWidth="1"/>
    <col min="8188" max="8188" width="1.140625" style="2" bestFit="1" customWidth="1"/>
    <col min="8189" max="8189" width="25.140625" style="2" bestFit="1" customWidth="1"/>
    <col min="8190" max="8190" width="10.85546875" style="2" bestFit="1" customWidth="1"/>
    <col min="8191" max="8192" width="16.85546875" style="2" bestFit="1" customWidth="1"/>
    <col min="8193" max="8193" width="8.85546875" style="2" bestFit="1" customWidth="1"/>
    <col min="8194" max="8194" width="16" style="2" bestFit="1" customWidth="1"/>
    <col min="8195" max="8195" width="0.28515625" style="2" bestFit="1" customWidth="1"/>
    <col min="8196" max="8196" width="16" style="2" bestFit="1" customWidth="1"/>
    <col min="8197" max="8197" width="0.7109375" style="2" bestFit="1" customWidth="1"/>
    <col min="8198" max="8198" width="16.140625" style="2" bestFit="1" customWidth="1"/>
    <col min="8199" max="8199" width="12.42578125" style="2" bestFit="1" customWidth="1"/>
    <col min="8200" max="8200" width="4.42578125" style="2" bestFit="1" customWidth="1"/>
    <col min="8201" max="8201" width="20.85546875" style="2" bestFit="1" customWidth="1"/>
    <col min="8202" max="8202" width="16.85546875" style="2" bestFit="1" customWidth="1"/>
    <col min="8203" max="8203" width="17" style="2" bestFit="1" customWidth="1"/>
    <col min="8204" max="8204" width="20.85546875" style="2" bestFit="1" customWidth="1"/>
    <col min="8205" max="8205" width="22.140625" style="2" bestFit="1" customWidth="1"/>
    <col min="8206" max="8206" width="12.42578125" style="2" bestFit="1" customWidth="1"/>
    <col min="8207" max="8207" width="55.28515625" style="2" bestFit="1" customWidth="1"/>
    <col min="8208" max="8208" width="25.85546875" style="2" bestFit="1" customWidth="1"/>
    <col min="8209" max="8209" width="15.85546875" style="2" bestFit="1" customWidth="1"/>
    <col min="8210" max="8210" width="18.28515625" style="2" bestFit="1" customWidth="1"/>
    <col min="8211" max="8211" width="65.42578125" style="2" bestFit="1" customWidth="1"/>
    <col min="8212" max="8212" width="65.7109375" style="2" bestFit="1" customWidth="1"/>
    <col min="8213" max="8213" width="4.7109375" style="2" bestFit="1" customWidth="1"/>
    <col min="8214" max="8440" width="9.140625" style="2"/>
    <col min="8441" max="8441" width="4.7109375" style="2" bestFit="1" customWidth="1"/>
    <col min="8442" max="8442" width="16.85546875" style="2" bestFit="1" customWidth="1"/>
    <col min="8443" max="8443" width="8.85546875" style="2" bestFit="1" customWidth="1"/>
    <col min="8444" max="8444" width="1.140625" style="2" bestFit="1" customWidth="1"/>
    <col min="8445" max="8445" width="25.140625" style="2" bestFit="1" customWidth="1"/>
    <col min="8446" max="8446" width="10.85546875" style="2" bestFit="1" customWidth="1"/>
    <col min="8447" max="8448" width="16.85546875" style="2" bestFit="1" customWidth="1"/>
    <col min="8449" max="8449" width="8.85546875" style="2" bestFit="1" customWidth="1"/>
    <col min="8450" max="8450" width="16" style="2" bestFit="1" customWidth="1"/>
    <col min="8451" max="8451" width="0.28515625" style="2" bestFit="1" customWidth="1"/>
    <col min="8452" max="8452" width="16" style="2" bestFit="1" customWidth="1"/>
    <col min="8453" max="8453" width="0.7109375" style="2" bestFit="1" customWidth="1"/>
    <col min="8454" max="8454" width="16.140625" style="2" bestFit="1" customWidth="1"/>
    <col min="8455" max="8455" width="12.42578125" style="2" bestFit="1" customWidth="1"/>
    <col min="8456" max="8456" width="4.42578125" style="2" bestFit="1" customWidth="1"/>
    <col min="8457" max="8457" width="20.85546875" style="2" bestFit="1" customWidth="1"/>
    <col min="8458" max="8458" width="16.85546875" style="2" bestFit="1" customWidth="1"/>
    <col min="8459" max="8459" width="17" style="2" bestFit="1" customWidth="1"/>
    <col min="8460" max="8460" width="20.85546875" style="2" bestFit="1" customWidth="1"/>
    <col min="8461" max="8461" width="22.140625" style="2" bestFit="1" customWidth="1"/>
    <col min="8462" max="8462" width="12.42578125" style="2" bestFit="1" customWidth="1"/>
    <col min="8463" max="8463" width="55.28515625" style="2" bestFit="1" customWidth="1"/>
    <col min="8464" max="8464" width="25.85546875" style="2" bestFit="1" customWidth="1"/>
    <col min="8465" max="8465" width="15.85546875" style="2" bestFit="1" customWidth="1"/>
    <col min="8466" max="8466" width="18.28515625" style="2" bestFit="1" customWidth="1"/>
    <col min="8467" max="8467" width="65.42578125" style="2" bestFit="1" customWidth="1"/>
    <col min="8468" max="8468" width="65.7109375" style="2" bestFit="1" customWidth="1"/>
    <col min="8469" max="8469" width="4.7109375" style="2" bestFit="1" customWidth="1"/>
    <col min="8470" max="8696" width="9.140625" style="2"/>
    <col min="8697" max="8697" width="4.7109375" style="2" bestFit="1" customWidth="1"/>
    <col min="8698" max="8698" width="16.85546875" style="2" bestFit="1" customWidth="1"/>
    <col min="8699" max="8699" width="8.85546875" style="2" bestFit="1" customWidth="1"/>
    <col min="8700" max="8700" width="1.140625" style="2" bestFit="1" customWidth="1"/>
    <col min="8701" max="8701" width="25.140625" style="2" bestFit="1" customWidth="1"/>
    <col min="8702" max="8702" width="10.85546875" style="2" bestFit="1" customWidth="1"/>
    <col min="8703" max="8704" width="16.85546875" style="2" bestFit="1" customWidth="1"/>
    <col min="8705" max="8705" width="8.85546875" style="2" bestFit="1" customWidth="1"/>
    <col min="8706" max="8706" width="16" style="2" bestFit="1" customWidth="1"/>
    <col min="8707" max="8707" width="0.28515625" style="2" bestFit="1" customWidth="1"/>
    <col min="8708" max="8708" width="16" style="2" bestFit="1" customWidth="1"/>
    <col min="8709" max="8709" width="0.7109375" style="2" bestFit="1" customWidth="1"/>
    <col min="8710" max="8710" width="16.140625" style="2" bestFit="1" customWidth="1"/>
    <col min="8711" max="8711" width="12.42578125" style="2" bestFit="1" customWidth="1"/>
    <col min="8712" max="8712" width="4.42578125" style="2" bestFit="1" customWidth="1"/>
    <col min="8713" max="8713" width="20.85546875" style="2" bestFit="1" customWidth="1"/>
    <col min="8714" max="8714" width="16.85546875" style="2" bestFit="1" customWidth="1"/>
    <col min="8715" max="8715" width="17" style="2" bestFit="1" customWidth="1"/>
    <col min="8716" max="8716" width="20.85546875" style="2" bestFit="1" customWidth="1"/>
    <col min="8717" max="8717" width="22.140625" style="2" bestFit="1" customWidth="1"/>
    <col min="8718" max="8718" width="12.42578125" style="2" bestFit="1" customWidth="1"/>
    <col min="8719" max="8719" width="55.28515625" style="2" bestFit="1" customWidth="1"/>
    <col min="8720" max="8720" width="25.85546875" style="2" bestFit="1" customWidth="1"/>
    <col min="8721" max="8721" width="15.85546875" style="2" bestFit="1" customWidth="1"/>
    <col min="8722" max="8722" width="18.28515625" style="2" bestFit="1" customWidth="1"/>
    <col min="8723" max="8723" width="65.42578125" style="2" bestFit="1" customWidth="1"/>
    <col min="8724" max="8724" width="65.7109375" style="2" bestFit="1" customWidth="1"/>
    <col min="8725" max="8725" width="4.7109375" style="2" bestFit="1" customWidth="1"/>
    <col min="8726" max="8952" width="9.140625" style="2"/>
    <col min="8953" max="8953" width="4.7109375" style="2" bestFit="1" customWidth="1"/>
    <col min="8954" max="8954" width="16.85546875" style="2" bestFit="1" customWidth="1"/>
    <col min="8955" max="8955" width="8.85546875" style="2" bestFit="1" customWidth="1"/>
    <col min="8956" max="8956" width="1.140625" style="2" bestFit="1" customWidth="1"/>
    <col min="8957" max="8957" width="25.140625" style="2" bestFit="1" customWidth="1"/>
    <col min="8958" max="8958" width="10.85546875" style="2" bestFit="1" customWidth="1"/>
    <col min="8959" max="8960" width="16.85546875" style="2" bestFit="1" customWidth="1"/>
    <col min="8961" max="8961" width="8.85546875" style="2" bestFit="1" customWidth="1"/>
    <col min="8962" max="8962" width="16" style="2" bestFit="1" customWidth="1"/>
    <col min="8963" max="8963" width="0.28515625" style="2" bestFit="1" customWidth="1"/>
    <col min="8964" max="8964" width="16" style="2" bestFit="1" customWidth="1"/>
    <col min="8965" max="8965" width="0.7109375" style="2" bestFit="1" customWidth="1"/>
    <col min="8966" max="8966" width="16.140625" style="2" bestFit="1" customWidth="1"/>
    <col min="8967" max="8967" width="12.42578125" style="2" bestFit="1" customWidth="1"/>
    <col min="8968" max="8968" width="4.42578125" style="2" bestFit="1" customWidth="1"/>
    <col min="8969" max="8969" width="20.85546875" style="2" bestFit="1" customWidth="1"/>
    <col min="8970" max="8970" width="16.85546875" style="2" bestFit="1" customWidth="1"/>
    <col min="8971" max="8971" width="17" style="2" bestFit="1" customWidth="1"/>
    <col min="8972" max="8972" width="20.85546875" style="2" bestFit="1" customWidth="1"/>
    <col min="8973" max="8973" width="22.140625" style="2" bestFit="1" customWidth="1"/>
    <col min="8974" max="8974" width="12.42578125" style="2" bestFit="1" customWidth="1"/>
    <col min="8975" max="8975" width="55.28515625" style="2" bestFit="1" customWidth="1"/>
    <col min="8976" max="8976" width="25.85546875" style="2" bestFit="1" customWidth="1"/>
    <col min="8977" max="8977" width="15.85546875" style="2" bestFit="1" customWidth="1"/>
    <col min="8978" max="8978" width="18.28515625" style="2" bestFit="1" customWidth="1"/>
    <col min="8979" max="8979" width="65.42578125" style="2" bestFit="1" customWidth="1"/>
    <col min="8980" max="8980" width="65.7109375" style="2" bestFit="1" customWidth="1"/>
    <col min="8981" max="8981" width="4.7109375" style="2" bestFit="1" customWidth="1"/>
    <col min="8982" max="9208" width="9.140625" style="2"/>
    <col min="9209" max="9209" width="4.7109375" style="2" bestFit="1" customWidth="1"/>
    <col min="9210" max="9210" width="16.85546875" style="2" bestFit="1" customWidth="1"/>
    <col min="9211" max="9211" width="8.85546875" style="2" bestFit="1" customWidth="1"/>
    <col min="9212" max="9212" width="1.140625" style="2" bestFit="1" customWidth="1"/>
    <col min="9213" max="9213" width="25.140625" style="2" bestFit="1" customWidth="1"/>
    <col min="9214" max="9214" width="10.85546875" style="2" bestFit="1" customWidth="1"/>
    <col min="9215" max="9216" width="16.85546875" style="2" bestFit="1" customWidth="1"/>
    <col min="9217" max="9217" width="8.85546875" style="2" bestFit="1" customWidth="1"/>
    <col min="9218" max="9218" width="16" style="2" bestFit="1" customWidth="1"/>
    <col min="9219" max="9219" width="0.28515625" style="2" bestFit="1" customWidth="1"/>
    <col min="9220" max="9220" width="16" style="2" bestFit="1" customWidth="1"/>
    <col min="9221" max="9221" width="0.7109375" style="2" bestFit="1" customWidth="1"/>
    <col min="9222" max="9222" width="16.140625" style="2" bestFit="1" customWidth="1"/>
    <col min="9223" max="9223" width="12.42578125" style="2" bestFit="1" customWidth="1"/>
    <col min="9224" max="9224" width="4.42578125" style="2" bestFit="1" customWidth="1"/>
    <col min="9225" max="9225" width="20.85546875" style="2" bestFit="1" customWidth="1"/>
    <col min="9226" max="9226" width="16.85546875" style="2" bestFit="1" customWidth="1"/>
    <col min="9227" max="9227" width="17" style="2" bestFit="1" customWidth="1"/>
    <col min="9228" max="9228" width="20.85546875" style="2" bestFit="1" customWidth="1"/>
    <col min="9229" max="9229" width="22.140625" style="2" bestFit="1" customWidth="1"/>
    <col min="9230" max="9230" width="12.42578125" style="2" bestFit="1" customWidth="1"/>
    <col min="9231" max="9231" width="55.28515625" style="2" bestFit="1" customWidth="1"/>
    <col min="9232" max="9232" width="25.85546875" style="2" bestFit="1" customWidth="1"/>
    <col min="9233" max="9233" width="15.85546875" style="2" bestFit="1" customWidth="1"/>
    <col min="9234" max="9234" width="18.28515625" style="2" bestFit="1" customWidth="1"/>
    <col min="9235" max="9235" width="65.42578125" style="2" bestFit="1" customWidth="1"/>
    <col min="9236" max="9236" width="65.7109375" style="2" bestFit="1" customWidth="1"/>
    <col min="9237" max="9237" width="4.7109375" style="2" bestFit="1" customWidth="1"/>
    <col min="9238" max="9464" width="9.140625" style="2"/>
    <col min="9465" max="9465" width="4.7109375" style="2" bestFit="1" customWidth="1"/>
    <col min="9466" max="9466" width="16.85546875" style="2" bestFit="1" customWidth="1"/>
    <col min="9467" max="9467" width="8.85546875" style="2" bestFit="1" customWidth="1"/>
    <col min="9468" max="9468" width="1.140625" style="2" bestFit="1" customWidth="1"/>
    <col min="9469" max="9469" width="25.140625" style="2" bestFit="1" customWidth="1"/>
    <col min="9470" max="9470" width="10.85546875" style="2" bestFit="1" customWidth="1"/>
    <col min="9471" max="9472" width="16.85546875" style="2" bestFit="1" customWidth="1"/>
    <col min="9473" max="9473" width="8.85546875" style="2" bestFit="1" customWidth="1"/>
    <col min="9474" max="9474" width="16" style="2" bestFit="1" customWidth="1"/>
    <col min="9475" max="9475" width="0.28515625" style="2" bestFit="1" customWidth="1"/>
    <col min="9476" max="9476" width="16" style="2" bestFit="1" customWidth="1"/>
    <col min="9477" max="9477" width="0.7109375" style="2" bestFit="1" customWidth="1"/>
    <col min="9478" max="9478" width="16.140625" style="2" bestFit="1" customWidth="1"/>
    <col min="9479" max="9479" width="12.42578125" style="2" bestFit="1" customWidth="1"/>
    <col min="9480" max="9480" width="4.42578125" style="2" bestFit="1" customWidth="1"/>
    <col min="9481" max="9481" width="20.85546875" style="2" bestFit="1" customWidth="1"/>
    <col min="9482" max="9482" width="16.85546875" style="2" bestFit="1" customWidth="1"/>
    <col min="9483" max="9483" width="17" style="2" bestFit="1" customWidth="1"/>
    <col min="9484" max="9484" width="20.85546875" style="2" bestFit="1" customWidth="1"/>
    <col min="9485" max="9485" width="22.140625" style="2" bestFit="1" customWidth="1"/>
    <col min="9486" max="9486" width="12.42578125" style="2" bestFit="1" customWidth="1"/>
    <col min="9487" max="9487" width="55.28515625" style="2" bestFit="1" customWidth="1"/>
    <col min="9488" max="9488" width="25.85546875" style="2" bestFit="1" customWidth="1"/>
    <col min="9489" max="9489" width="15.85546875" style="2" bestFit="1" customWidth="1"/>
    <col min="9490" max="9490" width="18.28515625" style="2" bestFit="1" customWidth="1"/>
    <col min="9491" max="9491" width="65.42578125" style="2" bestFit="1" customWidth="1"/>
    <col min="9492" max="9492" width="65.7109375" style="2" bestFit="1" customWidth="1"/>
    <col min="9493" max="9493" width="4.7109375" style="2" bestFit="1" customWidth="1"/>
    <col min="9494" max="9720" width="9.140625" style="2"/>
    <col min="9721" max="9721" width="4.7109375" style="2" bestFit="1" customWidth="1"/>
    <col min="9722" max="9722" width="16.85546875" style="2" bestFit="1" customWidth="1"/>
    <col min="9723" max="9723" width="8.85546875" style="2" bestFit="1" customWidth="1"/>
    <col min="9724" max="9724" width="1.140625" style="2" bestFit="1" customWidth="1"/>
    <col min="9725" max="9725" width="25.140625" style="2" bestFit="1" customWidth="1"/>
    <col min="9726" max="9726" width="10.85546875" style="2" bestFit="1" customWidth="1"/>
    <col min="9727" max="9728" width="16.85546875" style="2" bestFit="1" customWidth="1"/>
    <col min="9729" max="9729" width="8.85546875" style="2" bestFit="1" customWidth="1"/>
    <col min="9730" max="9730" width="16" style="2" bestFit="1" customWidth="1"/>
    <col min="9731" max="9731" width="0.28515625" style="2" bestFit="1" customWidth="1"/>
    <col min="9732" max="9732" width="16" style="2" bestFit="1" customWidth="1"/>
    <col min="9733" max="9733" width="0.7109375" style="2" bestFit="1" customWidth="1"/>
    <col min="9734" max="9734" width="16.140625" style="2" bestFit="1" customWidth="1"/>
    <col min="9735" max="9735" width="12.42578125" style="2" bestFit="1" customWidth="1"/>
    <col min="9736" max="9736" width="4.42578125" style="2" bestFit="1" customWidth="1"/>
    <col min="9737" max="9737" width="20.85546875" style="2" bestFit="1" customWidth="1"/>
    <col min="9738" max="9738" width="16.85546875" style="2" bestFit="1" customWidth="1"/>
    <col min="9739" max="9739" width="17" style="2" bestFit="1" customWidth="1"/>
    <col min="9740" max="9740" width="20.85546875" style="2" bestFit="1" customWidth="1"/>
    <col min="9741" max="9741" width="22.140625" style="2" bestFit="1" customWidth="1"/>
    <col min="9742" max="9742" width="12.42578125" style="2" bestFit="1" customWidth="1"/>
    <col min="9743" max="9743" width="55.28515625" style="2" bestFit="1" customWidth="1"/>
    <col min="9744" max="9744" width="25.85546875" style="2" bestFit="1" customWidth="1"/>
    <col min="9745" max="9745" width="15.85546875" style="2" bestFit="1" customWidth="1"/>
    <col min="9746" max="9746" width="18.28515625" style="2" bestFit="1" customWidth="1"/>
    <col min="9747" max="9747" width="65.42578125" style="2" bestFit="1" customWidth="1"/>
    <col min="9748" max="9748" width="65.7109375" style="2" bestFit="1" customWidth="1"/>
    <col min="9749" max="9749" width="4.7109375" style="2" bestFit="1" customWidth="1"/>
    <col min="9750" max="9976" width="9.140625" style="2"/>
    <col min="9977" max="9977" width="4.7109375" style="2" bestFit="1" customWidth="1"/>
    <col min="9978" max="9978" width="16.85546875" style="2" bestFit="1" customWidth="1"/>
    <col min="9979" max="9979" width="8.85546875" style="2" bestFit="1" customWidth="1"/>
    <col min="9980" max="9980" width="1.140625" style="2" bestFit="1" customWidth="1"/>
    <col min="9981" max="9981" width="25.140625" style="2" bestFit="1" customWidth="1"/>
    <col min="9982" max="9982" width="10.85546875" style="2" bestFit="1" customWidth="1"/>
    <col min="9983" max="9984" width="16.85546875" style="2" bestFit="1" customWidth="1"/>
    <col min="9985" max="9985" width="8.85546875" style="2" bestFit="1" customWidth="1"/>
    <col min="9986" max="9986" width="16" style="2" bestFit="1" customWidth="1"/>
    <col min="9987" max="9987" width="0.28515625" style="2" bestFit="1" customWidth="1"/>
    <col min="9988" max="9988" width="16" style="2" bestFit="1" customWidth="1"/>
    <col min="9989" max="9989" width="0.7109375" style="2" bestFit="1" customWidth="1"/>
    <col min="9990" max="9990" width="16.140625" style="2" bestFit="1" customWidth="1"/>
    <col min="9991" max="9991" width="12.42578125" style="2" bestFit="1" customWidth="1"/>
    <col min="9992" max="9992" width="4.42578125" style="2" bestFit="1" customWidth="1"/>
    <col min="9993" max="9993" width="20.85546875" style="2" bestFit="1" customWidth="1"/>
    <col min="9994" max="9994" width="16.85546875" style="2" bestFit="1" customWidth="1"/>
    <col min="9995" max="9995" width="17" style="2" bestFit="1" customWidth="1"/>
    <col min="9996" max="9996" width="20.85546875" style="2" bestFit="1" customWidth="1"/>
    <col min="9997" max="9997" width="22.140625" style="2" bestFit="1" customWidth="1"/>
    <col min="9998" max="9998" width="12.42578125" style="2" bestFit="1" customWidth="1"/>
    <col min="9999" max="9999" width="55.28515625" style="2" bestFit="1" customWidth="1"/>
    <col min="10000" max="10000" width="25.85546875" style="2" bestFit="1" customWidth="1"/>
    <col min="10001" max="10001" width="15.85546875" style="2" bestFit="1" customWidth="1"/>
    <col min="10002" max="10002" width="18.28515625" style="2" bestFit="1" customWidth="1"/>
    <col min="10003" max="10003" width="65.42578125" style="2" bestFit="1" customWidth="1"/>
    <col min="10004" max="10004" width="65.7109375" style="2" bestFit="1" customWidth="1"/>
    <col min="10005" max="10005" width="4.7109375" style="2" bestFit="1" customWidth="1"/>
    <col min="10006" max="10232" width="9.140625" style="2"/>
    <col min="10233" max="10233" width="4.7109375" style="2" bestFit="1" customWidth="1"/>
    <col min="10234" max="10234" width="16.85546875" style="2" bestFit="1" customWidth="1"/>
    <col min="10235" max="10235" width="8.85546875" style="2" bestFit="1" customWidth="1"/>
    <col min="10236" max="10236" width="1.140625" style="2" bestFit="1" customWidth="1"/>
    <col min="10237" max="10237" width="25.140625" style="2" bestFit="1" customWidth="1"/>
    <col min="10238" max="10238" width="10.85546875" style="2" bestFit="1" customWidth="1"/>
    <col min="10239" max="10240" width="16.85546875" style="2" bestFit="1" customWidth="1"/>
    <col min="10241" max="10241" width="8.85546875" style="2" bestFit="1" customWidth="1"/>
    <col min="10242" max="10242" width="16" style="2" bestFit="1" customWidth="1"/>
    <col min="10243" max="10243" width="0.28515625" style="2" bestFit="1" customWidth="1"/>
    <col min="10244" max="10244" width="16" style="2" bestFit="1" customWidth="1"/>
    <col min="10245" max="10245" width="0.7109375" style="2" bestFit="1" customWidth="1"/>
    <col min="10246" max="10246" width="16.140625" style="2" bestFit="1" customWidth="1"/>
    <col min="10247" max="10247" width="12.42578125" style="2" bestFit="1" customWidth="1"/>
    <col min="10248" max="10248" width="4.42578125" style="2" bestFit="1" customWidth="1"/>
    <col min="10249" max="10249" width="20.85546875" style="2" bestFit="1" customWidth="1"/>
    <col min="10250" max="10250" width="16.85546875" style="2" bestFit="1" customWidth="1"/>
    <col min="10251" max="10251" width="17" style="2" bestFit="1" customWidth="1"/>
    <col min="10252" max="10252" width="20.85546875" style="2" bestFit="1" customWidth="1"/>
    <col min="10253" max="10253" width="22.140625" style="2" bestFit="1" customWidth="1"/>
    <col min="10254" max="10254" width="12.42578125" style="2" bestFit="1" customWidth="1"/>
    <col min="10255" max="10255" width="55.28515625" style="2" bestFit="1" customWidth="1"/>
    <col min="10256" max="10256" width="25.85546875" style="2" bestFit="1" customWidth="1"/>
    <col min="10257" max="10257" width="15.85546875" style="2" bestFit="1" customWidth="1"/>
    <col min="10258" max="10258" width="18.28515625" style="2" bestFit="1" customWidth="1"/>
    <col min="10259" max="10259" width="65.42578125" style="2" bestFit="1" customWidth="1"/>
    <col min="10260" max="10260" width="65.7109375" style="2" bestFit="1" customWidth="1"/>
    <col min="10261" max="10261" width="4.7109375" style="2" bestFit="1" customWidth="1"/>
    <col min="10262" max="10488" width="9.140625" style="2"/>
    <col min="10489" max="10489" width="4.7109375" style="2" bestFit="1" customWidth="1"/>
    <col min="10490" max="10490" width="16.85546875" style="2" bestFit="1" customWidth="1"/>
    <col min="10491" max="10491" width="8.85546875" style="2" bestFit="1" customWidth="1"/>
    <col min="10492" max="10492" width="1.140625" style="2" bestFit="1" customWidth="1"/>
    <col min="10493" max="10493" width="25.140625" style="2" bestFit="1" customWidth="1"/>
    <col min="10494" max="10494" width="10.85546875" style="2" bestFit="1" customWidth="1"/>
    <col min="10495" max="10496" width="16.85546875" style="2" bestFit="1" customWidth="1"/>
    <col min="10497" max="10497" width="8.85546875" style="2" bestFit="1" customWidth="1"/>
    <col min="10498" max="10498" width="16" style="2" bestFit="1" customWidth="1"/>
    <col min="10499" max="10499" width="0.28515625" style="2" bestFit="1" customWidth="1"/>
    <col min="10500" max="10500" width="16" style="2" bestFit="1" customWidth="1"/>
    <col min="10501" max="10501" width="0.7109375" style="2" bestFit="1" customWidth="1"/>
    <col min="10502" max="10502" width="16.140625" style="2" bestFit="1" customWidth="1"/>
    <col min="10503" max="10503" width="12.42578125" style="2" bestFit="1" customWidth="1"/>
    <col min="10504" max="10504" width="4.42578125" style="2" bestFit="1" customWidth="1"/>
    <col min="10505" max="10505" width="20.85546875" style="2" bestFit="1" customWidth="1"/>
    <col min="10506" max="10506" width="16.85546875" style="2" bestFit="1" customWidth="1"/>
    <col min="10507" max="10507" width="17" style="2" bestFit="1" customWidth="1"/>
    <col min="10508" max="10508" width="20.85546875" style="2" bestFit="1" customWidth="1"/>
    <col min="10509" max="10509" width="22.140625" style="2" bestFit="1" customWidth="1"/>
    <col min="10510" max="10510" width="12.42578125" style="2" bestFit="1" customWidth="1"/>
    <col min="10511" max="10511" width="55.28515625" style="2" bestFit="1" customWidth="1"/>
    <col min="10512" max="10512" width="25.85546875" style="2" bestFit="1" customWidth="1"/>
    <col min="10513" max="10513" width="15.85546875" style="2" bestFit="1" customWidth="1"/>
    <col min="10514" max="10514" width="18.28515625" style="2" bestFit="1" customWidth="1"/>
    <col min="10515" max="10515" width="65.42578125" style="2" bestFit="1" customWidth="1"/>
    <col min="10516" max="10516" width="65.7109375" style="2" bestFit="1" customWidth="1"/>
    <col min="10517" max="10517" width="4.7109375" style="2" bestFit="1" customWidth="1"/>
    <col min="10518" max="10744" width="9.140625" style="2"/>
    <col min="10745" max="10745" width="4.7109375" style="2" bestFit="1" customWidth="1"/>
    <col min="10746" max="10746" width="16.85546875" style="2" bestFit="1" customWidth="1"/>
    <col min="10747" max="10747" width="8.85546875" style="2" bestFit="1" customWidth="1"/>
    <col min="10748" max="10748" width="1.140625" style="2" bestFit="1" customWidth="1"/>
    <col min="10749" max="10749" width="25.140625" style="2" bestFit="1" customWidth="1"/>
    <col min="10750" max="10750" width="10.85546875" style="2" bestFit="1" customWidth="1"/>
    <col min="10751" max="10752" width="16.85546875" style="2" bestFit="1" customWidth="1"/>
    <col min="10753" max="10753" width="8.85546875" style="2" bestFit="1" customWidth="1"/>
    <col min="10754" max="10754" width="16" style="2" bestFit="1" customWidth="1"/>
    <col min="10755" max="10755" width="0.28515625" style="2" bestFit="1" customWidth="1"/>
    <col min="10756" max="10756" width="16" style="2" bestFit="1" customWidth="1"/>
    <col min="10757" max="10757" width="0.7109375" style="2" bestFit="1" customWidth="1"/>
    <col min="10758" max="10758" width="16.140625" style="2" bestFit="1" customWidth="1"/>
    <col min="10759" max="10759" width="12.42578125" style="2" bestFit="1" customWidth="1"/>
    <col min="10760" max="10760" width="4.42578125" style="2" bestFit="1" customWidth="1"/>
    <col min="10761" max="10761" width="20.85546875" style="2" bestFit="1" customWidth="1"/>
    <col min="10762" max="10762" width="16.85546875" style="2" bestFit="1" customWidth="1"/>
    <col min="10763" max="10763" width="17" style="2" bestFit="1" customWidth="1"/>
    <col min="10764" max="10764" width="20.85546875" style="2" bestFit="1" customWidth="1"/>
    <col min="10765" max="10765" width="22.140625" style="2" bestFit="1" customWidth="1"/>
    <col min="10766" max="10766" width="12.42578125" style="2" bestFit="1" customWidth="1"/>
    <col min="10767" max="10767" width="55.28515625" style="2" bestFit="1" customWidth="1"/>
    <col min="10768" max="10768" width="25.85546875" style="2" bestFit="1" customWidth="1"/>
    <col min="10769" max="10769" width="15.85546875" style="2" bestFit="1" customWidth="1"/>
    <col min="10770" max="10770" width="18.28515625" style="2" bestFit="1" customWidth="1"/>
    <col min="10771" max="10771" width="65.42578125" style="2" bestFit="1" customWidth="1"/>
    <col min="10772" max="10772" width="65.7109375" style="2" bestFit="1" customWidth="1"/>
    <col min="10773" max="10773" width="4.7109375" style="2" bestFit="1" customWidth="1"/>
    <col min="10774" max="11000" width="9.140625" style="2"/>
    <col min="11001" max="11001" width="4.7109375" style="2" bestFit="1" customWidth="1"/>
    <col min="11002" max="11002" width="16.85546875" style="2" bestFit="1" customWidth="1"/>
    <col min="11003" max="11003" width="8.85546875" style="2" bestFit="1" customWidth="1"/>
    <col min="11004" max="11004" width="1.140625" style="2" bestFit="1" customWidth="1"/>
    <col min="11005" max="11005" width="25.140625" style="2" bestFit="1" customWidth="1"/>
    <col min="11006" max="11006" width="10.85546875" style="2" bestFit="1" customWidth="1"/>
    <col min="11007" max="11008" width="16.85546875" style="2" bestFit="1" customWidth="1"/>
    <col min="11009" max="11009" width="8.85546875" style="2" bestFit="1" customWidth="1"/>
    <col min="11010" max="11010" width="16" style="2" bestFit="1" customWidth="1"/>
    <col min="11011" max="11011" width="0.28515625" style="2" bestFit="1" customWidth="1"/>
    <col min="11012" max="11012" width="16" style="2" bestFit="1" customWidth="1"/>
    <col min="11013" max="11013" width="0.7109375" style="2" bestFit="1" customWidth="1"/>
    <col min="11014" max="11014" width="16.140625" style="2" bestFit="1" customWidth="1"/>
    <col min="11015" max="11015" width="12.42578125" style="2" bestFit="1" customWidth="1"/>
    <col min="11016" max="11016" width="4.42578125" style="2" bestFit="1" customWidth="1"/>
    <col min="11017" max="11017" width="20.85546875" style="2" bestFit="1" customWidth="1"/>
    <col min="11018" max="11018" width="16.85546875" style="2" bestFit="1" customWidth="1"/>
    <col min="11019" max="11019" width="17" style="2" bestFit="1" customWidth="1"/>
    <col min="11020" max="11020" width="20.85546875" style="2" bestFit="1" customWidth="1"/>
    <col min="11021" max="11021" width="22.140625" style="2" bestFit="1" customWidth="1"/>
    <col min="11022" max="11022" width="12.42578125" style="2" bestFit="1" customWidth="1"/>
    <col min="11023" max="11023" width="55.28515625" style="2" bestFit="1" customWidth="1"/>
    <col min="11024" max="11024" width="25.85546875" style="2" bestFit="1" customWidth="1"/>
    <col min="11025" max="11025" width="15.85546875" style="2" bestFit="1" customWidth="1"/>
    <col min="11026" max="11026" width="18.28515625" style="2" bestFit="1" customWidth="1"/>
    <col min="11027" max="11027" width="65.42578125" style="2" bestFit="1" customWidth="1"/>
    <col min="11028" max="11028" width="65.7109375" style="2" bestFit="1" customWidth="1"/>
    <col min="11029" max="11029" width="4.7109375" style="2" bestFit="1" customWidth="1"/>
    <col min="11030" max="11256" width="9.140625" style="2"/>
    <col min="11257" max="11257" width="4.7109375" style="2" bestFit="1" customWidth="1"/>
    <col min="11258" max="11258" width="16.85546875" style="2" bestFit="1" customWidth="1"/>
    <col min="11259" max="11259" width="8.85546875" style="2" bestFit="1" customWidth="1"/>
    <col min="11260" max="11260" width="1.140625" style="2" bestFit="1" customWidth="1"/>
    <col min="11261" max="11261" width="25.140625" style="2" bestFit="1" customWidth="1"/>
    <col min="11262" max="11262" width="10.85546875" style="2" bestFit="1" customWidth="1"/>
    <col min="11263" max="11264" width="16.85546875" style="2" bestFit="1" customWidth="1"/>
    <col min="11265" max="11265" width="8.85546875" style="2" bestFit="1" customWidth="1"/>
    <col min="11266" max="11266" width="16" style="2" bestFit="1" customWidth="1"/>
    <col min="11267" max="11267" width="0.28515625" style="2" bestFit="1" customWidth="1"/>
    <col min="11268" max="11268" width="16" style="2" bestFit="1" customWidth="1"/>
    <col min="11269" max="11269" width="0.7109375" style="2" bestFit="1" customWidth="1"/>
    <col min="11270" max="11270" width="16.140625" style="2" bestFit="1" customWidth="1"/>
    <col min="11271" max="11271" width="12.42578125" style="2" bestFit="1" customWidth="1"/>
    <col min="11272" max="11272" width="4.42578125" style="2" bestFit="1" customWidth="1"/>
    <col min="11273" max="11273" width="20.85546875" style="2" bestFit="1" customWidth="1"/>
    <col min="11274" max="11274" width="16.85546875" style="2" bestFit="1" customWidth="1"/>
    <col min="11275" max="11275" width="17" style="2" bestFit="1" customWidth="1"/>
    <col min="11276" max="11276" width="20.85546875" style="2" bestFit="1" customWidth="1"/>
    <col min="11277" max="11277" width="22.140625" style="2" bestFit="1" customWidth="1"/>
    <col min="11278" max="11278" width="12.42578125" style="2" bestFit="1" customWidth="1"/>
    <col min="11279" max="11279" width="55.28515625" style="2" bestFit="1" customWidth="1"/>
    <col min="11280" max="11280" width="25.85546875" style="2" bestFit="1" customWidth="1"/>
    <col min="11281" max="11281" width="15.85546875" style="2" bestFit="1" customWidth="1"/>
    <col min="11282" max="11282" width="18.28515625" style="2" bestFit="1" customWidth="1"/>
    <col min="11283" max="11283" width="65.42578125" style="2" bestFit="1" customWidth="1"/>
    <col min="11284" max="11284" width="65.7109375" style="2" bestFit="1" customWidth="1"/>
    <col min="11285" max="11285" width="4.7109375" style="2" bestFit="1" customWidth="1"/>
    <col min="11286" max="11512" width="9.140625" style="2"/>
    <col min="11513" max="11513" width="4.7109375" style="2" bestFit="1" customWidth="1"/>
    <col min="11514" max="11514" width="16.85546875" style="2" bestFit="1" customWidth="1"/>
    <col min="11515" max="11515" width="8.85546875" style="2" bestFit="1" customWidth="1"/>
    <col min="11516" max="11516" width="1.140625" style="2" bestFit="1" customWidth="1"/>
    <col min="11517" max="11517" width="25.140625" style="2" bestFit="1" customWidth="1"/>
    <col min="11518" max="11518" width="10.85546875" style="2" bestFit="1" customWidth="1"/>
    <col min="11519" max="11520" width="16.85546875" style="2" bestFit="1" customWidth="1"/>
    <col min="11521" max="11521" width="8.85546875" style="2" bestFit="1" customWidth="1"/>
    <col min="11522" max="11522" width="16" style="2" bestFit="1" customWidth="1"/>
    <col min="11523" max="11523" width="0.28515625" style="2" bestFit="1" customWidth="1"/>
    <col min="11524" max="11524" width="16" style="2" bestFit="1" customWidth="1"/>
    <col min="11525" max="11525" width="0.7109375" style="2" bestFit="1" customWidth="1"/>
    <col min="11526" max="11526" width="16.140625" style="2" bestFit="1" customWidth="1"/>
    <col min="11527" max="11527" width="12.42578125" style="2" bestFit="1" customWidth="1"/>
    <col min="11528" max="11528" width="4.42578125" style="2" bestFit="1" customWidth="1"/>
    <col min="11529" max="11529" width="20.85546875" style="2" bestFit="1" customWidth="1"/>
    <col min="11530" max="11530" width="16.85546875" style="2" bestFit="1" customWidth="1"/>
    <col min="11531" max="11531" width="17" style="2" bestFit="1" customWidth="1"/>
    <col min="11532" max="11532" width="20.85546875" style="2" bestFit="1" customWidth="1"/>
    <col min="11533" max="11533" width="22.140625" style="2" bestFit="1" customWidth="1"/>
    <col min="11534" max="11534" width="12.42578125" style="2" bestFit="1" customWidth="1"/>
    <col min="11535" max="11535" width="55.28515625" style="2" bestFit="1" customWidth="1"/>
    <col min="11536" max="11536" width="25.85546875" style="2" bestFit="1" customWidth="1"/>
    <col min="11537" max="11537" width="15.85546875" style="2" bestFit="1" customWidth="1"/>
    <col min="11538" max="11538" width="18.28515625" style="2" bestFit="1" customWidth="1"/>
    <col min="11539" max="11539" width="65.42578125" style="2" bestFit="1" customWidth="1"/>
    <col min="11540" max="11540" width="65.7109375" style="2" bestFit="1" customWidth="1"/>
    <col min="11541" max="11541" width="4.7109375" style="2" bestFit="1" customWidth="1"/>
    <col min="11542" max="11768" width="9.140625" style="2"/>
    <col min="11769" max="11769" width="4.7109375" style="2" bestFit="1" customWidth="1"/>
    <col min="11770" max="11770" width="16.85546875" style="2" bestFit="1" customWidth="1"/>
    <col min="11771" max="11771" width="8.85546875" style="2" bestFit="1" customWidth="1"/>
    <col min="11772" max="11772" width="1.140625" style="2" bestFit="1" customWidth="1"/>
    <col min="11773" max="11773" width="25.140625" style="2" bestFit="1" customWidth="1"/>
    <col min="11774" max="11774" width="10.85546875" style="2" bestFit="1" customWidth="1"/>
    <col min="11775" max="11776" width="16.85546875" style="2" bestFit="1" customWidth="1"/>
    <col min="11777" max="11777" width="8.85546875" style="2" bestFit="1" customWidth="1"/>
    <col min="11778" max="11778" width="16" style="2" bestFit="1" customWidth="1"/>
    <col min="11779" max="11779" width="0.28515625" style="2" bestFit="1" customWidth="1"/>
    <col min="11780" max="11780" width="16" style="2" bestFit="1" customWidth="1"/>
    <col min="11781" max="11781" width="0.7109375" style="2" bestFit="1" customWidth="1"/>
    <col min="11782" max="11782" width="16.140625" style="2" bestFit="1" customWidth="1"/>
    <col min="11783" max="11783" width="12.42578125" style="2" bestFit="1" customWidth="1"/>
    <col min="11784" max="11784" width="4.42578125" style="2" bestFit="1" customWidth="1"/>
    <col min="11785" max="11785" width="20.85546875" style="2" bestFit="1" customWidth="1"/>
    <col min="11786" max="11786" width="16.85546875" style="2" bestFit="1" customWidth="1"/>
    <col min="11787" max="11787" width="17" style="2" bestFit="1" customWidth="1"/>
    <col min="11788" max="11788" width="20.85546875" style="2" bestFit="1" customWidth="1"/>
    <col min="11789" max="11789" width="22.140625" style="2" bestFit="1" customWidth="1"/>
    <col min="11790" max="11790" width="12.42578125" style="2" bestFit="1" customWidth="1"/>
    <col min="11791" max="11791" width="55.28515625" style="2" bestFit="1" customWidth="1"/>
    <col min="11792" max="11792" width="25.85546875" style="2" bestFit="1" customWidth="1"/>
    <col min="11793" max="11793" width="15.85546875" style="2" bestFit="1" customWidth="1"/>
    <col min="11794" max="11794" width="18.28515625" style="2" bestFit="1" customWidth="1"/>
    <col min="11795" max="11795" width="65.42578125" style="2" bestFit="1" customWidth="1"/>
    <col min="11796" max="11796" width="65.7109375" style="2" bestFit="1" customWidth="1"/>
    <col min="11797" max="11797" width="4.7109375" style="2" bestFit="1" customWidth="1"/>
    <col min="11798" max="12024" width="9.140625" style="2"/>
    <col min="12025" max="12025" width="4.7109375" style="2" bestFit="1" customWidth="1"/>
    <col min="12026" max="12026" width="16.85546875" style="2" bestFit="1" customWidth="1"/>
    <col min="12027" max="12027" width="8.85546875" style="2" bestFit="1" customWidth="1"/>
    <col min="12028" max="12028" width="1.140625" style="2" bestFit="1" customWidth="1"/>
    <col min="12029" max="12029" width="25.140625" style="2" bestFit="1" customWidth="1"/>
    <col min="12030" max="12030" width="10.85546875" style="2" bestFit="1" customWidth="1"/>
    <col min="12031" max="12032" width="16.85546875" style="2" bestFit="1" customWidth="1"/>
    <col min="12033" max="12033" width="8.85546875" style="2" bestFit="1" customWidth="1"/>
    <col min="12034" max="12034" width="16" style="2" bestFit="1" customWidth="1"/>
    <col min="12035" max="12035" width="0.28515625" style="2" bestFit="1" customWidth="1"/>
    <col min="12036" max="12036" width="16" style="2" bestFit="1" customWidth="1"/>
    <col min="12037" max="12037" width="0.7109375" style="2" bestFit="1" customWidth="1"/>
    <col min="12038" max="12038" width="16.140625" style="2" bestFit="1" customWidth="1"/>
    <col min="12039" max="12039" width="12.42578125" style="2" bestFit="1" customWidth="1"/>
    <col min="12040" max="12040" width="4.42578125" style="2" bestFit="1" customWidth="1"/>
    <col min="12041" max="12041" width="20.85546875" style="2" bestFit="1" customWidth="1"/>
    <col min="12042" max="12042" width="16.85546875" style="2" bestFit="1" customWidth="1"/>
    <col min="12043" max="12043" width="17" style="2" bestFit="1" customWidth="1"/>
    <col min="12044" max="12044" width="20.85546875" style="2" bestFit="1" customWidth="1"/>
    <col min="12045" max="12045" width="22.140625" style="2" bestFit="1" customWidth="1"/>
    <col min="12046" max="12046" width="12.42578125" style="2" bestFit="1" customWidth="1"/>
    <col min="12047" max="12047" width="55.28515625" style="2" bestFit="1" customWidth="1"/>
    <col min="12048" max="12048" width="25.85546875" style="2" bestFit="1" customWidth="1"/>
    <col min="12049" max="12049" width="15.85546875" style="2" bestFit="1" customWidth="1"/>
    <col min="12050" max="12050" width="18.28515625" style="2" bestFit="1" customWidth="1"/>
    <col min="12051" max="12051" width="65.42578125" style="2" bestFit="1" customWidth="1"/>
    <col min="12052" max="12052" width="65.7109375" style="2" bestFit="1" customWidth="1"/>
    <col min="12053" max="12053" width="4.7109375" style="2" bestFit="1" customWidth="1"/>
    <col min="12054" max="12280" width="9.140625" style="2"/>
    <col min="12281" max="12281" width="4.7109375" style="2" bestFit="1" customWidth="1"/>
    <col min="12282" max="12282" width="16.85546875" style="2" bestFit="1" customWidth="1"/>
    <col min="12283" max="12283" width="8.85546875" style="2" bestFit="1" customWidth="1"/>
    <col min="12284" max="12284" width="1.140625" style="2" bestFit="1" customWidth="1"/>
    <col min="12285" max="12285" width="25.140625" style="2" bestFit="1" customWidth="1"/>
    <col min="12286" max="12286" width="10.85546875" style="2" bestFit="1" customWidth="1"/>
    <col min="12287" max="12288" width="16.85546875" style="2" bestFit="1" customWidth="1"/>
    <col min="12289" max="12289" width="8.85546875" style="2" bestFit="1" customWidth="1"/>
    <col min="12290" max="12290" width="16" style="2" bestFit="1" customWidth="1"/>
    <col min="12291" max="12291" width="0.28515625" style="2" bestFit="1" customWidth="1"/>
    <col min="12292" max="12292" width="16" style="2" bestFit="1" customWidth="1"/>
    <col min="12293" max="12293" width="0.7109375" style="2" bestFit="1" customWidth="1"/>
    <col min="12294" max="12294" width="16.140625" style="2" bestFit="1" customWidth="1"/>
    <col min="12295" max="12295" width="12.42578125" style="2" bestFit="1" customWidth="1"/>
    <col min="12296" max="12296" width="4.42578125" style="2" bestFit="1" customWidth="1"/>
    <col min="12297" max="12297" width="20.85546875" style="2" bestFit="1" customWidth="1"/>
    <col min="12298" max="12298" width="16.85546875" style="2" bestFit="1" customWidth="1"/>
    <col min="12299" max="12299" width="17" style="2" bestFit="1" customWidth="1"/>
    <col min="12300" max="12300" width="20.85546875" style="2" bestFit="1" customWidth="1"/>
    <col min="12301" max="12301" width="22.140625" style="2" bestFit="1" customWidth="1"/>
    <col min="12302" max="12302" width="12.42578125" style="2" bestFit="1" customWidth="1"/>
    <col min="12303" max="12303" width="55.28515625" style="2" bestFit="1" customWidth="1"/>
    <col min="12304" max="12304" width="25.85546875" style="2" bestFit="1" customWidth="1"/>
    <col min="12305" max="12305" width="15.85546875" style="2" bestFit="1" customWidth="1"/>
    <col min="12306" max="12306" width="18.28515625" style="2" bestFit="1" customWidth="1"/>
    <col min="12307" max="12307" width="65.42578125" style="2" bestFit="1" customWidth="1"/>
    <col min="12308" max="12308" width="65.7109375" style="2" bestFit="1" customWidth="1"/>
    <col min="12309" max="12309" width="4.7109375" style="2" bestFit="1" customWidth="1"/>
    <col min="12310" max="12536" width="9.140625" style="2"/>
    <col min="12537" max="12537" width="4.7109375" style="2" bestFit="1" customWidth="1"/>
    <col min="12538" max="12538" width="16.85546875" style="2" bestFit="1" customWidth="1"/>
    <col min="12539" max="12539" width="8.85546875" style="2" bestFit="1" customWidth="1"/>
    <col min="12540" max="12540" width="1.140625" style="2" bestFit="1" customWidth="1"/>
    <col min="12541" max="12541" width="25.140625" style="2" bestFit="1" customWidth="1"/>
    <col min="12542" max="12542" width="10.85546875" style="2" bestFit="1" customWidth="1"/>
    <col min="12543" max="12544" width="16.85546875" style="2" bestFit="1" customWidth="1"/>
    <col min="12545" max="12545" width="8.85546875" style="2" bestFit="1" customWidth="1"/>
    <col min="12546" max="12546" width="16" style="2" bestFit="1" customWidth="1"/>
    <col min="12547" max="12547" width="0.28515625" style="2" bestFit="1" customWidth="1"/>
    <col min="12548" max="12548" width="16" style="2" bestFit="1" customWidth="1"/>
    <col min="12549" max="12549" width="0.7109375" style="2" bestFit="1" customWidth="1"/>
    <col min="12550" max="12550" width="16.140625" style="2" bestFit="1" customWidth="1"/>
    <col min="12551" max="12551" width="12.42578125" style="2" bestFit="1" customWidth="1"/>
    <col min="12552" max="12552" width="4.42578125" style="2" bestFit="1" customWidth="1"/>
    <col min="12553" max="12553" width="20.85546875" style="2" bestFit="1" customWidth="1"/>
    <col min="12554" max="12554" width="16.85546875" style="2" bestFit="1" customWidth="1"/>
    <col min="12555" max="12555" width="17" style="2" bestFit="1" customWidth="1"/>
    <col min="12556" max="12556" width="20.85546875" style="2" bestFit="1" customWidth="1"/>
    <col min="12557" max="12557" width="22.140625" style="2" bestFit="1" customWidth="1"/>
    <col min="12558" max="12558" width="12.42578125" style="2" bestFit="1" customWidth="1"/>
    <col min="12559" max="12559" width="55.28515625" style="2" bestFit="1" customWidth="1"/>
    <col min="12560" max="12560" width="25.85546875" style="2" bestFit="1" customWidth="1"/>
    <col min="12561" max="12561" width="15.85546875" style="2" bestFit="1" customWidth="1"/>
    <col min="12562" max="12562" width="18.28515625" style="2" bestFit="1" customWidth="1"/>
    <col min="12563" max="12563" width="65.42578125" style="2" bestFit="1" customWidth="1"/>
    <col min="12564" max="12564" width="65.7109375" style="2" bestFit="1" customWidth="1"/>
    <col min="12565" max="12565" width="4.7109375" style="2" bestFit="1" customWidth="1"/>
    <col min="12566" max="12792" width="9.140625" style="2"/>
    <col min="12793" max="12793" width="4.7109375" style="2" bestFit="1" customWidth="1"/>
    <col min="12794" max="12794" width="16.85546875" style="2" bestFit="1" customWidth="1"/>
    <col min="12795" max="12795" width="8.85546875" style="2" bestFit="1" customWidth="1"/>
    <col min="12796" max="12796" width="1.140625" style="2" bestFit="1" customWidth="1"/>
    <col min="12797" max="12797" width="25.140625" style="2" bestFit="1" customWidth="1"/>
    <col min="12798" max="12798" width="10.85546875" style="2" bestFit="1" customWidth="1"/>
    <col min="12799" max="12800" width="16.85546875" style="2" bestFit="1" customWidth="1"/>
    <col min="12801" max="12801" width="8.85546875" style="2" bestFit="1" customWidth="1"/>
    <col min="12802" max="12802" width="16" style="2" bestFit="1" customWidth="1"/>
    <col min="12803" max="12803" width="0.28515625" style="2" bestFit="1" customWidth="1"/>
    <col min="12804" max="12804" width="16" style="2" bestFit="1" customWidth="1"/>
    <col min="12805" max="12805" width="0.7109375" style="2" bestFit="1" customWidth="1"/>
    <col min="12806" max="12806" width="16.140625" style="2" bestFit="1" customWidth="1"/>
    <col min="12807" max="12807" width="12.42578125" style="2" bestFit="1" customWidth="1"/>
    <col min="12808" max="12808" width="4.42578125" style="2" bestFit="1" customWidth="1"/>
    <col min="12809" max="12809" width="20.85546875" style="2" bestFit="1" customWidth="1"/>
    <col min="12810" max="12810" width="16.85546875" style="2" bestFit="1" customWidth="1"/>
    <col min="12811" max="12811" width="17" style="2" bestFit="1" customWidth="1"/>
    <col min="12812" max="12812" width="20.85546875" style="2" bestFit="1" customWidth="1"/>
    <col min="12813" max="12813" width="22.140625" style="2" bestFit="1" customWidth="1"/>
    <col min="12814" max="12814" width="12.42578125" style="2" bestFit="1" customWidth="1"/>
    <col min="12815" max="12815" width="55.28515625" style="2" bestFit="1" customWidth="1"/>
    <col min="12816" max="12816" width="25.85546875" style="2" bestFit="1" customWidth="1"/>
    <col min="12817" max="12817" width="15.85546875" style="2" bestFit="1" customWidth="1"/>
    <col min="12818" max="12818" width="18.28515625" style="2" bestFit="1" customWidth="1"/>
    <col min="12819" max="12819" width="65.42578125" style="2" bestFit="1" customWidth="1"/>
    <col min="12820" max="12820" width="65.7109375" style="2" bestFit="1" customWidth="1"/>
    <col min="12821" max="12821" width="4.7109375" style="2" bestFit="1" customWidth="1"/>
    <col min="12822" max="13048" width="9.140625" style="2"/>
    <col min="13049" max="13049" width="4.7109375" style="2" bestFit="1" customWidth="1"/>
    <col min="13050" max="13050" width="16.85546875" style="2" bestFit="1" customWidth="1"/>
    <col min="13051" max="13051" width="8.85546875" style="2" bestFit="1" customWidth="1"/>
    <col min="13052" max="13052" width="1.140625" style="2" bestFit="1" customWidth="1"/>
    <col min="13053" max="13053" width="25.140625" style="2" bestFit="1" customWidth="1"/>
    <col min="13054" max="13054" width="10.85546875" style="2" bestFit="1" customWidth="1"/>
    <col min="13055" max="13056" width="16.85546875" style="2" bestFit="1" customWidth="1"/>
    <col min="13057" max="13057" width="8.85546875" style="2" bestFit="1" customWidth="1"/>
    <col min="13058" max="13058" width="16" style="2" bestFit="1" customWidth="1"/>
    <col min="13059" max="13059" width="0.28515625" style="2" bestFit="1" customWidth="1"/>
    <col min="13060" max="13060" width="16" style="2" bestFit="1" customWidth="1"/>
    <col min="13061" max="13061" width="0.7109375" style="2" bestFit="1" customWidth="1"/>
    <col min="13062" max="13062" width="16.140625" style="2" bestFit="1" customWidth="1"/>
    <col min="13063" max="13063" width="12.42578125" style="2" bestFit="1" customWidth="1"/>
    <col min="13064" max="13064" width="4.42578125" style="2" bestFit="1" customWidth="1"/>
    <col min="13065" max="13065" width="20.85546875" style="2" bestFit="1" customWidth="1"/>
    <col min="13066" max="13066" width="16.85546875" style="2" bestFit="1" customWidth="1"/>
    <col min="13067" max="13067" width="17" style="2" bestFit="1" customWidth="1"/>
    <col min="13068" max="13068" width="20.85546875" style="2" bestFit="1" customWidth="1"/>
    <col min="13069" max="13069" width="22.140625" style="2" bestFit="1" customWidth="1"/>
    <col min="13070" max="13070" width="12.42578125" style="2" bestFit="1" customWidth="1"/>
    <col min="13071" max="13071" width="55.28515625" style="2" bestFit="1" customWidth="1"/>
    <col min="13072" max="13072" width="25.85546875" style="2" bestFit="1" customWidth="1"/>
    <col min="13073" max="13073" width="15.85546875" style="2" bestFit="1" customWidth="1"/>
    <col min="13074" max="13074" width="18.28515625" style="2" bestFit="1" customWidth="1"/>
    <col min="13075" max="13075" width="65.42578125" style="2" bestFit="1" customWidth="1"/>
    <col min="13076" max="13076" width="65.7109375" style="2" bestFit="1" customWidth="1"/>
    <col min="13077" max="13077" width="4.7109375" style="2" bestFit="1" customWidth="1"/>
    <col min="13078" max="13304" width="9.140625" style="2"/>
    <col min="13305" max="13305" width="4.7109375" style="2" bestFit="1" customWidth="1"/>
    <col min="13306" max="13306" width="16.85546875" style="2" bestFit="1" customWidth="1"/>
    <col min="13307" max="13307" width="8.85546875" style="2" bestFit="1" customWidth="1"/>
    <col min="13308" max="13308" width="1.140625" style="2" bestFit="1" customWidth="1"/>
    <col min="13309" max="13309" width="25.140625" style="2" bestFit="1" customWidth="1"/>
    <col min="13310" max="13310" width="10.85546875" style="2" bestFit="1" customWidth="1"/>
    <col min="13311" max="13312" width="16.85546875" style="2" bestFit="1" customWidth="1"/>
    <col min="13313" max="13313" width="8.85546875" style="2" bestFit="1" customWidth="1"/>
    <col min="13314" max="13314" width="16" style="2" bestFit="1" customWidth="1"/>
    <col min="13315" max="13315" width="0.28515625" style="2" bestFit="1" customWidth="1"/>
    <col min="13316" max="13316" width="16" style="2" bestFit="1" customWidth="1"/>
    <col min="13317" max="13317" width="0.7109375" style="2" bestFit="1" customWidth="1"/>
    <col min="13318" max="13318" width="16.140625" style="2" bestFit="1" customWidth="1"/>
    <col min="13319" max="13319" width="12.42578125" style="2" bestFit="1" customWidth="1"/>
    <col min="13320" max="13320" width="4.42578125" style="2" bestFit="1" customWidth="1"/>
    <col min="13321" max="13321" width="20.85546875" style="2" bestFit="1" customWidth="1"/>
    <col min="13322" max="13322" width="16.85546875" style="2" bestFit="1" customWidth="1"/>
    <col min="13323" max="13323" width="17" style="2" bestFit="1" customWidth="1"/>
    <col min="13324" max="13324" width="20.85546875" style="2" bestFit="1" customWidth="1"/>
    <col min="13325" max="13325" width="22.140625" style="2" bestFit="1" customWidth="1"/>
    <col min="13326" max="13326" width="12.42578125" style="2" bestFit="1" customWidth="1"/>
    <col min="13327" max="13327" width="55.28515625" style="2" bestFit="1" customWidth="1"/>
    <col min="13328" max="13328" width="25.85546875" style="2" bestFit="1" customWidth="1"/>
    <col min="13329" max="13329" width="15.85546875" style="2" bestFit="1" customWidth="1"/>
    <col min="13330" max="13330" width="18.28515625" style="2" bestFit="1" customWidth="1"/>
    <col min="13331" max="13331" width="65.42578125" style="2" bestFit="1" customWidth="1"/>
    <col min="13332" max="13332" width="65.7109375" style="2" bestFit="1" customWidth="1"/>
    <col min="13333" max="13333" width="4.7109375" style="2" bestFit="1" customWidth="1"/>
    <col min="13334" max="13560" width="9.140625" style="2"/>
    <col min="13561" max="13561" width="4.7109375" style="2" bestFit="1" customWidth="1"/>
    <col min="13562" max="13562" width="16.85546875" style="2" bestFit="1" customWidth="1"/>
    <col min="13563" max="13563" width="8.85546875" style="2" bestFit="1" customWidth="1"/>
    <col min="13564" max="13564" width="1.140625" style="2" bestFit="1" customWidth="1"/>
    <col min="13565" max="13565" width="25.140625" style="2" bestFit="1" customWidth="1"/>
    <col min="13566" max="13566" width="10.85546875" style="2" bestFit="1" customWidth="1"/>
    <col min="13567" max="13568" width="16.85546875" style="2" bestFit="1" customWidth="1"/>
    <col min="13569" max="13569" width="8.85546875" style="2" bestFit="1" customWidth="1"/>
    <col min="13570" max="13570" width="16" style="2" bestFit="1" customWidth="1"/>
    <col min="13571" max="13571" width="0.28515625" style="2" bestFit="1" customWidth="1"/>
    <col min="13572" max="13572" width="16" style="2" bestFit="1" customWidth="1"/>
    <col min="13573" max="13573" width="0.7109375" style="2" bestFit="1" customWidth="1"/>
    <col min="13574" max="13574" width="16.140625" style="2" bestFit="1" customWidth="1"/>
    <col min="13575" max="13575" width="12.42578125" style="2" bestFit="1" customWidth="1"/>
    <col min="13576" max="13576" width="4.42578125" style="2" bestFit="1" customWidth="1"/>
    <col min="13577" max="13577" width="20.85546875" style="2" bestFit="1" customWidth="1"/>
    <col min="13578" max="13578" width="16.85546875" style="2" bestFit="1" customWidth="1"/>
    <col min="13579" max="13579" width="17" style="2" bestFit="1" customWidth="1"/>
    <col min="13580" max="13580" width="20.85546875" style="2" bestFit="1" customWidth="1"/>
    <col min="13581" max="13581" width="22.140625" style="2" bestFit="1" customWidth="1"/>
    <col min="13582" max="13582" width="12.42578125" style="2" bestFit="1" customWidth="1"/>
    <col min="13583" max="13583" width="55.28515625" style="2" bestFit="1" customWidth="1"/>
    <col min="13584" max="13584" width="25.85546875" style="2" bestFit="1" customWidth="1"/>
    <col min="13585" max="13585" width="15.85546875" style="2" bestFit="1" customWidth="1"/>
    <col min="13586" max="13586" width="18.28515625" style="2" bestFit="1" customWidth="1"/>
    <col min="13587" max="13587" width="65.42578125" style="2" bestFit="1" customWidth="1"/>
    <col min="13588" max="13588" width="65.7109375" style="2" bestFit="1" customWidth="1"/>
    <col min="13589" max="13589" width="4.7109375" style="2" bestFit="1" customWidth="1"/>
    <col min="13590" max="13816" width="9.140625" style="2"/>
    <col min="13817" max="13817" width="4.7109375" style="2" bestFit="1" customWidth="1"/>
    <col min="13818" max="13818" width="16.85546875" style="2" bestFit="1" customWidth="1"/>
    <col min="13819" max="13819" width="8.85546875" style="2" bestFit="1" customWidth="1"/>
    <col min="13820" max="13820" width="1.140625" style="2" bestFit="1" customWidth="1"/>
    <col min="13821" max="13821" width="25.140625" style="2" bestFit="1" customWidth="1"/>
    <col min="13822" max="13822" width="10.85546875" style="2" bestFit="1" customWidth="1"/>
    <col min="13823" max="13824" width="16.85546875" style="2" bestFit="1" customWidth="1"/>
    <col min="13825" max="13825" width="8.85546875" style="2" bestFit="1" customWidth="1"/>
    <col min="13826" max="13826" width="16" style="2" bestFit="1" customWidth="1"/>
    <col min="13827" max="13827" width="0.28515625" style="2" bestFit="1" customWidth="1"/>
    <col min="13828" max="13828" width="16" style="2" bestFit="1" customWidth="1"/>
    <col min="13829" max="13829" width="0.7109375" style="2" bestFit="1" customWidth="1"/>
    <col min="13830" max="13830" width="16.140625" style="2" bestFit="1" customWidth="1"/>
    <col min="13831" max="13831" width="12.42578125" style="2" bestFit="1" customWidth="1"/>
    <col min="13832" max="13832" width="4.42578125" style="2" bestFit="1" customWidth="1"/>
    <col min="13833" max="13833" width="20.85546875" style="2" bestFit="1" customWidth="1"/>
    <col min="13834" max="13834" width="16.85546875" style="2" bestFit="1" customWidth="1"/>
    <col min="13835" max="13835" width="17" style="2" bestFit="1" customWidth="1"/>
    <col min="13836" max="13836" width="20.85546875" style="2" bestFit="1" customWidth="1"/>
    <col min="13837" max="13837" width="22.140625" style="2" bestFit="1" customWidth="1"/>
    <col min="13838" max="13838" width="12.42578125" style="2" bestFit="1" customWidth="1"/>
    <col min="13839" max="13839" width="55.28515625" style="2" bestFit="1" customWidth="1"/>
    <col min="13840" max="13840" width="25.85546875" style="2" bestFit="1" customWidth="1"/>
    <col min="13841" max="13841" width="15.85546875" style="2" bestFit="1" customWidth="1"/>
    <col min="13842" max="13842" width="18.28515625" style="2" bestFit="1" customWidth="1"/>
    <col min="13843" max="13843" width="65.42578125" style="2" bestFit="1" customWidth="1"/>
    <col min="13844" max="13844" width="65.7109375" style="2" bestFit="1" customWidth="1"/>
    <col min="13845" max="13845" width="4.7109375" style="2" bestFit="1" customWidth="1"/>
    <col min="13846" max="14072" width="9.140625" style="2"/>
    <col min="14073" max="14073" width="4.7109375" style="2" bestFit="1" customWidth="1"/>
    <col min="14074" max="14074" width="16.85546875" style="2" bestFit="1" customWidth="1"/>
    <col min="14075" max="14075" width="8.85546875" style="2" bestFit="1" customWidth="1"/>
    <col min="14076" max="14076" width="1.140625" style="2" bestFit="1" customWidth="1"/>
    <col min="14077" max="14077" width="25.140625" style="2" bestFit="1" customWidth="1"/>
    <col min="14078" max="14078" width="10.85546875" style="2" bestFit="1" customWidth="1"/>
    <col min="14079" max="14080" width="16.85546875" style="2" bestFit="1" customWidth="1"/>
    <col min="14081" max="14081" width="8.85546875" style="2" bestFit="1" customWidth="1"/>
    <col min="14082" max="14082" width="16" style="2" bestFit="1" customWidth="1"/>
    <col min="14083" max="14083" width="0.28515625" style="2" bestFit="1" customWidth="1"/>
    <col min="14084" max="14084" width="16" style="2" bestFit="1" customWidth="1"/>
    <col min="14085" max="14085" width="0.7109375" style="2" bestFit="1" customWidth="1"/>
    <col min="14086" max="14086" width="16.140625" style="2" bestFit="1" customWidth="1"/>
    <col min="14087" max="14087" width="12.42578125" style="2" bestFit="1" customWidth="1"/>
    <col min="14088" max="14088" width="4.42578125" style="2" bestFit="1" customWidth="1"/>
    <col min="14089" max="14089" width="20.85546875" style="2" bestFit="1" customWidth="1"/>
    <col min="14090" max="14090" width="16.85546875" style="2" bestFit="1" customWidth="1"/>
    <col min="14091" max="14091" width="17" style="2" bestFit="1" customWidth="1"/>
    <col min="14092" max="14092" width="20.85546875" style="2" bestFit="1" customWidth="1"/>
    <col min="14093" max="14093" width="22.140625" style="2" bestFit="1" customWidth="1"/>
    <col min="14094" max="14094" width="12.42578125" style="2" bestFit="1" customWidth="1"/>
    <col min="14095" max="14095" width="55.28515625" style="2" bestFit="1" customWidth="1"/>
    <col min="14096" max="14096" width="25.85546875" style="2" bestFit="1" customWidth="1"/>
    <col min="14097" max="14097" width="15.85546875" style="2" bestFit="1" customWidth="1"/>
    <col min="14098" max="14098" width="18.28515625" style="2" bestFit="1" customWidth="1"/>
    <col min="14099" max="14099" width="65.42578125" style="2" bestFit="1" customWidth="1"/>
    <col min="14100" max="14100" width="65.7109375" style="2" bestFit="1" customWidth="1"/>
    <col min="14101" max="14101" width="4.7109375" style="2" bestFit="1" customWidth="1"/>
    <col min="14102" max="14328" width="9.140625" style="2"/>
    <col min="14329" max="14329" width="4.7109375" style="2" bestFit="1" customWidth="1"/>
    <col min="14330" max="14330" width="16.85546875" style="2" bestFit="1" customWidth="1"/>
    <col min="14331" max="14331" width="8.85546875" style="2" bestFit="1" customWidth="1"/>
    <col min="14332" max="14332" width="1.140625" style="2" bestFit="1" customWidth="1"/>
    <col min="14333" max="14333" width="25.140625" style="2" bestFit="1" customWidth="1"/>
    <col min="14334" max="14334" width="10.85546875" style="2" bestFit="1" customWidth="1"/>
    <col min="14335" max="14336" width="16.85546875" style="2" bestFit="1" customWidth="1"/>
    <col min="14337" max="14337" width="8.85546875" style="2" bestFit="1" customWidth="1"/>
    <col min="14338" max="14338" width="16" style="2" bestFit="1" customWidth="1"/>
    <col min="14339" max="14339" width="0.28515625" style="2" bestFit="1" customWidth="1"/>
    <col min="14340" max="14340" width="16" style="2" bestFit="1" customWidth="1"/>
    <col min="14341" max="14341" width="0.7109375" style="2" bestFit="1" customWidth="1"/>
    <col min="14342" max="14342" width="16.140625" style="2" bestFit="1" customWidth="1"/>
    <col min="14343" max="14343" width="12.42578125" style="2" bestFit="1" customWidth="1"/>
    <col min="14344" max="14344" width="4.42578125" style="2" bestFit="1" customWidth="1"/>
    <col min="14345" max="14345" width="20.85546875" style="2" bestFit="1" customWidth="1"/>
    <col min="14346" max="14346" width="16.85546875" style="2" bestFit="1" customWidth="1"/>
    <col min="14347" max="14347" width="17" style="2" bestFit="1" customWidth="1"/>
    <col min="14348" max="14348" width="20.85546875" style="2" bestFit="1" customWidth="1"/>
    <col min="14349" max="14349" width="22.140625" style="2" bestFit="1" customWidth="1"/>
    <col min="14350" max="14350" width="12.42578125" style="2" bestFit="1" customWidth="1"/>
    <col min="14351" max="14351" width="55.28515625" style="2" bestFit="1" customWidth="1"/>
    <col min="14352" max="14352" width="25.85546875" style="2" bestFit="1" customWidth="1"/>
    <col min="14353" max="14353" width="15.85546875" style="2" bestFit="1" customWidth="1"/>
    <col min="14354" max="14354" width="18.28515625" style="2" bestFit="1" customWidth="1"/>
    <col min="14355" max="14355" width="65.42578125" style="2" bestFit="1" customWidth="1"/>
    <col min="14356" max="14356" width="65.7109375" style="2" bestFit="1" customWidth="1"/>
    <col min="14357" max="14357" width="4.7109375" style="2" bestFit="1" customWidth="1"/>
    <col min="14358" max="14584" width="9.140625" style="2"/>
    <col min="14585" max="14585" width="4.7109375" style="2" bestFit="1" customWidth="1"/>
    <col min="14586" max="14586" width="16.85546875" style="2" bestFit="1" customWidth="1"/>
    <col min="14587" max="14587" width="8.85546875" style="2" bestFit="1" customWidth="1"/>
    <col min="14588" max="14588" width="1.140625" style="2" bestFit="1" customWidth="1"/>
    <col min="14589" max="14589" width="25.140625" style="2" bestFit="1" customWidth="1"/>
    <col min="14590" max="14590" width="10.85546875" style="2" bestFit="1" customWidth="1"/>
    <col min="14591" max="14592" width="16.85546875" style="2" bestFit="1" customWidth="1"/>
    <col min="14593" max="14593" width="8.85546875" style="2" bestFit="1" customWidth="1"/>
    <col min="14594" max="14594" width="16" style="2" bestFit="1" customWidth="1"/>
    <col min="14595" max="14595" width="0.28515625" style="2" bestFit="1" customWidth="1"/>
    <col min="14596" max="14596" width="16" style="2" bestFit="1" customWidth="1"/>
    <col min="14597" max="14597" width="0.7109375" style="2" bestFit="1" customWidth="1"/>
    <col min="14598" max="14598" width="16.140625" style="2" bestFit="1" customWidth="1"/>
    <col min="14599" max="14599" width="12.42578125" style="2" bestFit="1" customWidth="1"/>
    <col min="14600" max="14600" width="4.42578125" style="2" bestFit="1" customWidth="1"/>
    <col min="14601" max="14601" width="20.85546875" style="2" bestFit="1" customWidth="1"/>
    <col min="14602" max="14602" width="16.85546875" style="2" bestFit="1" customWidth="1"/>
    <col min="14603" max="14603" width="17" style="2" bestFit="1" customWidth="1"/>
    <col min="14604" max="14604" width="20.85546875" style="2" bestFit="1" customWidth="1"/>
    <col min="14605" max="14605" width="22.140625" style="2" bestFit="1" customWidth="1"/>
    <col min="14606" max="14606" width="12.42578125" style="2" bestFit="1" customWidth="1"/>
    <col min="14607" max="14607" width="55.28515625" style="2" bestFit="1" customWidth="1"/>
    <col min="14608" max="14608" width="25.85546875" style="2" bestFit="1" customWidth="1"/>
    <col min="14609" max="14609" width="15.85546875" style="2" bestFit="1" customWidth="1"/>
    <col min="14610" max="14610" width="18.28515625" style="2" bestFit="1" customWidth="1"/>
    <col min="14611" max="14611" width="65.42578125" style="2" bestFit="1" customWidth="1"/>
    <col min="14612" max="14612" width="65.7109375" style="2" bestFit="1" customWidth="1"/>
    <col min="14613" max="14613" width="4.7109375" style="2" bestFit="1" customWidth="1"/>
    <col min="14614" max="14840" width="9.140625" style="2"/>
    <col min="14841" max="14841" width="4.7109375" style="2" bestFit="1" customWidth="1"/>
    <col min="14842" max="14842" width="16.85546875" style="2" bestFit="1" customWidth="1"/>
    <col min="14843" max="14843" width="8.85546875" style="2" bestFit="1" customWidth="1"/>
    <col min="14844" max="14844" width="1.140625" style="2" bestFit="1" customWidth="1"/>
    <col min="14845" max="14845" width="25.140625" style="2" bestFit="1" customWidth="1"/>
    <col min="14846" max="14846" width="10.85546875" style="2" bestFit="1" customWidth="1"/>
    <col min="14847" max="14848" width="16.85546875" style="2" bestFit="1" customWidth="1"/>
    <col min="14849" max="14849" width="8.85546875" style="2" bestFit="1" customWidth="1"/>
    <col min="14850" max="14850" width="16" style="2" bestFit="1" customWidth="1"/>
    <col min="14851" max="14851" width="0.28515625" style="2" bestFit="1" customWidth="1"/>
    <col min="14852" max="14852" width="16" style="2" bestFit="1" customWidth="1"/>
    <col min="14853" max="14853" width="0.7109375" style="2" bestFit="1" customWidth="1"/>
    <col min="14854" max="14854" width="16.140625" style="2" bestFit="1" customWidth="1"/>
    <col min="14855" max="14855" width="12.42578125" style="2" bestFit="1" customWidth="1"/>
    <col min="14856" max="14856" width="4.42578125" style="2" bestFit="1" customWidth="1"/>
    <col min="14857" max="14857" width="20.85546875" style="2" bestFit="1" customWidth="1"/>
    <col min="14858" max="14858" width="16.85546875" style="2" bestFit="1" customWidth="1"/>
    <col min="14859" max="14859" width="17" style="2" bestFit="1" customWidth="1"/>
    <col min="14860" max="14860" width="20.85546875" style="2" bestFit="1" customWidth="1"/>
    <col min="14861" max="14861" width="22.140625" style="2" bestFit="1" customWidth="1"/>
    <col min="14862" max="14862" width="12.42578125" style="2" bestFit="1" customWidth="1"/>
    <col min="14863" max="14863" width="55.28515625" style="2" bestFit="1" customWidth="1"/>
    <col min="14864" max="14864" width="25.85546875" style="2" bestFit="1" customWidth="1"/>
    <col min="14865" max="14865" width="15.85546875" style="2" bestFit="1" customWidth="1"/>
    <col min="14866" max="14866" width="18.28515625" style="2" bestFit="1" customWidth="1"/>
    <col min="14867" max="14867" width="65.42578125" style="2" bestFit="1" customWidth="1"/>
    <col min="14868" max="14868" width="65.7109375" style="2" bestFit="1" customWidth="1"/>
    <col min="14869" max="14869" width="4.7109375" style="2" bestFit="1" customWidth="1"/>
    <col min="14870" max="15096" width="9.140625" style="2"/>
    <col min="15097" max="15097" width="4.7109375" style="2" bestFit="1" customWidth="1"/>
    <col min="15098" max="15098" width="16.85546875" style="2" bestFit="1" customWidth="1"/>
    <col min="15099" max="15099" width="8.85546875" style="2" bestFit="1" customWidth="1"/>
    <col min="15100" max="15100" width="1.140625" style="2" bestFit="1" customWidth="1"/>
    <col min="15101" max="15101" width="25.140625" style="2" bestFit="1" customWidth="1"/>
    <col min="15102" max="15102" width="10.85546875" style="2" bestFit="1" customWidth="1"/>
    <col min="15103" max="15104" width="16.85546875" style="2" bestFit="1" customWidth="1"/>
    <col min="15105" max="15105" width="8.85546875" style="2" bestFit="1" customWidth="1"/>
    <col min="15106" max="15106" width="16" style="2" bestFit="1" customWidth="1"/>
    <col min="15107" max="15107" width="0.28515625" style="2" bestFit="1" customWidth="1"/>
    <col min="15108" max="15108" width="16" style="2" bestFit="1" customWidth="1"/>
    <col min="15109" max="15109" width="0.7109375" style="2" bestFit="1" customWidth="1"/>
    <col min="15110" max="15110" width="16.140625" style="2" bestFit="1" customWidth="1"/>
    <col min="15111" max="15111" width="12.42578125" style="2" bestFit="1" customWidth="1"/>
    <col min="15112" max="15112" width="4.42578125" style="2" bestFit="1" customWidth="1"/>
    <col min="15113" max="15113" width="20.85546875" style="2" bestFit="1" customWidth="1"/>
    <col min="15114" max="15114" width="16.85546875" style="2" bestFit="1" customWidth="1"/>
    <col min="15115" max="15115" width="17" style="2" bestFit="1" customWidth="1"/>
    <col min="15116" max="15116" width="20.85546875" style="2" bestFit="1" customWidth="1"/>
    <col min="15117" max="15117" width="22.140625" style="2" bestFit="1" customWidth="1"/>
    <col min="15118" max="15118" width="12.42578125" style="2" bestFit="1" customWidth="1"/>
    <col min="15119" max="15119" width="55.28515625" style="2" bestFit="1" customWidth="1"/>
    <col min="15120" max="15120" width="25.85546875" style="2" bestFit="1" customWidth="1"/>
    <col min="15121" max="15121" width="15.85546875" style="2" bestFit="1" customWidth="1"/>
    <col min="15122" max="15122" width="18.28515625" style="2" bestFit="1" customWidth="1"/>
    <col min="15123" max="15123" width="65.42578125" style="2" bestFit="1" customWidth="1"/>
    <col min="15124" max="15124" width="65.7109375" style="2" bestFit="1" customWidth="1"/>
    <col min="15125" max="15125" width="4.7109375" style="2" bestFit="1" customWidth="1"/>
    <col min="15126" max="15352" width="9.140625" style="2"/>
    <col min="15353" max="15353" width="4.7109375" style="2" bestFit="1" customWidth="1"/>
    <col min="15354" max="15354" width="16.85546875" style="2" bestFit="1" customWidth="1"/>
    <col min="15355" max="15355" width="8.85546875" style="2" bestFit="1" customWidth="1"/>
    <col min="15356" max="15356" width="1.140625" style="2" bestFit="1" customWidth="1"/>
    <col min="15357" max="15357" width="25.140625" style="2" bestFit="1" customWidth="1"/>
    <col min="15358" max="15358" width="10.85546875" style="2" bestFit="1" customWidth="1"/>
    <col min="15359" max="15360" width="16.85546875" style="2" bestFit="1" customWidth="1"/>
    <col min="15361" max="15361" width="8.85546875" style="2" bestFit="1" customWidth="1"/>
    <col min="15362" max="15362" width="16" style="2" bestFit="1" customWidth="1"/>
    <col min="15363" max="15363" width="0.28515625" style="2" bestFit="1" customWidth="1"/>
    <col min="15364" max="15364" width="16" style="2" bestFit="1" customWidth="1"/>
    <col min="15365" max="15365" width="0.7109375" style="2" bestFit="1" customWidth="1"/>
    <col min="15366" max="15366" width="16.140625" style="2" bestFit="1" customWidth="1"/>
    <col min="15367" max="15367" width="12.42578125" style="2" bestFit="1" customWidth="1"/>
    <col min="15368" max="15368" width="4.42578125" style="2" bestFit="1" customWidth="1"/>
    <col min="15369" max="15369" width="20.85546875" style="2" bestFit="1" customWidth="1"/>
    <col min="15370" max="15370" width="16.85546875" style="2" bestFit="1" customWidth="1"/>
    <col min="15371" max="15371" width="17" style="2" bestFit="1" customWidth="1"/>
    <col min="15372" max="15372" width="20.85546875" style="2" bestFit="1" customWidth="1"/>
    <col min="15373" max="15373" width="22.140625" style="2" bestFit="1" customWidth="1"/>
    <col min="15374" max="15374" width="12.42578125" style="2" bestFit="1" customWidth="1"/>
    <col min="15375" max="15375" width="55.28515625" style="2" bestFit="1" customWidth="1"/>
    <col min="15376" max="15376" width="25.85546875" style="2" bestFit="1" customWidth="1"/>
    <col min="15377" max="15377" width="15.85546875" style="2" bestFit="1" customWidth="1"/>
    <col min="15378" max="15378" width="18.28515625" style="2" bestFit="1" customWidth="1"/>
    <col min="15379" max="15379" width="65.42578125" style="2" bestFit="1" customWidth="1"/>
    <col min="15380" max="15380" width="65.7109375" style="2" bestFit="1" customWidth="1"/>
    <col min="15381" max="15381" width="4.7109375" style="2" bestFit="1" customWidth="1"/>
    <col min="15382" max="15608" width="9.140625" style="2"/>
    <col min="15609" max="15609" width="4.7109375" style="2" bestFit="1" customWidth="1"/>
    <col min="15610" max="15610" width="16.85546875" style="2" bestFit="1" customWidth="1"/>
    <col min="15611" max="15611" width="8.85546875" style="2" bestFit="1" customWidth="1"/>
    <col min="15612" max="15612" width="1.140625" style="2" bestFit="1" customWidth="1"/>
    <col min="15613" max="15613" width="25.140625" style="2" bestFit="1" customWidth="1"/>
    <col min="15614" max="15614" width="10.85546875" style="2" bestFit="1" customWidth="1"/>
    <col min="15615" max="15616" width="16.85546875" style="2" bestFit="1" customWidth="1"/>
    <col min="15617" max="15617" width="8.85546875" style="2" bestFit="1" customWidth="1"/>
    <col min="15618" max="15618" width="16" style="2" bestFit="1" customWidth="1"/>
    <col min="15619" max="15619" width="0.28515625" style="2" bestFit="1" customWidth="1"/>
    <col min="15620" max="15620" width="16" style="2" bestFit="1" customWidth="1"/>
    <col min="15621" max="15621" width="0.7109375" style="2" bestFit="1" customWidth="1"/>
    <col min="15622" max="15622" width="16.140625" style="2" bestFit="1" customWidth="1"/>
    <col min="15623" max="15623" width="12.42578125" style="2" bestFit="1" customWidth="1"/>
    <col min="15624" max="15624" width="4.42578125" style="2" bestFit="1" customWidth="1"/>
    <col min="15625" max="15625" width="20.85546875" style="2" bestFit="1" customWidth="1"/>
    <col min="15626" max="15626" width="16.85546875" style="2" bestFit="1" customWidth="1"/>
    <col min="15627" max="15627" width="17" style="2" bestFit="1" customWidth="1"/>
    <col min="15628" max="15628" width="20.85546875" style="2" bestFit="1" customWidth="1"/>
    <col min="15629" max="15629" width="22.140625" style="2" bestFit="1" customWidth="1"/>
    <col min="15630" max="15630" width="12.42578125" style="2" bestFit="1" customWidth="1"/>
    <col min="15631" max="15631" width="55.28515625" style="2" bestFit="1" customWidth="1"/>
    <col min="15632" max="15632" width="25.85546875" style="2" bestFit="1" customWidth="1"/>
    <col min="15633" max="15633" width="15.85546875" style="2" bestFit="1" customWidth="1"/>
    <col min="15634" max="15634" width="18.28515625" style="2" bestFit="1" customWidth="1"/>
    <col min="15635" max="15635" width="65.42578125" style="2" bestFit="1" customWidth="1"/>
    <col min="15636" max="15636" width="65.7109375" style="2" bestFit="1" customWidth="1"/>
    <col min="15637" max="15637" width="4.7109375" style="2" bestFit="1" customWidth="1"/>
    <col min="15638" max="15864" width="9.140625" style="2"/>
    <col min="15865" max="15865" width="4.7109375" style="2" bestFit="1" customWidth="1"/>
    <col min="15866" max="15866" width="16.85546875" style="2" bestFit="1" customWidth="1"/>
    <col min="15867" max="15867" width="8.85546875" style="2" bestFit="1" customWidth="1"/>
    <col min="15868" max="15868" width="1.140625" style="2" bestFit="1" customWidth="1"/>
    <col min="15869" max="15869" width="25.140625" style="2" bestFit="1" customWidth="1"/>
    <col min="15870" max="15870" width="10.85546875" style="2" bestFit="1" customWidth="1"/>
    <col min="15871" max="15872" width="16.85546875" style="2" bestFit="1" customWidth="1"/>
    <col min="15873" max="15873" width="8.85546875" style="2" bestFit="1" customWidth="1"/>
    <col min="15874" max="15874" width="16" style="2" bestFit="1" customWidth="1"/>
    <col min="15875" max="15875" width="0.28515625" style="2" bestFit="1" customWidth="1"/>
    <col min="15876" max="15876" width="16" style="2" bestFit="1" customWidth="1"/>
    <col min="15877" max="15877" width="0.7109375" style="2" bestFit="1" customWidth="1"/>
    <col min="15878" max="15878" width="16.140625" style="2" bestFit="1" customWidth="1"/>
    <col min="15879" max="15879" width="12.42578125" style="2" bestFit="1" customWidth="1"/>
    <col min="15880" max="15880" width="4.42578125" style="2" bestFit="1" customWidth="1"/>
    <col min="15881" max="15881" width="20.85546875" style="2" bestFit="1" customWidth="1"/>
    <col min="15882" max="15882" width="16.85546875" style="2" bestFit="1" customWidth="1"/>
    <col min="15883" max="15883" width="17" style="2" bestFit="1" customWidth="1"/>
    <col min="15884" max="15884" width="20.85546875" style="2" bestFit="1" customWidth="1"/>
    <col min="15885" max="15885" width="22.140625" style="2" bestFit="1" customWidth="1"/>
    <col min="15886" max="15886" width="12.42578125" style="2" bestFit="1" customWidth="1"/>
    <col min="15887" max="15887" width="55.28515625" style="2" bestFit="1" customWidth="1"/>
    <col min="15888" max="15888" width="25.85546875" style="2" bestFit="1" customWidth="1"/>
    <col min="15889" max="15889" width="15.85546875" style="2" bestFit="1" customWidth="1"/>
    <col min="15890" max="15890" width="18.28515625" style="2" bestFit="1" customWidth="1"/>
    <col min="15891" max="15891" width="65.42578125" style="2" bestFit="1" customWidth="1"/>
    <col min="15892" max="15892" width="65.7109375" style="2" bestFit="1" customWidth="1"/>
    <col min="15893" max="15893" width="4.7109375" style="2" bestFit="1" customWidth="1"/>
    <col min="15894" max="16120" width="9.140625" style="2"/>
    <col min="16121" max="16121" width="4.7109375" style="2" bestFit="1" customWidth="1"/>
    <col min="16122" max="16122" width="16.85546875" style="2" bestFit="1" customWidth="1"/>
    <col min="16123" max="16123" width="8.85546875" style="2" bestFit="1" customWidth="1"/>
    <col min="16124" max="16124" width="1.140625" style="2" bestFit="1" customWidth="1"/>
    <col min="16125" max="16125" width="25.140625" style="2" bestFit="1" customWidth="1"/>
    <col min="16126" max="16126" width="10.85546875" style="2" bestFit="1" customWidth="1"/>
    <col min="16127" max="16128" width="16.85546875" style="2" bestFit="1" customWidth="1"/>
    <col min="16129" max="16129" width="8.85546875" style="2" bestFit="1" customWidth="1"/>
    <col min="16130" max="16130" width="16" style="2" bestFit="1" customWidth="1"/>
    <col min="16131" max="16131" width="0.28515625" style="2" bestFit="1" customWidth="1"/>
    <col min="16132" max="16132" width="16" style="2" bestFit="1" customWidth="1"/>
    <col min="16133" max="16133" width="0.7109375" style="2" bestFit="1" customWidth="1"/>
    <col min="16134" max="16134" width="16.140625" style="2" bestFit="1" customWidth="1"/>
    <col min="16135" max="16135" width="12.42578125" style="2" bestFit="1" customWidth="1"/>
    <col min="16136" max="16136" width="4.42578125" style="2" bestFit="1" customWidth="1"/>
    <col min="16137" max="16137" width="20.85546875" style="2" bestFit="1" customWidth="1"/>
    <col min="16138" max="16138" width="16.85546875" style="2" bestFit="1" customWidth="1"/>
    <col min="16139" max="16139" width="17" style="2" bestFit="1" customWidth="1"/>
    <col min="16140" max="16140" width="20.85546875" style="2" bestFit="1" customWidth="1"/>
    <col min="16141" max="16141" width="22.140625" style="2" bestFit="1" customWidth="1"/>
    <col min="16142" max="16142" width="12.42578125" style="2" bestFit="1" customWidth="1"/>
    <col min="16143" max="16143" width="55.28515625" style="2" bestFit="1" customWidth="1"/>
    <col min="16144" max="16144" width="25.85546875" style="2" bestFit="1" customWidth="1"/>
    <col min="16145" max="16145" width="15.85546875" style="2" bestFit="1" customWidth="1"/>
    <col min="16146" max="16146" width="18.28515625" style="2" bestFit="1" customWidth="1"/>
    <col min="16147" max="16147" width="65.42578125" style="2" bestFit="1" customWidth="1"/>
    <col min="16148" max="16148" width="65.7109375" style="2" bestFit="1" customWidth="1"/>
    <col min="16149" max="16149" width="4.7109375" style="2" bestFit="1" customWidth="1"/>
    <col min="16150" max="16384" width="9.140625" style="2"/>
  </cols>
  <sheetData>
    <row r="1" spans="1:21" ht="15.95" customHeight="1" thickBot="1">
      <c r="A1" s="1"/>
      <c r="B1" s="398" t="s">
        <v>747</v>
      </c>
      <c r="C1" s="384"/>
      <c r="D1" s="384"/>
      <c r="E1" s="384"/>
      <c r="F1" s="384"/>
      <c r="G1" s="384"/>
      <c r="H1" s="384"/>
      <c r="I1" s="384"/>
      <c r="J1" s="384"/>
      <c r="K1" s="384"/>
      <c r="L1" s="384"/>
      <c r="M1" s="384"/>
      <c r="N1" s="384"/>
      <c r="O1" s="384"/>
      <c r="P1" s="384"/>
      <c r="Q1" s="1"/>
      <c r="R1" s="1"/>
      <c r="S1" s="1"/>
      <c r="T1" s="1"/>
      <c r="U1" s="1"/>
    </row>
    <row r="2" spans="1:21" ht="24.95" customHeight="1" thickBot="1">
      <c r="A2" s="1"/>
      <c r="B2" s="389" t="s">
        <v>748</v>
      </c>
      <c r="C2" s="384"/>
      <c r="D2" s="399" t="s">
        <v>749</v>
      </c>
      <c r="E2" s="400"/>
      <c r="F2" s="400"/>
      <c r="G2" s="400"/>
      <c r="H2" s="400"/>
      <c r="I2" s="401"/>
      <c r="J2" s="1"/>
      <c r="K2" s="1"/>
      <c r="L2" s="1"/>
      <c r="M2" s="1"/>
      <c r="N2" s="1"/>
      <c r="O2" s="1"/>
      <c r="P2" s="1"/>
      <c r="Q2" s="1"/>
      <c r="R2" s="1"/>
      <c r="S2" s="1"/>
      <c r="T2" s="1"/>
      <c r="U2" s="1"/>
    </row>
    <row r="3" spans="1:21" ht="9" customHeight="1" thickBot="1">
      <c r="A3" s="1"/>
      <c r="B3" s="1"/>
      <c r="C3" s="1"/>
      <c r="D3" s="1"/>
      <c r="E3" s="1"/>
      <c r="F3" s="1"/>
      <c r="G3" s="1"/>
      <c r="H3" s="1"/>
      <c r="I3" s="1"/>
      <c r="J3" s="1"/>
      <c r="K3" s="389" t="s">
        <v>750</v>
      </c>
      <c r="L3" s="384"/>
      <c r="M3" s="384"/>
      <c r="N3" s="390" t="s">
        <v>751</v>
      </c>
      <c r="O3" s="391"/>
      <c r="P3" s="392"/>
      <c r="Q3" s="1"/>
      <c r="R3" s="1"/>
      <c r="S3" s="1"/>
      <c r="T3" s="1"/>
      <c r="U3" s="1"/>
    </row>
    <row r="4" spans="1:21" ht="15.95" customHeight="1" thickBot="1">
      <c r="A4" s="1"/>
      <c r="B4" s="389" t="s">
        <v>752</v>
      </c>
      <c r="C4" s="384"/>
      <c r="D4" s="390" t="s">
        <v>753</v>
      </c>
      <c r="E4" s="391"/>
      <c r="F4" s="391"/>
      <c r="G4" s="391"/>
      <c r="H4" s="391"/>
      <c r="I4" s="392"/>
      <c r="J4" s="1"/>
      <c r="K4" s="384"/>
      <c r="L4" s="384"/>
      <c r="M4" s="384"/>
      <c r="N4" s="393"/>
      <c r="O4" s="394"/>
      <c r="P4" s="395"/>
      <c r="Q4" s="1"/>
      <c r="R4" s="1"/>
      <c r="S4" s="1"/>
      <c r="T4" s="1"/>
      <c r="U4" s="1"/>
    </row>
    <row r="5" spans="1:21" ht="9" customHeight="1" thickBot="1">
      <c r="A5" s="1"/>
      <c r="B5" s="384"/>
      <c r="C5" s="384"/>
      <c r="D5" s="393"/>
      <c r="E5" s="394"/>
      <c r="F5" s="394"/>
      <c r="G5" s="394"/>
      <c r="H5" s="394"/>
      <c r="I5" s="395"/>
      <c r="J5" s="1"/>
      <c r="K5" s="1"/>
      <c r="L5" s="1"/>
      <c r="M5" s="1"/>
      <c r="N5" s="1"/>
      <c r="O5" s="1"/>
      <c r="P5" s="1"/>
      <c r="Q5" s="1"/>
      <c r="R5" s="1"/>
      <c r="S5" s="1"/>
      <c r="T5" s="1"/>
      <c r="U5" s="1"/>
    </row>
    <row r="6" spans="1:21" ht="9" customHeight="1" thickBot="1">
      <c r="A6" s="1"/>
      <c r="B6" s="1"/>
      <c r="C6" s="1"/>
      <c r="D6" s="1"/>
      <c r="E6" s="1"/>
      <c r="F6" s="1"/>
      <c r="G6" s="1"/>
      <c r="H6" s="1"/>
      <c r="I6" s="1"/>
      <c r="J6" s="1"/>
      <c r="K6" s="389" t="s">
        <v>754</v>
      </c>
      <c r="L6" s="384"/>
      <c r="M6" s="384"/>
      <c r="N6" s="390" t="s">
        <v>755</v>
      </c>
      <c r="O6" s="391"/>
      <c r="P6" s="392"/>
      <c r="Q6" s="1"/>
      <c r="R6" s="1"/>
      <c r="S6" s="1"/>
      <c r="T6" s="1"/>
      <c r="U6" s="1"/>
    </row>
    <row r="7" spans="1:21" ht="15.95" customHeight="1" thickBot="1">
      <c r="A7" s="1"/>
      <c r="B7" s="389" t="s">
        <v>756</v>
      </c>
      <c r="C7" s="384"/>
      <c r="D7" s="390" t="s">
        <v>757</v>
      </c>
      <c r="E7" s="391"/>
      <c r="F7" s="391"/>
      <c r="G7" s="391"/>
      <c r="H7" s="391"/>
      <c r="I7" s="392"/>
      <c r="J7" s="1"/>
      <c r="K7" s="384"/>
      <c r="L7" s="384"/>
      <c r="M7" s="384"/>
      <c r="N7" s="393"/>
      <c r="O7" s="394"/>
      <c r="P7" s="395"/>
      <c r="Q7" s="1"/>
      <c r="R7" s="1"/>
      <c r="S7" s="1"/>
      <c r="T7" s="1"/>
      <c r="U7" s="1"/>
    </row>
    <row r="8" spans="1:21" ht="6" customHeight="1">
      <c r="A8" s="1"/>
      <c r="B8" s="384"/>
      <c r="C8" s="384"/>
      <c r="D8" s="396"/>
      <c r="E8" s="384"/>
      <c r="F8" s="384"/>
      <c r="G8" s="384"/>
      <c r="H8" s="384"/>
      <c r="I8" s="397"/>
      <c r="J8" s="1"/>
      <c r="K8" s="1"/>
      <c r="L8" s="1"/>
      <c r="M8" s="1"/>
      <c r="N8" s="1"/>
      <c r="O8" s="1"/>
      <c r="P8" s="1"/>
      <c r="Q8" s="1"/>
      <c r="R8" s="1"/>
      <c r="S8" s="1"/>
      <c r="T8" s="1"/>
      <c r="U8" s="1"/>
    </row>
    <row r="9" spans="1:21" ht="3" customHeight="1" thickBot="1">
      <c r="A9" s="1"/>
      <c r="B9" s="384"/>
      <c r="C9" s="384"/>
      <c r="D9" s="393"/>
      <c r="E9" s="394"/>
      <c r="F9" s="394"/>
      <c r="G9" s="394"/>
      <c r="H9" s="394"/>
      <c r="I9" s="395"/>
      <c r="J9" s="1"/>
      <c r="K9" s="398" t="s">
        <v>747</v>
      </c>
      <c r="L9" s="384"/>
      <c r="M9" s="384"/>
      <c r="N9" s="384"/>
      <c r="O9" s="384"/>
      <c r="P9" s="384"/>
      <c r="Q9" s="1"/>
      <c r="R9" s="1"/>
      <c r="S9" s="1"/>
      <c r="T9" s="1"/>
      <c r="U9" s="1"/>
    </row>
    <row r="10" spans="1:21" ht="11.1" customHeight="1" thickBot="1">
      <c r="A10" s="1"/>
      <c r="B10" s="1"/>
      <c r="C10" s="1"/>
      <c r="D10" s="1"/>
      <c r="E10" s="1"/>
      <c r="F10" s="1"/>
      <c r="G10" s="1"/>
      <c r="H10" s="1"/>
      <c r="I10" s="1"/>
      <c r="J10" s="1"/>
      <c r="K10" s="384"/>
      <c r="L10" s="384"/>
      <c r="M10" s="384"/>
      <c r="N10" s="384"/>
      <c r="O10" s="384"/>
      <c r="P10" s="384"/>
      <c r="Q10" s="1"/>
      <c r="R10" s="1"/>
      <c r="S10" s="1"/>
      <c r="T10" s="1"/>
      <c r="U10" s="1"/>
    </row>
    <row r="11" spans="1:21" ht="6" customHeight="1">
      <c r="A11" s="1"/>
      <c r="B11" s="389" t="s">
        <v>758</v>
      </c>
      <c r="C11" s="384"/>
      <c r="D11" s="390" t="s">
        <v>759</v>
      </c>
      <c r="E11" s="391"/>
      <c r="F11" s="391"/>
      <c r="G11" s="391"/>
      <c r="H11" s="391"/>
      <c r="I11" s="392"/>
      <c r="J11" s="1"/>
      <c r="K11" s="384"/>
      <c r="L11" s="384"/>
      <c r="M11" s="384"/>
      <c r="N11" s="384"/>
      <c r="O11" s="384"/>
      <c r="P11" s="384"/>
      <c r="Q11" s="1"/>
      <c r="R11" s="1"/>
      <c r="S11" s="1"/>
      <c r="T11" s="1"/>
      <c r="U11" s="1"/>
    </row>
    <row r="12" spans="1:21" ht="18.95" customHeight="1" thickBot="1">
      <c r="A12" s="1"/>
      <c r="B12" s="384"/>
      <c r="C12" s="384"/>
      <c r="D12" s="393"/>
      <c r="E12" s="394"/>
      <c r="F12" s="394"/>
      <c r="G12" s="394"/>
      <c r="H12" s="394"/>
      <c r="I12" s="395"/>
      <c r="J12" s="1"/>
      <c r="K12" s="1"/>
      <c r="L12" s="1"/>
      <c r="M12" s="1"/>
      <c r="N12" s="1"/>
      <c r="O12" s="1"/>
      <c r="P12" s="1"/>
      <c r="Q12" s="1"/>
      <c r="R12" s="1"/>
      <c r="S12" s="1"/>
      <c r="T12" s="1"/>
      <c r="U12" s="1"/>
    </row>
    <row r="13" spans="1:21" ht="20.100000000000001" customHeight="1" thickBot="1">
      <c r="A13" s="1"/>
      <c r="B13" s="398" t="s">
        <v>747</v>
      </c>
      <c r="C13" s="384"/>
      <c r="D13" s="384"/>
      <c r="E13" s="384"/>
      <c r="F13" s="384"/>
      <c r="G13" s="384"/>
      <c r="H13" s="384"/>
      <c r="I13" s="384"/>
      <c r="J13" s="384"/>
      <c r="K13" s="384"/>
      <c r="L13" s="384"/>
      <c r="M13" s="384"/>
      <c r="N13" s="384"/>
      <c r="O13" s="384"/>
      <c r="P13" s="384"/>
      <c r="Q13" s="1"/>
      <c r="R13" s="1"/>
      <c r="S13" s="1"/>
      <c r="T13" s="1"/>
      <c r="U13" s="1"/>
    </row>
    <row r="14" spans="1:21" ht="42" customHeight="1" thickBot="1">
      <c r="A14" s="1"/>
      <c r="B14" s="368" t="s">
        <v>760</v>
      </c>
      <c r="C14" s="369"/>
      <c r="D14" s="369"/>
      <c r="E14" s="369"/>
      <c r="F14" s="370"/>
      <c r="G14" s="368" t="s">
        <v>761</v>
      </c>
      <c r="H14" s="369"/>
      <c r="I14" s="369"/>
      <c r="J14" s="369"/>
      <c r="K14" s="369"/>
      <c r="L14" s="369"/>
      <c r="M14" s="369"/>
      <c r="N14" s="370"/>
      <c r="O14" s="368" t="s">
        <v>762</v>
      </c>
      <c r="P14" s="369"/>
      <c r="Q14" s="369"/>
      <c r="R14" s="369"/>
      <c r="S14" s="369"/>
      <c r="T14" s="370"/>
      <c r="U14" s="1"/>
    </row>
    <row r="15" spans="1:21" ht="36.75" customHeight="1" thickBot="1">
      <c r="A15" s="1"/>
      <c r="B15" s="3" t="s">
        <v>125</v>
      </c>
      <c r="C15" s="413" t="s">
        <v>126</v>
      </c>
      <c r="D15" s="414"/>
      <c r="E15" s="3" t="s">
        <v>127</v>
      </c>
      <c r="F15" s="3" t="s">
        <v>128</v>
      </c>
      <c r="G15" s="3" t="s">
        <v>129</v>
      </c>
      <c r="H15" s="3" t="s">
        <v>130</v>
      </c>
      <c r="I15" s="413" t="s">
        <v>131</v>
      </c>
      <c r="J15" s="415"/>
      <c r="K15" s="414"/>
      <c r="L15" s="3" t="s">
        <v>132</v>
      </c>
      <c r="M15" s="413" t="s">
        <v>133</v>
      </c>
      <c r="N15" s="414"/>
      <c r="O15" s="3" t="s">
        <v>134</v>
      </c>
      <c r="P15" s="413" t="s">
        <v>135</v>
      </c>
      <c r="Q15" s="414"/>
      <c r="R15" s="3" t="s">
        <v>136</v>
      </c>
      <c r="S15" s="3" t="s">
        <v>137</v>
      </c>
      <c r="T15" s="3" t="s">
        <v>138</v>
      </c>
      <c r="U15" s="1"/>
    </row>
    <row r="16" spans="1:21" ht="156.75" thickBot="1">
      <c r="A16" s="1"/>
      <c r="B16" s="4" t="s">
        <v>139</v>
      </c>
      <c r="C16" s="408">
        <v>64529</v>
      </c>
      <c r="D16" s="410"/>
      <c r="E16" s="5" t="s">
        <v>140</v>
      </c>
      <c r="F16" s="5" t="s">
        <v>141</v>
      </c>
      <c r="G16" s="5" t="s">
        <v>142</v>
      </c>
      <c r="H16" s="5" t="s">
        <v>143</v>
      </c>
      <c r="I16" s="408" t="s">
        <v>144</v>
      </c>
      <c r="J16" s="409"/>
      <c r="K16" s="410"/>
      <c r="L16" s="6" t="s">
        <v>770</v>
      </c>
      <c r="M16" s="408" t="s">
        <v>146</v>
      </c>
      <c r="N16" s="410"/>
      <c r="O16" s="7" t="s">
        <v>147</v>
      </c>
      <c r="P16" s="411" t="s">
        <v>148</v>
      </c>
      <c r="Q16" s="412"/>
      <c r="R16" s="5" t="s">
        <v>434</v>
      </c>
      <c r="S16" s="5" t="s">
        <v>149</v>
      </c>
      <c r="T16" s="8" t="s">
        <v>434</v>
      </c>
      <c r="U16" s="1"/>
    </row>
  </sheetData>
  <mergeCells count="26">
    <mergeCell ref="I16:K16"/>
    <mergeCell ref="M16:N16"/>
    <mergeCell ref="P16:Q16"/>
    <mergeCell ref="C15:D15"/>
    <mergeCell ref="I15:K15"/>
    <mergeCell ref="M15:N15"/>
    <mergeCell ref="P15:Q15"/>
    <mergeCell ref="C16:D16"/>
    <mergeCell ref="B13:P13"/>
    <mergeCell ref="B14:F14"/>
    <mergeCell ref="G14:N14"/>
    <mergeCell ref="O14:T14"/>
    <mergeCell ref="K6:M7"/>
    <mergeCell ref="N6:P7"/>
    <mergeCell ref="B7:C9"/>
    <mergeCell ref="D7:I9"/>
    <mergeCell ref="K9:P11"/>
    <mergeCell ref="B11:C12"/>
    <mergeCell ref="D11:I12"/>
    <mergeCell ref="B1:P1"/>
    <mergeCell ref="B2:C2"/>
    <mergeCell ref="D2:I2"/>
    <mergeCell ref="K3:M4"/>
    <mergeCell ref="N3:P4"/>
    <mergeCell ref="B4:C5"/>
    <mergeCell ref="D4:I5"/>
  </mergeCells>
  <pageMargins left="0.3888888888888889" right="0.3888888888888889" top="0.3888888888888889" bottom="0.3888888888888889" header="0" footer="0"/>
  <pageSetup scale="0" firstPageNumber="0" fitToWidth="0" fitToHeight="0" pageOrder="overThenDown"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9"/>
  <sheetViews>
    <sheetView workbookViewId="0">
      <selection activeCell="B6" sqref="B6"/>
    </sheetView>
  </sheetViews>
  <sheetFormatPr baseColWidth="10" defaultColWidth="11.42578125" defaultRowHeight="15"/>
  <cols>
    <col min="1" max="1" width="21" customWidth="1"/>
    <col min="2" max="2" width="16.85546875" customWidth="1"/>
    <col min="3" max="3" width="19.7109375" customWidth="1"/>
  </cols>
  <sheetData>
    <row r="2" spans="1:3" ht="30">
      <c r="A2" s="10" t="s">
        <v>794</v>
      </c>
      <c r="B2" s="11" t="s">
        <v>795</v>
      </c>
      <c r="C2" s="11" t="s">
        <v>796</v>
      </c>
    </row>
    <row r="3" spans="1:3">
      <c r="A3" s="12" t="s">
        <v>797</v>
      </c>
      <c r="B3" s="13">
        <f>'Seguimiento PAAC 2021'!Q8</f>
        <v>0.15000000000000002</v>
      </c>
      <c r="C3" s="13">
        <f>'Seguimiento PAAC 2021'!BH8</f>
        <v>0.15000000000000002</v>
      </c>
    </row>
    <row r="4" spans="1:3" ht="30">
      <c r="A4" s="14" t="s">
        <v>798</v>
      </c>
      <c r="B4" s="13">
        <f>'Seguimiento PAAC 2021'!Q20</f>
        <v>0.1</v>
      </c>
      <c r="C4" s="13">
        <f>'Seguimiento PAAC 2021'!BH20</f>
        <v>0.1</v>
      </c>
    </row>
    <row r="5" spans="1:3">
      <c r="A5" s="12" t="s">
        <v>799</v>
      </c>
      <c r="B5" s="13">
        <f>'Seguimiento PAAC 2021'!Q23</f>
        <v>0.19959999999999989</v>
      </c>
      <c r="C5" s="13">
        <f>'Seguimiento PAAC 2021'!BH23</f>
        <v>0.19653333333333323</v>
      </c>
    </row>
    <row r="6" spans="1:3">
      <c r="A6" s="12" t="s">
        <v>800</v>
      </c>
      <c r="B6" s="13">
        <f>'Seguimiento PAAC 2021'!Q42</f>
        <v>0.19950000000000004</v>
      </c>
      <c r="C6" s="13">
        <f>'Seguimiento PAAC 2021'!BH42</f>
        <v>0.18933157894736843</v>
      </c>
    </row>
    <row r="7" spans="1:3">
      <c r="A7" s="12" t="s">
        <v>801</v>
      </c>
      <c r="B7" s="13">
        <f>'Seguimiento PAAC 2021'!Q63</f>
        <v>0.20000000000000004</v>
      </c>
      <c r="C7" s="13">
        <f>'Seguimiento PAAC 2021'!BH63</f>
        <v>0.20000000000000004</v>
      </c>
    </row>
    <row r="8" spans="1:3" ht="30">
      <c r="A8" s="14" t="s">
        <v>802</v>
      </c>
      <c r="B8" s="13">
        <f>'Seguimiento PAAC 2021'!Q93</f>
        <v>0.14949999999999999</v>
      </c>
      <c r="C8" s="13">
        <f>'Seguimiento PAAC 2021'!BH93</f>
        <v>0.14374999999999999</v>
      </c>
    </row>
    <row r="9" spans="1:3">
      <c r="B9" s="15">
        <f>SUM(B3:B8)</f>
        <v>0.99859999999999993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2677745D66FA5478BB09B4DA14B3D62" ma:contentTypeVersion="13" ma:contentTypeDescription="Crear nuevo documento." ma:contentTypeScope="" ma:versionID="3fcad2e108aca0db7776023eda71d6fe">
  <xsd:schema xmlns:xsd="http://www.w3.org/2001/XMLSchema" xmlns:xs="http://www.w3.org/2001/XMLSchema" xmlns:p="http://schemas.microsoft.com/office/2006/metadata/properties" xmlns:ns3="9dbbd7e1-b89b-4c01-a667-6761cb2abd93" xmlns:ns4="a71209bb-20e2-4814-a7d2-86622b4b7880" targetNamespace="http://schemas.microsoft.com/office/2006/metadata/properties" ma:root="true" ma:fieldsID="aa8c711f23f96890b1eaa5611d04dbdc" ns3:_="" ns4:_="">
    <xsd:import namespace="9dbbd7e1-b89b-4c01-a667-6761cb2abd93"/>
    <xsd:import namespace="a71209bb-20e2-4814-a7d2-86622b4b788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bbd7e1-b89b-4c01-a667-6761cb2abd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1209bb-20e2-4814-a7d2-86622b4b788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4EAB21-4CE2-46FB-89C7-18A84BD104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bbd7e1-b89b-4c01-a667-6761cb2abd93"/>
    <ds:schemaRef ds:uri="a71209bb-20e2-4814-a7d2-86622b4b78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963F63-067D-4439-A3C4-F7159D78DB4F}">
  <ds:schemaRefs>
    <ds:schemaRef ds:uri="http://schemas.microsoft.com/sharepoint/v3/contenttype/forms"/>
  </ds:schemaRefs>
</ds:datastoreItem>
</file>

<file path=customXml/itemProps3.xml><?xml version="1.0" encoding="utf-8"?>
<ds:datastoreItem xmlns:ds="http://schemas.openxmlformats.org/officeDocument/2006/customXml" ds:itemID="{E9C3AB53-14A6-49F3-992B-75D6D83EA7F8}">
  <ds:schemaRefs>
    <ds:schemaRef ds:uri="http://schemas.microsoft.com/office/2006/documentManagement/types"/>
    <ds:schemaRef ds:uri="http://purl.org/dc/terms/"/>
    <ds:schemaRef ds:uri="a71209bb-20e2-4814-a7d2-86622b4b7880"/>
    <ds:schemaRef ds:uri="http://schemas.microsoft.com/office/infopath/2007/PartnerControls"/>
    <ds:schemaRef ds:uri="http://purl.org/dc/elements/1.1/"/>
    <ds:schemaRef ds:uri="http://www.w3.org/XML/1998/namespace"/>
    <ds:schemaRef ds:uri="9dbbd7e1-b89b-4c01-a667-6761cb2abd93"/>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Resumen General</vt:lpstr>
      <vt:lpstr>Seguimiento PAAC 2021</vt:lpstr>
      <vt:lpstr>Seguimiento C2 racionalización</vt:lpstr>
      <vt:lpstr>Cumplimiento </vt:lpstr>
      <vt:lpstr>ANEXO RACIONALIZACION TRAMITES</vt:lpstr>
      <vt:lpstr>Programacion componentes</vt:lpstr>
      <vt:lpstr>'Seguimiento PAAC 2021'!Área_de_impresión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Karol Andrea Parraga Hache</cp:lastModifiedBy>
  <cp:revision/>
  <dcterms:created xsi:type="dcterms:W3CDTF">2018-12-27T14:13:29Z</dcterms:created>
  <dcterms:modified xsi:type="dcterms:W3CDTF">2022-01-17T20:15:44Z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0x010100B2677745D66FA5478BB09B4DA14B3D62</vt:lpwstr>
  </property>
</Properties>
</file>